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b82e087a600259b/Yakir/Code/Yael Research 2025/Data xls/"/>
    </mc:Choice>
  </mc:AlternateContent>
  <xr:revisionPtr revIDLastSave="10212" documentId="11_F25DC773A252ABDACC104832591E792A5BDE58E8" xr6:coauthVersionLast="47" xr6:coauthVersionMax="47" xr10:uidLastSave="{F479C877-278A-48C6-9678-A4713ACED58E}"/>
  <bookViews>
    <workbookView xWindow="-90" yWindow="-90" windowWidth="19380" windowHeight="10260" tabRatio="572" activeTab="1" xr2:uid="{00000000-000D-0000-FFFF-FFFF00000000}"/>
  </bookViews>
  <sheets>
    <sheet name="QoF.2023" sheetId="4" r:id="rId1"/>
    <sheet name="QoF.2023.Std" sheetId="8" r:id="rId2"/>
  </sheets>
  <definedNames>
    <definedName name="_xlnm.Print_Area" localSheetId="1">'QoF.2023.Std'!$A$1:$J$53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44" i="8" l="1"/>
  <c r="CQ43" i="8"/>
  <c r="CQ42" i="8"/>
  <c r="CQ41" i="8"/>
  <c r="CQ40" i="8"/>
  <c r="CQ39" i="8"/>
  <c r="CQ38" i="8"/>
  <c r="CQ37" i="8"/>
  <c r="CQ36" i="8"/>
  <c r="CQ35" i="8"/>
  <c r="CQ34" i="8"/>
  <c r="CQ33" i="8"/>
  <c r="CQ32" i="8"/>
  <c r="CQ31" i="8"/>
  <c r="CQ30" i="8"/>
  <c r="CQ29" i="8"/>
  <c r="CQ28" i="8"/>
  <c r="CQ27" i="8"/>
  <c r="CQ26" i="8"/>
  <c r="CQ25" i="8"/>
  <c r="CQ24" i="8"/>
  <c r="CQ23" i="8"/>
  <c r="CQ22" i="8"/>
  <c r="CQ21" i="8"/>
  <c r="CQ20" i="8"/>
  <c r="CQ19" i="8"/>
  <c r="CQ18" i="8"/>
  <c r="CQ17" i="8"/>
  <c r="CQ16" i="8"/>
  <c r="CQ15" i="8"/>
  <c r="CQ14" i="8"/>
  <c r="CQ13" i="8"/>
  <c r="CQ12" i="8"/>
  <c r="CQ11" i="8"/>
  <c r="CQ10" i="8"/>
  <c r="CQ9" i="8"/>
  <c r="CQ8" i="8"/>
  <c r="CQ7" i="8"/>
  <c r="BS44" i="8"/>
  <c r="BS43" i="8"/>
  <c r="BS42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9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6" i="8"/>
  <c r="BS15" i="8"/>
  <c r="BS14" i="8"/>
  <c r="BS13" i="8"/>
  <c r="BS12" i="8"/>
  <c r="BS11" i="8"/>
  <c r="BS10" i="8"/>
  <c r="BS9" i="8"/>
  <c r="BS8" i="8"/>
  <c r="BS7" i="8"/>
  <c r="DB8" i="8"/>
  <c r="DB9" i="8"/>
  <c r="DB10" i="8"/>
  <c r="DB11" i="8"/>
  <c r="DB12" i="8"/>
  <c r="DB13" i="8"/>
  <c r="DB14" i="8"/>
  <c r="DB15" i="8"/>
  <c r="DB16" i="8"/>
  <c r="DB17" i="8"/>
  <c r="DB18" i="8"/>
  <c r="DB19" i="8"/>
  <c r="DB20" i="8"/>
  <c r="DB21" i="8"/>
  <c r="DB22" i="8"/>
  <c r="DB23" i="8"/>
  <c r="DB24" i="8"/>
  <c r="DB25" i="8"/>
  <c r="DB26" i="8"/>
  <c r="DB27" i="8"/>
  <c r="DB28" i="8"/>
  <c r="DB29" i="8"/>
  <c r="DB30" i="8"/>
  <c r="DB31" i="8"/>
  <c r="DB32" i="8"/>
  <c r="DB33" i="8"/>
  <c r="DB34" i="8"/>
  <c r="DB35" i="8"/>
  <c r="DB36" i="8"/>
  <c r="DB37" i="8"/>
  <c r="DB38" i="8"/>
  <c r="DB39" i="8"/>
  <c r="DB40" i="8"/>
  <c r="DB41" i="8"/>
  <c r="DB42" i="8"/>
  <c r="DB43" i="8"/>
  <c r="DB44" i="8"/>
  <c r="DB7" i="8"/>
  <c r="DF7" i="8"/>
  <c r="DF8" i="8"/>
  <c r="DF9" i="8"/>
  <c r="DF10" i="8"/>
  <c r="DF11" i="8"/>
  <c r="DF12" i="8"/>
  <c r="DF13" i="8"/>
  <c r="DF14" i="8"/>
  <c r="DF15" i="8"/>
  <c r="DF16" i="8"/>
  <c r="DF17" i="8"/>
  <c r="DF18" i="8"/>
  <c r="DF19" i="8"/>
  <c r="DF20" i="8"/>
  <c r="DF21" i="8"/>
  <c r="DF22" i="8"/>
  <c r="DF23" i="8"/>
  <c r="DF24" i="8"/>
  <c r="DF25" i="8"/>
  <c r="DF26" i="8"/>
  <c r="DF27" i="8"/>
  <c r="DF28" i="8"/>
  <c r="DF29" i="8"/>
  <c r="DF30" i="8"/>
  <c r="DF31" i="8"/>
  <c r="DF32" i="8"/>
  <c r="DF33" i="8"/>
  <c r="DF34" i="8"/>
  <c r="DF35" i="8"/>
  <c r="DF36" i="8"/>
  <c r="DF37" i="8"/>
  <c r="DF38" i="8"/>
  <c r="DF39" i="8"/>
  <c r="DF40" i="8"/>
  <c r="DF41" i="8"/>
  <c r="DF42" i="8"/>
  <c r="DF43" i="8"/>
  <c r="DF44" i="8"/>
  <c r="CS8" i="8"/>
  <c r="CS9" i="8"/>
  <c r="CS10" i="8"/>
  <c r="CS11" i="8"/>
  <c r="CS12" i="8"/>
  <c r="CS13" i="8"/>
  <c r="CS14" i="8"/>
  <c r="CS15" i="8"/>
  <c r="CS16" i="8"/>
  <c r="CS17" i="8"/>
  <c r="CS18" i="8"/>
  <c r="CS19" i="8"/>
  <c r="CS20" i="8"/>
  <c r="CS21" i="8"/>
  <c r="CS22" i="8"/>
  <c r="CS23" i="8"/>
  <c r="CS24" i="8"/>
  <c r="CS25" i="8"/>
  <c r="CS26" i="8"/>
  <c r="CS27" i="8"/>
  <c r="CS28" i="8"/>
  <c r="CS29" i="8"/>
  <c r="CS30" i="8"/>
  <c r="CS31" i="8"/>
  <c r="CS32" i="8"/>
  <c r="CS33" i="8"/>
  <c r="CS34" i="8"/>
  <c r="CS35" i="8"/>
  <c r="CS36" i="8"/>
  <c r="CS37" i="8"/>
  <c r="CS38" i="8"/>
  <c r="CS39" i="8"/>
  <c r="CS40" i="8"/>
  <c r="CS41" i="8"/>
  <c r="CS42" i="8"/>
  <c r="CS43" i="8"/>
  <c r="CS44" i="8"/>
  <c r="CS7" i="8"/>
  <c r="CV7" i="8"/>
  <c r="CV8" i="8"/>
  <c r="CV9" i="8"/>
  <c r="CV10" i="8"/>
  <c r="CV11" i="8"/>
  <c r="CV12" i="8"/>
  <c r="CV13" i="8"/>
  <c r="CV14" i="8"/>
  <c r="CV15" i="8"/>
  <c r="CV16" i="8"/>
  <c r="CV17" i="8"/>
  <c r="CV18" i="8"/>
  <c r="CV19" i="8"/>
  <c r="CV20" i="8"/>
  <c r="CV21" i="8"/>
  <c r="CV22" i="8"/>
  <c r="CV23" i="8"/>
  <c r="CV24" i="8"/>
  <c r="CV25" i="8"/>
  <c r="CV26" i="8"/>
  <c r="CV27" i="8"/>
  <c r="CV28" i="8"/>
  <c r="CV29" i="8"/>
  <c r="CV30" i="8"/>
  <c r="CV31" i="8"/>
  <c r="CV32" i="8"/>
  <c r="CV33" i="8"/>
  <c r="CV34" i="8"/>
  <c r="CV35" i="8"/>
  <c r="CV36" i="8"/>
  <c r="CV37" i="8"/>
  <c r="CV38" i="8"/>
  <c r="CV39" i="8"/>
  <c r="CV40" i="8"/>
  <c r="CV41" i="8"/>
  <c r="CV42" i="8"/>
  <c r="CV43" i="8"/>
  <c r="CV44" i="8"/>
  <c r="CY8" i="8"/>
  <c r="CY9" i="8"/>
  <c r="CY10" i="8"/>
  <c r="CY11" i="8"/>
  <c r="CY12" i="8"/>
  <c r="CY13" i="8"/>
  <c r="CY14" i="8"/>
  <c r="CY15" i="8"/>
  <c r="CY16" i="8"/>
  <c r="CY17" i="8"/>
  <c r="CY18" i="8"/>
  <c r="CY19" i="8"/>
  <c r="CY20" i="8"/>
  <c r="CY21" i="8"/>
  <c r="CY22" i="8"/>
  <c r="CY23" i="8"/>
  <c r="CY24" i="8"/>
  <c r="CY25" i="8"/>
  <c r="CY26" i="8"/>
  <c r="CY27" i="8"/>
  <c r="CY28" i="8"/>
  <c r="CY29" i="8"/>
  <c r="CY30" i="8"/>
  <c r="CY31" i="8"/>
  <c r="CY32" i="8"/>
  <c r="CY33" i="8"/>
  <c r="CY34" i="8"/>
  <c r="CY35" i="8"/>
  <c r="CY36" i="8"/>
  <c r="CY37" i="8"/>
  <c r="CY38" i="8"/>
  <c r="CY39" i="8"/>
  <c r="CY40" i="8"/>
  <c r="CY41" i="8"/>
  <c r="CY42" i="8"/>
  <c r="CY43" i="8"/>
  <c r="CY44" i="8"/>
  <c r="CY7" i="8"/>
  <c r="CP8" i="8"/>
  <c r="CP9" i="8"/>
  <c r="CP10" i="8"/>
  <c r="CP11" i="8"/>
  <c r="CP12" i="8"/>
  <c r="CP13" i="8"/>
  <c r="CP14" i="8"/>
  <c r="CP15" i="8"/>
  <c r="CP16" i="8"/>
  <c r="CP17" i="8"/>
  <c r="CP18" i="8"/>
  <c r="CP19" i="8"/>
  <c r="CP2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r="CP33" i="8"/>
  <c r="CP34" i="8"/>
  <c r="CP35" i="8"/>
  <c r="CP36" i="8"/>
  <c r="CP37" i="8"/>
  <c r="CP38" i="8"/>
  <c r="CP39" i="8"/>
  <c r="CP40" i="8"/>
  <c r="CP41" i="8"/>
  <c r="CP42" i="8"/>
  <c r="CP43" i="8"/>
  <c r="CP44" i="8"/>
  <c r="CP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7" i="8"/>
  <c r="BX8" i="8"/>
  <c r="BX9" i="8"/>
  <c r="BX10" i="8"/>
  <c r="BX11" i="8"/>
  <c r="BX12" i="8"/>
  <c r="BX13" i="8"/>
  <c r="BX14" i="8"/>
  <c r="BX15" i="8"/>
  <c r="BX16" i="8"/>
  <c r="BX17" i="8"/>
  <c r="BX18" i="8"/>
  <c r="BX19" i="8"/>
  <c r="BX20" i="8"/>
  <c r="BX21" i="8"/>
  <c r="BX22" i="8"/>
  <c r="BX23" i="8"/>
  <c r="BX24" i="8"/>
  <c r="BX25" i="8"/>
  <c r="BX26" i="8"/>
  <c r="BX27" i="8"/>
  <c r="BX28" i="8"/>
  <c r="BX29" i="8"/>
  <c r="BX30" i="8"/>
  <c r="BX31" i="8"/>
  <c r="BX32" i="8"/>
  <c r="BX33" i="8"/>
  <c r="BX34" i="8"/>
  <c r="BX35" i="8"/>
  <c r="BX36" i="8"/>
  <c r="BX37" i="8"/>
  <c r="BX38" i="8"/>
  <c r="BX39" i="8"/>
  <c r="BX40" i="8"/>
  <c r="BX41" i="8"/>
  <c r="BX42" i="8"/>
  <c r="BX43" i="8"/>
  <c r="BX44" i="8"/>
  <c r="BX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40" i="8"/>
  <c r="BR41" i="8"/>
  <c r="BR42" i="8"/>
  <c r="BR43" i="8"/>
  <c r="BR44" i="8"/>
  <c r="BR7" i="8"/>
  <c r="DG44" i="8"/>
  <c r="CZ44" i="8"/>
  <c r="CW44" i="8"/>
  <c r="CT44" i="8"/>
  <c r="CN44" i="8"/>
  <c r="DG43" i="8"/>
  <c r="CZ43" i="8"/>
  <c r="CW43" i="8"/>
  <c r="CT43" i="8"/>
  <c r="CN43" i="8"/>
  <c r="DG42" i="8"/>
  <c r="CZ42" i="8"/>
  <c r="CW42" i="8"/>
  <c r="CT42" i="8"/>
  <c r="CN42" i="8"/>
  <c r="DG41" i="8"/>
  <c r="CZ41" i="8"/>
  <c r="CW41" i="8"/>
  <c r="CT41" i="8"/>
  <c r="CN41" i="8"/>
  <c r="DG40" i="8"/>
  <c r="CZ40" i="8"/>
  <c r="CW40" i="8"/>
  <c r="CT40" i="8"/>
  <c r="CN40" i="8"/>
  <c r="DG39" i="8"/>
  <c r="CZ39" i="8"/>
  <c r="CW39" i="8"/>
  <c r="CT39" i="8"/>
  <c r="CN39" i="8"/>
  <c r="DG38" i="8"/>
  <c r="CZ38" i="8"/>
  <c r="CW38" i="8"/>
  <c r="CT38" i="8"/>
  <c r="CN38" i="8"/>
  <c r="DG37" i="8"/>
  <c r="CZ37" i="8"/>
  <c r="CW37" i="8"/>
  <c r="CT37" i="8"/>
  <c r="CN37" i="8"/>
  <c r="DG36" i="8"/>
  <c r="CZ36" i="8"/>
  <c r="CW36" i="8"/>
  <c r="CT36" i="8"/>
  <c r="CN36" i="8"/>
  <c r="DG35" i="8"/>
  <c r="CZ35" i="8"/>
  <c r="CW35" i="8"/>
  <c r="CT35" i="8"/>
  <c r="CN35" i="8"/>
  <c r="DG34" i="8"/>
  <c r="CZ34" i="8"/>
  <c r="CW34" i="8"/>
  <c r="CT34" i="8"/>
  <c r="CN34" i="8"/>
  <c r="DG33" i="8"/>
  <c r="CZ33" i="8"/>
  <c r="CW33" i="8"/>
  <c r="CT33" i="8"/>
  <c r="CN33" i="8"/>
  <c r="DG32" i="8"/>
  <c r="CZ32" i="8"/>
  <c r="CW32" i="8"/>
  <c r="CT32" i="8"/>
  <c r="CN32" i="8"/>
  <c r="DG31" i="8"/>
  <c r="CZ31" i="8"/>
  <c r="CW31" i="8"/>
  <c r="CT31" i="8"/>
  <c r="CN31" i="8"/>
  <c r="DG30" i="8"/>
  <c r="CZ30" i="8"/>
  <c r="CW30" i="8"/>
  <c r="CT30" i="8"/>
  <c r="CN30" i="8"/>
  <c r="DG29" i="8"/>
  <c r="CZ29" i="8"/>
  <c r="CW29" i="8"/>
  <c r="CT29" i="8"/>
  <c r="CN29" i="8"/>
  <c r="DG28" i="8"/>
  <c r="CZ28" i="8"/>
  <c r="CW28" i="8"/>
  <c r="CT28" i="8"/>
  <c r="CN28" i="8"/>
  <c r="DG27" i="8"/>
  <c r="CZ27" i="8"/>
  <c r="CW27" i="8"/>
  <c r="CT27" i="8"/>
  <c r="CN27" i="8"/>
  <c r="DG26" i="8"/>
  <c r="CZ26" i="8"/>
  <c r="CW26" i="8"/>
  <c r="CT26" i="8"/>
  <c r="CN26" i="8"/>
  <c r="DG25" i="8"/>
  <c r="CZ25" i="8"/>
  <c r="CW25" i="8"/>
  <c r="CT25" i="8"/>
  <c r="CN25" i="8"/>
  <c r="DG24" i="8"/>
  <c r="CZ24" i="8"/>
  <c r="CW24" i="8"/>
  <c r="CT24" i="8"/>
  <c r="CN24" i="8"/>
  <c r="DG23" i="8"/>
  <c r="CZ23" i="8"/>
  <c r="CW23" i="8"/>
  <c r="CT23" i="8"/>
  <c r="CN23" i="8"/>
  <c r="DG22" i="8"/>
  <c r="CZ22" i="8"/>
  <c r="CW22" i="8"/>
  <c r="CT22" i="8"/>
  <c r="CN22" i="8"/>
  <c r="DG21" i="8"/>
  <c r="CZ21" i="8"/>
  <c r="CW21" i="8"/>
  <c r="CT21" i="8"/>
  <c r="CN21" i="8"/>
  <c r="DG20" i="8"/>
  <c r="CZ20" i="8"/>
  <c r="CW20" i="8"/>
  <c r="CT20" i="8"/>
  <c r="CN20" i="8"/>
  <c r="DG19" i="8"/>
  <c r="CZ19" i="8"/>
  <c r="CW19" i="8"/>
  <c r="CT19" i="8"/>
  <c r="CN19" i="8"/>
  <c r="DG18" i="8"/>
  <c r="CZ18" i="8"/>
  <c r="CW18" i="8"/>
  <c r="CT18" i="8"/>
  <c r="CN18" i="8"/>
  <c r="DG17" i="8"/>
  <c r="CZ17" i="8"/>
  <c r="CW17" i="8"/>
  <c r="CT17" i="8"/>
  <c r="CN17" i="8"/>
  <c r="DG16" i="8"/>
  <c r="CZ16" i="8"/>
  <c r="CW16" i="8"/>
  <c r="CT16" i="8"/>
  <c r="CN16" i="8"/>
  <c r="DG15" i="8"/>
  <c r="CZ15" i="8"/>
  <c r="CW15" i="8"/>
  <c r="CT15" i="8"/>
  <c r="CN15" i="8"/>
  <c r="DG14" i="8"/>
  <c r="CZ14" i="8"/>
  <c r="CW14" i="8"/>
  <c r="CT14" i="8"/>
  <c r="CN14" i="8"/>
  <c r="DG13" i="8"/>
  <c r="CZ13" i="8"/>
  <c r="CW13" i="8"/>
  <c r="CT13" i="8"/>
  <c r="CN13" i="8"/>
  <c r="DG12" i="8"/>
  <c r="CZ12" i="8"/>
  <c r="CW12" i="8"/>
  <c r="CT12" i="8"/>
  <c r="CN12" i="8"/>
  <c r="DG11" i="8"/>
  <c r="CZ11" i="8"/>
  <c r="CW11" i="8"/>
  <c r="CT11" i="8"/>
  <c r="CN11" i="8"/>
  <c r="DG10" i="8"/>
  <c r="CZ10" i="8"/>
  <c r="CW10" i="8"/>
  <c r="CT10" i="8"/>
  <c r="CN10" i="8"/>
  <c r="DG9" i="8"/>
  <c r="CZ9" i="8"/>
  <c r="CW9" i="8"/>
  <c r="CT9" i="8"/>
  <c r="CN9" i="8"/>
  <c r="DG8" i="8"/>
  <c r="CZ8" i="8"/>
  <c r="CW8" i="8"/>
  <c r="CT8" i="8"/>
  <c r="CN8" i="8"/>
  <c r="DG7" i="8"/>
  <c r="CZ7" i="8"/>
  <c r="CW7" i="8"/>
  <c r="CT7" i="8"/>
  <c r="CN7" i="8"/>
  <c r="DC35" i="8" l="1"/>
  <c r="DH35" i="8" s="1"/>
  <c r="DC9" i="8"/>
  <c r="DC11" i="8"/>
  <c r="DH11" i="8" s="1"/>
  <c r="DC19" i="8"/>
  <c r="DC27" i="8"/>
  <c r="DC39" i="8"/>
  <c r="DC43" i="8"/>
  <c r="DC21" i="8"/>
  <c r="DC22" i="8"/>
  <c r="DC25" i="8"/>
  <c r="DC29" i="8"/>
  <c r="DC30" i="8"/>
  <c r="DC33" i="8"/>
  <c r="DC10" i="8"/>
  <c r="DC12" i="8"/>
  <c r="DC14" i="8"/>
  <c r="DC16" i="8"/>
  <c r="DC20" i="8"/>
  <c r="DC24" i="8"/>
  <c r="DC37" i="8"/>
  <c r="DC38" i="8"/>
  <c r="DC41" i="8"/>
  <c r="DC13" i="8"/>
  <c r="DC18" i="8"/>
  <c r="DH18" i="8" s="1"/>
  <c r="DC28" i="8"/>
  <c r="DH28" i="8" s="1"/>
  <c r="DC32" i="8"/>
  <c r="DC26" i="8"/>
  <c r="DC36" i="8"/>
  <c r="DC40" i="8"/>
  <c r="DC15" i="8"/>
  <c r="DC34" i="8"/>
  <c r="DC44" i="8"/>
  <c r="DH44" i="8" s="1"/>
  <c r="DC7" i="8"/>
  <c r="DC23" i="8"/>
  <c r="DC42" i="8"/>
  <c r="DC8" i="8"/>
  <c r="DC17" i="8"/>
  <c r="DC31" i="8"/>
  <c r="DH7" i="8" l="1"/>
  <c r="DH23" i="8"/>
  <c r="DH17" i="8"/>
  <c r="DH38" i="8"/>
  <c r="DH8" i="8"/>
  <c r="DH36" i="8"/>
  <c r="DH37" i="8"/>
  <c r="DH42" i="8"/>
  <c r="DH26" i="8"/>
  <c r="DH24" i="8"/>
  <c r="DH14" i="8"/>
  <c r="DH21" i="8"/>
  <c r="DH12" i="8"/>
  <c r="DH10" i="8"/>
  <c r="DH39" i="8"/>
  <c r="DH27" i="8"/>
  <c r="DH34" i="8"/>
  <c r="DH13" i="8"/>
  <c r="DH30" i="8"/>
  <c r="DH19" i="8"/>
  <c r="DH20" i="8"/>
  <c r="DH43" i="8"/>
  <c r="DH33" i="8"/>
  <c r="DH31" i="8"/>
  <c r="DH15" i="8"/>
  <c r="DH41" i="8"/>
  <c r="DH29" i="8"/>
  <c r="DH32" i="8"/>
  <c r="DH40" i="8"/>
  <c r="DH25" i="8"/>
  <c r="DH9" i="8"/>
  <c r="DH16" i="8"/>
  <c r="DH22" i="8"/>
  <c r="DD22" i="8"/>
  <c r="DD28" i="8"/>
  <c r="DD11" i="8"/>
  <c r="DD18" i="8"/>
  <c r="DD44" i="8"/>
  <c r="DD27" i="8"/>
  <c r="DD41" i="8"/>
  <c r="DD25" i="8"/>
  <c r="DD9" i="8"/>
  <c r="DD23" i="8"/>
  <c r="DD20" i="8"/>
  <c r="DD17" i="8"/>
  <c r="DD32" i="8"/>
  <c r="DD35" i="8"/>
  <c r="DD26" i="8"/>
  <c r="DD38" i="8"/>
  <c r="DD30" i="8"/>
  <c r="DD12" i="8"/>
  <c r="DD33" i="8"/>
  <c r="DD7" i="8"/>
  <c r="DD43" i="8"/>
  <c r="DD19" i="8"/>
  <c r="DD14" i="8"/>
  <c r="DD8" i="8"/>
  <c r="DD34" i="8"/>
  <c r="DD10" i="8"/>
  <c r="DD37" i="8"/>
  <c r="DD29" i="8"/>
  <c r="DD39" i="8"/>
  <c r="DD42" i="8"/>
  <c r="DD36" i="8"/>
  <c r="DD31" i="8"/>
  <c r="DD13" i="8"/>
  <c r="DD15" i="8"/>
  <c r="DD40" i="8"/>
  <c r="DD21" i="8"/>
  <c r="DD24" i="8"/>
  <c r="DD16" i="8"/>
  <c r="DI15" i="8" l="1"/>
  <c r="DI14" i="8"/>
  <c r="DI38" i="8"/>
  <c r="DI19" i="8"/>
  <c r="DI17" i="8"/>
  <c r="DI22" i="8"/>
  <c r="DI20" i="8"/>
  <c r="DI8" i="8"/>
  <c r="DI11" i="8"/>
  <c r="DI16" i="8"/>
  <c r="DI18" i="8"/>
  <c r="DI25" i="8"/>
  <c r="DI44" i="8"/>
  <c r="DI43" i="8"/>
  <c r="DI23" i="8"/>
  <c r="DI10" i="8"/>
  <c r="DI27" i="8"/>
  <c r="DI24" i="8"/>
  <c r="DI21" i="8"/>
  <c r="DI33" i="8"/>
  <c r="DI34" i="8"/>
  <c r="DI13" i="8"/>
  <c r="DI26" i="8"/>
  <c r="DI36" i="8"/>
  <c r="DI12" i="8"/>
  <c r="DI29" i="8"/>
  <c r="DI7" i="8"/>
  <c r="DI28" i="8"/>
  <c r="DI37" i="8"/>
  <c r="DI41" i="8"/>
  <c r="DI31" i="8"/>
  <c r="DI9" i="8"/>
  <c r="DI32" i="8"/>
  <c r="DI39" i="8"/>
  <c r="DI30" i="8"/>
  <c r="DI35" i="8"/>
  <c r="DI42" i="8"/>
  <c r="DI40" i="8"/>
  <c r="BP7" i="8"/>
  <c r="BV7" i="8"/>
  <c r="BY7" i="8"/>
  <c r="CB7" i="8"/>
  <c r="CD7" i="8"/>
  <c r="CI7" i="8"/>
  <c r="BP8" i="8"/>
  <c r="BV8" i="8"/>
  <c r="BY8" i="8"/>
  <c r="CB8" i="8"/>
  <c r="CD8" i="8"/>
  <c r="CE8" i="8" s="1"/>
  <c r="CI8" i="8"/>
  <c r="BP9" i="8"/>
  <c r="BV9" i="8"/>
  <c r="BY9" i="8"/>
  <c r="CB9" i="8"/>
  <c r="CD9" i="8"/>
  <c r="CE9" i="8" s="1"/>
  <c r="CI9" i="8"/>
  <c r="BP10" i="8"/>
  <c r="BV10" i="8"/>
  <c r="BY10" i="8"/>
  <c r="CB10" i="8"/>
  <c r="CD10" i="8"/>
  <c r="CE10" i="8" s="1"/>
  <c r="CI10" i="8"/>
  <c r="BP11" i="8"/>
  <c r="BV11" i="8"/>
  <c r="BY11" i="8"/>
  <c r="CB11" i="8"/>
  <c r="CD11" i="8"/>
  <c r="CE11" i="8" s="1"/>
  <c r="CI11" i="8"/>
  <c r="BP12" i="8"/>
  <c r="BV12" i="8"/>
  <c r="BY12" i="8"/>
  <c r="CB12" i="8"/>
  <c r="CD12" i="8"/>
  <c r="CE12" i="8" s="1"/>
  <c r="CI12" i="8"/>
  <c r="BP13" i="8"/>
  <c r="BV13" i="8"/>
  <c r="BY13" i="8"/>
  <c r="CB13" i="8"/>
  <c r="CD13" i="8"/>
  <c r="CE13" i="8" s="1"/>
  <c r="CI13" i="8"/>
  <c r="BP14" i="8"/>
  <c r="BV14" i="8"/>
  <c r="BY14" i="8"/>
  <c r="CB14" i="8"/>
  <c r="CD14" i="8"/>
  <c r="CE14" i="8" s="1"/>
  <c r="CI14" i="8"/>
  <c r="BP15" i="8"/>
  <c r="BV15" i="8"/>
  <c r="BY15" i="8"/>
  <c r="CB15" i="8"/>
  <c r="CD15" i="8"/>
  <c r="CE15" i="8" s="1"/>
  <c r="CJ15" i="8" s="1"/>
  <c r="CI15" i="8"/>
  <c r="BP16" i="8"/>
  <c r="BV16" i="8"/>
  <c r="BY16" i="8"/>
  <c r="CB16" i="8"/>
  <c r="CD16" i="8"/>
  <c r="CE16" i="8" s="1"/>
  <c r="CI16" i="8"/>
  <c r="BP17" i="8"/>
  <c r="BV17" i="8"/>
  <c r="BY17" i="8"/>
  <c r="CB17" i="8"/>
  <c r="CD17" i="8"/>
  <c r="CE17" i="8" s="1"/>
  <c r="CI17" i="8"/>
  <c r="BP18" i="8"/>
  <c r="BV18" i="8"/>
  <c r="BY18" i="8"/>
  <c r="CB18" i="8"/>
  <c r="CD18" i="8"/>
  <c r="CE18" i="8" s="1"/>
  <c r="CI18" i="8"/>
  <c r="BP19" i="8"/>
  <c r="BV19" i="8"/>
  <c r="BY19" i="8"/>
  <c r="CB19" i="8"/>
  <c r="CD19" i="8"/>
  <c r="CE19" i="8" s="1"/>
  <c r="CI19" i="8"/>
  <c r="BP20" i="8"/>
  <c r="BV20" i="8"/>
  <c r="BY20" i="8"/>
  <c r="CB20" i="8"/>
  <c r="CD20" i="8"/>
  <c r="CE20" i="8" s="1"/>
  <c r="CI20" i="8"/>
  <c r="BP21" i="8"/>
  <c r="BV21" i="8"/>
  <c r="BY21" i="8"/>
  <c r="CB21" i="8"/>
  <c r="CD21" i="8"/>
  <c r="CE21" i="8" s="1"/>
  <c r="CI21" i="8"/>
  <c r="BP22" i="8"/>
  <c r="BV22" i="8"/>
  <c r="BY22" i="8"/>
  <c r="CB22" i="8"/>
  <c r="CD22" i="8"/>
  <c r="CE22" i="8" s="1"/>
  <c r="CI22" i="8"/>
  <c r="BP23" i="8"/>
  <c r="BV23" i="8"/>
  <c r="BY23" i="8"/>
  <c r="CB23" i="8"/>
  <c r="CD23" i="8"/>
  <c r="CE23" i="8" s="1"/>
  <c r="CI23" i="8"/>
  <c r="BP24" i="8"/>
  <c r="BV24" i="8"/>
  <c r="BY24" i="8"/>
  <c r="CB24" i="8"/>
  <c r="CD24" i="8"/>
  <c r="CE24" i="8" s="1"/>
  <c r="CI24" i="8"/>
  <c r="BP25" i="8"/>
  <c r="BV25" i="8"/>
  <c r="BY25" i="8"/>
  <c r="CB25" i="8"/>
  <c r="CD25" i="8"/>
  <c r="CE25" i="8" s="1"/>
  <c r="CI25" i="8"/>
  <c r="BP26" i="8"/>
  <c r="BV26" i="8"/>
  <c r="BY26" i="8"/>
  <c r="CB26" i="8"/>
  <c r="CD26" i="8"/>
  <c r="CE26" i="8" s="1"/>
  <c r="CI26" i="8"/>
  <c r="BP27" i="8"/>
  <c r="BV27" i="8"/>
  <c r="BY27" i="8"/>
  <c r="CB27" i="8"/>
  <c r="CD27" i="8"/>
  <c r="CE27" i="8" s="1"/>
  <c r="CI27" i="8"/>
  <c r="BP28" i="8"/>
  <c r="BV28" i="8"/>
  <c r="BY28" i="8"/>
  <c r="CB28" i="8"/>
  <c r="CD28" i="8"/>
  <c r="CE28" i="8" s="1"/>
  <c r="CI28" i="8"/>
  <c r="BP29" i="8"/>
  <c r="BV29" i="8"/>
  <c r="BY29" i="8"/>
  <c r="CB29" i="8"/>
  <c r="CD29" i="8"/>
  <c r="CE29" i="8" s="1"/>
  <c r="CI29" i="8"/>
  <c r="BP30" i="8"/>
  <c r="BV30" i="8"/>
  <c r="BY30" i="8"/>
  <c r="CB30" i="8"/>
  <c r="CD30" i="8"/>
  <c r="CE30" i="8" s="1"/>
  <c r="CI30" i="8"/>
  <c r="BP31" i="8"/>
  <c r="BV31" i="8"/>
  <c r="BY31" i="8"/>
  <c r="CB31" i="8"/>
  <c r="CD31" i="8"/>
  <c r="CE31" i="8" s="1"/>
  <c r="CI31" i="8"/>
  <c r="BP32" i="8"/>
  <c r="BV32" i="8"/>
  <c r="BY32" i="8"/>
  <c r="CB32" i="8"/>
  <c r="CD32" i="8"/>
  <c r="CE32" i="8" s="1"/>
  <c r="CI32" i="8"/>
  <c r="BP33" i="8"/>
  <c r="BV33" i="8"/>
  <c r="BY33" i="8"/>
  <c r="CB33" i="8"/>
  <c r="CD33" i="8"/>
  <c r="CE33" i="8" s="1"/>
  <c r="CI33" i="8"/>
  <c r="BP34" i="8"/>
  <c r="BV34" i="8"/>
  <c r="BY34" i="8"/>
  <c r="CB34" i="8"/>
  <c r="CD34" i="8"/>
  <c r="CE34" i="8" s="1"/>
  <c r="CI34" i="8"/>
  <c r="BP35" i="8"/>
  <c r="BV35" i="8"/>
  <c r="BY35" i="8"/>
  <c r="CB35" i="8"/>
  <c r="CD35" i="8"/>
  <c r="CE35" i="8" s="1"/>
  <c r="CI35" i="8"/>
  <c r="BP36" i="8"/>
  <c r="BV36" i="8"/>
  <c r="BY36" i="8"/>
  <c r="CB36" i="8"/>
  <c r="CD36" i="8"/>
  <c r="CE36" i="8" s="1"/>
  <c r="CI36" i="8"/>
  <c r="BP37" i="8"/>
  <c r="BV37" i="8"/>
  <c r="BY37" i="8"/>
  <c r="CB37" i="8"/>
  <c r="CD37" i="8"/>
  <c r="CE37" i="8" s="1"/>
  <c r="CI37" i="8"/>
  <c r="BP38" i="8"/>
  <c r="BV38" i="8"/>
  <c r="BY38" i="8"/>
  <c r="CB38" i="8"/>
  <c r="CD38" i="8"/>
  <c r="CE38" i="8" s="1"/>
  <c r="CI38" i="8"/>
  <c r="BP39" i="8"/>
  <c r="BV39" i="8"/>
  <c r="BY39" i="8"/>
  <c r="CB39" i="8"/>
  <c r="CD39" i="8"/>
  <c r="CE39" i="8" s="1"/>
  <c r="CI39" i="8"/>
  <c r="BP40" i="8"/>
  <c r="BV40" i="8"/>
  <c r="BY40" i="8"/>
  <c r="CB40" i="8"/>
  <c r="CD40" i="8"/>
  <c r="CE40" i="8" s="1"/>
  <c r="CI40" i="8"/>
  <c r="BP41" i="8"/>
  <c r="BV41" i="8"/>
  <c r="BY41" i="8"/>
  <c r="CB41" i="8"/>
  <c r="CD41" i="8"/>
  <c r="CE41" i="8" s="1"/>
  <c r="CI41" i="8"/>
  <c r="BP42" i="8"/>
  <c r="BV42" i="8"/>
  <c r="BY42" i="8"/>
  <c r="CB42" i="8"/>
  <c r="CD42" i="8"/>
  <c r="CE42" i="8" s="1"/>
  <c r="CI42" i="8"/>
  <c r="BP43" i="8"/>
  <c r="BV43" i="8"/>
  <c r="BY43" i="8"/>
  <c r="CB43" i="8"/>
  <c r="CD43" i="8"/>
  <c r="CE43" i="8" s="1"/>
  <c r="CI43" i="8"/>
  <c r="BP44" i="8"/>
  <c r="BV44" i="8"/>
  <c r="BY44" i="8"/>
  <c r="CB44" i="8"/>
  <c r="CD44" i="8"/>
  <c r="CE44" i="8" s="1"/>
  <c r="CI44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7" i="8"/>
  <c r="AS42" i="8"/>
  <c r="AS43" i="8"/>
  <c r="AS44" i="8"/>
  <c r="AS41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7" i="8"/>
  <c r="CJ39" i="8" l="1"/>
  <c r="CJ27" i="8"/>
  <c r="CJ26" i="8"/>
  <c r="CJ24" i="8"/>
  <c r="CJ23" i="8"/>
  <c r="CJ41" i="8"/>
  <c r="CJ25" i="8"/>
  <c r="CJ36" i="8"/>
  <c r="CJ35" i="8"/>
  <c r="CJ34" i="8"/>
  <c r="CJ33" i="8"/>
  <c r="CJ31" i="8"/>
  <c r="CJ14" i="8"/>
  <c r="CJ13" i="8"/>
  <c r="CJ12" i="8"/>
  <c r="CJ42" i="8"/>
  <c r="CJ10" i="8"/>
  <c r="CJ9" i="8"/>
  <c r="CJ43" i="8"/>
  <c r="CJ19" i="8"/>
  <c r="CJ40" i="8"/>
  <c r="BR55" i="8"/>
  <c r="BQ55" i="8"/>
  <c r="BP55" i="8"/>
  <c r="BS55" i="8"/>
  <c r="BV55" i="8"/>
  <c r="BT55" i="8"/>
  <c r="CJ21" i="8"/>
  <c r="BV51" i="8"/>
  <c r="BQ51" i="8"/>
  <c r="BT51" i="8"/>
  <c r="BR51" i="8"/>
  <c r="BP51" i="8"/>
  <c r="BS51" i="8"/>
  <c r="BV59" i="8"/>
  <c r="BQ59" i="8"/>
  <c r="BS59" i="8"/>
  <c r="BT59" i="8"/>
  <c r="BP59" i="8"/>
  <c r="BR59" i="8"/>
  <c r="CJ22" i="8"/>
  <c r="BV68" i="8"/>
  <c r="BQ68" i="8"/>
  <c r="BS68" i="8"/>
  <c r="BT68" i="8"/>
  <c r="BR68" i="8"/>
  <c r="BP68" i="8"/>
  <c r="CJ44" i="8"/>
  <c r="CJ8" i="8"/>
  <c r="BT63" i="8"/>
  <c r="BS50" i="8"/>
  <c r="BP50" i="8"/>
  <c r="BR50" i="8"/>
  <c r="BV50" i="8"/>
  <c r="BQ50" i="8"/>
  <c r="BT50" i="8"/>
  <c r="BR54" i="8"/>
  <c r="BQ54" i="8"/>
  <c r="BP54" i="8"/>
  <c r="BS54" i="8"/>
  <c r="BV54" i="8"/>
  <c r="BT54" i="8"/>
  <c r="CJ32" i="8"/>
  <c r="CJ11" i="8"/>
  <c r="BP65" i="8"/>
  <c r="BS65" i="8"/>
  <c r="BV65" i="8"/>
  <c r="BQ65" i="8"/>
  <c r="BT65" i="8"/>
  <c r="BR65" i="8"/>
  <c r="BP67" i="8"/>
  <c r="BS67" i="8"/>
  <c r="BV67" i="8"/>
  <c r="BQ67" i="8"/>
  <c r="BT67" i="8"/>
  <c r="BR67" i="8"/>
  <c r="CJ30" i="8"/>
  <c r="CJ29" i="8"/>
  <c r="CJ28" i="8"/>
  <c r="CE7" i="8"/>
  <c r="BU51" i="8" s="1"/>
  <c r="BS58" i="8"/>
  <c r="BV58" i="8"/>
  <c r="BQ58" i="8"/>
  <c r="BT58" i="8"/>
  <c r="BR58" i="8"/>
  <c r="BP58" i="8"/>
  <c r="BR62" i="8"/>
  <c r="BV62" i="8"/>
  <c r="BT62" i="8"/>
  <c r="BQ62" i="8"/>
  <c r="BP62" i="8"/>
  <c r="BS62" i="8"/>
  <c r="BP49" i="8"/>
  <c r="BS49" i="8"/>
  <c r="BV49" i="8"/>
  <c r="BQ49" i="8"/>
  <c r="BT49" i="8"/>
  <c r="BR49" i="8"/>
  <c r="BT53" i="8"/>
  <c r="BR53" i="8"/>
  <c r="BQ53" i="8"/>
  <c r="BP53" i="8"/>
  <c r="BS53" i="8"/>
  <c r="BP57" i="8"/>
  <c r="BR57" i="8"/>
  <c r="BS57" i="8"/>
  <c r="BV57" i="8"/>
  <c r="BQ57" i="8"/>
  <c r="BT57" i="8"/>
  <c r="BT61" i="8"/>
  <c r="BQ61" i="8"/>
  <c r="BR61" i="8"/>
  <c r="BV61" i="8"/>
  <c r="BP61" i="8"/>
  <c r="BS61" i="8"/>
  <c r="CJ16" i="8"/>
  <c r="BQ63" i="8"/>
  <c r="BR63" i="8"/>
  <c r="BS63" i="8"/>
  <c r="BP63" i="8"/>
  <c r="CJ20" i="8"/>
  <c r="BV53" i="8"/>
  <c r="BV63" i="8"/>
  <c r="BR64" i="8"/>
  <c r="BP64" i="8"/>
  <c r="BS64" i="8"/>
  <c r="BV64" i="8"/>
  <c r="BQ64" i="8"/>
  <c r="BT64" i="8"/>
  <c r="BS66" i="8"/>
  <c r="BR66" i="8"/>
  <c r="BP66" i="8"/>
  <c r="BV66" i="8"/>
  <c r="BQ66" i="8"/>
  <c r="BT66" i="8"/>
  <c r="CJ18" i="8"/>
  <c r="BV52" i="8"/>
  <c r="BQ52" i="8"/>
  <c r="BS52" i="8"/>
  <c r="BT52" i="8"/>
  <c r="BP52" i="8"/>
  <c r="BR52" i="8"/>
  <c r="BP56" i="8"/>
  <c r="BR56" i="8"/>
  <c r="BS56" i="8"/>
  <c r="BV56" i="8"/>
  <c r="BQ56" i="8"/>
  <c r="BT56" i="8"/>
  <c r="BV60" i="8"/>
  <c r="BQ60" i="8"/>
  <c r="BT60" i="8"/>
  <c r="BP60" i="8"/>
  <c r="BR60" i="8"/>
  <c r="BS60" i="8"/>
  <c r="CJ38" i="8"/>
  <c r="CJ37" i="8"/>
  <c r="CJ17" i="8"/>
  <c r="BI7" i="8"/>
  <c r="BJ7" i="8"/>
  <c r="BK7" i="8" s="1"/>
  <c r="BJ37" i="8"/>
  <c r="BK37" i="8" s="1"/>
  <c r="BJ29" i="8"/>
  <c r="BK29" i="8" s="1"/>
  <c r="BJ21" i="8"/>
  <c r="BK21" i="8" s="1"/>
  <c r="BJ13" i="8"/>
  <c r="BK13" i="8" s="1"/>
  <c r="BJ44" i="8"/>
  <c r="BK44" i="8" s="1"/>
  <c r="BJ11" i="8"/>
  <c r="BK11" i="8" s="1"/>
  <c r="BJ26" i="8"/>
  <c r="BK26" i="8" s="1"/>
  <c r="BJ32" i="8"/>
  <c r="BK32" i="8" s="1"/>
  <c r="BJ24" i="8"/>
  <c r="BK24" i="8" s="1"/>
  <c r="BJ16" i="8"/>
  <c r="BK16" i="8" s="1"/>
  <c r="BJ8" i="8"/>
  <c r="BK8" i="8" s="1"/>
  <c r="BJ28" i="8"/>
  <c r="BK28" i="8" s="1"/>
  <c r="BJ19" i="8"/>
  <c r="BK19" i="8" s="1"/>
  <c r="BJ18" i="8"/>
  <c r="BK18" i="8" s="1"/>
  <c r="BJ33" i="8"/>
  <c r="BK33" i="8" s="1"/>
  <c r="BJ9" i="8"/>
  <c r="BK9" i="8" s="1"/>
  <c r="BJ15" i="8"/>
  <c r="BK15" i="8" s="1"/>
  <c r="BJ20" i="8"/>
  <c r="BK20" i="8" s="1"/>
  <c r="BJ27" i="8"/>
  <c r="BK27" i="8" s="1"/>
  <c r="BJ34" i="8"/>
  <c r="BK34" i="8" s="1"/>
  <c r="BJ10" i="8"/>
  <c r="BK10" i="8" s="1"/>
  <c r="BJ41" i="8"/>
  <c r="BK41" i="8" s="1"/>
  <c r="BJ17" i="8"/>
  <c r="BK17" i="8" s="1"/>
  <c r="BJ31" i="8"/>
  <c r="BK31" i="8" s="1"/>
  <c r="BJ36" i="8"/>
  <c r="BK36" i="8" s="1"/>
  <c r="BJ35" i="8"/>
  <c r="BK35" i="8" s="1"/>
  <c r="BJ42" i="8"/>
  <c r="BK42" i="8" s="1"/>
  <c r="BJ40" i="8"/>
  <c r="BK40" i="8" s="1"/>
  <c r="BJ25" i="8"/>
  <c r="BK25" i="8" s="1"/>
  <c r="BJ39" i="8"/>
  <c r="BK39" i="8" s="1"/>
  <c r="BJ23" i="8"/>
  <c r="BK23" i="8" s="1"/>
  <c r="BJ12" i="8"/>
  <c r="BK12" i="8" s="1"/>
  <c r="BJ43" i="8"/>
  <c r="BK43" i="8" s="1"/>
  <c r="BJ38" i="8"/>
  <c r="BK38" i="8" s="1"/>
  <c r="BJ30" i="8"/>
  <c r="BK30" i="8" s="1"/>
  <c r="BJ22" i="8"/>
  <c r="BK22" i="8" s="1"/>
  <c r="BJ14" i="8"/>
  <c r="BK14" i="8" s="1"/>
  <c r="BA45" i="8"/>
  <c r="BG45" i="8"/>
  <c r="BD45" i="8"/>
  <c r="AR45" i="8"/>
  <c r="CA193" i="4"/>
  <c r="CA192" i="4"/>
  <c r="CA191" i="4"/>
  <c r="CA190" i="4"/>
  <c r="CA189" i="4"/>
  <c r="CA188" i="4"/>
  <c r="BY192" i="4"/>
  <c r="BY193" i="4" s="1"/>
  <c r="BY191" i="4"/>
  <c r="BY190" i="4"/>
  <c r="BY189" i="4"/>
  <c r="BY188" i="4"/>
  <c r="BW192" i="4"/>
  <c r="BW191" i="4"/>
  <c r="BW190" i="4"/>
  <c r="BW189" i="4"/>
  <c r="BW193" i="4" s="1"/>
  <c r="BW188" i="4"/>
  <c r="BU192" i="4"/>
  <c r="BU191" i="4"/>
  <c r="BU190" i="4"/>
  <c r="BU189" i="4"/>
  <c r="BU188" i="4"/>
  <c r="BU193" i="4" s="1"/>
  <c r="BS192" i="4"/>
  <c r="BS191" i="4"/>
  <c r="BS190" i="4"/>
  <c r="BS189" i="4"/>
  <c r="BS193" i="4" s="1"/>
  <c r="BS188" i="4"/>
  <c r="BQ192" i="4"/>
  <c r="BQ193" i="4" s="1"/>
  <c r="BQ191" i="4"/>
  <c r="BQ190" i="4"/>
  <c r="BQ189" i="4"/>
  <c r="BQ188" i="4"/>
  <c r="BO192" i="4"/>
  <c r="BO191" i="4"/>
  <c r="BO190" i="4"/>
  <c r="BO193" i="4" s="1"/>
  <c r="BO189" i="4"/>
  <c r="BO188" i="4"/>
  <c r="BM192" i="4"/>
  <c r="BM191" i="4"/>
  <c r="BM190" i="4"/>
  <c r="BM189" i="4"/>
  <c r="BM188" i="4"/>
  <c r="BM193" i="4" s="1"/>
  <c r="BK192" i="4"/>
  <c r="BK191" i="4"/>
  <c r="BK190" i="4"/>
  <c r="BK189" i="4"/>
  <c r="BK193" i="4" s="1"/>
  <c r="BK188" i="4"/>
  <c r="BI192" i="4"/>
  <c r="BI193" i="4" s="1"/>
  <c r="BI191" i="4"/>
  <c r="BI190" i="4"/>
  <c r="BI189" i="4"/>
  <c r="BI188" i="4"/>
  <c r="BE192" i="4"/>
  <c r="BE191" i="4"/>
  <c r="BE190" i="4"/>
  <c r="BE193" i="4" s="1"/>
  <c r="BE189" i="4"/>
  <c r="BE188" i="4"/>
  <c r="BG192" i="4"/>
  <c r="BG191" i="4"/>
  <c r="BG190" i="4"/>
  <c r="BG189" i="4"/>
  <c r="BG188" i="4"/>
  <c r="BG193" i="4" s="1"/>
  <c r="BC192" i="4"/>
  <c r="BC191" i="4"/>
  <c r="BC190" i="4"/>
  <c r="BC189" i="4"/>
  <c r="BC193" i="4" s="1"/>
  <c r="BC188" i="4"/>
  <c r="BA192" i="4"/>
  <c r="BA193" i="4" s="1"/>
  <c r="BA191" i="4"/>
  <c r="BA190" i="4"/>
  <c r="BA189" i="4"/>
  <c r="BA188" i="4"/>
  <c r="AY192" i="4"/>
  <c r="AY191" i="4"/>
  <c r="AY190" i="4"/>
  <c r="AY193" i="4" s="1"/>
  <c r="AY189" i="4"/>
  <c r="AY188" i="4"/>
  <c r="AW192" i="4"/>
  <c r="AW191" i="4"/>
  <c r="AW190" i="4"/>
  <c r="AW189" i="4"/>
  <c r="AW188" i="4"/>
  <c r="AW193" i="4" s="1"/>
  <c r="AU192" i="4"/>
  <c r="AU191" i="4"/>
  <c r="AU190" i="4"/>
  <c r="AU189" i="4"/>
  <c r="AU193" i="4" s="1"/>
  <c r="AU188" i="4"/>
  <c r="AS192" i="4"/>
  <c r="AS193" i="4" s="1"/>
  <c r="AS191" i="4"/>
  <c r="AS190" i="4"/>
  <c r="AS189" i="4"/>
  <c r="AS188" i="4"/>
  <c r="AQ192" i="4"/>
  <c r="AQ191" i="4"/>
  <c r="AQ190" i="4"/>
  <c r="AQ193" i="4" s="1"/>
  <c r="AQ189" i="4"/>
  <c r="AQ188" i="4"/>
  <c r="AO192" i="4"/>
  <c r="AO191" i="4"/>
  <c r="AO190" i="4"/>
  <c r="AO189" i="4"/>
  <c r="AO188" i="4"/>
  <c r="AO193" i="4" s="1"/>
  <c r="AM192" i="4"/>
  <c r="AM191" i="4"/>
  <c r="AM190" i="4"/>
  <c r="AM189" i="4"/>
  <c r="AM193" i="4" s="1"/>
  <c r="AM188" i="4"/>
  <c r="AK192" i="4"/>
  <c r="AK193" i="4" s="1"/>
  <c r="AK191" i="4"/>
  <c r="AK190" i="4"/>
  <c r="AK189" i="4"/>
  <c r="AK188" i="4"/>
  <c r="AI192" i="4"/>
  <c r="AI191" i="4"/>
  <c r="AI190" i="4"/>
  <c r="AI193" i="4" s="1"/>
  <c r="AI189" i="4"/>
  <c r="AI188" i="4"/>
  <c r="AG192" i="4"/>
  <c r="AG191" i="4"/>
  <c r="AG190" i="4"/>
  <c r="AG189" i="4"/>
  <c r="AG188" i="4"/>
  <c r="AG193" i="4" s="1"/>
  <c r="AE192" i="4"/>
  <c r="AE191" i="4"/>
  <c r="AE190" i="4"/>
  <c r="AE189" i="4"/>
  <c r="AE193" i="4" s="1"/>
  <c r="AE188" i="4"/>
  <c r="AC192" i="4"/>
  <c r="AC193" i="4" s="1"/>
  <c r="AC191" i="4"/>
  <c r="AC190" i="4"/>
  <c r="AC189" i="4"/>
  <c r="AC188" i="4"/>
  <c r="AA192" i="4"/>
  <c r="AA191" i="4"/>
  <c r="AA190" i="4"/>
  <c r="AA189" i="4"/>
  <c r="AA193" i="4" s="1"/>
  <c r="AA188" i="4"/>
  <c r="Y192" i="4"/>
  <c r="Y191" i="4"/>
  <c r="Y190" i="4"/>
  <c r="Y189" i="4"/>
  <c r="Y188" i="4"/>
  <c r="Y193" i="4" s="1"/>
  <c r="W192" i="4"/>
  <c r="W191" i="4"/>
  <c r="W190" i="4"/>
  <c r="W189" i="4"/>
  <c r="W193" i="4" s="1"/>
  <c r="W188" i="4"/>
  <c r="U192" i="4"/>
  <c r="U193" i="4" s="1"/>
  <c r="U191" i="4"/>
  <c r="U190" i="4"/>
  <c r="U189" i="4"/>
  <c r="U188" i="4"/>
  <c r="S192" i="4"/>
  <c r="S191" i="4"/>
  <c r="S190" i="4"/>
  <c r="S189" i="4"/>
  <c r="S193" i="4" s="1"/>
  <c r="S188" i="4"/>
  <c r="Q192" i="4"/>
  <c r="Q191" i="4"/>
  <c r="Q190" i="4"/>
  <c r="Q189" i="4"/>
  <c r="Q188" i="4"/>
  <c r="Q193" i="4" s="1"/>
  <c r="O192" i="4"/>
  <c r="O191" i="4"/>
  <c r="O190" i="4"/>
  <c r="O189" i="4"/>
  <c r="O193" i="4" s="1"/>
  <c r="O188" i="4"/>
  <c r="M192" i="4"/>
  <c r="M193" i="4" s="1"/>
  <c r="M191" i="4"/>
  <c r="M190" i="4"/>
  <c r="M189" i="4"/>
  <c r="M188" i="4"/>
  <c r="K193" i="4"/>
  <c r="K192" i="4"/>
  <c r="K191" i="4"/>
  <c r="K190" i="4"/>
  <c r="K189" i="4"/>
  <c r="K188" i="4"/>
  <c r="I192" i="4"/>
  <c r="I191" i="4"/>
  <c r="I190" i="4"/>
  <c r="I189" i="4"/>
  <c r="I188" i="4"/>
  <c r="I193" i="4" s="1"/>
  <c r="G193" i="4"/>
  <c r="G192" i="4"/>
  <c r="G191" i="4"/>
  <c r="G190" i="4"/>
  <c r="G189" i="4"/>
  <c r="G188" i="4"/>
  <c r="E192" i="4"/>
  <c r="E191" i="4"/>
  <c r="E190" i="4"/>
  <c r="E189" i="4"/>
  <c r="E188" i="4"/>
  <c r="AU45" i="8"/>
  <c r="AS171" i="4"/>
  <c r="AS170" i="4"/>
  <c r="AS169" i="4"/>
  <c r="AS168" i="4"/>
  <c r="AS167" i="4"/>
  <c r="AS172" i="4" s="1"/>
  <c r="AC45" i="8"/>
  <c r="Z45" i="8"/>
  <c r="BG53" i="8"/>
  <c r="BG52" i="8"/>
  <c r="BG50" i="8"/>
  <c r="BG49" i="8"/>
  <c r="BG48" i="8"/>
  <c r="BG47" i="8"/>
  <c r="BG46" i="8"/>
  <c r="BD53" i="8"/>
  <c r="BD52" i="8"/>
  <c r="BD50" i="8"/>
  <c r="BD49" i="8"/>
  <c r="BD48" i="8"/>
  <c r="BD47" i="8"/>
  <c r="BD46" i="8"/>
  <c r="AC53" i="8"/>
  <c r="AC52" i="8"/>
  <c r="AC50" i="8"/>
  <c r="AC49" i="8"/>
  <c r="AC48" i="8"/>
  <c r="AC47" i="8"/>
  <c r="AC46" i="8"/>
  <c r="BA53" i="8"/>
  <c r="BA52" i="8"/>
  <c r="BA50" i="8"/>
  <c r="BA49" i="8"/>
  <c r="BA48" i="8"/>
  <c r="BA47" i="8"/>
  <c r="BA46" i="8"/>
  <c r="AR53" i="8"/>
  <c r="AR52" i="8"/>
  <c r="AR50" i="8"/>
  <c r="AR49" i="8"/>
  <c r="AR48" i="8"/>
  <c r="AR47" i="8"/>
  <c r="AR46" i="8"/>
  <c r="AU53" i="8"/>
  <c r="AU52" i="8"/>
  <c r="AU50" i="8"/>
  <c r="AU49" i="8"/>
  <c r="AU48" i="8"/>
  <c r="AU47" i="8"/>
  <c r="AU46" i="8"/>
  <c r="Z53" i="8"/>
  <c r="Z52" i="8"/>
  <c r="Z50" i="8"/>
  <c r="Z49" i="8"/>
  <c r="Z48" i="8"/>
  <c r="Z47" i="8"/>
  <c r="Z46" i="8"/>
  <c r="AO45" i="8"/>
  <c r="AO53" i="8"/>
  <c r="AO52" i="8"/>
  <c r="AO50" i="8"/>
  <c r="AO49" i="8"/>
  <c r="AO48" i="8"/>
  <c r="AO47" i="8"/>
  <c r="AO46" i="8"/>
  <c r="AX53" i="8"/>
  <c r="AX52" i="8"/>
  <c r="AX50" i="8"/>
  <c r="AX49" i="8"/>
  <c r="AX48" i="8"/>
  <c r="AX47" i="8"/>
  <c r="AX46" i="8"/>
  <c r="AX45" i="8"/>
  <c r="AG114" i="4"/>
  <c r="AL53" i="8"/>
  <c r="AL52" i="8"/>
  <c r="AL50" i="8"/>
  <c r="AL49" i="8"/>
  <c r="AL48" i="8"/>
  <c r="AL47" i="8"/>
  <c r="AL46" i="8"/>
  <c r="AL45" i="8"/>
  <c r="AI53" i="8"/>
  <c r="AI52" i="8"/>
  <c r="AI50" i="8"/>
  <c r="AI49" i="8"/>
  <c r="AI48" i="8"/>
  <c r="AI47" i="8"/>
  <c r="AI46" i="8"/>
  <c r="AI45" i="8"/>
  <c r="Q104" i="4"/>
  <c r="AF53" i="8"/>
  <c r="AF52" i="8"/>
  <c r="AF50" i="8"/>
  <c r="AF49" i="8"/>
  <c r="AF48" i="8"/>
  <c r="AF47" i="8"/>
  <c r="AF46" i="8"/>
  <c r="AF45" i="8"/>
  <c r="O99" i="4"/>
  <c r="M99" i="4"/>
  <c r="K99" i="4"/>
  <c r="W53" i="8"/>
  <c r="W52" i="8"/>
  <c r="W50" i="8"/>
  <c r="W49" i="8"/>
  <c r="W48" i="8"/>
  <c r="W47" i="8"/>
  <c r="W46" i="8"/>
  <c r="W45" i="8"/>
  <c r="T53" i="8"/>
  <c r="T52" i="8"/>
  <c r="T50" i="8"/>
  <c r="T49" i="8"/>
  <c r="T48" i="8"/>
  <c r="T47" i="8"/>
  <c r="T46" i="8"/>
  <c r="T45" i="8"/>
  <c r="BA65" i="4"/>
  <c r="BA64" i="4"/>
  <c r="BA63" i="4"/>
  <c r="BA62" i="4"/>
  <c r="BA61" i="4"/>
  <c r="BA66" i="4" s="1"/>
  <c r="Q53" i="8"/>
  <c r="Q52" i="8"/>
  <c r="Q50" i="8"/>
  <c r="Q49" i="8"/>
  <c r="Q48" i="8"/>
  <c r="Q47" i="8"/>
  <c r="Q46" i="8"/>
  <c r="Q45" i="8"/>
  <c r="N53" i="8"/>
  <c r="N52" i="8"/>
  <c r="N50" i="8"/>
  <c r="N49" i="8"/>
  <c r="N48" i="8"/>
  <c r="N47" i="8"/>
  <c r="N46" i="8"/>
  <c r="N45" i="8"/>
  <c r="BU51" i="4"/>
  <c r="BU50" i="4"/>
  <c r="BU49" i="4"/>
  <c r="BU48" i="4"/>
  <c r="BU47" i="4"/>
  <c r="G51" i="4"/>
  <c r="G50" i="4"/>
  <c r="G49" i="4"/>
  <c r="G48" i="4"/>
  <c r="G47" i="4"/>
  <c r="G52" i="4" s="1"/>
  <c r="K53" i="8"/>
  <c r="K52" i="8"/>
  <c r="K50" i="8"/>
  <c r="K49" i="8"/>
  <c r="K48" i="8"/>
  <c r="K47" i="8"/>
  <c r="K46" i="8"/>
  <c r="K45" i="8"/>
  <c r="BY37" i="4"/>
  <c r="BY36" i="4"/>
  <c r="BY35" i="4"/>
  <c r="BY34" i="4"/>
  <c r="BY33" i="4"/>
  <c r="AG37" i="4"/>
  <c r="AG36" i="4"/>
  <c r="AG35" i="4"/>
  <c r="AG34" i="4"/>
  <c r="AG33" i="4"/>
  <c r="AE37" i="4"/>
  <c r="AE36" i="4"/>
  <c r="AE35" i="4"/>
  <c r="AE34" i="4"/>
  <c r="AE33" i="4"/>
  <c r="AC37" i="4"/>
  <c r="AC36" i="4"/>
  <c r="AC35" i="4"/>
  <c r="AC34" i="4"/>
  <c r="AC33" i="4"/>
  <c r="H53" i="8"/>
  <c r="H52" i="8"/>
  <c r="H50" i="8"/>
  <c r="H49" i="8"/>
  <c r="H48" i="8"/>
  <c r="H47" i="8"/>
  <c r="H46" i="8"/>
  <c r="H45" i="8"/>
  <c r="E53" i="8"/>
  <c r="E52" i="8"/>
  <c r="E50" i="8"/>
  <c r="E49" i="8"/>
  <c r="E48" i="8"/>
  <c r="E47" i="8"/>
  <c r="E46" i="8"/>
  <c r="E45" i="8"/>
  <c r="B53" i="8"/>
  <c r="B52" i="8"/>
  <c r="B50" i="8"/>
  <c r="B49" i="8"/>
  <c r="B48" i="8"/>
  <c r="B47" i="8"/>
  <c r="B46" i="8"/>
  <c r="B45" i="8"/>
  <c r="CF30" i="8" l="1"/>
  <c r="CU48" i="8"/>
  <c r="CF13" i="8"/>
  <c r="CF29" i="8"/>
  <c r="CF35" i="8"/>
  <c r="CF12" i="8"/>
  <c r="CF33" i="8"/>
  <c r="CF31" i="8"/>
  <c r="CF9" i="8"/>
  <c r="CF24" i="8"/>
  <c r="BU60" i="8"/>
  <c r="BU66" i="8"/>
  <c r="BU53" i="8"/>
  <c r="CF10" i="8"/>
  <c r="CF37" i="8"/>
  <c r="BU56" i="8"/>
  <c r="CF32" i="8"/>
  <c r="CF22" i="8"/>
  <c r="CF20" i="8"/>
  <c r="CF27" i="8"/>
  <c r="CF28" i="8"/>
  <c r="CF21" i="8"/>
  <c r="CF36" i="8"/>
  <c r="CF38" i="8"/>
  <c r="CF26" i="8"/>
  <c r="CF7" i="8"/>
  <c r="BU62" i="8"/>
  <c r="CF18" i="8"/>
  <c r="CF8" i="8"/>
  <c r="CF11" i="8"/>
  <c r="CF25" i="8"/>
  <c r="CF23" i="8"/>
  <c r="CF43" i="8"/>
  <c r="CF44" i="8"/>
  <c r="CF40" i="8"/>
  <c r="CF39" i="8"/>
  <c r="CF16" i="8"/>
  <c r="BU57" i="8"/>
  <c r="CF15" i="8"/>
  <c r="CF41" i="8"/>
  <c r="CF19" i="8"/>
  <c r="CF17" i="8"/>
  <c r="BU52" i="8"/>
  <c r="BU64" i="8"/>
  <c r="BU65" i="8"/>
  <c r="CF42" i="8"/>
  <c r="CF34" i="8"/>
  <c r="CF14" i="8"/>
  <c r="BU61" i="8"/>
  <c r="BU49" i="8"/>
  <c r="BU50" i="8"/>
  <c r="BU59" i="8"/>
  <c r="BU63" i="8"/>
  <c r="CJ7" i="8"/>
  <c r="CK22" i="8" s="1"/>
  <c r="BU54" i="8"/>
  <c r="BU55" i="8"/>
  <c r="BU68" i="8"/>
  <c r="BU58" i="8"/>
  <c r="BU67" i="8"/>
  <c r="BL22" i="8"/>
  <c r="BL43" i="8"/>
  <c r="BL12" i="8"/>
  <c r="BL13" i="8"/>
  <c r="BJ53" i="8"/>
  <c r="BJ52" i="8"/>
  <c r="BJ50" i="8"/>
  <c r="BJ49" i="8"/>
  <c r="BJ48" i="8"/>
  <c r="BJ47" i="8"/>
  <c r="BJ46" i="8"/>
  <c r="BJ45" i="8"/>
  <c r="BL39" i="8"/>
  <c r="BL41" i="8"/>
  <c r="BL18" i="8"/>
  <c r="BL11" i="8"/>
  <c r="BL14" i="8"/>
  <c r="BL25" i="8"/>
  <c r="BL10" i="8"/>
  <c r="BL19" i="8"/>
  <c r="BL40" i="8"/>
  <c r="BL34" i="8"/>
  <c r="BL28" i="8"/>
  <c r="BL30" i="8"/>
  <c r="BL42" i="8"/>
  <c r="BL27" i="8"/>
  <c r="BL8" i="8"/>
  <c r="BL21" i="8"/>
  <c r="BL38" i="8"/>
  <c r="BL35" i="8"/>
  <c r="BL20" i="8"/>
  <c r="BL16" i="8"/>
  <c r="BL29" i="8"/>
  <c r="BL36" i="8"/>
  <c r="BL15" i="8"/>
  <c r="BL24" i="8"/>
  <c r="BL37" i="8"/>
  <c r="BL31" i="8"/>
  <c r="BL9" i="8"/>
  <c r="BL32" i="8"/>
  <c r="BL7" i="8"/>
  <c r="BL23" i="8"/>
  <c r="BL17" i="8"/>
  <c r="BL33" i="8"/>
  <c r="BL26" i="8"/>
  <c r="BL44" i="8"/>
  <c r="K64" i="8"/>
  <c r="E64" i="8"/>
  <c r="I64" i="8"/>
  <c r="D64" i="8"/>
  <c r="N64" i="8"/>
  <c r="M64" i="8"/>
  <c r="J64" i="8"/>
  <c r="L64" i="8"/>
  <c r="C64" i="8"/>
  <c r="H64" i="8"/>
  <c r="F64" i="8"/>
  <c r="J67" i="8"/>
  <c r="C67" i="8"/>
  <c r="H67" i="8"/>
  <c r="F67" i="8"/>
  <c r="K67" i="8"/>
  <c r="E67" i="8"/>
  <c r="I67" i="8"/>
  <c r="D67" i="8"/>
  <c r="L67" i="8"/>
  <c r="E72" i="8"/>
  <c r="D75" i="8"/>
  <c r="C75" i="8"/>
  <c r="M59" i="8"/>
  <c r="H59" i="8"/>
  <c r="F59" i="8"/>
  <c r="K59" i="8"/>
  <c r="E59" i="8"/>
  <c r="I59" i="8"/>
  <c r="C59" i="8"/>
  <c r="N59" i="8"/>
  <c r="D59" i="8"/>
  <c r="J59" i="8"/>
  <c r="J60" i="8"/>
  <c r="L60" i="8"/>
  <c r="C60" i="8"/>
  <c r="H60" i="8"/>
  <c r="F60" i="8"/>
  <c r="K60" i="8"/>
  <c r="I60" i="8"/>
  <c r="N60" i="8"/>
  <c r="D60" i="8"/>
  <c r="M60" i="8"/>
  <c r="E60" i="8"/>
  <c r="L61" i="8"/>
  <c r="C61" i="8"/>
  <c r="F61" i="8"/>
  <c r="H61" i="8"/>
  <c r="K61" i="8"/>
  <c r="E61" i="8"/>
  <c r="I61" i="8"/>
  <c r="N61" i="8"/>
  <c r="D61" i="8"/>
  <c r="M61" i="8"/>
  <c r="J61" i="8"/>
  <c r="K62" i="8"/>
  <c r="I62" i="8"/>
  <c r="N62" i="8"/>
  <c r="D62" i="8"/>
  <c r="M62" i="8"/>
  <c r="J62" i="8"/>
  <c r="L62" i="8"/>
  <c r="C62" i="8"/>
  <c r="H62" i="8"/>
  <c r="F62" i="8"/>
  <c r="E62" i="8"/>
  <c r="D66" i="8"/>
  <c r="M66" i="8"/>
  <c r="J66" i="8"/>
  <c r="L66" i="8"/>
  <c r="C66" i="8"/>
  <c r="H66" i="8"/>
  <c r="F66" i="8"/>
  <c r="K66" i="8"/>
  <c r="E66" i="8"/>
  <c r="I66" i="8"/>
  <c r="C72" i="8"/>
  <c r="C76" i="8"/>
  <c r="D72" i="8"/>
  <c r="C69" i="8"/>
  <c r="H69" i="8"/>
  <c r="E69" i="8"/>
  <c r="I69" i="8"/>
  <c r="D69" i="8"/>
  <c r="J69" i="8"/>
  <c r="F69" i="8"/>
  <c r="D74" i="8"/>
  <c r="C74" i="8"/>
  <c r="E74" i="8"/>
  <c r="F72" i="8"/>
  <c r="D73" i="8"/>
  <c r="F73" i="8"/>
  <c r="E73" i="8"/>
  <c r="C73" i="8"/>
  <c r="I65" i="8"/>
  <c r="M65" i="8"/>
  <c r="C65" i="8"/>
  <c r="N65" i="8"/>
  <c r="J65" i="8"/>
  <c r="L65" i="8"/>
  <c r="H65" i="8"/>
  <c r="F65" i="8"/>
  <c r="K65" i="8"/>
  <c r="E65" i="8"/>
  <c r="D65" i="8"/>
  <c r="J68" i="8"/>
  <c r="E68" i="8"/>
  <c r="F68" i="8"/>
  <c r="K68" i="8"/>
  <c r="I68" i="8"/>
  <c r="D68" i="8"/>
  <c r="C68" i="8"/>
  <c r="O58" i="8"/>
  <c r="N58" i="8"/>
  <c r="D58" i="8"/>
  <c r="M58" i="8"/>
  <c r="L58" i="8"/>
  <c r="C58" i="8"/>
  <c r="H58" i="8"/>
  <c r="F58" i="8"/>
  <c r="K58" i="8"/>
  <c r="E58" i="8"/>
  <c r="I58" i="8"/>
  <c r="J58" i="8"/>
  <c r="H71" i="8"/>
  <c r="F71" i="8"/>
  <c r="E71" i="8"/>
  <c r="D71" i="8"/>
  <c r="C71" i="8"/>
  <c r="H68" i="8"/>
  <c r="H70" i="8"/>
  <c r="F70" i="8"/>
  <c r="E70" i="8"/>
  <c r="I70" i="8"/>
  <c r="D70" i="8"/>
  <c r="C70" i="8"/>
  <c r="H63" i="8"/>
  <c r="F63" i="8"/>
  <c r="I63" i="8"/>
  <c r="K63" i="8"/>
  <c r="N63" i="8"/>
  <c r="D63" i="8"/>
  <c r="M63" i="8"/>
  <c r="J63" i="8"/>
  <c r="L63" i="8"/>
  <c r="C63" i="8"/>
  <c r="E63" i="8"/>
  <c r="AN34" i="8"/>
  <c r="AB29" i="8"/>
  <c r="Q51" i="8"/>
  <c r="AN33" i="8"/>
  <c r="AN17" i="8"/>
  <c r="BF20" i="8"/>
  <c r="AZ17" i="8"/>
  <c r="AZ9" i="8"/>
  <c r="G72" i="8"/>
  <c r="BF36" i="8"/>
  <c r="BF12" i="8"/>
  <c r="AN31" i="8"/>
  <c r="G71" i="8"/>
  <c r="BC40" i="8"/>
  <c r="O63" i="8"/>
  <c r="P63" i="8"/>
  <c r="G63" i="8"/>
  <c r="G70" i="8"/>
  <c r="AW22" i="8"/>
  <c r="U58" i="8"/>
  <c r="T58" i="8"/>
  <c r="P58" i="8"/>
  <c r="G58" i="8"/>
  <c r="S58" i="8"/>
  <c r="R58" i="8"/>
  <c r="Q58" i="8"/>
  <c r="T59" i="8"/>
  <c r="Q59" i="8"/>
  <c r="S59" i="8"/>
  <c r="P59" i="8"/>
  <c r="G59" i="8"/>
  <c r="R59" i="8"/>
  <c r="O59" i="8"/>
  <c r="G64" i="8"/>
  <c r="O64" i="8"/>
  <c r="G68" i="8"/>
  <c r="O62" i="8"/>
  <c r="P62" i="8"/>
  <c r="Q62" i="8"/>
  <c r="G62" i="8"/>
  <c r="G69" i="8"/>
  <c r="AE8" i="8"/>
  <c r="G66" i="8"/>
  <c r="Q60" i="8"/>
  <c r="S60" i="8"/>
  <c r="P60" i="8"/>
  <c r="G60" i="8"/>
  <c r="R60" i="8"/>
  <c r="O60" i="8"/>
  <c r="P61" i="8"/>
  <c r="G61" i="8"/>
  <c r="R61" i="8"/>
  <c r="O61" i="8"/>
  <c r="Q61" i="8"/>
  <c r="G65" i="8"/>
  <c r="G67" i="8"/>
  <c r="AE24" i="8"/>
  <c r="AT41" i="8"/>
  <c r="AT8" i="8"/>
  <c r="M41" i="8"/>
  <c r="AQ41" i="8"/>
  <c r="AK13" i="8"/>
  <c r="AZ23" i="8"/>
  <c r="AZ15" i="8"/>
  <c r="AB37" i="8"/>
  <c r="AE39" i="8"/>
  <c r="AE31" i="8"/>
  <c r="AE23" i="8"/>
  <c r="AE15" i="8"/>
  <c r="AT43" i="8"/>
  <c r="AT34" i="8"/>
  <c r="AT26" i="8"/>
  <c r="AT18" i="8"/>
  <c r="AT10" i="8"/>
  <c r="BF43" i="8"/>
  <c r="BF35" i="8"/>
  <c r="BF27" i="8"/>
  <c r="BF19" i="8"/>
  <c r="BF11" i="8"/>
  <c r="BF44" i="8"/>
  <c r="AH27" i="8"/>
  <c r="P22" i="8"/>
  <c r="V7" i="8"/>
  <c r="Y21" i="8"/>
  <c r="AN32" i="8"/>
  <c r="AN18" i="8"/>
  <c r="AZ38" i="8"/>
  <c r="AZ30" i="8"/>
  <c r="AZ22" i="8"/>
  <c r="AZ14" i="8"/>
  <c r="AB7" i="8"/>
  <c r="AE38" i="8"/>
  <c r="BF42" i="8"/>
  <c r="AH43" i="8"/>
  <c r="M30" i="8"/>
  <c r="AB44" i="8"/>
  <c r="AB36" i="8"/>
  <c r="AB28" i="8"/>
  <c r="AB20" i="8"/>
  <c r="AB12" i="8"/>
  <c r="AE41" i="8"/>
  <c r="AE37" i="8"/>
  <c r="AE29" i="8"/>
  <c r="AE21" i="8"/>
  <c r="AE13" i="8"/>
  <c r="AK42" i="8"/>
  <c r="AQ9" i="8"/>
  <c r="S25" i="8"/>
  <c r="V43" i="8"/>
  <c r="Y37" i="8"/>
  <c r="Y29" i="8"/>
  <c r="AN43" i="8"/>
  <c r="AN35" i="8"/>
  <c r="AN27" i="8"/>
  <c r="AN19" i="8"/>
  <c r="AN11" i="8"/>
  <c r="AE44" i="8"/>
  <c r="AE36" i="8"/>
  <c r="AE28" i="8"/>
  <c r="AE20" i="8"/>
  <c r="AT39" i="8"/>
  <c r="AT31" i="8"/>
  <c r="AT23" i="8"/>
  <c r="AT15" i="8"/>
  <c r="BF40" i="8"/>
  <c r="BI44" i="8"/>
  <c r="BI26" i="8"/>
  <c r="BC43" i="8"/>
  <c r="BC35" i="8"/>
  <c r="BC27" i="8"/>
  <c r="BC19" i="8"/>
  <c r="BC11" i="8"/>
  <c r="P29" i="8"/>
  <c r="AZ41" i="8"/>
  <c r="AQ25" i="8"/>
  <c r="V42" i="8"/>
  <c r="V10" i="8"/>
  <c r="AZ35" i="8"/>
  <c r="AZ27" i="8"/>
  <c r="AZ19" i="8"/>
  <c r="AZ11" i="8"/>
  <c r="AE43" i="8"/>
  <c r="AE35" i="8"/>
  <c r="AW40" i="8"/>
  <c r="AW32" i="8"/>
  <c r="AW24" i="8"/>
  <c r="AW16" i="8"/>
  <c r="AW8" i="8"/>
  <c r="AT38" i="8"/>
  <c r="BF39" i="8"/>
  <c r="BF31" i="8"/>
  <c r="BF23" i="8"/>
  <c r="BF15" i="8"/>
  <c r="AB41" i="8"/>
  <c r="AW39" i="8"/>
  <c r="BF38" i="8"/>
  <c r="BF30" i="8"/>
  <c r="BF22" i="8"/>
  <c r="BF14" i="8"/>
  <c r="BC41" i="8"/>
  <c r="BF7" i="8"/>
  <c r="BF28" i="8"/>
  <c r="BC32" i="8"/>
  <c r="BC24" i="8"/>
  <c r="BC16" i="8"/>
  <c r="BC42" i="8"/>
  <c r="AH35" i="8"/>
  <c r="N51" i="8"/>
  <c r="AN39" i="8"/>
  <c r="AN23" i="8"/>
  <c r="AN7" i="8"/>
  <c r="AN15" i="8"/>
  <c r="AX51" i="8"/>
  <c r="AZ40" i="8"/>
  <c r="AZ32" i="8"/>
  <c r="AW37" i="8"/>
  <c r="AW29" i="8"/>
  <c r="AW21" i="8"/>
  <c r="AW13" i="8"/>
  <c r="AT44" i="8"/>
  <c r="AT35" i="8"/>
  <c r="AT27" i="8"/>
  <c r="AT19" i="8"/>
  <c r="AT11" i="8"/>
  <c r="S14" i="8"/>
  <c r="S32" i="8"/>
  <c r="Y43" i="8"/>
  <c r="Y35" i="8"/>
  <c r="Y27" i="8"/>
  <c r="Y19" i="8"/>
  <c r="Y11" i="8"/>
  <c r="S40" i="8"/>
  <c r="Y42" i="8"/>
  <c r="Y34" i="8"/>
  <c r="Y26" i="8"/>
  <c r="Y18" i="8"/>
  <c r="Y10" i="8"/>
  <c r="AK39" i="8"/>
  <c r="AN38" i="8"/>
  <c r="AN30" i="8"/>
  <c r="AN22" i="8"/>
  <c r="AN14" i="8"/>
  <c r="AN8" i="8"/>
  <c r="AN24" i="8"/>
  <c r="AN40" i="8"/>
  <c r="V39" i="8"/>
  <c r="V31" i="8"/>
  <c r="V23" i="8"/>
  <c r="V15" i="8"/>
  <c r="Y41" i="8"/>
  <c r="AH7" i="8"/>
  <c r="AN37" i="8"/>
  <c r="AN29" i="8"/>
  <c r="AN21" i="8"/>
  <c r="AN13" i="8"/>
  <c r="AN9" i="8"/>
  <c r="AN25" i="8"/>
  <c r="AN41" i="8"/>
  <c r="AZ42" i="8"/>
  <c r="AZ33" i="8"/>
  <c r="AZ24" i="8"/>
  <c r="AZ16" i="8"/>
  <c r="AZ8" i="8"/>
  <c r="AZ7" i="8"/>
  <c r="AZ31" i="8"/>
  <c r="AZ39" i="8"/>
  <c r="AZ26" i="8"/>
  <c r="AZ18" i="8"/>
  <c r="AZ10" i="8"/>
  <c r="AZ37" i="8"/>
  <c r="AZ29" i="8"/>
  <c r="AZ21" i="8"/>
  <c r="AZ13" i="8"/>
  <c r="AZ25" i="8"/>
  <c r="M42" i="8"/>
  <c r="M34" i="8"/>
  <c r="M26" i="8"/>
  <c r="M18" i="8"/>
  <c r="M10" i="8"/>
  <c r="P43" i="8"/>
  <c r="P35" i="8"/>
  <c r="P27" i="8"/>
  <c r="P19" i="8"/>
  <c r="P11" i="8"/>
  <c r="V38" i="8"/>
  <c r="V30" i="8"/>
  <c r="V11" i="8"/>
  <c r="AN44" i="8"/>
  <c r="AN36" i="8"/>
  <c r="AN28" i="8"/>
  <c r="AN20" i="8"/>
  <c r="AN12" i="8"/>
  <c r="AN10" i="8"/>
  <c r="AN26" i="8"/>
  <c r="AN42" i="8"/>
  <c r="AZ20" i="8"/>
  <c r="AZ12" i="8"/>
  <c r="AZ34" i="8"/>
  <c r="M33" i="8"/>
  <c r="M25" i="8"/>
  <c r="M17" i="8"/>
  <c r="M37" i="8"/>
  <c r="V18" i="8"/>
  <c r="AH19" i="8"/>
  <c r="AH11" i="8"/>
  <c r="AQ7" i="8"/>
  <c r="AQ42" i="8"/>
  <c r="AQ26" i="8"/>
  <c r="AQ10" i="8"/>
  <c r="AQ38" i="8"/>
  <c r="AQ22" i="8"/>
  <c r="AQ34" i="8"/>
  <c r="AQ18" i="8"/>
  <c r="AQ33" i="8"/>
  <c r="AQ17" i="8"/>
  <c r="AQ30" i="8"/>
  <c r="AQ14" i="8"/>
  <c r="AQ37" i="8"/>
  <c r="AQ29" i="8"/>
  <c r="AQ21" i="8"/>
  <c r="AQ13" i="8"/>
  <c r="AH42" i="8"/>
  <c r="AH34" i="8"/>
  <c r="AH26" i="8"/>
  <c r="AH18" i="8"/>
  <c r="AN16" i="8"/>
  <c r="P40" i="8"/>
  <c r="P37" i="8"/>
  <c r="V35" i="8"/>
  <c r="V27" i="8"/>
  <c r="V19" i="8"/>
  <c r="V34" i="8"/>
  <c r="AW31" i="8"/>
  <c r="AW23" i="8"/>
  <c r="AW15" i="8"/>
  <c r="BI38" i="8"/>
  <c r="BI30" i="8"/>
  <c r="BI22" i="8"/>
  <c r="BI14" i="8"/>
  <c r="BI18" i="8"/>
  <c r="AZ44" i="8"/>
  <c r="AZ36" i="8"/>
  <c r="AZ28" i="8"/>
  <c r="AQ44" i="8"/>
  <c r="AQ36" i="8"/>
  <c r="AQ28" i="8"/>
  <c r="AQ20" i="8"/>
  <c r="AQ12" i="8"/>
  <c r="AC51" i="8"/>
  <c r="AB43" i="8"/>
  <c r="AB35" i="8"/>
  <c r="AB27" i="8"/>
  <c r="AB19" i="8"/>
  <c r="AB11" i="8"/>
  <c r="AE30" i="8"/>
  <c r="AE22" i="8"/>
  <c r="AE14" i="8"/>
  <c r="AE16" i="8"/>
  <c r="AW7" i="8"/>
  <c r="AW14" i="8"/>
  <c r="BI37" i="8"/>
  <c r="BI29" i="8"/>
  <c r="BI21" i="8"/>
  <c r="BC33" i="8"/>
  <c r="BC25" i="8"/>
  <c r="BC17" i="8"/>
  <c r="BC9" i="8"/>
  <c r="AZ43" i="8"/>
  <c r="AQ43" i="8"/>
  <c r="AQ35" i="8"/>
  <c r="AQ27" i="8"/>
  <c r="AQ19" i="8"/>
  <c r="AQ11" i="8"/>
  <c r="BI36" i="8"/>
  <c r="BI28" i="8"/>
  <c r="BI20" i="8"/>
  <c r="BI12" i="8"/>
  <c r="BI34" i="8"/>
  <c r="AH10" i="8"/>
  <c r="AB33" i="8"/>
  <c r="AB25" i="8"/>
  <c r="AB17" i="8"/>
  <c r="AB9" i="8"/>
  <c r="AE12" i="8"/>
  <c r="AE32" i="8"/>
  <c r="AW44" i="8"/>
  <c r="AW36" i="8"/>
  <c r="AW28" i="8"/>
  <c r="AW20" i="8"/>
  <c r="AW12" i="8"/>
  <c r="AW30" i="8"/>
  <c r="BI43" i="8"/>
  <c r="BI35" i="8"/>
  <c r="BI27" i="8"/>
  <c r="BI19" i="8"/>
  <c r="BI42" i="8"/>
  <c r="BC39" i="8"/>
  <c r="BC31" i="8"/>
  <c r="BC23" i="8"/>
  <c r="BC15" i="8"/>
  <c r="BC13" i="8"/>
  <c r="AK43" i="8"/>
  <c r="AK35" i="8"/>
  <c r="AK27" i="8"/>
  <c r="AK19" i="8"/>
  <c r="AK11" i="8"/>
  <c r="AB40" i="8"/>
  <c r="AB32" i="8"/>
  <c r="AB24" i="8"/>
  <c r="AB16" i="8"/>
  <c r="AB42" i="8"/>
  <c r="AE27" i="8"/>
  <c r="AE19" i="8"/>
  <c r="AE11" i="8"/>
  <c r="AE40" i="8"/>
  <c r="AW38" i="8"/>
  <c r="AT30" i="8"/>
  <c r="AT22" i="8"/>
  <c r="AT14" i="8"/>
  <c r="AT16" i="8"/>
  <c r="BF34" i="8"/>
  <c r="BF26" i="8"/>
  <c r="BF18" i="8"/>
  <c r="BF10" i="8"/>
  <c r="BC21" i="8"/>
  <c r="AK34" i="8"/>
  <c r="AK26" i="8"/>
  <c r="AK18" i="8"/>
  <c r="AK10" i="8"/>
  <c r="AQ40" i="8"/>
  <c r="AQ32" i="8"/>
  <c r="AQ24" i="8"/>
  <c r="AQ16" i="8"/>
  <c r="AQ8" i="8"/>
  <c r="AB39" i="8"/>
  <c r="AB31" i="8"/>
  <c r="AB23" i="8"/>
  <c r="AB15" i="8"/>
  <c r="AB13" i="8"/>
  <c r="AE42" i="8"/>
  <c r="AE34" i="8"/>
  <c r="AE26" i="8"/>
  <c r="AE18" i="8"/>
  <c r="AE10" i="8"/>
  <c r="AW42" i="8"/>
  <c r="AW34" i="8"/>
  <c r="AW26" i="8"/>
  <c r="AW18" i="8"/>
  <c r="AW43" i="8"/>
  <c r="AT37" i="8"/>
  <c r="AT29" i="8"/>
  <c r="AT21" i="8"/>
  <c r="AT13" i="8"/>
  <c r="AT24" i="8"/>
  <c r="BF41" i="8"/>
  <c r="BF33" i="8"/>
  <c r="BF25" i="8"/>
  <c r="BF17" i="8"/>
  <c r="BF9" i="8"/>
  <c r="BI41" i="8"/>
  <c r="BI33" i="8"/>
  <c r="BI25" i="8"/>
  <c r="BI17" i="8"/>
  <c r="BI13" i="8"/>
  <c r="BC7" i="8"/>
  <c r="BC29" i="8"/>
  <c r="AK41" i="8"/>
  <c r="AL51" i="8"/>
  <c r="AQ39" i="8"/>
  <c r="AQ31" i="8"/>
  <c r="AQ23" i="8"/>
  <c r="AQ15" i="8"/>
  <c r="AB21" i="8"/>
  <c r="AW41" i="8"/>
  <c r="AW33" i="8"/>
  <c r="AW25" i="8"/>
  <c r="AW17" i="8"/>
  <c r="AW9" i="8"/>
  <c r="AT12" i="8"/>
  <c r="AT36" i="8"/>
  <c r="AT28" i="8"/>
  <c r="AT20" i="8"/>
  <c r="AT32" i="8"/>
  <c r="BF32" i="8"/>
  <c r="BF24" i="8"/>
  <c r="BF16" i="8"/>
  <c r="BF8" i="8"/>
  <c r="BI40" i="8"/>
  <c r="BI32" i="8"/>
  <c r="BI24" i="8"/>
  <c r="BI16" i="8"/>
  <c r="BI8" i="8"/>
  <c r="BC44" i="8"/>
  <c r="BC36" i="8"/>
  <c r="BC28" i="8"/>
  <c r="BC20" i="8"/>
  <c r="BC12" i="8"/>
  <c r="BC37" i="8"/>
  <c r="BI39" i="8"/>
  <c r="BI31" i="8"/>
  <c r="BI23" i="8"/>
  <c r="BI15" i="8"/>
  <c r="BI10" i="8"/>
  <c r="BG51" i="8"/>
  <c r="BD51" i="8"/>
  <c r="AE7" i="8"/>
  <c r="AT7" i="8"/>
  <c r="BI9" i="8"/>
  <c r="AB14" i="8"/>
  <c r="AB22" i="8"/>
  <c r="AB30" i="8"/>
  <c r="AB38" i="8"/>
  <c r="AE9" i="8"/>
  <c r="AE17" i="8"/>
  <c r="AE25" i="8"/>
  <c r="AE33" i="8"/>
  <c r="AT9" i="8"/>
  <c r="AT17" i="8"/>
  <c r="AT25" i="8"/>
  <c r="AT33" i="8"/>
  <c r="AT42" i="8"/>
  <c r="BF13" i="8"/>
  <c r="BF21" i="8"/>
  <c r="BF29" i="8"/>
  <c r="BF37" i="8"/>
  <c r="BI11" i="8"/>
  <c r="BC14" i="8"/>
  <c r="BC22" i="8"/>
  <c r="BC30" i="8"/>
  <c r="BC38" i="8"/>
  <c r="BA51" i="8"/>
  <c r="AB8" i="8"/>
  <c r="BC8" i="8"/>
  <c r="AW10" i="8"/>
  <c r="AB10" i="8"/>
  <c r="AB18" i="8"/>
  <c r="AB26" i="8"/>
  <c r="AB34" i="8"/>
  <c r="AW11" i="8"/>
  <c r="AW19" i="8"/>
  <c r="AW27" i="8"/>
  <c r="AW35" i="8"/>
  <c r="BC10" i="8"/>
  <c r="BC18" i="8"/>
  <c r="BC26" i="8"/>
  <c r="BC34" i="8"/>
  <c r="AR51" i="8"/>
  <c r="E193" i="4"/>
  <c r="BU52" i="4"/>
  <c r="AU51" i="8"/>
  <c r="Z51" i="8"/>
  <c r="AO51" i="8"/>
  <c r="K51" i="8"/>
  <c r="M40" i="8"/>
  <c r="M32" i="8"/>
  <c r="M24" i="8"/>
  <c r="M16" i="8"/>
  <c r="M44" i="8"/>
  <c r="M36" i="8"/>
  <c r="M28" i="8"/>
  <c r="M20" i="8"/>
  <c r="M12" i="8"/>
  <c r="M7" i="8"/>
  <c r="M8" i="8"/>
  <c r="M38" i="8"/>
  <c r="P42" i="8"/>
  <c r="P34" i="8"/>
  <c r="P26" i="8"/>
  <c r="P18" i="8"/>
  <c r="P10" i="8"/>
  <c r="P30" i="8"/>
  <c r="S33" i="8"/>
  <c r="AK33" i="8"/>
  <c r="AK25" i="8"/>
  <c r="AK17" i="8"/>
  <c r="AK14" i="8"/>
  <c r="AK9" i="8"/>
  <c r="D25" i="8"/>
  <c r="D17" i="8"/>
  <c r="G9" i="8"/>
  <c r="M39" i="8"/>
  <c r="M31" i="8"/>
  <c r="M23" i="8"/>
  <c r="M15" i="8"/>
  <c r="M13" i="8"/>
  <c r="P41" i="8"/>
  <c r="P33" i="8"/>
  <c r="P25" i="8"/>
  <c r="P17" i="8"/>
  <c r="P9" i="8"/>
  <c r="S39" i="8"/>
  <c r="S31" i="8"/>
  <c r="S23" i="8"/>
  <c r="S15" i="8"/>
  <c r="S8" i="8"/>
  <c r="V44" i="8"/>
  <c r="V36" i="8"/>
  <c r="V28" i="8"/>
  <c r="V20" i="8"/>
  <c r="V12" i="8"/>
  <c r="AI51" i="8"/>
  <c r="AK40" i="8"/>
  <c r="AK32" i="8"/>
  <c r="AK24" i="8"/>
  <c r="AK16" i="8"/>
  <c r="AK31" i="8"/>
  <c r="P32" i="8"/>
  <c r="P16" i="8"/>
  <c r="P44" i="8"/>
  <c r="P36" i="8"/>
  <c r="P28" i="8"/>
  <c r="P20" i="8"/>
  <c r="P12" i="8"/>
  <c r="P7" i="8"/>
  <c r="P8" i="8"/>
  <c r="P38" i="8"/>
  <c r="S38" i="8"/>
  <c r="S30" i="8"/>
  <c r="S22" i="8"/>
  <c r="S9" i="8"/>
  <c r="S41" i="8"/>
  <c r="V26" i="8"/>
  <c r="M9" i="8"/>
  <c r="M14" i="8"/>
  <c r="P24" i="8"/>
  <c r="M21" i="8"/>
  <c r="P39" i="8"/>
  <c r="P31" i="8"/>
  <c r="P23" i="8"/>
  <c r="P15" i="8"/>
  <c r="P13" i="8"/>
  <c r="S7" i="8"/>
  <c r="S42" i="8"/>
  <c r="S10" i="8"/>
  <c r="S34" i="8"/>
  <c r="S26" i="8"/>
  <c r="S18" i="8"/>
  <c r="S37" i="8"/>
  <c r="S29" i="8"/>
  <c r="S21" i="8"/>
  <c r="S13" i="8"/>
  <c r="S16" i="8"/>
  <c r="V13" i="8"/>
  <c r="Y33" i="8"/>
  <c r="Y25" i="8"/>
  <c r="Y17" i="8"/>
  <c r="Y9" i="8"/>
  <c r="AH41" i="8"/>
  <c r="AH33" i="8"/>
  <c r="AH25" i="8"/>
  <c r="AH17" i="8"/>
  <c r="AH9" i="8"/>
  <c r="AK21" i="8"/>
  <c r="M22" i="8"/>
  <c r="P14" i="8"/>
  <c r="S44" i="8"/>
  <c r="S36" i="8"/>
  <c r="S28" i="8"/>
  <c r="S20" i="8"/>
  <c r="S12" i="8"/>
  <c r="S17" i="8"/>
  <c r="V41" i="8"/>
  <c r="V33" i="8"/>
  <c r="V25" i="8"/>
  <c r="V17" i="8"/>
  <c r="V9" i="8"/>
  <c r="W51" i="8"/>
  <c r="Y40" i="8"/>
  <c r="Y32" i="8"/>
  <c r="Y24" i="8"/>
  <c r="Y16" i="8"/>
  <c r="Y44" i="8"/>
  <c r="AH40" i="8"/>
  <c r="AH32" i="8"/>
  <c r="AH24" i="8"/>
  <c r="AH16" i="8"/>
  <c r="AH14" i="8"/>
  <c r="AK29" i="8"/>
  <c r="M43" i="8"/>
  <c r="M35" i="8"/>
  <c r="M27" i="8"/>
  <c r="M19" i="8"/>
  <c r="M11" i="8"/>
  <c r="M29" i="8"/>
  <c r="P21" i="8"/>
  <c r="S43" i="8"/>
  <c r="S35" i="8"/>
  <c r="S27" i="8"/>
  <c r="S19" i="8"/>
  <c r="S11" i="8"/>
  <c r="S24" i="8"/>
  <c r="V40" i="8"/>
  <c r="V32" i="8"/>
  <c r="V24" i="8"/>
  <c r="V16" i="8"/>
  <c r="V8" i="8"/>
  <c r="Y39" i="8"/>
  <c r="Y31" i="8"/>
  <c r="Y23" i="8"/>
  <c r="Y15" i="8"/>
  <c r="Y13" i="8"/>
  <c r="AH39" i="8"/>
  <c r="AH31" i="8"/>
  <c r="AH23" i="8"/>
  <c r="AH15" i="8"/>
  <c r="AK44" i="8"/>
  <c r="AK36" i="8"/>
  <c r="AK28" i="8"/>
  <c r="AK20" i="8"/>
  <c r="AK12" i="8"/>
  <c r="AK37" i="8"/>
  <c r="AK22" i="8"/>
  <c r="Y7" i="8"/>
  <c r="AH37" i="8"/>
  <c r="AK23" i="8"/>
  <c r="V21" i="8"/>
  <c r="AH38" i="8"/>
  <c r="AH29" i="8"/>
  <c r="AK7" i="8"/>
  <c r="AF51" i="8"/>
  <c r="AH22" i="8"/>
  <c r="T51" i="8"/>
  <c r="V14" i="8"/>
  <c r="V22" i="8"/>
  <c r="Y22" i="8"/>
  <c r="Y30" i="8"/>
  <c r="Y38" i="8"/>
  <c r="AH20" i="8"/>
  <c r="AH44" i="8"/>
  <c r="AK30" i="8"/>
  <c r="AH21" i="8"/>
  <c r="AK15" i="8"/>
  <c r="J44" i="8"/>
  <c r="V37" i="8"/>
  <c r="Y8" i="8"/>
  <c r="AH30" i="8"/>
  <c r="AK8" i="8"/>
  <c r="AH8" i="8"/>
  <c r="V29" i="8"/>
  <c r="D44" i="8"/>
  <c r="Y14" i="8"/>
  <c r="AH12" i="8"/>
  <c r="AH28" i="8"/>
  <c r="AH36" i="8"/>
  <c r="AK38" i="8"/>
  <c r="AH13" i="8"/>
  <c r="Y12" i="8"/>
  <c r="Y20" i="8"/>
  <c r="Y28" i="8"/>
  <c r="Y36" i="8"/>
  <c r="G43" i="8"/>
  <c r="D37" i="8"/>
  <c r="B51" i="8"/>
  <c r="D29" i="8"/>
  <c r="J37" i="8"/>
  <c r="J14" i="8"/>
  <c r="J22" i="8"/>
  <c r="J30" i="8"/>
  <c r="J38" i="8"/>
  <c r="J21" i="8"/>
  <c r="J7" i="8"/>
  <c r="J15" i="8"/>
  <c r="J23" i="8"/>
  <c r="J31" i="8"/>
  <c r="J39" i="8"/>
  <c r="J8" i="8"/>
  <c r="J16" i="8"/>
  <c r="J24" i="8"/>
  <c r="J32" i="8"/>
  <c r="J40" i="8"/>
  <c r="J29" i="8"/>
  <c r="J9" i="8"/>
  <c r="J17" i="8"/>
  <c r="J25" i="8"/>
  <c r="J33" i="8"/>
  <c r="J41" i="8"/>
  <c r="J13" i="8"/>
  <c r="J10" i="8"/>
  <c r="J18" i="8"/>
  <c r="J26" i="8"/>
  <c r="J34" i="8"/>
  <c r="J42" i="8"/>
  <c r="J11" i="8"/>
  <c r="J19" i="8"/>
  <c r="J27" i="8"/>
  <c r="J35" i="8"/>
  <c r="J43" i="8"/>
  <c r="J12" i="8"/>
  <c r="J20" i="8"/>
  <c r="J28" i="8"/>
  <c r="J36" i="8"/>
  <c r="G12" i="8"/>
  <c r="G10" i="8"/>
  <c r="G26" i="8"/>
  <c r="G29" i="8"/>
  <c r="G34" i="8"/>
  <c r="G28" i="8"/>
  <c r="G13" i="8"/>
  <c r="G36" i="8"/>
  <c r="G18" i="8"/>
  <c r="G37" i="8"/>
  <c r="G20" i="8"/>
  <c r="G42" i="8"/>
  <c r="G21" i="8"/>
  <c r="G44" i="8"/>
  <c r="E51" i="8"/>
  <c r="G14" i="8"/>
  <c r="G22" i="8"/>
  <c r="G30" i="8"/>
  <c r="G38" i="8"/>
  <c r="G7" i="8"/>
  <c r="G15" i="8"/>
  <c r="G23" i="8"/>
  <c r="G31" i="8"/>
  <c r="G39" i="8"/>
  <c r="G8" i="8"/>
  <c r="G16" i="8"/>
  <c r="G24" i="8"/>
  <c r="G32" i="8"/>
  <c r="G40" i="8"/>
  <c r="G17" i="8"/>
  <c r="G25" i="8"/>
  <c r="G33" i="8"/>
  <c r="G41" i="8"/>
  <c r="G11" i="8"/>
  <c r="G19" i="8"/>
  <c r="G27" i="8"/>
  <c r="G35" i="8"/>
  <c r="D33" i="8"/>
  <c r="D9" i="8"/>
  <c r="D30" i="8"/>
  <c r="D22" i="8"/>
  <c r="AE38" i="4"/>
  <c r="BY38" i="4"/>
  <c r="AG38" i="4"/>
  <c r="H51" i="8"/>
  <c r="AC38" i="4"/>
  <c r="D13" i="8"/>
  <c r="D15" i="8"/>
  <c r="D21" i="8"/>
  <c r="D38" i="8"/>
  <c r="D7" i="8"/>
  <c r="D14" i="8"/>
  <c r="D23" i="8"/>
  <c r="D31" i="8"/>
  <c r="D39" i="8"/>
  <c r="D8" i="8"/>
  <c r="D16" i="8"/>
  <c r="D24" i="8"/>
  <c r="D32" i="8"/>
  <c r="D40" i="8"/>
  <c r="D41" i="8"/>
  <c r="D10" i="8"/>
  <c r="D18" i="8"/>
  <c r="D26" i="8"/>
  <c r="D34" i="8"/>
  <c r="D42" i="8"/>
  <c r="D11" i="8"/>
  <c r="D19" i="8"/>
  <c r="D27" i="8"/>
  <c r="D35" i="8"/>
  <c r="D43" i="8"/>
  <c r="D12" i="8"/>
  <c r="D20" i="8"/>
  <c r="D28" i="8"/>
  <c r="D36" i="8"/>
  <c r="CA238" i="4"/>
  <c r="CA239" i="4"/>
  <c r="CA240" i="4"/>
  <c r="CA241" i="4"/>
  <c r="CA242" i="4"/>
  <c r="CA243" i="4"/>
  <c r="BY238" i="4"/>
  <c r="BY239" i="4"/>
  <c r="BY240" i="4"/>
  <c r="BY241" i="4"/>
  <c r="BY242" i="4"/>
  <c r="BY243" i="4"/>
  <c r="BW238" i="4"/>
  <c r="BW239" i="4"/>
  <c r="BW240" i="4"/>
  <c r="BW241" i="4"/>
  <c r="BW242" i="4"/>
  <c r="BW243" i="4"/>
  <c r="BU238" i="4"/>
  <c r="BU239" i="4"/>
  <c r="BU240" i="4"/>
  <c r="BU241" i="4"/>
  <c r="BU242" i="4"/>
  <c r="BU243" i="4"/>
  <c r="BS238" i="4"/>
  <c r="BS239" i="4"/>
  <c r="BS240" i="4"/>
  <c r="BS241" i="4"/>
  <c r="BS242" i="4"/>
  <c r="BS243" i="4"/>
  <c r="BQ238" i="4"/>
  <c r="BQ239" i="4"/>
  <c r="BQ240" i="4"/>
  <c r="BQ241" i="4"/>
  <c r="BQ242" i="4"/>
  <c r="BQ243" i="4"/>
  <c r="BO238" i="4"/>
  <c r="BO239" i="4"/>
  <c r="BO240" i="4"/>
  <c r="BO241" i="4"/>
  <c r="BO242" i="4"/>
  <c r="BO243" i="4"/>
  <c r="BM238" i="4"/>
  <c r="BM239" i="4"/>
  <c r="BM240" i="4"/>
  <c r="BM241" i="4"/>
  <c r="BM242" i="4"/>
  <c r="BM243" i="4"/>
  <c r="BK238" i="4"/>
  <c r="BK239" i="4"/>
  <c r="BK240" i="4"/>
  <c r="BK241" i="4"/>
  <c r="BK242" i="4"/>
  <c r="BK243" i="4"/>
  <c r="BI238" i="4"/>
  <c r="BI239" i="4"/>
  <c r="BI240" i="4"/>
  <c r="BI241" i="4"/>
  <c r="BI242" i="4"/>
  <c r="BI243" i="4"/>
  <c r="BG238" i="4"/>
  <c r="BG239" i="4"/>
  <c r="BG240" i="4"/>
  <c r="BG241" i="4"/>
  <c r="BG242" i="4"/>
  <c r="BG243" i="4"/>
  <c r="BE238" i="4"/>
  <c r="BE239" i="4"/>
  <c r="BE240" i="4"/>
  <c r="BE241" i="4"/>
  <c r="BE242" i="4"/>
  <c r="BE243" i="4"/>
  <c r="BC238" i="4"/>
  <c r="BC239" i="4"/>
  <c r="BC240" i="4"/>
  <c r="BC241" i="4"/>
  <c r="BC242" i="4"/>
  <c r="BC243" i="4"/>
  <c r="BA238" i="4"/>
  <c r="BA239" i="4"/>
  <c r="BA240" i="4"/>
  <c r="BA241" i="4"/>
  <c r="BA242" i="4"/>
  <c r="BA243" i="4"/>
  <c r="AY238" i="4"/>
  <c r="AY239" i="4"/>
  <c r="AY240" i="4"/>
  <c r="AY241" i="4"/>
  <c r="AY242" i="4"/>
  <c r="AY243" i="4"/>
  <c r="AW238" i="4"/>
  <c r="AW239" i="4"/>
  <c r="AW240" i="4"/>
  <c r="AW241" i="4"/>
  <c r="AW242" i="4"/>
  <c r="AW243" i="4"/>
  <c r="AU238" i="4"/>
  <c r="AU239" i="4"/>
  <c r="AU240" i="4"/>
  <c r="AU241" i="4"/>
  <c r="AU242" i="4"/>
  <c r="AU243" i="4"/>
  <c r="AS238" i="4"/>
  <c r="AS239" i="4"/>
  <c r="AS240" i="4"/>
  <c r="AS241" i="4"/>
  <c r="AS242" i="4"/>
  <c r="AS243" i="4"/>
  <c r="AQ238" i="4"/>
  <c r="AQ239" i="4"/>
  <c r="AQ240" i="4"/>
  <c r="AQ241" i="4"/>
  <c r="AQ242" i="4"/>
  <c r="AQ243" i="4"/>
  <c r="AO238" i="4"/>
  <c r="AO239" i="4"/>
  <c r="AO240" i="4"/>
  <c r="AO241" i="4"/>
  <c r="AO242" i="4"/>
  <c r="AO243" i="4"/>
  <c r="AM238" i="4"/>
  <c r="AM239" i="4"/>
  <c r="AM240" i="4"/>
  <c r="AM241" i="4"/>
  <c r="AM242" i="4"/>
  <c r="AM243" i="4"/>
  <c r="AK238" i="4"/>
  <c r="AK239" i="4"/>
  <c r="AK240" i="4"/>
  <c r="AK241" i="4"/>
  <c r="AK242" i="4"/>
  <c r="AK243" i="4"/>
  <c r="AI238" i="4"/>
  <c r="AI239" i="4"/>
  <c r="AI240" i="4"/>
  <c r="AI241" i="4"/>
  <c r="AI242" i="4"/>
  <c r="AI243" i="4"/>
  <c r="AG238" i="4"/>
  <c r="AG239" i="4"/>
  <c r="AG240" i="4"/>
  <c r="AG241" i="4"/>
  <c r="AG242" i="4"/>
  <c r="AG243" i="4"/>
  <c r="AE238" i="4"/>
  <c r="AE239" i="4"/>
  <c r="AE240" i="4"/>
  <c r="AE241" i="4"/>
  <c r="AE242" i="4"/>
  <c r="AE243" i="4"/>
  <c r="AC238" i="4"/>
  <c r="AC239" i="4"/>
  <c r="AC240" i="4"/>
  <c r="AC241" i="4"/>
  <c r="AC242" i="4"/>
  <c r="AC243" i="4"/>
  <c r="AA238" i="4"/>
  <c r="AA239" i="4"/>
  <c r="AA240" i="4"/>
  <c r="AA241" i="4"/>
  <c r="AA242" i="4"/>
  <c r="AA243" i="4"/>
  <c r="Y238" i="4"/>
  <c r="Y239" i="4"/>
  <c r="Y240" i="4"/>
  <c r="Y241" i="4"/>
  <c r="Y242" i="4"/>
  <c r="Y243" i="4"/>
  <c r="W238" i="4"/>
  <c r="W239" i="4"/>
  <c r="W240" i="4"/>
  <c r="W241" i="4"/>
  <c r="W242" i="4"/>
  <c r="W243" i="4"/>
  <c r="U238" i="4"/>
  <c r="U239" i="4"/>
  <c r="U240" i="4"/>
  <c r="U241" i="4"/>
  <c r="U242" i="4"/>
  <c r="U243" i="4"/>
  <c r="S238" i="4"/>
  <c r="S239" i="4"/>
  <c r="S240" i="4"/>
  <c r="S241" i="4"/>
  <c r="S242" i="4"/>
  <c r="S243" i="4"/>
  <c r="Q238" i="4"/>
  <c r="Q239" i="4"/>
  <c r="Q240" i="4"/>
  <c r="Q241" i="4"/>
  <c r="Q242" i="4"/>
  <c r="Q243" i="4"/>
  <c r="O238" i="4"/>
  <c r="O239" i="4"/>
  <c r="O240" i="4"/>
  <c r="O241" i="4"/>
  <c r="O242" i="4"/>
  <c r="O243" i="4"/>
  <c r="M238" i="4"/>
  <c r="M239" i="4"/>
  <c r="M240" i="4"/>
  <c r="M241" i="4"/>
  <c r="M242" i="4"/>
  <c r="M243" i="4"/>
  <c r="K238" i="4"/>
  <c r="K239" i="4"/>
  <c r="K240" i="4"/>
  <c r="K241" i="4"/>
  <c r="K242" i="4"/>
  <c r="K243" i="4"/>
  <c r="G238" i="4"/>
  <c r="G239" i="4"/>
  <c r="G240" i="4"/>
  <c r="G241" i="4"/>
  <c r="G242" i="4"/>
  <c r="G243" i="4"/>
  <c r="I238" i="4"/>
  <c r="I239" i="4"/>
  <c r="I240" i="4"/>
  <c r="I241" i="4"/>
  <c r="I242" i="4"/>
  <c r="I243" i="4"/>
  <c r="E238" i="4"/>
  <c r="E239" i="4"/>
  <c r="E240" i="4"/>
  <c r="E241" i="4"/>
  <c r="E242" i="4"/>
  <c r="E243" i="4"/>
  <c r="CA226" i="4"/>
  <c r="CA227" i="4"/>
  <c r="CA228" i="4"/>
  <c r="CA229" i="4"/>
  <c r="CA230" i="4"/>
  <c r="CA231" i="4"/>
  <c r="CA232" i="4"/>
  <c r="CA233" i="4"/>
  <c r="CA234" i="4"/>
  <c r="CA235" i="4"/>
  <c r="BY226" i="4"/>
  <c r="BY227" i="4"/>
  <c r="BY228" i="4"/>
  <c r="BY229" i="4"/>
  <c r="BY230" i="4"/>
  <c r="BY231" i="4"/>
  <c r="BY232" i="4"/>
  <c r="BY233" i="4"/>
  <c r="BY234" i="4"/>
  <c r="BY235" i="4"/>
  <c r="BW226" i="4"/>
  <c r="BW227" i="4"/>
  <c r="BW228" i="4"/>
  <c r="BW229" i="4"/>
  <c r="BW230" i="4"/>
  <c r="BW231" i="4"/>
  <c r="BW232" i="4"/>
  <c r="BW233" i="4"/>
  <c r="BW234" i="4"/>
  <c r="BW235" i="4"/>
  <c r="BU226" i="4"/>
  <c r="BU227" i="4"/>
  <c r="BU228" i="4"/>
  <c r="BU229" i="4"/>
  <c r="BU230" i="4"/>
  <c r="BU231" i="4"/>
  <c r="BU232" i="4"/>
  <c r="BU233" i="4"/>
  <c r="BU234" i="4"/>
  <c r="BU235" i="4"/>
  <c r="BS226" i="4"/>
  <c r="BS227" i="4"/>
  <c r="BS228" i="4"/>
  <c r="BS229" i="4"/>
  <c r="BS230" i="4"/>
  <c r="BS231" i="4"/>
  <c r="BS232" i="4"/>
  <c r="BS233" i="4"/>
  <c r="BS234" i="4"/>
  <c r="BS235" i="4"/>
  <c r="BQ226" i="4"/>
  <c r="BQ227" i="4"/>
  <c r="BQ228" i="4"/>
  <c r="BQ229" i="4"/>
  <c r="BQ230" i="4"/>
  <c r="BQ231" i="4"/>
  <c r="BQ232" i="4"/>
  <c r="BQ233" i="4"/>
  <c r="BQ234" i="4"/>
  <c r="BQ235" i="4"/>
  <c r="BO226" i="4"/>
  <c r="BO227" i="4"/>
  <c r="BO228" i="4"/>
  <c r="BO229" i="4"/>
  <c r="BO230" i="4"/>
  <c r="BO231" i="4"/>
  <c r="BO232" i="4"/>
  <c r="BO233" i="4"/>
  <c r="BO234" i="4"/>
  <c r="BO235" i="4"/>
  <c r="BM226" i="4"/>
  <c r="BM227" i="4"/>
  <c r="BM228" i="4"/>
  <c r="BM229" i="4"/>
  <c r="BM230" i="4"/>
  <c r="BM231" i="4"/>
  <c r="BM232" i="4"/>
  <c r="BM233" i="4"/>
  <c r="BM234" i="4"/>
  <c r="BM235" i="4"/>
  <c r="BK226" i="4"/>
  <c r="BK227" i="4"/>
  <c r="BK228" i="4"/>
  <c r="BK229" i="4"/>
  <c r="BK230" i="4"/>
  <c r="BK231" i="4"/>
  <c r="BK232" i="4"/>
  <c r="BK233" i="4"/>
  <c r="BK234" i="4"/>
  <c r="BK235" i="4"/>
  <c r="BI226" i="4"/>
  <c r="BI227" i="4"/>
  <c r="BI228" i="4"/>
  <c r="BI229" i="4"/>
  <c r="BI230" i="4"/>
  <c r="BI231" i="4"/>
  <c r="BI232" i="4"/>
  <c r="BI233" i="4"/>
  <c r="BI234" i="4"/>
  <c r="BI235" i="4"/>
  <c r="BG226" i="4"/>
  <c r="BG227" i="4"/>
  <c r="BG228" i="4"/>
  <c r="BG229" i="4"/>
  <c r="BG230" i="4"/>
  <c r="BG231" i="4"/>
  <c r="BG232" i="4"/>
  <c r="BG233" i="4"/>
  <c r="BG234" i="4"/>
  <c r="BG235" i="4"/>
  <c r="BE226" i="4"/>
  <c r="BE227" i="4"/>
  <c r="BE228" i="4"/>
  <c r="BE229" i="4"/>
  <c r="BE230" i="4"/>
  <c r="BE231" i="4"/>
  <c r="BE232" i="4"/>
  <c r="BE233" i="4"/>
  <c r="BE234" i="4"/>
  <c r="BE235" i="4"/>
  <c r="BC226" i="4"/>
  <c r="BC227" i="4"/>
  <c r="BC228" i="4"/>
  <c r="BC229" i="4"/>
  <c r="BC230" i="4"/>
  <c r="BC231" i="4"/>
  <c r="BC232" i="4"/>
  <c r="BC233" i="4"/>
  <c r="BC234" i="4"/>
  <c r="BC235" i="4"/>
  <c r="BA226" i="4"/>
  <c r="BA227" i="4"/>
  <c r="BA228" i="4"/>
  <c r="BA229" i="4"/>
  <c r="BA230" i="4"/>
  <c r="BA231" i="4"/>
  <c r="BA232" i="4"/>
  <c r="BA233" i="4"/>
  <c r="BA234" i="4"/>
  <c r="BA235" i="4"/>
  <c r="AY226" i="4"/>
  <c r="AY227" i="4"/>
  <c r="AY228" i="4"/>
  <c r="AY229" i="4"/>
  <c r="AY230" i="4"/>
  <c r="AY231" i="4"/>
  <c r="AY232" i="4"/>
  <c r="AY233" i="4"/>
  <c r="AY234" i="4"/>
  <c r="AY235" i="4"/>
  <c r="AW226" i="4"/>
  <c r="AW227" i="4"/>
  <c r="AW228" i="4"/>
  <c r="AW229" i="4"/>
  <c r="AW230" i="4"/>
  <c r="AW231" i="4"/>
  <c r="AW232" i="4"/>
  <c r="AW233" i="4"/>
  <c r="AW234" i="4"/>
  <c r="AW235" i="4"/>
  <c r="AU226" i="4"/>
  <c r="AU227" i="4"/>
  <c r="AU228" i="4"/>
  <c r="AU229" i="4"/>
  <c r="AU230" i="4"/>
  <c r="AU231" i="4"/>
  <c r="AU232" i="4"/>
  <c r="AU233" i="4"/>
  <c r="AU234" i="4"/>
  <c r="AU235" i="4"/>
  <c r="AS226" i="4"/>
  <c r="AS227" i="4"/>
  <c r="AS228" i="4"/>
  <c r="AS229" i="4"/>
  <c r="AS230" i="4"/>
  <c r="AS231" i="4"/>
  <c r="AS232" i="4"/>
  <c r="AS233" i="4"/>
  <c r="AS234" i="4"/>
  <c r="AS235" i="4"/>
  <c r="AQ226" i="4"/>
  <c r="AQ227" i="4"/>
  <c r="AQ228" i="4"/>
  <c r="AQ229" i="4"/>
  <c r="AQ230" i="4"/>
  <c r="AQ231" i="4"/>
  <c r="AQ232" i="4"/>
  <c r="AQ233" i="4"/>
  <c r="AQ234" i="4"/>
  <c r="AQ235" i="4"/>
  <c r="AO226" i="4"/>
  <c r="AO227" i="4"/>
  <c r="AO228" i="4"/>
  <c r="AO229" i="4"/>
  <c r="AO230" i="4"/>
  <c r="AO231" i="4"/>
  <c r="AO232" i="4"/>
  <c r="AO233" i="4"/>
  <c r="AO234" i="4"/>
  <c r="AO235" i="4"/>
  <c r="AM226" i="4"/>
  <c r="AM227" i="4"/>
  <c r="AM228" i="4"/>
  <c r="AM229" i="4"/>
  <c r="AM230" i="4"/>
  <c r="AM231" i="4"/>
  <c r="AM232" i="4"/>
  <c r="AM233" i="4"/>
  <c r="AM234" i="4"/>
  <c r="AM235" i="4"/>
  <c r="AK226" i="4"/>
  <c r="AK227" i="4"/>
  <c r="AK228" i="4"/>
  <c r="AK229" i="4"/>
  <c r="AK230" i="4"/>
  <c r="AK231" i="4"/>
  <c r="AK232" i="4"/>
  <c r="AK233" i="4"/>
  <c r="AK234" i="4"/>
  <c r="AK235" i="4"/>
  <c r="AI226" i="4"/>
  <c r="AI227" i="4"/>
  <c r="AI228" i="4"/>
  <c r="AI229" i="4"/>
  <c r="AI230" i="4"/>
  <c r="AI231" i="4"/>
  <c r="AI232" i="4"/>
  <c r="AI233" i="4"/>
  <c r="AI234" i="4"/>
  <c r="AI235" i="4"/>
  <c r="AG226" i="4"/>
  <c r="AG227" i="4"/>
  <c r="AG228" i="4"/>
  <c r="AG229" i="4"/>
  <c r="AG230" i="4"/>
  <c r="AG231" i="4"/>
  <c r="AG232" i="4"/>
  <c r="AG233" i="4"/>
  <c r="AG234" i="4"/>
  <c r="AG235" i="4"/>
  <c r="AE226" i="4"/>
  <c r="AE227" i="4"/>
  <c r="AE228" i="4"/>
  <c r="AE229" i="4"/>
  <c r="AE230" i="4"/>
  <c r="AE231" i="4"/>
  <c r="AE232" i="4"/>
  <c r="AE233" i="4"/>
  <c r="AE234" i="4"/>
  <c r="AE235" i="4"/>
  <c r="AC226" i="4"/>
  <c r="AC227" i="4"/>
  <c r="AC228" i="4"/>
  <c r="AC229" i="4"/>
  <c r="AC230" i="4"/>
  <c r="AC231" i="4"/>
  <c r="AC232" i="4"/>
  <c r="AC233" i="4"/>
  <c r="AC234" i="4"/>
  <c r="AC235" i="4"/>
  <c r="AA226" i="4"/>
  <c r="AA227" i="4"/>
  <c r="AA228" i="4"/>
  <c r="AA229" i="4"/>
  <c r="AA230" i="4"/>
  <c r="AA231" i="4"/>
  <c r="AA232" i="4"/>
  <c r="AA233" i="4"/>
  <c r="AA234" i="4"/>
  <c r="AA235" i="4"/>
  <c r="Y226" i="4"/>
  <c r="Y227" i="4"/>
  <c r="Y228" i="4"/>
  <c r="Y229" i="4"/>
  <c r="Y230" i="4"/>
  <c r="Y231" i="4"/>
  <c r="Y232" i="4"/>
  <c r="Y233" i="4"/>
  <c r="Y234" i="4"/>
  <c r="Y235" i="4"/>
  <c r="W226" i="4"/>
  <c r="W227" i="4"/>
  <c r="W228" i="4"/>
  <c r="W229" i="4"/>
  <c r="W230" i="4"/>
  <c r="W231" i="4"/>
  <c r="W232" i="4"/>
  <c r="W233" i="4"/>
  <c r="W234" i="4"/>
  <c r="W235" i="4"/>
  <c r="U226" i="4"/>
  <c r="U227" i="4"/>
  <c r="U228" i="4"/>
  <c r="U229" i="4"/>
  <c r="U230" i="4"/>
  <c r="U231" i="4"/>
  <c r="U232" i="4"/>
  <c r="U233" i="4"/>
  <c r="U234" i="4"/>
  <c r="U235" i="4"/>
  <c r="S226" i="4"/>
  <c r="S227" i="4"/>
  <c r="S228" i="4"/>
  <c r="S229" i="4"/>
  <c r="S230" i="4"/>
  <c r="S231" i="4"/>
  <c r="S232" i="4"/>
  <c r="S233" i="4"/>
  <c r="S234" i="4"/>
  <c r="S235" i="4"/>
  <c r="Q226" i="4"/>
  <c r="Q227" i="4"/>
  <c r="Q228" i="4"/>
  <c r="Q229" i="4"/>
  <c r="Q230" i="4"/>
  <c r="Q231" i="4"/>
  <c r="Q232" i="4"/>
  <c r="Q233" i="4"/>
  <c r="Q234" i="4"/>
  <c r="Q235" i="4"/>
  <c r="O226" i="4"/>
  <c r="O227" i="4"/>
  <c r="O228" i="4"/>
  <c r="O229" i="4"/>
  <c r="O230" i="4"/>
  <c r="O231" i="4"/>
  <c r="O232" i="4"/>
  <c r="O233" i="4"/>
  <c r="O234" i="4"/>
  <c r="O235" i="4"/>
  <c r="M226" i="4"/>
  <c r="M227" i="4"/>
  <c r="M228" i="4"/>
  <c r="M229" i="4"/>
  <c r="M230" i="4"/>
  <c r="M231" i="4"/>
  <c r="M232" i="4"/>
  <c r="M233" i="4"/>
  <c r="M234" i="4"/>
  <c r="M235" i="4"/>
  <c r="K226" i="4"/>
  <c r="K227" i="4"/>
  <c r="K228" i="4"/>
  <c r="K229" i="4"/>
  <c r="K230" i="4"/>
  <c r="K231" i="4"/>
  <c r="K232" i="4"/>
  <c r="K233" i="4"/>
  <c r="K234" i="4"/>
  <c r="K235" i="4"/>
  <c r="G226" i="4"/>
  <c r="G227" i="4"/>
  <c r="G228" i="4"/>
  <c r="G229" i="4"/>
  <c r="G230" i="4"/>
  <c r="G231" i="4"/>
  <c r="G232" i="4"/>
  <c r="G233" i="4"/>
  <c r="G234" i="4"/>
  <c r="G235" i="4"/>
  <c r="I226" i="4"/>
  <c r="I227" i="4"/>
  <c r="I228" i="4"/>
  <c r="I229" i="4"/>
  <c r="I230" i="4"/>
  <c r="I231" i="4"/>
  <c r="I232" i="4"/>
  <c r="I233" i="4"/>
  <c r="I234" i="4"/>
  <c r="I235" i="4"/>
  <c r="E226" i="4"/>
  <c r="E227" i="4"/>
  <c r="E228" i="4"/>
  <c r="E229" i="4"/>
  <c r="E230" i="4"/>
  <c r="E231" i="4"/>
  <c r="E232" i="4"/>
  <c r="E233" i="4"/>
  <c r="E234" i="4"/>
  <c r="E235" i="4"/>
  <c r="CA217" i="4"/>
  <c r="CA218" i="4"/>
  <c r="CA219" i="4"/>
  <c r="CA220" i="4"/>
  <c r="CA221" i="4"/>
  <c r="CA222" i="4"/>
  <c r="CA223" i="4"/>
  <c r="BY217" i="4"/>
  <c r="BY218" i="4"/>
  <c r="BY219" i="4"/>
  <c r="BY220" i="4"/>
  <c r="BY221" i="4"/>
  <c r="BY222" i="4"/>
  <c r="BY223" i="4"/>
  <c r="BW217" i="4"/>
  <c r="BW218" i="4"/>
  <c r="BW219" i="4"/>
  <c r="BW220" i="4"/>
  <c r="BW221" i="4"/>
  <c r="BW222" i="4"/>
  <c r="BW223" i="4"/>
  <c r="BU217" i="4"/>
  <c r="BU218" i="4"/>
  <c r="BU219" i="4"/>
  <c r="BU220" i="4"/>
  <c r="BU221" i="4"/>
  <c r="BU222" i="4"/>
  <c r="BU223" i="4"/>
  <c r="BS217" i="4"/>
  <c r="BS218" i="4"/>
  <c r="BS219" i="4"/>
  <c r="BS220" i="4"/>
  <c r="BS221" i="4"/>
  <c r="BS222" i="4"/>
  <c r="BS223" i="4"/>
  <c r="BQ217" i="4"/>
  <c r="BQ218" i="4"/>
  <c r="BQ219" i="4"/>
  <c r="BQ220" i="4"/>
  <c r="BQ221" i="4"/>
  <c r="BQ222" i="4"/>
  <c r="BQ223" i="4"/>
  <c r="BO217" i="4"/>
  <c r="BO218" i="4"/>
  <c r="BO219" i="4"/>
  <c r="BO220" i="4"/>
  <c r="BO221" i="4"/>
  <c r="BO222" i="4"/>
  <c r="BO223" i="4"/>
  <c r="BM217" i="4"/>
  <c r="BM218" i="4"/>
  <c r="BM219" i="4"/>
  <c r="BM220" i="4"/>
  <c r="BM221" i="4"/>
  <c r="BM222" i="4"/>
  <c r="BM223" i="4"/>
  <c r="BK217" i="4"/>
  <c r="BK218" i="4"/>
  <c r="BK219" i="4"/>
  <c r="BK220" i="4"/>
  <c r="BK221" i="4"/>
  <c r="BK222" i="4"/>
  <c r="BK223" i="4"/>
  <c r="BI217" i="4"/>
  <c r="BI218" i="4"/>
  <c r="BI219" i="4"/>
  <c r="BI220" i="4"/>
  <c r="BI221" i="4"/>
  <c r="BI222" i="4"/>
  <c r="BI223" i="4"/>
  <c r="BG217" i="4"/>
  <c r="BG218" i="4"/>
  <c r="BG219" i="4"/>
  <c r="BG220" i="4"/>
  <c r="BG221" i="4"/>
  <c r="BG222" i="4"/>
  <c r="BG223" i="4"/>
  <c r="BE217" i="4"/>
  <c r="BE218" i="4"/>
  <c r="BE219" i="4"/>
  <c r="BE220" i="4"/>
  <c r="BE221" i="4"/>
  <c r="BE222" i="4"/>
  <c r="BE223" i="4"/>
  <c r="BC217" i="4"/>
  <c r="BC218" i="4"/>
  <c r="BC219" i="4"/>
  <c r="BC220" i="4"/>
  <c r="BC221" i="4"/>
  <c r="BC222" i="4"/>
  <c r="BC223" i="4"/>
  <c r="BA217" i="4"/>
  <c r="BA218" i="4"/>
  <c r="BA219" i="4"/>
  <c r="BA220" i="4"/>
  <c r="BA221" i="4"/>
  <c r="BA222" i="4"/>
  <c r="BA223" i="4"/>
  <c r="AY217" i="4"/>
  <c r="AY218" i="4"/>
  <c r="AY219" i="4"/>
  <c r="AY220" i="4"/>
  <c r="AY221" i="4"/>
  <c r="AY222" i="4"/>
  <c r="AY223" i="4"/>
  <c r="AW217" i="4"/>
  <c r="AW218" i="4"/>
  <c r="AW219" i="4"/>
  <c r="AW220" i="4"/>
  <c r="AW221" i="4"/>
  <c r="AW222" i="4"/>
  <c r="AW223" i="4"/>
  <c r="AU217" i="4"/>
  <c r="AU218" i="4"/>
  <c r="AU219" i="4"/>
  <c r="AU220" i="4"/>
  <c r="AU221" i="4"/>
  <c r="AU222" i="4"/>
  <c r="AU223" i="4"/>
  <c r="AS217" i="4"/>
  <c r="AS218" i="4"/>
  <c r="AS219" i="4"/>
  <c r="AS220" i="4"/>
  <c r="AS221" i="4"/>
  <c r="AS222" i="4"/>
  <c r="AS223" i="4"/>
  <c r="AQ217" i="4"/>
  <c r="AQ218" i="4"/>
  <c r="AQ219" i="4"/>
  <c r="AQ220" i="4"/>
  <c r="AQ221" i="4"/>
  <c r="AQ222" i="4"/>
  <c r="AQ223" i="4"/>
  <c r="AO217" i="4"/>
  <c r="AO218" i="4"/>
  <c r="AO219" i="4"/>
  <c r="AO220" i="4"/>
  <c r="AO221" i="4"/>
  <c r="AO222" i="4"/>
  <c r="AO223" i="4"/>
  <c r="AM217" i="4"/>
  <c r="AM218" i="4"/>
  <c r="AM219" i="4"/>
  <c r="AM220" i="4"/>
  <c r="AM221" i="4"/>
  <c r="AM222" i="4"/>
  <c r="AM223" i="4"/>
  <c r="AK217" i="4"/>
  <c r="AK218" i="4"/>
  <c r="AK219" i="4"/>
  <c r="AK220" i="4"/>
  <c r="AK221" i="4"/>
  <c r="AK222" i="4"/>
  <c r="AK223" i="4"/>
  <c r="AI217" i="4"/>
  <c r="AI218" i="4"/>
  <c r="AI219" i="4"/>
  <c r="AI220" i="4"/>
  <c r="AI221" i="4"/>
  <c r="AI222" i="4"/>
  <c r="AI223" i="4"/>
  <c r="AG217" i="4"/>
  <c r="AG218" i="4"/>
  <c r="AG219" i="4"/>
  <c r="AG220" i="4"/>
  <c r="AG221" i="4"/>
  <c r="AG222" i="4"/>
  <c r="AG223" i="4"/>
  <c r="AE217" i="4"/>
  <c r="AE218" i="4"/>
  <c r="AE219" i="4"/>
  <c r="AE220" i="4"/>
  <c r="AE221" i="4"/>
  <c r="AE222" i="4"/>
  <c r="AE223" i="4"/>
  <c r="AC217" i="4"/>
  <c r="AC218" i="4"/>
  <c r="AC219" i="4"/>
  <c r="AC220" i="4"/>
  <c r="AC221" i="4"/>
  <c r="AC222" i="4"/>
  <c r="AC223" i="4"/>
  <c r="AA217" i="4"/>
  <c r="AA218" i="4"/>
  <c r="AA219" i="4"/>
  <c r="AA220" i="4"/>
  <c r="AA221" i="4"/>
  <c r="AA222" i="4"/>
  <c r="AA223" i="4"/>
  <c r="Y217" i="4"/>
  <c r="Y218" i="4"/>
  <c r="Y219" i="4"/>
  <c r="Y220" i="4"/>
  <c r="Y221" i="4"/>
  <c r="Y222" i="4"/>
  <c r="Y223" i="4"/>
  <c r="W217" i="4"/>
  <c r="W218" i="4"/>
  <c r="W219" i="4"/>
  <c r="W220" i="4"/>
  <c r="W221" i="4"/>
  <c r="W222" i="4"/>
  <c r="W223" i="4"/>
  <c r="U217" i="4"/>
  <c r="U218" i="4"/>
  <c r="U219" i="4"/>
  <c r="U220" i="4"/>
  <c r="U221" i="4"/>
  <c r="U222" i="4"/>
  <c r="U223" i="4"/>
  <c r="S217" i="4"/>
  <c r="S218" i="4"/>
  <c r="S219" i="4"/>
  <c r="S220" i="4"/>
  <c r="S221" i="4"/>
  <c r="S222" i="4"/>
  <c r="S223" i="4"/>
  <c r="Q217" i="4"/>
  <c r="Q218" i="4"/>
  <c r="Q219" i="4"/>
  <c r="Q220" i="4"/>
  <c r="Q221" i="4"/>
  <c r="Q222" i="4"/>
  <c r="Q223" i="4"/>
  <c r="O217" i="4"/>
  <c r="O218" i="4"/>
  <c r="O219" i="4"/>
  <c r="O220" i="4"/>
  <c r="O221" i="4"/>
  <c r="O222" i="4"/>
  <c r="O223" i="4"/>
  <c r="M217" i="4"/>
  <c r="M218" i="4"/>
  <c r="M219" i="4"/>
  <c r="M220" i="4"/>
  <c r="M221" i="4"/>
  <c r="M222" i="4"/>
  <c r="M223" i="4"/>
  <c r="K217" i="4"/>
  <c r="K218" i="4"/>
  <c r="K219" i="4"/>
  <c r="K220" i="4"/>
  <c r="K221" i="4"/>
  <c r="K222" i="4"/>
  <c r="K223" i="4"/>
  <c r="G217" i="4"/>
  <c r="G218" i="4"/>
  <c r="G219" i="4"/>
  <c r="G220" i="4"/>
  <c r="G221" i="4"/>
  <c r="G222" i="4"/>
  <c r="G223" i="4"/>
  <c r="I217" i="4"/>
  <c r="I218" i="4"/>
  <c r="I219" i="4"/>
  <c r="I220" i="4"/>
  <c r="I221" i="4"/>
  <c r="I222" i="4"/>
  <c r="I223" i="4"/>
  <c r="E217" i="4"/>
  <c r="E218" i="4"/>
  <c r="E219" i="4"/>
  <c r="E220" i="4"/>
  <c r="E221" i="4"/>
  <c r="E222" i="4"/>
  <c r="E223" i="4"/>
  <c r="CA207" i="4"/>
  <c r="CA208" i="4"/>
  <c r="CA209" i="4"/>
  <c r="CA210" i="4"/>
  <c r="CA211" i="4"/>
  <c r="CA212" i="4"/>
  <c r="CA213" i="4"/>
  <c r="CA214" i="4"/>
  <c r="BY207" i="4"/>
  <c r="BY208" i="4"/>
  <c r="BY209" i="4"/>
  <c r="BY210" i="4"/>
  <c r="BY211" i="4"/>
  <c r="BY212" i="4"/>
  <c r="BY213" i="4"/>
  <c r="BY214" i="4"/>
  <c r="BW207" i="4"/>
  <c r="BW208" i="4"/>
  <c r="BW209" i="4"/>
  <c r="BW210" i="4"/>
  <c r="BW211" i="4"/>
  <c r="BW212" i="4"/>
  <c r="BW213" i="4"/>
  <c r="BW214" i="4"/>
  <c r="BU207" i="4"/>
  <c r="BU208" i="4"/>
  <c r="BU209" i="4"/>
  <c r="BU210" i="4"/>
  <c r="BU211" i="4"/>
  <c r="BU212" i="4"/>
  <c r="BU213" i="4"/>
  <c r="BU214" i="4"/>
  <c r="BS207" i="4"/>
  <c r="BS208" i="4"/>
  <c r="BS209" i="4"/>
  <c r="BS210" i="4"/>
  <c r="BS211" i="4"/>
  <c r="BS212" i="4"/>
  <c r="BS213" i="4"/>
  <c r="BS214" i="4"/>
  <c r="BQ207" i="4"/>
  <c r="BQ208" i="4"/>
  <c r="BQ209" i="4"/>
  <c r="BQ210" i="4"/>
  <c r="BQ211" i="4"/>
  <c r="BQ212" i="4"/>
  <c r="BQ213" i="4"/>
  <c r="BQ214" i="4"/>
  <c r="BO207" i="4"/>
  <c r="BO208" i="4"/>
  <c r="BO209" i="4"/>
  <c r="BO210" i="4"/>
  <c r="BO211" i="4"/>
  <c r="BO212" i="4"/>
  <c r="BO213" i="4"/>
  <c r="BO214" i="4"/>
  <c r="BM207" i="4"/>
  <c r="BM208" i="4"/>
  <c r="BM209" i="4"/>
  <c r="BM210" i="4"/>
  <c r="BM211" i="4"/>
  <c r="BM212" i="4"/>
  <c r="BM213" i="4"/>
  <c r="BM214" i="4"/>
  <c r="BK207" i="4"/>
  <c r="BK208" i="4"/>
  <c r="BK209" i="4"/>
  <c r="BK210" i="4"/>
  <c r="BK211" i="4"/>
  <c r="BK212" i="4"/>
  <c r="BK213" i="4"/>
  <c r="BK214" i="4"/>
  <c r="BI207" i="4"/>
  <c r="BI208" i="4"/>
  <c r="BI209" i="4"/>
  <c r="BI210" i="4"/>
  <c r="BI211" i="4"/>
  <c r="BI212" i="4"/>
  <c r="BI213" i="4"/>
  <c r="BI214" i="4"/>
  <c r="BG207" i="4"/>
  <c r="BG208" i="4"/>
  <c r="BG209" i="4"/>
  <c r="BG210" i="4"/>
  <c r="BG211" i="4"/>
  <c r="BG212" i="4"/>
  <c r="BG213" i="4"/>
  <c r="BG214" i="4"/>
  <c r="BE207" i="4"/>
  <c r="BE208" i="4"/>
  <c r="BE209" i="4"/>
  <c r="BE210" i="4"/>
  <c r="BE211" i="4"/>
  <c r="BE212" i="4"/>
  <c r="BE213" i="4"/>
  <c r="BE214" i="4"/>
  <c r="BC207" i="4"/>
  <c r="BC208" i="4"/>
  <c r="BC209" i="4"/>
  <c r="BC210" i="4"/>
  <c r="BC211" i="4"/>
  <c r="BC212" i="4"/>
  <c r="BC213" i="4"/>
  <c r="BC214" i="4"/>
  <c r="BA207" i="4"/>
  <c r="BA208" i="4"/>
  <c r="BA209" i="4"/>
  <c r="BA210" i="4"/>
  <c r="BA211" i="4"/>
  <c r="BA212" i="4"/>
  <c r="BA213" i="4"/>
  <c r="BA214" i="4"/>
  <c r="AY207" i="4"/>
  <c r="AY208" i="4"/>
  <c r="AY209" i="4"/>
  <c r="AY210" i="4"/>
  <c r="AY211" i="4"/>
  <c r="AY212" i="4"/>
  <c r="AY213" i="4"/>
  <c r="AY214" i="4"/>
  <c r="AW207" i="4"/>
  <c r="AW208" i="4"/>
  <c r="AW209" i="4"/>
  <c r="AW210" i="4"/>
  <c r="AW211" i="4"/>
  <c r="AW212" i="4"/>
  <c r="AW213" i="4"/>
  <c r="AW214" i="4"/>
  <c r="AU207" i="4"/>
  <c r="AU208" i="4"/>
  <c r="AU209" i="4"/>
  <c r="AU210" i="4"/>
  <c r="AU211" i="4"/>
  <c r="AU212" i="4"/>
  <c r="AU213" i="4"/>
  <c r="AU214" i="4"/>
  <c r="AS207" i="4"/>
  <c r="AS208" i="4"/>
  <c r="AS209" i="4"/>
  <c r="AS210" i="4"/>
  <c r="AS211" i="4"/>
  <c r="AS212" i="4"/>
  <c r="AS213" i="4"/>
  <c r="AS214" i="4"/>
  <c r="AQ207" i="4"/>
  <c r="AQ208" i="4"/>
  <c r="AQ209" i="4"/>
  <c r="AQ210" i="4"/>
  <c r="AQ211" i="4"/>
  <c r="AQ212" i="4"/>
  <c r="AQ213" i="4"/>
  <c r="AQ214" i="4"/>
  <c r="AO207" i="4"/>
  <c r="AO208" i="4"/>
  <c r="AO209" i="4"/>
  <c r="AO210" i="4"/>
  <c r="AO211" i="4"/>
  <c r="AO212" i="4"/>
  <c r="AO213" i="4"/>
  <c r="AO214" i="4"/>
  <c r="AM207" i="4"/>
  <c r="AM208" i="4"/>
  <c r="AM209" i="4"/>
  <c r="AM210" i="4"/>
  <c r="AM211" i="4"/>
  <c r="AM212" i="4"/>
  <c r="AM213" i="4"/>
  <c r="AM214" i="4"/>
  <c r="AK207" i="4"/>
  <c r="AK208" i="4"/>
  <c r="AK209" i="4"/>
  <c r="AK210" i="4"/>
  <c r="AK211" i="4"/>
  <c r="AK212" i="4"/>
  <c r="AK213" i="4"/>
  <c r="AK214" i="4"/>
  <c r="AI207" i="4"/>
  <c r="AI208" i="4"/>
  <c r="AI209" i="4"/>
  <c r="AI210" i="4"/>
  <c r="AI211" i="4"/>
  <c r="AI212" i="4"/>
  <c r="AI213" i="4"/>
  <c r="AI214" i="4"/>
  <c r="AG207" i="4"/>
  <c r="AG208" i="4"/>
  <c r="AG209" i="4"/>
  <c r="AG210" i="4"/>
  <c r="AG211" i="4"/>
  <c r="AG212" i="4"/>
  <c r="AG213" i="4"/>
  <c r="AG214" i="4"/>
  <c r="AE207" i="4"/>
  <c r="AE208" i="4"/>
  <c r="AE209" i="4"/>
  <c r="AE210" i="4"/>
  <c r="AE211" i="4"/>
  <c r="AE212" i="4"/>
  <c r="AE213" i="4"/>
  <c r="AE214" i="4"/>
  <c r="AC207" i="4"/>
  <c r="AC208" i="4"/>
  <c r="AC209" i="4"/>
  <c r="AC210" i="4"/>
  <c r="AC211" i="4"/>
  <c r="AC212" i="4"/>
  <c r="AC213" i="4"/>
  <c r="AC214" i="4"/>
  <c r="AA207" i="4"/>
  <c r="AA208" i="4"/>
  <c r="AA209" i="4"/>
  <c r="AA210" i="4"/>
  <c r="AA211" i="4"/>
  <c r="AA212" i="4"/>
  <c r="AA213" i="4"/>
  <c r="AA214" i="4"/>
  <c r="Y207" i="4"/>
  <c r="Y208" i="4"/>
  <c r="Y209" i="4"/>
  <c r="Y210" i="4"/>
  <c r="Y211" i="4"/>
  <c r="Y212" i="4"/>
  <c r="Y213" i="4"/>
  <c r="Y214" i="4"/>
  <c r="W207" i="4"/>
  <c r="W208" i="4"/>
  <c r="W209" i="4"/>
  <c r="W210" i="4"/>
  <c r="W211" i="4"/>
  <c r="W212" i="4"/>
  <c r="W213" i="4"/>
  <c r="W214" i="4"/>
  <c r="U207" i="4"/>
  <c r="U208" i="4"/>
  <c r="U209" i="4"/>
  <c r="U210" i="4"/>
  <c r="U211" i="4"/>
  <c r="U212" i="4"/>
  <c r="U213" i="4"/>
  <c r="U214" i="4"/>
  <c r="S207" i="4"/>
  <c r="S208" i="4"/>
  <c r="S209" i="4"/>
  <c r="S210" i="4"/>
  <c r="S211" i="4"/>
  <c r="S212" i="4"/>
  <c r="S213" i="4"/>
  <c r="S214" i="4"/>
  <c r="Q207" i="4"/>
  <c r="Q208" i="4"/>
  <c r="Q209" i="4"/>
  <c r="Q210" i="4"/>
  <c r="Q211" i="4"/>
  <c r="Q212" i="4"/>
  <c r="Q213" i="4"/>
  <c r="Q214" i="4"/>
  <c r="O207" i="4"/>
  <c r="O208" i="4"/>
  <c r="O209" i="4"/>
  <c r="O210" i="4"/>
  <c r="O211" i="4"/>
  <c r="O212" i="4"/>
  <c r="O213" i="4"/>
  <c r="O214" i="4"/>
  <c r="M207" i="4"/>
  <c r="M208" i="4"/>
  <c r="M209" i="4"/>
  <c r="M210" i="4"/>
  <c r="M211" i="4"/>
  <c r="M212" i="4"/>
  <c r="M213" i="4"/>
  <c r="M214" i="4"/>
  <c r="K207" i="4"/>
  <c r="K208" i="4"/>
  <c r="K209" i="4"/>
  <c r="K210" i="4"/>
  <c r="K211" i="4"/>
  <c r="K212" i="4"/>
  <c r="K213" i="4"/>
  <c r="K214" i="4"/>
  <c r="G207" i="4"/>
  <c r="G208" i="4"/>
  <c r="G209" i="4"/>
  <c r="G210" i="4"/>
  <c r="G211" i="4"/>
  <c r="G212" i="4"/>
  <c r="G213" i="4"/>
  <c r="G214" i="4"/>
  <c r="I207" i="4"/>
  <c r="I208" i="4"/>
  <c r="I209" i="4"/>
  <c r="I210" i="4"/>
  <c r="I211" i="4"/>
  <c r="I212" i="4"/>
  <c r="I213" i="4"/>
  <c r="I214" i="4"/>
  <c r="E207" i="4"/>
  <c r="E208" i="4"/>
  <c r="E209" i="4"/>
  <c r="E210" i="4"/>
  <c r="E211" i="4"/>
  <c r="E212" i="4"/>
  <c r="E213" i="4"/>
  <c r="E214" i="4"/>
  <c r="CA131" i="4"/>
  <c r="CA132" i="4"/>
  <c r="CA133" i="4"/>
  <c r="CA134" i="4"/>
  <c r="CA135" i="4"/>
  <c r="CA136" i="4"/>
  <c r="CA137" i="4"/>
  <c r="CA138" i="4"/>
  <c r="CA139" i="4"/>
  <c r="BY131" i="4"/>
  <c r="BY132" i="4"/>
  <c r="BY133" i="4"/>
  <c r="BY134" i="4"/>
  <c r="BY135" i="4"/>
  <c r="BY136" i="4"/>
  <c r="BY137" i="4"/>
  <c r="BY138" i="4"/>
  <c r="BY139" i="4"/>
  <c r="BW131" i="4"/>
  <c r="BW132" i="4"/>
  <c r="BW133" i="4"/>
  <c r="BW134" i="4"/>
  <c r="BW135" i="4"/>
  <c r="BW136" i="4"/>
  <c r="BW137" i="4"/>
  <c r="BW138" i="4"/>
  <c r="BW139" i="4"/>
  <c r="BU131" i="4"/>
  <c r="BU132" i="4"/>
  <c r="BU133" i="4"/>
  <c r="BU134" i="4"/>
  <c r="BU135" i="4"/>
  <c r="BU136" i="4"/>
  <c r="BU137" i="4"/>
  <c r="BU138" i="4"/>
  <c r="BU139" i="4"/>
  <c r="BS131" i="4"/>
  <c r="BS132" i="4"/>
  <c r="BS133" i="4"/>
  <c r="BS134" i="4"/>
  <c r="BS135" i="4"/>
  <c r="BS136" i="4"/>
  <c r="BS137" i="4"/>
  <c r="BS138" i="4"/>
  <c r="BS139" i="4"/>
  <c r="BQ131" i="4"/>
  <c r="BQ132" i="4"/>
  <c r="BQ133" i="4"/>
  <c r="BQ134" i="4"/>
  <c r="BQ135" i="4"/>
  <c r="BQ136" i="4"/>
  <c r="BQ137" i="4"/>
  <c r="BQ138" i="4"/>
  <c r="BQ139" i="4"/>
  <c r="BO131" i="4"/>
  <c r="BO132" i="4"/>
  <c r="BO133" i="4"/>
  <c r="BO134" i="4"/>
  <c r="BO135" i="4"/>
  <c r="BO136" i="4"/>
  <c r="BO137" i="4"/>
  <c r="BO138" i="4"/>
  <c r="BO139" i="4"/>
  <c r="BM131" i="4"/>
  <c r="BM132" i="4"/>
  <c r="BM133" i="4"/>
  <c r="BM134" i="4"/>
  <c r="BM135" i="4"/>
  <c r="BM136" i="4"/>
  <c r="BM137" i="4"/>
  <c r="BM138" i="4"/>
  <c r="BM139" i="4"/>
  <c r="BK131" i="4"/>
  <c r="BK132" i="4"/>
  <c r="BK133" i="4"/>
  <c r="BK134" i="4"/>
  <c r="BK135" i="4"/>
  <c r="BK136" i="4"/>
  <c r="BK137" i="4"/>
  <c r="BK138" i="4"/>
  <c r="BK139" i="4"/>
  <c r="BI131" i="4"/>
  <c r="BI132" i="4"/>
  <c r="BI133" i="4"/>
  <c r="BI134" i="4"/>
  <c r="BI135" i="4"/>
  <c r="BI136" i="4"/>
  <c r="BI137" i="4"/>
  <c r="BI138" i="4"/>
  <c r="BI139" i="4"/>
  <c r="BG131" i="4"/>
  <c r="BG132" i="4"/>
  <c r="BG133" i="4"/>
  <c r="BG134" i="4"/>
  <c r="BG135" i="4"/>
  <c r="BG136" i="4"/>
  <c r="BG137" i="4"/>
  <c r="BG138" i="4"/>
  <c r="BG139" i="4"/>
  <c r="BE131" i="4"/>
  <c r="BE132" i="4"/>
  <c r="BE133" i="4"/>
  <c r="BE134" i="4"/>
  <c r="BE135" i="4"/>
  <c r="BE136" i="4"/>
  <c r="BE137" i="4"/>
  <c r="BE138" i="4"/>
  <c r="BE139" i="4"/>
  <c r="BC131" i="4"/>
  <c r="BC132" i="4"/>
  <c r="BC133" i="4"/>
  <c r="BC134" i="4"/>
  <c r="BC135" i="4"/>
  <c r="BC136" i="4"/>
  <c r="BC137" i="4"/>
  <c r="BC138" i="4"/>
  <c r="BC139" i="4"/>
  <c r="BA131" i="4"/>
  <c r="BA132" i="4"/>
  <c r="BA133" i="4"/>
  <c r="BA134" i="4"/>
  <c r="BA135" i="4"/>
  <c r="BA136" i="4"/>
  <c r="BA137" i="4"/>
  <c r="BA138" i="4"/>
  <c r="BA139" i="4"/>
  <c r="AY131" i="4"/>
  <c r="AY132" i="4"/>
  <c r="AY133" i="4"/>
  <c r="AY134" i="4"/>
  <c r="AY135" i="4"/>
  <c r="AY136" i="4"/>
  <c r="AY137" i="4"/>
  <c r="AY138" i="4"/>
  <c r="AY139" i="4"/>
  <c r="AW131" i="4"/>
  <c r="AW132" i="4"/>
  <c r="AW133" i="4"/>
  <c r="AW134" i="4"/>
  <c r="AW135" i="4"/>
  <c r="AW136" i="4"/>
  <c r="AW137" i="4"/>
  <c r="AW138" i="4"/>
  <c r="AW139" i="4"/>
  <c r="AU131" i="4"/>
  <c r="AU132" i="4"/>
  <c r="AU133" i="4"/>
  <c r="AU134" i="4"/>
  <c r="AU135" i="4"/>
  <c r="AU136" i="4"/>
  <c r="AU137" i="4"/>
  <c r="AU138" i="4"/>
  <c r="AU139" i="4"/>
  <c r="AS131" i="4"/>
  <c r="AS132" i="4"/>
  <c r="AS133" i="4"/>
  <c r="AS134" i="4"/>
  <c r="AS135" i="4"/>
  <c r="AS136" i="4"/>
  <c r="AS137" i="4"/>
  <c r="AS138" i="4"/>
  <c r="AS139" i="4"/>
  <c r="AQ131" i="4"/>
  <c r="AQ132" i="4"/>
  <c r="AQ133" i="4"/>
  <c r="AQ134" i="4"/>
  <c r="AQ135" i="4"/>
  <c r="AQ136" i="4"/>
  <c r="AQ137" i="4"/>
  <c r="AQ138" i="4"/>
  <c r="AQ139" i="4"/>
  <c r="AO131" i="4"/>
  <c r="AO132" i="4"/>
  <c r="AO133" i="4"/>
  <c r="AO134" i="4"/>
  <c r="AO135" i="4"/>
  <c r="AO136" i="4"/>
  <c r="AO137" i="4"/>
  <c r="AO138" i="4"/>
  <c r="AO139" i="4"/>
  <c r="AM131" i="4"/>
  <c r="AM132" i="4"/>
  <c r="AM133" i="4"/>
  <c r="AM134" i="4"/>
  <c r="AM135" i="4"/>
  <c r="AM136" i="4"/>
  <c r="AM137" i="4"/>
  <c r="AM138" i="4"/>
  <c r="AM139" i="4"/>
  <c r="AK131" i="4"/>
  <c r="AK132" i="4"/>
  <c r="AK133" i="4"/>
  <c r="AK134" i="4"/>
  <c r="AK135" i="4"/>
  <c r="AK136" i="4"/>
  <c r="AK137" i="4"/>
  <c r="AK138" i="4"/>
  <c r="AK139" i="4"/>
  <c r="AI131" i="4"/>
  <c r="AI132" i="4"/>
  <c r="AI133" i="4"/>
  <c r="AI134" i="4"/>
  <c r="AI135" i="4"/>
  <c r="AI136" i="4"/>
  <c r="AI137" i="4"/>
  <c r="AI138" i="4"/>
  <c r="AI139" i="4"/>
  <c r="AG131" i="4"/>
  <c r="AG132" i="4"/>
  <c r="AG133" i="4"/>
  <c r="AG134" i="4"/>
  <c r="AG135" i="4"/>
  <c r="AG136" i="4"/>
  <c r="AG137" i="4"/>
  <c r="AG138" i="4"/>
  <c r="AG139" i="4"/>
  <c r="AE131" i="4"/>
  <c r="AE132" i="4"/>
  <c r="AE133" i="4"/>
  <c r="AE134" i="4"/>
  <c r="AE135" i="4"/>
  <c r="AE136" i="4"/>
  <c r="AE137" i="4"/>
  <c r="AE138" i="4"/>
  <c r="AE139" i="4"/>
  <c r="AC131" i="4"/>
  <c r="AC132" i="4"/>
  <c r="AC133" i="4"/>
  <c r="AC134" i="4"/>
  <c r="AC135" i="4"/>
  <c r="AC136" i="4"/>
  <c r="AC137" i="4"/>
  <c r="AC138" i="4"/>
  <c r="AC139" i="4"/>
  <c r="AA131" i="4"/>
  <c r="AA132" i="4"/>
  <c r="AA133" i="4"/>
  <c r="AA134" i="4"/>
  <c r="AA135" i="4"/>
  <c r="AA136" i="4"/>
  <c r="AA137" i="4"/>
  <c r="AA138" i="4"/>
  <c r="AA139" i="4"/>
  <c r="Y131" i="4"/>
  <c r="Y132" i="4"/>
  <c r="Y133" i="4"/>
  <c r="Y134" i="4"/>
  <c r="Y135" i="4"/>
  <c r="Y136" i="4"/>
  <c r="Y137" i="4"/>
  <c r="Y138" i="4"/>
  <c r="Y139" i="4"/>
  <c r="W131" i="4"/>
  <c r="W132" i="4"/>
  <c r="W133" i="4"/>
  <c r="W134" i="4"/>
  <c r="W135" i="4"/>
  <c r="W136" i="4"/>
  <c r="W137" i="4"/>
  <c r="W138" i="4"/>
  <c r="W139" i="4"/>
  <c r="U131" i="4"/>
  <c r="U132" i="4"/>
  <c r="U133" i="4"/>
  <c r="U134" i="4"/>
  <c r="U135" i="4"/>
  <c r="U136" i="4"/>
  <c r="U137" i="4"/>
  <c r="U138" i="4"/>
  <c r="U139" i="4"/>
  <c r="S131" i="4"/>
  <c r="S132" i="4"/>
  <c r="S133" i="4"/>
  <c r="S134" i="4"/>
  <c r="S135" i="4"/>
  <c r="S136" i="4"/>
  <c r="S137" i="4"/>
  <c r="S138" i="4"/>
  <c r="S139" i="4"/>
  <c r="Q131" i="4"/>
  <c r="Q132" i="4"/>
  <c r="Q133" i="4"/>
  <c r="Q134" i="4"/>
  <c r="Q135" i="4"/>
  <c r="Q136" i="4"/>
  <c r="Q137" i="4"/>
  <c r="Q138" i="4"/>
  <c r="Q139" i="4"/>
  <c r="O131" i="4"/>
  <c r="O132" i="4"/>
  <c r="O133" i="4"/>
  <c r="O134" i="4"/>
  <c r="O135" i="4"/>
  <c r="O136" i="4"/>
  <c r="O137" i="4"/>
  <c r="O138" i="4"/>
  <c r="O139" i="4"/>
  <c r="M131" i="4"/>
  <c r="M132" i="4"/>
  <c r="M133" i="4"/>
  <c r="M134" i="4"/>
  <c r="M135" i="4"/>
  <c r="M136" i="4"/>
  <c r="M137" i="4"/>
  <c r="M138" i="4"/>
  <c r="M139" i="4"/>
  <c r="K131" i="4"/>
  <c r="K132" i="4"/>
  <c r="K133" i="4"/>
  <c r="K134" i="4"/>
  <c r="K135" i="4"/>
  <c r="K136" i="4"/>
  <c r="K137" i="4"/>
  <c r="K138" i="4"/>
  <c r="K139" i="4"/>
  <c r="G131" i="4"/>
  <c r="G132" i="4"/>
  <c r="G133" i="4"/>
  <c r="G134" i="4"/>
  <c r="G135" i="4"/>
  <c r="G136" i="4"/>
  <c r="G137" i="4"/>
  <c r="G138" i="4"/>
  <c r="G139" i="4"/>
  <c r="I131" i="4"/>
  <c r="I132" i="4"/>
  <c r="I133" i="4"/>
  <c r="I134" i="4"/>
  <c r="I135" i="4"/>
  <c r="I136" i="4"/>
  <c r="I137" i="4"/>
  <c r="I138" i="4"/>
  <c r="I139" i="4"/>
  <c r="E131" i="4"/>
  <c r="E132" i="4"/>
  <c r="E133" i="4"/>
  <c r="E134" i="4"/>
  <c r="E135" i="4"/>
  <c r="E136" i="4"/>
  <c r="E137" i="4"/>
  <c r="E138" i="4"/>
  <c r="E139" i="4"/>
  <c r="CA202" i="4"/>
  <c r="CA203" i="4"/>
  <c r="CA204" i="4"/>
  <c r="BY202" i="4"/>
  <c r="BY203" i="4"/>
  <c r="BY204" i="4"/>
  <c r="BW202" i="4"/>
  <c r="BW203" i="4"/>
  <c r="BW204" i="4"/>
  <c r="BU202" i="4"/>
  <c r="BU203" i="4"/>
  <c r="BU204" i="4"/>
  <c r="BS202" i="4"/>
  <c r="BS203" i="4"/>
  <c r="BS204" i="4"/>
  <c r="BQ202" i="4"/>
  <c r="BQ203" i="4"/>
  <c r="BQ204" i="4"/>
  <c r="BO202" i="4"/>
  <c r="BO203" i="4"/>
  <c r="BO204" i="4"/>
  <c r="BM202" i="4"/>
  <c r="BM203" i="4"/>
  <c r="BM204" i="4"/>
  <c r="BK202" i="4"/>
  <c r="BK203" i="4"/>
  <c r="BK204" i="4"/>
  <c r="BI202" i="4"/>
  <c r="BI203" i="4"/>
  <c r="BI204" i="4"/>
  <c r="BG202" i="4"/>
  <c r="BG203" i="4"/>
  <c r="BG204" i="4"/>
  <c r="BE202" i="4"/>
  <c r="BE203" i="4"/>
  <c r="BE204" i="4"/>
  <c r="BC202" i="4"/>
  <c r="BC203" i="4"/>
  <c r="BC204" i="4"/>
  <c r="BA202" i="4"/>
  <c r="BA203" i="4"/>
  <c r="BA204" i="4"/>
  <c r="AW202" i="4"/>
  <c r="AW203" i="4"/>
  <c r="AW204" i="4"/>
  <c r="AY202" i="4"/>
  <c r="AY203" i="4"/>
  <c r="AY204" i="4"/>
  <c r="AU202" i="4"/>
  <c r="AU203" i="4"/>
  <c r="AU204" i="4"/>
  <c r="AS202" i="4"/>
  <c r="AS203" i="4"/>
  <c r="AS204" i="4"/>
  <c r="AQ202" i="4"/>
  <c r="AQ203" i="4"/>
  <c r="AQ204" i="4"/>
  <c r="AO202" i="4"/>
  <c r="AO203" i="4"/>
  <c r="AO204" i="4"/>
  <c r="AM202" i="4"/>
  <c r="AM203" i="4"/>
  <c r="AM204" i="4"/>
  <c r="AK202" i="4"/>
  <c r="AK203" i="4"/>
  <c r="AK204" i="4"/>
  <c r="AI202" i="4"/>
  <c r="AI203" i="4"/>
  <c r="AI204" i="4"/>
  <c r="AG202" i="4"/>
  <c r="AG203" i="4"/>
  <c r="AG204" i="4"/>
  <c r="AE202" i="4"/>
  <c r="AE203" i="4"/>
  <c r="AE204" i="4"/>
  <c r="AC202" i="4"/>
  <c r="AC203" i="4"/>
  <c r="AC204" i="4"/>
  <c r="AA202" i="4"/>
  <c r="AA203" i="4"/>
  <c r="AA204" i="4"/>
  <c r="Y202" i="4"/>
  <c r="Y203" i="4"/>
  <c r="Y204" i="4"/>
  <c r="W202" i="4"/>
  <c r="W203" i="4"/>
  <c r="W204" i="4"/>
  <c r="U202" i="4"/>
  <c r="U203" i="4"/>
  <c r="U204" i="4"/>
  <c r="S202" i="4"/>
  <c r="S203" i="4"/>
  <c r="S204" i="4"/>
  <c r="Q202" i="4"/>
  <c r="Q203" i="4"/>
  <c r="Q204" i="4"/>
  <c r="O202" i="4"/>
  <c r="O203" i="4"/>
  <c r="O204" i="4"/>
  <c r="M202" i="4"/>
  <c r="M203" i="4"/>
  <c r="M204" i="4"/>
  <c r="K202" i="4"/>
  <c r="K203" i="4"/>
  <c r="K204" i="4"/>
  <c r="G202" i="4"/>
  <c r="G203" i="4"/>
  <c r="G204" i="4"/>
  <c r="I202" i="4"/>
  <c r="I203" i="4"/>
  <c r="I204" i="4"/>
  <c r="E202" i="4"/>
  <c r="E203" i="4"/>
  <c r="E204" i="4"/>
  <c r="CA162" i="4"/>
  <c r="CA163" i="4"/>
  <c r="CA164" i="4"/>
  <c r="BY162" i="4"/>
  <c r="BY163" i="4"/>
  <c r="BY164" i="4"/>
  <c r="BW162" i="4"/>
  <c r="BW163" i="4"/>
  <c r="BW164" i="4"/>
  <c r="BU162" i="4"/>
  <c r="BU163" i="4"/>
  <c r="BU164" i="4"/>
  <c r="BS162" i="4"/>
  <c r="BS163" i="4"/>
  <c r="BS164" i="4"/>
  <c r="BQ162" i="4"/>
  <c r="BQ163" i="4"/>
  <c r="BQ164" i="4"/>
  <c r="BO162" i="4"/>
  <c r="BO163" i="4"/>
  <c r="BO164" i="4"/>
  <c r="BM162" i="4"/>
  <c r="BM163" i="4"/>
  <c r="BM164" i="4"/>
  <c r="BK162" i="4"/>
  <c r="BK163" i="4"/>
  <c r="BK164" i="4"/>
  <c r="BI162" i="4"/>
  <c r="BI163" i="4"/>
  <c r="BI164" i="4"/>
  <c r="BG162" i="4"/>
  <c r="BG163" i="4"/>
  <c r="BG164" i="4"/>
  <c r="BE162" i="4"/>
  <c r="BE163" i="4"/>
  <c r="BE164" i="4"/>
  <c r="BC162" i="4"/>
  <c r="BC163" i="4"/>
  <c r="BC164" i="4"/>
  <c r="BA162" i="4"/>
  <c r="BA163" i="4"/>
  <c r="BA164" i="4"/>
  <c r="AY162" i="4"/>
  <c r="AY163" i="4"/>
  <c r="AY164" i="4"/>
  <c r="AW162" i="4"/>
  <c r="AW163" i="4"/>
  <c r="AW164" i="4"/>
  <c r="AU162" i="4"/>
  <c r="AU163" i="4"/>
  <c r="AU164" i="4"/>
  <c r="AS162" i="4"/>
  <c r="AS163" i="4"/>
  <c r="AS164" i="4"/>
  <c r="AQ162" i="4"/>
  <c r="AQ163" i="4"/>
  <c r="AQ164" i="4"/>
  <c r="AO162" i="4"/>
  <c r="AO163" i="4"/>
  <c r="AO164" i="4"/>
  <c r="AM162" i="4"/>
  <c r="AM163" i="4"/>
  <c r="AM164" i="4"/>
  <c r="AK162" i="4"/>
  <c r="AK163" i="4"/>
  <c r="AK164" i="4"/>
  <c r="AI162" i="4"/>
  <c r="AI163" i="4"/>
  <c r="AI164" i="4"/>
  <c r="AG162" i="4"/>
  <c r="AG163" i="4"/>
  <c r="AG164" i="4"/>
  <c r="AE162" i="4"/>
  <c r="AE163" i="4"/>
  <c r="AE164" i="4"/>
  <c r="AC162" i="4"/>
  <c r="AC163" i="4"/>
  <c r="AC164" i="4"/>
  <c r="AA162" i="4"/>
  <c r="AA163" i="4"/>
  <c r="AA164" i="4"/>
  <c r="Y162" i="4"/>
  <c r="Y163" i="4"/>
  <c r="Y164" i="4"/>
  <c r="W162" i="4"/>
  <c r="W163" i="4"/>
  <c r="W164" i="4"/>
  <c r="U162" i="4"/>
  <c r="U163" i="4"/>
  <c r="U164" i="4"/>
  <c r="S162" i="4"/>
  <c r="S163" i="4"/>
  <c r="S164" i="4"/>
  <c r="Q162" i="4"/>
  <c r="Q163" i="4"/>
  <c r="Q164" i="4"/>
  <c r="O162" i="4"/>
  <c r="O163" i="4"/>
  <c r="O164" i="4"/>
  <c r="M162" i="4"/>
  <c r="M163" i="4"/>
  <c r="M164" i="4"/>
  <c r="K162" i="4"/>
  <c r="K163" i="4"/>
  <c r="K164" i="4"/>
  <c r="G162" i="4"/>
  <c r="G163" i="4"/>
  <c r="G164" i="4"/>
  <c r="I162" i="4"/>
  <c r="I163" i="4"/>
  <c r="I164" i="4"/>
  <c r="E162" i="4"/>
  <c r="E163" i="4"/>
  <c r="E164" i="4"/>
  <c r="CA157" i="4"/>
  <c r="CA158" i="4"/>
  <c r="CA159" i="4"/>
  <c r="BY157" i="4"/>
  <c r="BY158" i="4"/>
  <c r="BY159" i="4"/>
  <c r="BW157" i="4"/>
  <c r="BW158" i="4"/>
  <c r="BW159" i="4"/>
  <c r="BU157" i="4"/>
  <c r="BU158" i="4"/>
  <c r="BU159" i="4"/>
  <c r="BS157" i="4"/>
  <c r="BS158" i="4"/>
  <c r="BS159" i="4"/>
  <c r="BQ157" i="4"/>
  <c r="BQ158" i="4"/>
  <c r="BQ159" i="4"/>
  <c r="BO157" i="4"/>
  <c r="BO158" i="4"/>
  <c r="BO159" i="4"/>
  <c r="BM157" i="4"/>
  <c r="BM158" i="4"/>
  <c r="BM159" i="4"/>
  <c r="BK157" i="4"/>
  <c r="BK158" i="4"/>
  <c r="BK159" i="4"/>
  <c r="BI157" i="4"/>
  <c r="BI158" i="4"/>
  <c r="BI159" i="4"/>
  <c r="BG157" i="4"/>
  <c r="BG158" i="4"/>
  <c r="BG159" i="4"/>
  <c r="BE157" i="4"/>
  <c r="BE158" i="4"/>
  <c r="BE159" i="4"/>
  <c r="BC157" i="4"/>
  <c r="BC158" i="4"/>
  <c r="BC159" i="4"/>
  <c r="BA157" i="4"/>
  <c r="BA158" i="4"/>
  <c r="BA159" i="4"/>
  <c r="AY157" i="4"/>
  <c r="AY158" i="4"/>
  <c r="AY159" i="4"/>
  <c r="AW157" i="4"/>
  <c r="AW158" i="4"/>
  <c r="AW159" i="4"/>
  <c r="AU157" i="4"/>
  <c r="AU158" i="4"/>
  <c r="AU159" i="4"/>
  <c r="AS157" i="4"/>
  <c r="AS158" i="4"/>
  <c r="AS159" i="4"/>
  <c r="AQ157" i="4"/>
  <c r="AQ158" i="4"/>
  <c r="AQ159" i="4"/>
  <c r="AO157" i="4"/>
  <c r="AO158" i="4"/>
  <c r="AO159" i="4"/>
  <c r="AM157" i="4"/>
  <c r="AM158" i="4"/>
  <c r="AM159" i="4"/>
  <c r="AK157" i="4"/>
  <c r="AK158" i="4"/>
  <c r="AK159" i="4"/>
  <c r="AI157" i="4"/>
  <c r="AI158" i="4"/>
  <c r="AI159" i="4"/>
  <c r="AG157" i="4"/>
  <c r="AG158" i="4"/>
  <c r="AG159" i="4"/>
  <c r="AE157" i="4"/>
  <c r="AE158" i="4"/>
  <c r="AE159" i="4"/>
  <c r="AC157" i="4"/>
  <c r="AC158" i="4"/>
  <c r="AC159" i="4"/>
  <c r="AA157" i="4"/>
  <c r="AA158" i="4"/>
  <c r="AA159" i="4"/>
  <c r="Y157" i="4"/>
  <c r="Y158" i="4"/>
  <c r="Y159" i="4"/>
  <c r="W157" i="4"/>
  <c r="W158" i="4"/>
  <c r="W159" i="4"/>
  <c r="U157" i="4"/>
  <c r="U158" i="4"/>
  <c r="U159" i="4"/>
  <c r="S157" i="4"/>
  <c r="S158" i="4"/>
  <c r="S159" i="4"/>
  <c r="Q157" i="4"/>
  <c r="Q158" i="4"/>
  <c r="Q159" i="4"/>
  <c r="O157" i="4"/>
  <c r="O158" i="4"/>
  <c r="O159" i="4"/>
  <c r="M157" i="4"/>
  <c r="M158" i="4"/>
  <c r="M159" i="4"/>
  <c r="K157" i="4"/>
  <c r="K158" i="4"/>
  <c r="K159" i="4"/>
  <c r="G157" i="4"/>
  <c r="G158" i="4"/>
  <c r="G159" i="4"/>
  <c r="I157" i="4"/>
  <c r="I158" i="4"/>
  <c r="I159" i="4"/>
  <c r="E157" i="4"/>
  <c r="E158" i="4"/>
  <c r="E159" i="4"/>
  <c r="CA152" i="4"/>
  <c r="CA153" i="4"/>
  <c r="CA154" i="4"/>
  <c r="BY152" i="4"/>
  <c r="BY153" i="4"/>
  <c r="BY154" i="4"/>
  <c r="BW152" i="4"/>
  <c r="BW153" i="4"/>
  <c r="BW154" i="4"/>
  <c r="BU152" i="4"/>
  <c r="BU153" i="4"/>
  <c r="BU154" i="4"/>
  <c r="BS152" i="4"/>
  <c r="BS153" i="4"/>
  <c r="BS154" i="4"/>
  <c r="BQ152" i="4"/>
  <c r="BQ153" i="4"/>
  <c r="BQ154" i="4"/>
  <c r="BO152" i="4"/>
  <c r="BO153" i="4"/>
  <c r="BO154" i="4"/>
  <c r="BM152" i="4"/>
  <c r="BM153" i="4"/>
  <c r="BM154" i="4"/>
  <c r="BK152" i="4"/>
  <c r="BK153" i="4"/>
  <c r="BK154" i="4"/>
  <c r="BI152" i="4"/>
  <c r="BI153" i="4"/>
  <c r="BI154" i="4"/>
  <c r="BG152" i="4"/>
  <c r="BG153" i="4"/>
  <c r="BG154" i="4"/>
  <c r="BE152" i="4"/>
  <c r="BE153" i="4"/>
  <c r="BE154" i="4"/>
  <c r="BC152" i="4"/>
  <c r="BC153" i="4"/>
  <c r="BC154" i="4"/>
  <c r="BA152" i="4"/>
  <c r="BA153" i="4"/>
  <c r="BA154" i="4"/>
  <c r="AY152" i="4"/>
  <c r="AY153" i="4"/>
  <c r="AY154" i="4"/>
  <c r="AW152" i="4"/>
  <c r="AW153" i="4"/>
  <c r="AW154" i="4"/>
  <c r="AU152" i="4"/>
  <c r="AU153" i="4"/>
  <c r="AU154" i="4"/>
  <c r="AS152" i="4"/>
  <c r="AS153" i="4"/>
  <c r="AS154" i="4"/>
  <c r="AQ152" i="4"/>
  <c r="AQ153" i="4"/>
  <c r="AQ154" i="4"/>
  <c r="AO152" i="4"/>
  <c r="AO153" i="4"/>
  <c r="AO154" i="4"/>
  <c r="AM152" i="4"/>
  <c r="AM153" i="4"/>
  <c r="AM154" i="4"/>
  <c r="AK152" i="4"/>
  <c r="AK153" i="4"/>
  <c r="AK154" i="4"/>
  <c r="AI152" i="4"/>
  <c r="AI153" i="4"/>
  <c r="AI154" i="4"/>
  <c r="AG152" i="4"/>
  <c r="AG153" i="4"/>
  <c r="AG154" i="4"/>
  <c r="AE152" i="4"/>
  <c r="AE153" i="4"/>
  <c r="AE154" i="4"/>
  <c r="AC152" i="4"/>
  <c r="AC153" i="4"/>
  <c r="AC154" i="4"/>
  <c r="AA152" i="4"/>
  <c r="AA153" i="4"/>
  <c r="AA154" i="4"/>
  <c r="Y152" i="4"/>
  <c r="Y153" i="4"/>
  <c r="Y154" i="4"/>
  <c r="W152" i="4"/>
  <c r="W153" i="4"/>
  <c r="W154" i="4"/>
  <c r="U152" i="4"/>
  <c r="U153" i="4"/>
  <c r="U154" i="4"/>
  <c r="S152" i="4"/>
  <c r="S153" i="4"/>
  <c r="S154" i="4"/>
  <c r="Q152" i="4"/>
  <c r="Q153" i="4"/>
  <c r="Q154" i="4"/>
  <c r="O152" i="4"/>
  <c r="O153" i="4"/>
  <c r="O154" i="4"/>
  <c r="M152" i="4"/>
  <c r="M153" i="4"/>
  <c r="M154" i="4"/>
  <c r="K152" i="4"/>
  <c r="K153" i="4"/>
  <c r="K154" i="4"/>
  <c r="G152" i="4"/>
  <c r="G153" i="4"/>
  <c r="G154" i="4"/>
  <c r="I152" i="4"/>
  <c r="I153" i="4"/>
  <c r="I154" i="4"/>
  <c r="E152" i="4"/>
  <c r="E153" i="4"/>
  <c r="E154" i="4"/>
  <c r="CA147" i="4"/>
  <c r="CA148" i="4"/>
  <c r="CA149" i="4"/>
  <c r="BY147" i="4"/>
  <c r="BY148" i="4"/>
  <c r="BY149" i="4"/>
  <c r="BW147" i="4"/>
  <c r="BW148" i="4"/>
  <c r="BW149" i="4"/>
  <c r="BU147" i="4"/>
  <c r="BU148" i="4"/>
  <c r="BU149" i="4"/>
  <c r="BS147" i="4"/>
  <c r="BS148" i="4"/>
  <c r="BS149" i="4"/>
  <c r="BQ147" i="4"/>
  <c r="BQ148" i="4"/>
  <c r="BQ149" i="4"/>
  <c r="BO147" i="4"/>
  <c r="BO148" i="4"/>
  <c r="BO149" i="4"/>
  <c r="BM147" i="4"/>
  <c r="BM148" i="4"/>
  <c r="BM149" i="4"/>
  <c r="BK147" i="4"/>
  <c r="BK148" i="4"/>
  <c r="BK149" i="4"/>
  <c r="BI147" i="4"/>
  <c r="BI148" i="4"/>
  <c r="BI149" i="4"/>
  <c r="BG147" i="4"/>
  <c r="BG148" i="4"/>
  <c r="BG149" i="4"/>
  <c r="BE147" i="4"/>
  <c r="BE148" i="4"/>
  <c r="BE149" i="4"/>
  <c r="BC147" i="4"/>
  <c r="BC148" i="4"/>
  <c r="BC149" i="4"/>
  <c r="BA147" i="4"/>
  <c r="BA148" i="4"/>
  <c r="BA149" i="4"/>
  <c r="AY147" i="4"/>
  <c r="AY148" i="4"/>
  <c r="AY149" i="4"/>
  <c r="AW147" i="4"/>
  <c r="AW148" i="4"/>
  <c r="AW149" i="4"/>
  <c r="AU147" i="4"/>
  <c r="AU148" i="4"/>
  <c r="AU149" i="4"/>
  <c r="AS147" i="4"/>
  <c r="AS148" i="4"/>
  <c r="AS149" i="4"/>
  <c r="AQ147" i="4"/>
  <c r="AQ148" i="4"/>
  <c r="AQ149" i="4"/>
  <c r="AO147" i="4"/>
  <c r="AO148" i="4"/>
  <c r="AO149" i="4"/>
  <c r="AM147" i="4"/>
  <c r="AM148" i="4"/>
  <c r="AM149" i="4"/>
  <c r="AK147" i="4"/>
  <c r="AK148" i="4"/>
  <c r="AK149" i="4"/>
  <c r="E147" i="4"/>
  <c r="AI147" i="4"/>
  <c r="AI148" i="4"/>
  <c r="AI149" i="4"/>
  <c r="AG147" i="4"/>
  <c r="AG148" i="4"/>
  <c r="AG149" i="4"/>
  <c r="AE147" i="4"/>
  <c r="AE148" i="4"/>
  <c r="AE149" i="4"/>
  <c r="AC147" i="4"/>
  <c r="AC148" i="4"/>
  <c r="AC149" i="4"/>
  <c r="AA147" i="4"/>
  <c r="AA148" i="4"/>
  <c r="AA149" i="4"/>
  <c r="Y147" i="4"/>
  <c r="Y148" i="4"/>
  <c r="Y149" i="4"/>
  <c r="W147" i="4"/>
  <c r="W148" i="4"/>
  <c r="W149" i="4"/>
  <c r="U147" i="4"/>
  <c r="U148" i="4"/>
  <c r="U149" i="4"/>
  <c r="S147" i="4"/>
  <c r="S148" i="4"/>
  <c r="S149" i="4"/>
  <c r="Q147" i="4"/>
  <c r="Q148" i="4"/>
  <c r="Q149" i="4"/>
  <c r="O147" i="4"/>
  <c r="O148" i="4"/>
  <c r="O149" i="4"/>
  <c r="M147" i="4"/>
  <c r="M148" i="4"/>
  <c r="M149" i="4"/>
  <c r="K147" i="4"/>
  <c r="K148" i="4"/>
  <c r="K149" i="4"/>
  <c r="G147" i="4"/>
  <c r="G148" i="4"/>
  <c r="G149" i="4"/>
  <c r="I147" i="4"/>
  <c r="I148" i="4"/>
  <c r="I149" i="4"/>
  <c r="E148" i="4"/>
  <c r="E149" i="4"/>
  <c r="CA142" i="4"/>
  <c r="CA143" i="4"/>
  <c r="CA144" i="4"/>
  <c r="BY142" i="4"/>
  <c r="BY143" i="4"/>
  <c r="BY144" i="4"/>
  <c r="BW142" i="4"/>
  <c r="BW143" i="4"/>
  <c r="BW144" i="4"/>
  <c r="BU142" i="4"/>
  <c r="BU143" i="4"/>
  <c r="BU144" i="4"/>
  <c r="BS142" i="4"/>
  <c r="BS143" i="4"/>
  <c r="BS144" i="4"/>
  <c r="BQ142" i="4"/>
  <c r="BQ143" i="4"/>
  <c r="BQ144" i="4"/>
  <c r="BO142" i="4"/>
  <c r="BO143" i="4"/>
  <c r="BO144" i="4"/>
  <c r="BM142" i="4"/>
  <c r="BM143" i="4"/>
  <c r="BM144" i="4"/>
  <c r="BK142" i="4"/>
  <c r="BK143" i="4"/>
  <c r="BK144" i="4"/>
  <c r="BI142" i="4"/>
  <c r="BI143" i="4"/>
  <c r="BI144" i="4"/>
  <c r="BG142" i="4"/>
  <c r="BG143" i="4"/>
  <c r="BG144" i="4"/>
  <c r="BE142" i="4"/>
  <c r="BE143" i="4"/>
  <c r="BE144" i="4"/>
  <c r="BC142" i="4"/>
  <c r="BC143" i="4"/>
  <c r="BC144" i="4"/>
  <c r="BA142" i="4"/>
  <c r="BA143" i="4"/>
  <c r="BA144" i="4"/>
  <c r="AY142" i="4"/>
  <c r="AY143" i="4"/>
  <c r="AY144" i="4"/>
  <c r="AW142" i="4"/>
  <c r="AW143" i="4"/>
  <c r="AW144" i="4"/>
  <c r="AU142" i="4"/>
  <c r="AU143" i="4"/>
  <c r="AU144" i="4"/>
  <c r="AS142" i="4"/>
  <c r="AS143" i="4"/>
  <c r="AS144" i="4"/>
  <c r="AQ142" i="4"/>
  <c r="AQ143" i="4"/>
  <c r="AQ144" i="4"/>
  <c r="AO142" i="4"/>
  <c r="AO143" i="4"/>
  <c r="AO144" i="4"/>
  <c r="AM142" i="4"/>
  <c r="AM143" i="4"/>
  <c r="AM144" i="4"/>
  <c r="AK142" i="4"/>
  <c r="AK143" i="4"/>
  <c r="AK144" i="4"/>
  <c r="AI142" i="4"/>
  <c r="AI143" i="4"/>
  <c r="AI144" i="4"/>
  <c r="AG142" i="4"/>
  <c r="AG143" i="4"/>
  <c r="AG144" i="4"/>
  <c r="AE142" i="4"/>
  <c r="AE143" i="4"/>
  <c r="AE144" i="4"/>
  <c r="AC142" i="4"/>
  <c r="AC143" i="4"/>
  <c r="AC144" i="4"/>
  <c r="AA142" i="4"/>
  <c r="AA143" i="4"/>
  <c r="AA144" i="4"/>
  <c r="Y142" i="4"/>
  <c r="Y143" i="4"/>
  <c r="Y144" i="4"/>
  <c r="W142" i="4"/>
  <c r="W143" i="4"/>
  <c r="W144" i="4"/>
  <c r="U142" i="4"/>
  <c r="U143" i="4"/>
  <c r="U144" i="4"/>
  <c r="S142" i="4"/>
  <c r="S143" i="4"/>
  <c r="S144" i="4"/>
  <c r="Q142" i="4"/>
  <c r="Q143" i="4"/>
  <c r="Q144" i="4"/>
  <c r="O142" i="4"/>
  <c r="O143" i="4"/>
  <c r="O144" i="4"/>
  <c r="M142" i="4"/>
  <c r="M143" i="4"/>
  <c r="M144" i="4"/>
  <c r="K142" i="4"/>
  <c r="K143" i="4"/>
  <c r="K144" i="4"/>
  <c r="G142" i="4"/>
  <c r="G143" i="4"/>
  <c r="G144" i="4"/>
  <c r="I142" i="4"/>
  <c r="I143" i="4"/>
  <c r="I144" i="4"/>
  <c r="E142" i="4"/>
  <c r="E143" i="4"/>
  <c r="E144" i="4"/>
  <c r="CA119" i="4"/>
  <c r="CA120" i="4"/>
  <c r="CA121" i="4"/>
  <c r="BY119" i="4"/>
  <c r="BY120" i="4"/>
  <c r="BY121" i="4"/>
  <c r="BW119" i="4"/>
  <c r="BW120" i="4"/>
  <c r="BW121" i="4"/>
  <c r="BU119" i="4"/>
  <c r="BU120" i="4"/>
  <c r="BU121" i="4"/>
  <c r="BS119" i="4"/>
  <c r="BS120" i="4"/>
  <c r="BS121" i="4"/>
  <c r="BQ119" i="4"/>
  <c r="BQ120" i="4"/>
  <c r="BQ121" i="4"/>
  <c r="BO119" i="4"/>
  <c r="BO120" i="4"/>
  <c r="BO121" i="4"/>
  <c r="BM119" i="4"/>
  <c r="BM120" i="4"/>
  <c r="BM121" i="4"/>
  <c r="BK119" i="4"/>
  <c r="BK120" i="4"/>
  <c r="BK121" i="4"/>
  <c r="BI119" i="4"/>
  <c r="BI120" i="4"/>
  <c r="BI121" i="4"/>
  <c r="BG119" i="4"/>
  <c r="BG120" i="4"/>
  <c r="BG121" i="4"/>
  <c r="BE119" i="4"/>
  <c r="BE120" i="4"/>
  <c r="BE121" i="4"/>
  <c r="BC119" i="4"/>
  <c r="BC120" i="4"/>
  <c r="BC121" i="4"/>
  <c r="BA119" i="4"/>
  <c r="BA120" i="4"/>
  <c r="BA121" i="4"/>
  <c r="AY119" i="4"/>
  <c r="AY120" i="4"/>
  <c r="AY121" i="4"/>
  <c r="AW119" i="4"/>
  <c r="AW120" i="4"/>
  <c r="AW121" i="4"/>
  <c r="AU119" i="4"/>
  <c r="AU120" i="4"/>
  <c r="AU121" i="4"/>
  <c r="AS119" i="4"/>
  <c r="AS120" i="4"/>
  <c r="AS121" i="4"/>
  <c r="AQ119" i="4"/>
  <c r="AQ120" i="4"/>
  <c r="AQ121" i="4"/>
  <c r="AO119" i="4"/>
  <c r="AO120" i="4"/>
  <c r="AO121" i="4"/>
  <c r="AM119" i="4"/>
  <c r="AM120" i="4"/>
  <c r="AM121" i="4"/>
  <c r="AK119" i="4"/>
  <c r="AK120" i="4"/>
  <c r="AK121" i="4"/>
  <c r="AI119" i="4"/>
  <c r="AI120" i="4"/>
  <c r="AI121" i="4"/>
  <c r="AG119" i="4"/>
  <c r="AG120" i="4"/>
  <c r="AG121" i="4"/>
  <c r="AE119" i="4"/>
  <c r="AE120" i="4"/>
  <c r="AE121" i="4"/>
  <c r="AC119" i="4"/>
  <c r="AC120" i="4"/>
  <c r="AC121" i="4"/>
  <c r="AA119" i="4"/>
  <c r="AA120" i="4"/>
  <c r="AA121" i="4"/>
  <c r="Y119" i="4"/>
  <c r="Y120" i="4"/>
  <c r="Y121" i="4"/>
  <c r="W119" i="4"/>
  <c r="W120" i="4"/>
  <c r="W121" i="4"/>
  <c r="U119" i="4"/>
  <c r="U120" i="4"/>
  <c r="U121" i="4"/>
  <c r="S119" i="4"/>
  <c r="S120" i="4"/>
  <c r="S121" i="4"/>
  <c r="Q119" i="4"/>
  <c r="Q120" i="4"/>
  <c r="Q121" i="4"/>
  <c r="O119" i="4"/>
  <c r="O120" i="4"/>
  <c r="O121" i="4"/>
  <c r="M119" i="4"/>
  <c r="M120" i="4"/>
  <c r="M121" i="4"/>
  <c r="K119" i="4"/>
  <c r="K120" i="4"/>
  <c r="K121" i="4"/>
  <c r="G119" i="4"/>
  <c r="G120" i="4"/>
  <c r="G121" i="4"/>
  <c r="I119" i="4"/>
  <c r="I120" i="4"/>
  <c r="I121" i="4"/>
  <c r="E119" i="4"/>
  <c r="E120" i="4"/>
  <c r="E121" i="4"/>
  <c r="CA114" i="4"/>
  <c r="CA115" i="4"/>
  <c r="CA116" i="4"/>
  <c r="BY114" i="4"/>
  <c r="BY115" i="4"/>
  <c r="BY116" i="4"/>
  <c r="BW114" i="4"/>
  <c r="BW115" i="4"/>
  <c r="BW116" i="4"/>
  <c r="BU114" i="4"/>
  <c r="BU115" i="4"/>
  <c r="BU116" i="4"/>
  <c r="BS114" i="4"/>
  <c r="BS115" i="4"/>
  <c r="BS116" i="4"/>
  <c r="BQ114" i="4"/>
  <c r="BQ115" i="4"/>
  <c r="BQ116" i="4"/>
  <c r="BO114" i="4"/>
  <c r="BO115" i="4"/>
  <c r="BO116" i="4"/>
  <c r="BM114" i="4"/>
  <c r="BM115" i="4"/>
  <c r="BM116" i="4"/>
  <c r="BK114" i="4"/>
  <c r="BK115" i="4"/>
  <c r="BK116" i="4"/>
  <c r="BI114" i="4"/>
  <c r="BI115" i="4"/>
  <c r="BI116" i="4"/>
  <c r="BG114" i="4"/>
  <c r="BG115" i="4"/>
  <c r="BG116" i="4"/>
  <c r="BE114" i="4"/>
  <c r="BE115" i="4"/>
  <c r="BE116" i="4"/>
  <c r="BC114" i="4"/>
  <c r="BC115" i="4"/>
  <c r="BC116" i="4"/>
  <c r="BA114" i="4"/>
  <c r="BA115" i="4"/>
  <c r="BA116" i="4"/>
  <c r="AY114" i="4"/>
  <c r="AY115" i="4"/>
  <c r="AY116" i="4"/>
  <c r="AW114" i="4"/>
  <c r="AW115" i="4"/>
  <c r="AW116" i="4"/>
  <c r="AU114" i="4"/>
  <c r="AU115" i="4"/>
  <c r="AU116" i="4"/>
  <c r="AS114" i="4"/>
  <c r="AS115" i="4"/>
  <c r="AS116" i="4"/>
  <c r="AQ114" i="4"/>
  <c r="AQ115" i="4"/>
  <c r="AQ116" i="4"/>
  <c r="AO114" i="4"/>
  <c r="AO115" i="4"/>
  <c r="AO116" i="4"/>
  <c r="AM114" i="4"/>
  <c r="AM115" i="4"/>
  <c r="AM116" i="4"/>
  <c r="AK114" i="4"/>
  <c r="AK115" i="4"/>
  <c r="AK116" i="4"/>
  <c r="AH115" i="4"/>
  <c r="AG115" i="4" s="1"/>
  <c r="AG117" i="4" s="1"/>
  <c r="AH116" i="4"/>
  <c r="AG116" i="4" s="1"/>
  <c r="AE114" i="4"/>
  <c r="AE115" i="4"/>
  <c r="AE116" i="4"/>
  <c r="AC114" i="4"/>
  <c r="AC115" i="4"/>
  <c r="AC116" i="4"/>
  <c r="AA114" i="4"/>
  <c r="AA115" i="4"/>
  <c r="AA116" i="4"/>
  <c r="Y114" i="4"/>
  <c r="Y115" i="4"/>
  <c r="Y116" i="4"/>
  <c r="W114" i="4"/>
  <c r="W115" i="4"/>
  <c r="W116" i="4"/>
  <c r="U114" i="4"/>
  <c r="U115" i="4"/>
  <c r="U116" i="4"/>
  <c r="S114" i="4"/>
  <c r="S115" i="4"/>
  <c r="S116" i="4"/>
  <c r="Q114" i="4"/>
  <c r="Q115" i="4"/>
  <c r="Q116" i="4"/>
  <c r="O114" i="4"/>
  <c r="O115" i="4"/>
  <c r="O116" i="4"/>
  <c r="M114" i="4"/>
  <c r="M115" i="4"/>
  <c r="M116" i="4"/>
  <c r="K114" i="4"/>
  <c r="K115" i="4"/>
  <c r="K116" i="4"/>
  <c r="G114" i="4"/>
  <c r="G115" i="4"/>
  <c r="G116" i="4"/>
  <c r="I114" i="4"/>
  <c r="I115" i="4"/>
  <c r="I116" i="4"/>
  <c r="E114" i="4"/>
  <c r="E115" i="4"/>
  <c r="E116" i="4"/>
  <c r="CA109" i="4"/>
  <c r="CA110" i="4"/>
  <c r="CA111" i="4"/>
  <c r="BY109" i="4"/>
  <c r="BY110" i="4"/>
  <c r="BY111" i="4"/>
  <c r="BW109" i="4"/>
  <c r="BW110" i="4"/>
  <c r="BW111" i="4"/>
  <c r="BU109" i="4"/>
  <c r="BU110" i="4"/>
  <c r="BU111" i="4"/>
  <c r="BS109" i="4"/>
  <c r="BS110" i="4"/>
  <c r="BS111" i="4"/>
  <c r="BQ109" i="4"/>
  <c r="BQ110" i="4"/>
  <c r="BQ111" i="4"/>
  <c r="BO109" i="4"/>
  <c r="BO110" i="4"/>
  <c r="BO111" i="4"/>
  <c r="BM109" i="4"/>
  <c r="BM110" i="4"/>
  <c r="BM111" i="4"/>
  <c r="BK109" i="4"/>
  <c r="BK110" i="4"/>
  <c r="BK111" i="4"/>
  <c r="BI109" i="4"/>
  <c r="BI110" i="4"/>
  <c r="BI111" i="4"/>
  <c r="BG109" i="4"/>
  <c r="BG110" i="4"/>
  <c r="BG111" i="4"/>
  <c r="BE109" i="4"/>
  <c r="BE110" i="4"/>
  <c r="BE111" i="4"/>
  <c r="BC109" i="4"/>
  <c r="BC110" i="4"/>
  <c r="BC111" i="4"/>
  <c r="BA109" i="4"/>
  <c r="BA110" i="4"/>
  <c r="BA111" i="4"/>
  <c r="AY109" i="4"/>
  <c r="AY110" i="4"/>
  <c r="AY111" i="4"/>
  <c r="AW109" i="4"/>
  <c r="AW110" i="4"/>
  <c r="AW111" i="4"/>
  <c r="AU109" i="4"/>
  <c r="AU110" i="4"/>
  <c r="AU111" i="4"/>
  <c r="AS109" i="4"/>
  <c r="AS110" i="4"/>
  <c r="AS111" i="4"/>
  <c r="AQ109" i="4"/>
  <c r="AQ110" i="4"/>
  <c r="AQ111" i="4"/>
  <c r="AO109" i="4"/>
  <c r="AO110" i="4"/>
  <c r="AO111" i="4"/>
  <c r="AM109" i="4"/>
  <c r="AM110" i="4"/>
  <c r="AM111" i="4"/>
  <c r="AK109" i="4"/>
  <c r="AK110" i="4"/>
  <c r="AK111" i="4"/>
  <c r="AI109" i="4"/>
  <c r="AI110" i="4"/>
  <c r="AI111" i="4"/>
  <c r="AG109" i="4"/>
  <c r="AG110" i="4"/>
  <c r="AG111" i="4"/>
  <c r="AE109" i="4"/>
  <c r="AE110" i="4"/>
  <c r="AE111" i="4"/>
  <c r="AC109" i="4"/>
  <c r="AC110" i="4"/>
  <c r="AC111" i="4"/>
  <c r="AA109" i="4"/>
  <c r="AA110" i="4"/>
  <c r="AA111" i="4"/>
  <c r="Y109" i="4"/>
  <c r="Y110" i="4"/>
  <c r="Y111" i="4"/>
  <c r="W109" i="4"/>
  <c r="W110" i="4"/>
  <c r="W111" i="4"/>
  <c r="U109" i="4"/>
  <c r="U110" i="4"/>
  <c r="U111" i="4"/>
  <c r="S109" i="4"/>
  <c r="S110" i="4"/>
  <c r="S111" i="4"/>
  <c r="Q109" i="4"/>
  <c r="Q110" i="4"/>
  <c r="Q111" i="4"/>
  <c r="O109" i="4"/>
  <c r="O110" i="4"/>
  <c r="O111" i="4"/>
  <c r="M109" i="4"/>
  <c r="M110" i="4"/>
  <c r="M111" i="4"/>
  <c r="K109" i="4"/>
  <c r="K110" i="4"/>
  <c r="K111" i="4"/>
  <c r="G109" i="4"/>
  <c r="G110" i="4"/>
  <c r="G111" i="4"/>
  <c r="I109" i="4"/>
  <c r="I110" i="4"/>
  <c r="I111" i="4"/>
  <c r="E109" i="4"/>
  <c r="E110" i="4"/>
  <c r="E111" i="4"/>
  <c r="CA104" i="4"/>
  <c r="CA105" i="4"/>
  <c r="CA106" i="4"/>
  <c r="BY104" i="4"/>
  <c r="BY105" i="4"/>
  <c r="BY106" i="4"/>
  <c r="BW104" i="4"/>
  <c r="BW105" i="4"/>
  <c r="BW106" i="4"/>
  <c r="BU104" i="4"/>
  <c r="BU105" i="4"/>
  <c r="BU106" i="4"/>
  <c r="BS104" i="4"/>
  <c r="BS105" i="4"/>
  <c r="BS106" i="4"/>
  <c r="BQ104" i="4"/>
  <c r="BQ105" i="4"/>
  <c r="BQ106" i="4"/>
  <c r="BO104" i="4"/>
  <c r="BO105" i="4"/>
  <c r="BO106" i="4"/>
  <c r="BM104" i="4"/>
  <c r="BM105" i="4"/>
  <c r="BM106" i="4"/>
  <c r="BK104" i="4"/>
  <c r="BK105" i="4"/>
  <c r="BK106" i="4"/>
  <c r="BI104" i="4"/>
  <c r="BI105" i="4"/>
  <c r="BI106" i="4"/>
  <c r="BG104" i="4"/>
  <c r="BG105" i="4"/>
  <c r="BG106" i="4"/>
  <c r="BE104" i="4"/>
  <c r="BE105" i="4"/>
  <c r="BE106" i="4"/>
  <c r="BC104" i="4"/>
  <c r="BC105" i="4"/>
  <c r="BC106" i="4"/>
  <c r="BA104" i="4"/>
  <c r="BA105" i="4"/>
  <c r="BA106" i="4"/>
  <c r="AY104" i="4"/>
  <c r="AY105" i="4"/>
  <c r="AY106" i="4"/>
  <c r="AW104" i="4"/>
  <c r="AW105" i="4"/>
  <c r="AW106" i="4"/>
  <c r="AU104" i="4"/>
  <c r="AU105" i="4"/>
  <c r="AU106" i="4"/>
  <c r="AS104" i="4"/>
  <c r="AS105" i="4"/>
  <c r="AS106" i="4"/>
  <c r="AQ104" i="4"/>
  <c r="AQ105" i="4"/>
  <c r="AQ106" i="4"/>
  <c r="AO104" i="4"/>
  <c r="AO105" i="4"/>
  <c r="AO106" i="4"/>
  <c r="AM104" i="4"/>
  <c r="AM105" i="4"/>
  <c r="AM106" i="4"/>
  <c r="AK104" i="4"/>
  <c r="AK105" i="4"/>
  <c r="AK106" i="4"/>
  <c r="AI104" i="4"/>
  <c r="AI105" i="4"/>
  <c r="AI106" i="4"/>
  <c r="AG104" i="4"/>
  <c r="AG105" i="4"/>
  <c r="AG106" i="4"/>
  <c r="AE104" i="4"/>
  <c r="AE105" i="4"/>
  <c r="AE106" i="4"/>
  <c r="AC104" i="4"/>
  <c r="AC105" i="4"/>
  <c r="AC106" i="4"/>
  <c r="AA104" i="4"/>
  <c r="AA105" i="4"/>
  <c r="AA106" i="4"/>
  <c r="Y104" i="4"/>
  <c r="Y105" i="4"/>
  <c r="Y106" i="4"/>
  <c r="W104" i="4"/>
  <c r="W105" i="4"/>
  <c r="W106" i="4"/>
  <c r="U104" i="4"/>
  <c r="U105" i="4"/>
  <c r="U106" i="4"/>
  <c r="S104" i="4"/>
  <c r="S105" i="4"/>
  <c r="S106" i="4"/>
  <c r="Q105" i="4"/>
  <c r="Q107" i="4" s="1"/>
  <c r="Q106" i="4"/>
  <c r="O104" i="4"/>
  <c r="O105" i="4"/>
  <c r="O106" i="4"/>
  <c r="M104" i="4"/>
  <c r="M105" i="4"/>
  <c r="M106" i="4"/>
  <c r="K104" i="4"/>
  <c r="K105" i="4"/>
  <c r="K106" i="4"/>
  <c r="G104" i="4"/>
  <c r="G105" i="4"/>
  <c r="G106" i="4"/>
  <c r="I104" i="4"/>
  <c r="I105" i="4"/>
  <c r="I106" i="4"/>
  <c r="E104" i="4"/>
  <c r="E105" i="4"/>
  <c r="E106" i="4"/>
  <c r="CA99" i="4"/>
  <c r="CA100" i="4"/>
  <c r="CA101" i="4"/>
  <c r="BY99" i="4"/>
  <c r="BY100" i="4"/>
  <c r="BY101" i="4"/>
  <c r="BW99" i="4"/>
  <c r="BW100" i="4"/>
  <c r="BW101" i="4"/>
  <c r="BU99" i="4"/>
  <c r="BU100" i="4"/>
  <c r="BU101" i="4"/>
  <c r="BS99" i="4"/>
  <c r="BS100" i="4"/>
  <c r="BS101" i="4"/>
  <c r="BQ99" i="4"/>
  <c r="BQ100" i="4"/>
  <c r="BQ101" i="4"/>
  <c r="BO99" i="4"/>
  <c r="BO100" i="4"/>
  <c r="BO101" i="4"/>
  <c r="BM99" i="4"/>
  <c r="BM100" i="4"/>
  <c r="BM101" i="4"/>
  <c r="BK99" i="4"/>
  <c r="BK100" i="4"/>
  <c r="BK101" i="4"/>
  <c r="BI99" i="4"/>
  <c r="BI100" i="4"/>
  <c r="BI101" i="4"/>
  <c r="BG99" i="4"/>
  <c r="BG100" i="4"/>
  <c r="BG101" i="4"/>
  <c r="BE99" i="4"/>
  <c r="BE100" i="4"/>
  <c r="BE101" i="4"/>
  <c r="BC99" i="4"/>
  <c r="BC100" i="4"/>
  <c r="BC101" i="4"/>
  <c r="BA99" i="4"/>
  <c r="BA100" i="4"/>
  <c r="BA101" i="4"/>
  <c r="AY99" i="4"/>
  <c r="AY100" i="4"/>
  <c r="AY101" i="4"/>
  <c r="AW99" i="4"/>
  <c r="AW100" i="4"/>
  <c r="AW101" i="4"/>
  <c r="AU99" i="4"/>
  <c r="AU100" i="4"/>
  <c r="AU101" i="4"/>
  <c r="AS99" i="4"/>
  <c r="AS100" i="4"/>
  <c r="AS101" i="4"/>
  <c r="AQ99" i="4"/>
  <c r="AQ100" i="4"/>
  <c r="AQ101" i="4"/>
  <c r="AO99" i="4"/>
  <c r="AO100" i="4"/>
  <c r="AO101" i="4"/>
  <c r="AM99" i="4"/>
  <c r="AM100" i="4"/>
  <c r="AM101" i="4"/>
  <c r="AK99" i="4"/>
  <c r="AK100" i="4"/>
  <c r="AK101" i="4"/>
  <c r="AI99" i="4"/>
  <c r="AI100" i="4"/>
  <c r="AI101" i="4"/>
  <c r="AG99" i="4"/>
  <c r="AG100" i="4"/>
  <c r="AG101" i="4"/>
  <c r="AE99" i="4"/>
  <c r="AE100" i="4"/>
  <c r="AE101" i="4"/>
  <c r="AC99" i="4"/>
  <c r="AC100" i="4"/>
  <c r="AC101" i="4"/>
  <c r="AA99" i="4"/>
  <c r="AA100" i="4"/>
  <c r="AA101" i="4"/>
  <c r="Y99" i="4"/>
  <c r="Y100" i="4"/>
  <c r="Y101" i="4"/>
  <c r="W99" i="4"/>
  <c r="W100" i="4"/>
  <c r="W101" i="4"/>
  <c r="U99" i="4"/>
  <c r="U100" i="4"/>
  <c r="U101" i="4"/>
  <c r="S99" i="4"/>
  <c r="S100" i="4"/>
  <c r="S101" i="4"/>
  <c r="Q99" i="4"/>
  <c r="Q100" i="4"/>
  <c r="Q101" i="4"/>
  <c r="O100" i="4"/>
  <c r="O101" i="4"/>
  <c r="M100" i="4"/>
  <c r="M102" i="4" s="1"/>
  <c r="M101" i="4"/>
  <c r="K100" i="4"/>
  <c r="K102" i="4" s="1"/>
  <c r="K101" i="4"/>
  <c r="G99" i="4"/>
  <c r="G100" i="4"/>
  <c r="G101" i="4"/>
  <c r="I99" i="4"/>
  <c r="I100" i="4"/>
  <c r="I101" i="4"/>
  <c r="E101" i="4"/>
  <c r="E100" i="4"/>
  <c r="E99" i="4"/>
  <c r="BO195" i="4"/>
  <c r="BO196" i="4"/>
  <c r="BO197" i="4"/>
  <c r="BO198" i="4"/>
  <c r="BO199" i="4"/>
  <c r="BM195" i="4"/>
  <c r="BM196" i="4"/>
  <c r="BM197" i="4"/>
  <c r="BM198" i="4"/>
  <c r="BM199" i="4"/>
  <c r="CA195" i="4"/>
  <c r="CA196" i="4"/>
  <c r="CA197" i="4"/>
  <c r="CA198" i="4"/>
  <c r="CA199" i="4"/>
  <c r="BY195" i="4"/>
  <c r="BY196" i="4"/>
  <c r="BY197" i="4"/>
  <c r="BY198" i="4"/>
  <c r="BY199" i="4"/>
  <c r="BW195" i="4"/>
  <c r="BW196" i="4"/>
  <c r="BW197" i="4"/>
  <c r="BW198" i="4"/>
  <c r="BW199" i="4"/>
  <c r="BU195" i="4"/>
  <c r="BU196" i="4"/>
  <c r="BU197" i="4"/>
  <c r="BU198" i="4"/>
  <c r="BU199" i="4"/>
  <c r="BQ195" i="4"/>
  <c r="BQ196" i="4"/>
  <c r="BQ197" i="4"/>
  <c r="BQ198" i="4"/>
  <c r="BQ199" i="4"/>
  <c r="BK195" i="4"/>
  <c r="BK196" i="4"/>
  <c r="BK197" i="4"/>
  <c r="BK198" i="4"/>
  <c r="BK199" i="4"/>
  <c r="BI195" i="4"/>
  <c r="BI196" i="4"/>
  <c r="BI197" i="4"/>
  <c r="BI198" i="4"/>
  <c r="BI199" i="4"/>
  <c r="BG195" i="4"/>
  <c r="BG196" i="4"/>
  <c r="BG197" i="4"/>
  <c r="BG198" i="4"/>
  <c r="BG199" i="4"/>
  <c r="BE195" i="4"/>
  <c r="BE196" i="4"/>
  <c r="BE197" i="4"/>
  <c r="BE198" i="4"/>
  <c r="BE199" i="4"/>
  <c r="BC195" i="4"/>
  <c r="BC196" i="4"/>
  <c r="BC197" i="4"/>
  <c r="BC198" i="4"/>
  <c r="BC199" i="4"/>
  <c r="BA195" i="4"/>
  <c r="BA196" i="4"/>
  <c r="BA197" i="4"/>
  <c r="BA198" i="4"/>
  <c r="BA199" i="4"/>
  <c r="AY195" i="4"/>
  <c r="AY196" i="4"/>
  <c r="AY197" i="4"/>
  <c r="AY198" i="4"/>
  <c r="AY199" i="4"/>
  <c r="AW195" i="4"/>
  <c r="AW196" i="4"/>
  <c r="AW197" i="4"/>
  <c r="AW198" i="4"/>
  <c r="AW199" i="4"/>
  <c r="AU195" i="4"/>
  <c r="AU196" i="4"/>
  <c r="AU197" i="4"/>
  <c r="AU198" i="4"/>
  <c r="AU199" i="4"/>
  <c r="AS195" i="4"/>
  <c r="AS196" i="4"/>
  <c r="AS197" i="4"/>
  <c r="AS198" i="4"/>
  <c r="AS199" i="4"/>
  <c r="AQ195" i="4"/>
  <c r="AQ196" i="4"/>
  <c r="AQ197" i="4"/>
  <c r="AQ198" i="4"/>
  <c r="AQ199" i="4"/>
  <c r="AO195" i="4"/>
  <c r="AO196" i="4"/>
  <c r="AO197" i="4"/>
  <c r="AO198" i="4"/>
  <c r="AO199" i="4"/>
  <c r="AM195" i="4"/>
  <c r="AM196" i="4"/>
  <c r="AM197" i="4"/>
  <c r="AM198" i="4"/>
  <c r="AM199" i="4"/>
  <c r="AK195" i="4"/>
  <c r="AK196" i="4"/>
  <c r="AK197" i="4"/>
  <c r="AK198" i="4"/>
  <c r="AK199" i="4"/>
  <c r="AI195" i="4"/>
  <c r="AI196" i="4"/>
  <c r="AI197" i="4"/>
  <c r="AI198" i="4"/>
  <c r="AI199" i="4"/>
  <c r="AG195" i="4"/>
  <c r="AG196" i="4"/>
  <c r="AG197" i="4"/>
  <c r="AG198" i="4"/>
  <c r="AG199" i="4"/>
  <c r="AE195" i="4"/>
  <c r="AE196" i="4"/>
  <c r="AE197" i="4"/>
  <c r="AE198" i="4"/>
  <c r="AE199" i="4"/>
  <c r="AC195" i="4"/>
  <c r="AC196" i="4"/>
  <c r="AC197" i="4"/>
  <c r="AC198" i="4"/>
  <c r="AC199" i="4"/>
  <c r="AA195" i="4"/>
  <c r="AA196" i="4"/>
  <c r="AA197" i="4"/>
  <c r="AA198" i="4"/>
  <c r="AA199" i="4"/>
  <c r="Y195" i="4"/>
  <c r="Y196" i="4"/>
  <c r="Y197" i="4"/>
  <c r="Y198" i="4"/>
  <c r="Y199" i="4"/>
  <c r="W195" i="4"/>
  <c r="W196" i="4"/>
  <c r="W197" i="4"/>
  <c r="W198" i="4"/>
  <c r="W199" i="4"/>
  <c r="U195" i="4"/>
  <c r="U196" i="4"/>
  <c r="U197" i="4"/>
  <c r="U198" i="4"/>
  <c r="U199" i="4"/>
  <c r="S195" i="4"/>
  <c r="S196" i="4"/>
  <c r="S197" i="4"/>
  <c r="S198" i="4"/>
  <c r="S199" i="4"/>
  <c r="Q195" i="4"/>
  <c r="Q196" i="4"/>
  <c r="Q197" i="4"/>
  <c r="Q198" i="4"/>
  <c r="Q199" i="4"/>
  <c r="O195" i="4"/>
  <c r="O196" i="4"/>
  <c r="O197" i="4"/>
  <c r="O198" i="4"/>
  <c r="O199" i="4"/>
  <c r="M195" i="4"/>
  <c r="M196" i="4"/>
  <c r="M197" i="4"/>
  <c r="M198" i="4"/>
  <c r="M199" i="4"/>
  <c r="K195" i="4"/>
  <c r="K196" i="4"/>
  <c r="K197" i="4"/>
  <c r="K198" i="4"/>
  <c r="K199" i="4"/>
  <c r="G195" i="4"/>
  <c r="G196" i="4"/>
  <c r="G197" i="4"/>
  <c r="G198" i="4"/>
  <c r="G199" i="4"/>
  <c r="I195" i="4"/>
  <c r="I196" i="4"/>
  <c r="I197" i="4"/>
  <c r="I198" i="4"/>
  <c r="I199" i="4"/>
  <c r="E195" i="4"/>
  <c r="E196" i="4"/>
  <c r="E197" i="4"/>
  <c r="E198" i="4"/>
  <c r="E199" i="4"/>
  <c r="CA181" i="4"/>
  <c r="CA182" i="4"/>
  <c r="CA183" i="4"/>
  <c r="CA184" i="4"/>
  <c r="CA185" i="4"/>
  <c r="BY181" i="4"/>
  <c r="BY182" i="4"/>
  <c r="BY183" i="4"/>
  <c r="BY184" i="4"/>
  <c r="BY185" i="4"/>
  <c r="BW181" i="4"/>
  <c r="BW182" i="4"/>
  <c r="BW183" i="4"/>
  <c r="BW184" i="4"/>
  <c r="BW185" i="4"/>
  <c r="BU181" i="4"/>
  <c r="BU182" i="4"/>
  <c r="BU183" i="4"/>
  <c r="BU184" i="4"/>
  <c r="BU185" i="4"/>
  <c r="BS181" i="4"/>
  <c r="BS182" i="4"/>
  <c r="BS183" i="4"/>
  <c r="BS184" i="4"/>
  <c r="BS185" i="4"/>
  <c r="BQ181" i="4"/>
  <c r="BQ182" i="4"/>
  <c r="BQ183" i="4"/>
  <c r="BQ184" i="4"/>
  <c r="BQ185" i="4"/>
  <c r="BO181" i="4"/>
  <c r="BO182" i="4"/>
  <c r="BO183" i="4"/>
  <c r="BO184" i="4"/>
  <c r="BO185" i="4"/>
  <c r="BM181" i="4"/>
  <c r="BM182" i="4"/>
  <c r="BM183" i="4"/>
  <c r="BM184" i="4"/>
  <c r="BM185" i="4"/>
  <c r="BK181" i="4"/>
  <c r="BK182" i="4"/>
  <c r="BK183" i="4"/>
  <c r="BK184" i="4"/>
  <c r="BK185" i="4"/>
  <c r="BI181" i="4"/>
  <c r="BI182" i="4"/>
  <c r="BI183" i="4"/>
  <c r="BI184" i="4"/>
  <c r="BI185" i="4"/>
  <c r="BG181" i="4"/>
  <c r="BG182" i="4"/>
  <c r="BG183" i="4"/>
  <c r="BG184" i="4"/>
  <c r="BG185" i="4"/>
  <c r="BE181" i="4"/>
  <c r="BE182" i="4"/>
  <c r="BE183" i="4"/>
  <c r="BE184" i="4"/>
  <c r="BE185" i="4"/>
  <c r="BC181" i="4"/>
  <c r="BC182" i="4"/>
  <c r="BC183" i="4"/>
  <c r="BC184" i="4"/>
  <c r="BC185" i="4"/>
  <c r="BA181" i="4"/>
  <c r="BA182" i="4"/>
  <c r="BA183" i="4"/>
  <c r="BA184" i="4"/>
  <c r="BA185" i="4"/>
  <c r="AY181" i="4"/>
  <c r="AY182" i="4"/>
  <c r="AY183" i="4"/>
  <c r="AY184" i="4"/>
  <c r="AY185" i="4"/>
  <c r="AW181" i="4"/>
  <c r="AW182" i="4"/>
  <c r="AW183" i="4"/>
  <c r="AW184" i="4"/>
  <c r="AW185" i="4"/>
  <c r="AU181" i="4"/>
  <c r="AU182" i="4"/>
  <c r="AU183" i="4"/>
  <c r="AU184" i="4"/>
  <c r="AU185" i="4"/>
  <c r="AS181" i="4"/>
  <c r="AS182" i="4"/>
  <c r="AS183" i="4"/>
  <c r="AS184" i="4"/>
  <c r="AS185" i="4"/>
  <c r="AQ181" i="4"/>
  <c r="AQ182" i="4"/>
  <c r="AQ183" i="4"/>
  <c r="AQ184" i="4"/>
  <c r="AQ185" i="4"/>
  <c r="AO181" i="4"/>
  <c r="AO182" i="4"/>
  <c r="AO183" i="4"/>
  <c r="AO184" i="4"/>
  <c r="AO185" i="4"/>
  <c r="AM181" i="4"/>
  <c r="AM182" i="4"/>
  <c r="AM183" i="4"/>
  <c r="AM184" i="4"/>
  <c r="AM185" i="4"/>
  <c r="AK181" i="4"/>
  <c r="AK182" i="4"/>
  <c r="AK183" i="4"/>
  <c r="AK184" i="4"/>
  <c r="AK185" i="4"/>
  <c r="AI181" i="4"/>
  <c r="AI182" i="4"/>
  <c r="AI183" i="4"/>
  <c r="AI184" i="4"/>
  <c r="AI185" i="4"/>
  <c r="AG181" i="4"/>
  <c r="AG182" i="4"/>
  <c r="AG183" i="4"/>
  <c r="AG184" i="4"/>
  <c r="AG185" i="4"/>
  <c r="AE181" i="4"/>
  <c r="AE182" i="4"/>
  <c r="AE183" i="4"/>
  <c r="AE184" i="4"/>
  <c r="AE185" i="4"/>
  <c r="AC181" i="4"/>
  <c r="AC182" i="4"/>
  <c r="AC183" i="4"/>
  <c r="AC184" i="4"/>
  <c r="AC185" i="4"/>
  <c r="AA181" i="4"/>
  <c r="AA182" i="4"/>
  <c r="AA183" i="4"/>
  <c r="AA184" i="4"/>
  <c r="AA185" i="4"/>
  <c r="Y181" i="4"/>
  <c r="Y182" i="4"/>
  <c r="Y183" i="4"/>
  <c r="Y184" i="4"/>
  <c r="Y185" i="4"/>
  <c r="W181" i="4"/>
  <c r="W182" i="4"/>
  <c r="W183" i="4"/>
  <c r="W184" i="4"/>
  <c r="W185" i="4"/>
  <c r="U181" i="4"/>
  <c r="U182" i="4"/>
  <c r="U183" i="4"/>
  <c r="U184" i="4"/>
  <c r="U185" i="4"/>
  <c r="S181" i="4"/>
  <c r="S182" i="4"/>
  <c r="S183" i="4"/>
  <c r="S184" i="4"/>
  <c r="S185" i="4"/>
  <c r="Q181" i="4"/>
  <c r="Q182" i="4"/>
  <c r="Q183" i="4"/>
  <c r="Q184" i="4"/>
  <c r="Q185" i="4"/>
  <c r="O181" i="4"/>
  <c r="O182" i="4"/>
  <c r="O183" i="4"/>
  <c r="O184" i="4"/>
  <c r="O185" i="4"/>
  <c r="M181" i="4"/>
  <c r="M182" i="4"/>
  <c r="M183" i="4"/>
  <c r="M184" i="4"/>
  <c r="M185" i="4"/>
  <c r="K181" i="4"/>
  <c r="K182" i="4"/>
  <c r="K183" i="4"/>
  <c r="K184" i="4"/>
  <c r="K185" i="4"/>
  <c r="G181" i="4"/>
  <c r="G182" i="4"/>
  <c r="G183" i="4"/>
  <c r="G184" i="4"/>
  <c r="G185" i="4"/>
  <c r="I181" i="4"/>
  <c r="I182" i="4"/>
  <c r="I183" i="4"/>
  <c r="I184" i="4"/>
  <c r="I185" i="4"/>
  <c r="E181" i="4"/>
  <c r="E182" i="4"/>
  <c r="E183" i="4"/>
  <c r="E184" i="4"/>
  <c r="E185" i="4"/>
  <c r="BS200" i="4"/>
  <c r="CA174" i="4"/>
  <c r="CA175" i="4"/>
  <c r="CA176" i="4"/>
  <c r="CA177" i="4"/>
  <c r="CA178" i="4"/>
  <c r="BY174" i="4"/>
  <c r="BY175" i="4"/>
  <c r="BY176" i="4"/>
  <c r="BY177" i="4"/>
  <c r="BY178" i="4"/>
  <c r="BW174" i="4"/>
  <c r="BW175" i="4"/>
  <c r="BW176" i="4"/>
  <c r="BW177" i="4"/>
  <c r="BW178" i="4"/>
  <c r="BU174" i="4"/>
  <c r="BU175" i="4"/>
  <c r="BU176" i="4"/>
  <c r="BU177" i="4"/>
  <c r="BU178" i="4"/>
  <c r="BS174" i="4"/>
  <c r="BS175" i="4"/>
  <c r="BS176" i="4"/>
  <c r="BS177" i="4"/>
  <c r="BS178" i="4"/>
  <c r="BQ174" i="4"/>
  <c r="BQ175" i="4"/>
  <c r="BQ176" i="4"/>
  <c r="BQ177" i="4"/>
  <c r="BQ178" i="4"/>
  <c r="BO174" i="4"/>
  <c r="BO175" i="4"/>
  <c r="BO176" i="4"/>
  <c r="BO177" i="4"/>
  <c r="BO178" i="4"/>
  <c r="BM174" i="4"/>
  <c r="BM175" i="4"/>
  <c r="BM176" i="4"/>
  <c r="BM177" i="4"/>
  <c r="BM178" i="4"/>
  <c r="BK174" i="4"/>
  <c r="BK175" i="4"/>
  <c r="BK176" i="4"/>
  <c r="BK177" i="4"/>
  <c r="BK178" i="4"/>
  <c r="BI174" i="4"/>
  <c r="BI175" i="4"/>
  <c r="BI176" i="4"/>
  <c r="BI177" i="4"/>
  <c r="BI178" i="4"/>
  <c r="BG174" i="4"/>
  <c r="BG175" i="4"/>
  <c r="BG176" i="4"/>
  <c r="BG177" i="4"/>
  <c r="BG178" i="4"/>
  <c r="BE174" i="4"/>
  <c r="BE175" i="4"/>
  <c r="BE176" i="4"/>
  <c r="BE177" i="4"/>
  <c r="BE178" i="4"/>
  <c r="BC174" i="4"/>
  <c r="BC175" i="4"/>
  <c r="BC176" i="4"/>
  <c r="BC177" i="4"/>
  <c r="BC178" i="4"/>
  <c r="BA174" i="4"/>
  <c r="BA175" i="4"/>
  <c r="BA176" i="4"/>
  <c r="BA177" i="4"/>
  <c r="BA178" i="4"/>
  <c r="AY174" i="4"/>
  <c r="AY175" i="4"/>
  <c r="AY176" i="4"/>
  <c r="AY177" i="4"/>
  <c r="AY178" i="4"/>
  <c r="AW174" i="4"/>
  <c r="AW175" i="4"/>
  <c r="AW176" i="4"/>
  <c r="AW177" i="4"/>
  <c r="AW178" i="4"/>
  <c r="AU174" i="4"/>
  <c r="AU175" i="4"/>
  <c r="AU176" i="4"/>
  <c r="AU177" i="4"/>
  <c r="AU178" i="4"/>
  <c r="AS174" i="4"/>
  <c r="AS175" i="4"/>
  <c r="AS176" i="4"/>
  <c r="AS177" i="4"/>
  <c r="AS178" i="4"/>
  <c r="AQ174" i="4"/>
  <c r="AQ175" i="4"/>
  <c r="AQ176" i="4"/>
  <c r="AQ177" i="4"/>
  <c r="AQ178" i="4"/>
  <c r="AO174" i="4"/>
  <c r="AO175" i="4"/>
  <c r="AO176" i="4"/>
  <c r="AO177" i="4"/>
  <c r="AO178" i="4"/>
  <c r="AM174" i="4"/>
  <c r="AM175" i="4"/>
  <c r="AM176" i="4"/>
  <c r="AM177" i="4"/>
  <c r="AM178" i="4"/>
  <c r="AK174" i="4"/>
  <c r="AK175" i="4"/>
  <c r="AK176" i="4"/>
  <c r="AK177" i="4"/>
  <c r="AK178" i="4"/>
  <c r="AI174" i="4"/>
  <c r="AI175" i="4"/>
  <c r="AI176" i="4"/>
  <c r="AI177" i="4"/>
  <c r="AI178" i="4"/>
  <c r="AG174" i="4"/>
  <c r="AG175" i="4"/>
  <c r="AG176" i="4"/>
  <c r="AG177" i="4"/>
  <c r="AG178" i="4"/>
  <c r="AE174" i="4"/>
  <c r="AE175" i="4"/>
  <c r="AE176" i="4"/>
  <c r="AE177" i="4"/>
  <c r="AE178" i="4"/>
  <c r="AC174" i="4"/>
  <c r="AC175" i="4"/>
  <c r="AC176" i="4"/>
  <c r="AC177" i="4"/>
  <c r="AC178" i="4"/>
  <c r="AA174" i="4"/>
  <c r="AA175" i="4"/>
  <c r="AA176" i="4"/>
  <c r="AA177" i="4"/>
  <c r="AA178" i="4"/>
  <c r="Y174" i="4"/>
  <c r="Y175" i="4"/>
  <c r="Y176" i="4"/>
  <c r="Y177" i="4"/>
  <c r="Y178" i="4"/>
  <c r="W174" i="4"/>
  <c r="W175" i="4"/>
  <c r="W176" i="4"/>
  <c r="W177" i="4"/>
  <c r="W178" i="4"/>
  <c r="U174" i="4"/>
  <c r="U175" i="4"/>
  <c r="U176" i="4"/>
  <c r="U177" i="4"/>
  <c r="U178" i="4"/>
  <c r="S174" i="4"/>
  <c r="S175" i="4"/>
  <c r="S176" i="4"/>
  <c r="S177" i="4"/>
  <c r="S178" i="4"/>
  <c r="Q174" i="4"/>
  <c r="Q175" i="4"/>
  <c r="Q176" i="4"/>
  <c r="Q177" i="4"/>
  <c r="Q178" i="4"/>
  <c r="O174" i="4"/>
  <c r="O175" i="4"/>
  <c r="O176" i="4"/>
  <c r="O177" i="4"/>
  <c r="O178" i="4"/>
  <c r="M174" i="4"/>
  <c r="M175" i="4"/>
  <c r="M176" i="4"/>
  <c r="M177" i="4"/>
  <c r="M178" i="4"/>
  <c r="K174" i="4"/>
  <c r="K175" i="4"/>
  <c r="K176" i="4"/>
  <c r="K177" i="4"/>
  <c r="K178" i="4"/>
  <c r="G174" i="4"/>
  <c r="G175" i="4"/>
  <c r="G176" i="4"/>
  <c r="G177" i="4"/>
  <c r="G178" i="4"/>
  <c r="I174" i="4"/>
  <c r="I175" i="4"/>
  <c r="I176" i="4"/>
  <c r="I177" i="4"/>
  <c r="I178" i="4"/>
  <c r="E174" i="4"/>
  <c r="E175" i="4"/>
  <c r="E176" i="4"/>
  <c r="E177" i="4"/>
  <c r="E178" i="4"/>
  <c r="CA167" i="4"/>
  <c r="CA168" i="4"/>
  <c r="CA169" i="4"/>
  <c r="CA170" i="4"/>
  <c r="CA171" i="4"/>
  <c r="BY167" i="4"/>
  <c r="BY168" i="4"/>
  <c r="BY169" i="4"/>
  <c r="BY170" i="4"/>
  <c r="BY171" i="4"/>
  <c r="BW167" i="4"/>
  <c r="BW168" i="4"/>
  <c r="BW169" i="4"/>
  <c r="BW170" i="4"/>
  <c r="BW171" i="4"/>
  <c r="BU167" i="4"/>
  <c r="BU168" i="4"/>
  <c r="BU169" i="4"/>
  <c r="BU170" i="4"/>
  <c r="BU171" i="4"/>
  <c r="BS167" i="4"/>
  <c r="BS168" i="4"/>
  <c r="BS169" i="4"/>
  <c r="BS170" i="4"/>
  <c r="BS171" i="4"/>
  <c r="BQ167" i="4"/>
  <c r="BQ168" i="4"/>
  <c r="BQ169" i="4"/>
  <c r="BQ170" i="4"/>
  <c r="BQ171" i="4"/>
  <c r="BO167" i="4"/>
  <c r="BO168" i="4"/>
  <c r="BO169" i="4"/>
  <c r="BO170" i="4"/>
  <c r="BO171" i="4"/>
  <c r="BM167" i="4"/>
  <c r="BM168" i="4"/>
  <c r="BM169" i="4"/>
  <c r="BM170" i="4"/>
  <c r="BM171" i="4"/>
  <c r="BK167" i="4"/>
  <c r="BK168" i="4"/>
  <c r="BK169" i="4"/>
  <c r="BK170" i="4"/>
  <c r="BK171" i="4"/>
  <c r="BI167" i="4"/>
  <c r="BI168" i="4"/>
  <c r="BI169" i="4"/>
  <c r="BI170" i="4"/>
  <c r="BI171" i="4"/>
  <c r="BG167" i="4"/>
  <c r="BG168" i="4"/>
  <c r="BG169" i="4"/>
  <c r="BG170" i="4"/>
  <c r="BG171" i="4"/>
  <c r="BE167" i="4"/>
  <c r="BE168" i="4"/>
  <c r="BE169" i="4"/>
  <c r="BE170" i="4"/>
  <c r="BE171" i="4"/>
  <c r="BC167" i="4"/>
  <c r="BC168" i="4"/>
  <c r="BC169" i="4"/>
  <c r="BC170" i="4"/>
  <c r="BC171" i="4"/>
  <c r="BA167" i="4"/>
  <c r="BA168" i="4"/>
  <c r="BA169" i="4"/>
  <c r="BA170" i="4"/>
  <c r="BA171" i="4"/>
  <c r="AY167" i="4"/>
  <c r="AY168" i="4"/>
  <c r="AY169" i="4"/>
  <c r="AY170" i="4"/>
  <c r="AY171" i="4"/>
  <c r="AW167" i="4"/>
  <c r="AW168" i="4"/>
  <c r="AW169" i="4"/>
  <c r="AW170" i="4"/>
  <c r="AW171" i="4"/>
  <c r="AU167" i="4"/>
  <c r="AU168" i="4"/>
  <c r="AU169" i="4"/>
  <c r="AU170" i="4"/>
  <c r="AU171" i="4"/>
  <c r="AQ167" i="4"/>
  <c r="AQ168" i="4"/>
  <c r="AQ169" i="4"/>
  <c r="AQ170" i="4"/>
  <c r="AQ171" i="4"/>
  <c r="AO167" i="4"/>
  <c r="AO168" i="4"/>
  <c r="AO169" i="4"/>
  <c r="AO170" i="4"/>
  <c r="AO171" i="4"/>
  <c r="AM167" i="4"/>
  <c r="AM168" i="4"/>
  <c r="AM169" i="4"/>
  <c r="AM170" i="4"/>
  <c r="AM171" i="4"/>
  <c r="AK167" i="4"/>
  <c r="AK168" i="4"/>
  <c r="AK169" i="4"/>
  <c r="AK170" i="4"/>
  <c r="AK171" i="4"/>
  <c r="AI167" i="4"/>
  <c r="AI168" i="4"/>
  <c r="AI169" i="4"/>
  <c r="AI170" i="4"/>
  <c r="AI171" i="4"/>
  <c r="AG167" i="4"/>
  <c r="AG168" i="4"/>
  <c r="AG169" i="4"/>
  <c r="AG170" i="4"/>
  <c r="AG171" i="4"/>
  <c r="AE167" i="4"/>
  <c r="AE168" i="4"/>
  <c r="AE169" i="4"/>
  <c r="AE170" i="4"/>
  <c r="AE171" i="4"/>
  <c r="AC167" i="4"/>
  <c r="AC168" i="4"/>
  <c r="AC169" i="4"/>
  <c r="AC170" i="4"/>
  <c r="AC171" i="4"/>
  <c r="AA167" i="4"/>
  <c r="AA168" i="4"/>
  <c r="AA169" i="4"/>
  <c r="AA170" i="4"/>
  <c r="AA171" i="4"/>
  <c r="Y167" i="4"/>
  <c r="Y168" i="4"/>
  <c r="Y169" i="4"/>
  <c r="Y170" i="4"/>
  <c r="Y171" i="4"/>
  <c r="W167" i="4"/>
  <c r="W168" i="4"/>
  <c r="W169" i="4"/>
  <c r="W170" i="4"/>
  <c r="W171" i="4"/>
  <c r="U167" i="4"/>
  <c r="U168" i="4"/>
  <c r="U169" i="4"/>
  <c r="U170" i="4"/>
  <c r="U171" i="4"/>
  <c r="S167" i="4"/>
  <c r="S168" i="4"/>
  <c r="S169" i="4"/>
  <c r="S170" i="4"/>
  <c r="S171" i="4"/>
  <c r="Q167" i="4"/>
  <c r="Q168" i="4"/>
  <c r="Q169" i="4"/>
  <c r="Q170" i="4"/>
  <c r="Q171" i="4"/>
  <c r="O167" i="4"/>
  <c r="O168" i="4"/>
  <c r="O169" i="4"/>
  <c r="O170" i="4"/>
  <c r="O171" i="4"/>
  <c r="M167" i="4"/>
  <c r="M168" i="4"/>
  <c r="M169" i="4"/>
  <c r="M170" i="4"/>
  <c r="M171" i="4"/>
  <c r="K167" i="4"/>
  <c r="K168" i="4"/>
  <c r="K169" i="4"/>
  <c r="K170" i="4"/>
  <c r="K171" i="4"/>
  <c r="G167" i="4"/>
  <c r="G168" i="4"/>
  <c r="G169" i="4"/>
  <c r="G170" i="4"/>
  <c r="G171" i="4"/>
  <c r="I167" i="4"/>
  <c r="I168" i="4"/>
  <c r="I169" i="4"/>
  <c r="I170" i="4"/>
  <c r="I171" i="4"/>
  <c r="E167" i="4"/>
  <c r="E168" i="4"/>
  <c r="E169" i="4"/>
  <c r="E170" i="4"/>
  <c r="E171" i="4"/>
  <c r="CA124" i="4"/>
  <c r="CA125" i="4"/>
  <c r="CA126" i="4"/>
  <c r="CA127" i="4"/>
  <c r="CA128" i="4"/>
  <c r="BY124" i="4"/>
  <c r="BY125" i="4"/>
  <c r="BY126" i="4"/>
  <c r="BY127" i="4"/>
  <c r="BY128" i="4"/>
  <c r="BW124" i="4"/>
  <c r="BW125" i="4"/>
  <c r="BW126" i="4"/>
  <c r="BW127" i="4"/>
  <c r="BW128" i="4"/>
  <c r="BU124" i="4"/>
  <c r="BU125" i="4"/>
  <c r="BU126" i="4"/>
  <c r="BU127" i="4"/>
  <c r="BU128" i="4"/>
  <c r="BS124" i="4"/>
  <c r="BS125" i="4"/>
  <c r="BS126" i="4"/>
  <c r="BS127" i="4"/>
  <c r="BS128" i="4"/>
  <c r="BQ124" i="4"/>
  <c r="BQ125" i="4"/>
  <c r="BQ126" i="4"/>
  <c r="BQ127" i="4"/>
  <c r="BQ128" i="4"/>
  <c r="BO124" i="4"/>
  <c r="BO125" i="4"/>
  <c r="BO126" i="4"/>
  <c r="BO127" i="4"/>
  <c r="BO128" i="4"/>
  <c r="BM124" i="4"/>
  <c r="BM125" i="4"/>
  <c r="BM126" i="4"/>
  <c r="BM127" i="4"/>
  <c r="BM128" i="4"/>
  <c r="BK124" i="4"/>
  <c r="BK125" i="4"/>
  <c r="BK126" i="4"/>
  <c r="BK127" i="4"/>
  <c r="BK128" i="4"/>
  <c r="BI124" i="4"/>
  <c r="BI125" i="4"/>
  <c r="BI126" i="4"/>
  <c r="BI127" i="4"/>
  <c r="BI128" i="4"/>
  <c r="BG124" i="4"/>
  <c r="BG125" i="4"/>
  <c r="BG126" i="4"/>
  <c r="BG127" i="4"/>
  <c r="BG128" i="4"/>
  <c r="BE124" i="4"/>
  <c r="BE125" i="4"/>
  <c r="BE126" i="4"/>
  <c r="BE127" i="4"/>
  <c r="BE128" i="4"/>
  <c r="BC124" i="4"/>
  <c r="BC125" i="4"/>
  <c r="BC126" i="4"/>
  <c r="BC127" i="4"/>
  <c r="BC128" i="4"/>
  <c r="BA124" i="4"/>
  <c r="BA125" i="4"/>
  <c r="BA126" i="4"/>
  <c r="BA127" i="4"/>
  <c r="BA128" i="4"/>
  <c r="AY124" i="4"/>
  <c r="AY125" i="4"/>
  <c r="AY126" i="4"/>
  <c r="AY127" i="4"/>
  <c r="AY128" i="4"/>
  <c r="AW124" i="4"/>
  <c r="AW125" i="4"/>
  <c r="AW126" i="4"/>
  <c r="AW127" i="4"/>
  <c r="AW128" i="4"/>
  <c r="AU124" i="4"/>
  <c r="AU125" i="4"/>
  <c r="AU126" i="4"/>
  <c r="AU127" i="4"/>
  <c r="AU128" i="4"/>
  <c r="AS124" i="4"/>
  <c r="AS125" i="4"/>
  <c r="AS126" i="4"/>
  <c r="AS127" i="4"/>
  <c r="AS128" i="4"/>
  <c r="AQ124" i="4"/>
  <c r="AQ125" i="4"/>
  <c r="AQ126" i="4"/>
  <c r="AQ127" i="4"/>
  <c r="AQ128" i="4"/>
  <c r="AO124" i="4"/>
  <c r="AO125" i="4"/>
  <c r="AO126" i="4"/>
  <c r="AO127" i="4"/>
  <c r="AO128" i="4"/>
  <c r="AM124" i="4"/>
  <c r="AM125" i="4"/>
  <c r="AM126" i="4"/>
  <c r="AM127" i="4"/>
  <c r="AM128" i="4"/>
  <c r="AK124" i="4"/>
  <c r="AK125" i="4"/>
  <c r="AK126" i="4"/>
  <c r="AK127" i="4"/>
  <c r="AK128" i="4"/>
  <c r="AI124" i="4"/>
  <c r="AI125" i="4"/>
  <c r="AI126" i="4"/>
  <c r="AI127" i="4"/>
  <c r="AI128" i="4"/>
  <c r="AG124" i="4"/>
  <c r="AG125" i="4"/>
  <c r="AG126" i="4"/>
  <c r="AG127" i="4"/>
  <c r="AG128" i="4"/>
  <c r="AE124" i="4"/>
  <c r="AE125" i="4"/>
  <c r="AE126" i="4"/>
  <c r="AE127" i="4"/>
  <c r="AE128" i="4"/>
  <c r="AC124" i="4"/>
  <c r="AC125" i="4"/>
  <c r="AC126" i="4"/>
  <c r="AC127" i="4"/>
  <c r="AC128" i="4"/>
  <c r="AA124" i="4"/>
  <c r="AA125" i="4"/>
  <c r="AA126" i="4"/>
  <c r="AA127" i="4"/>
  <c r="AA128" i="4"/>
  <c r="Y124" i="4"/>
  <c r="Y125" i="4"/>
  <c r="Y126" i="4"/>
  <c r="Y127" i="4"/>
  <c r="Y128" i="4"/>
  <c r="W124" i="4"/>
  <c r="W125" i="4"/>
  <c r="W126" i="4"/>
  <c r="W127" i="4"/>
  <c r="W128" i="4"/>
  <c r="U124" i="4"/>
  <c r="U125" i="4"/>
  <c r="U126" i="4"/>
  <c r="U127" i="4"/>
  <c r="U128" i="4"/>
  <c r="S124" i="4"/>
  <c r="S125" i="4"/>
  <c r="S126" i="4"/>
  <c r="S127" i="4"/>
  <c r="S128" i="4"/>
  <c r="Q124" i="4"/>
  <c r="Q125" i="4"/>
  <c r="Q126" i="4"/>
  <c r="Q127" i="4"/>
  <c r="Q128" i="4"/>
  <c r="O124" i="4"/>
  <c r="O125" i="4"/>
  <c r="O126" i="4"/>
  <c r="O127" i="4"/>
  <c r="O128" i="4"/>
  <c r="M124" i="4"/>
  <c r="M125" i="4"/>
  <c r="M126" i="4"/>
  <c r="M127" i="4"/>
  <c r="M128" i="4"/>
  <c r="K124" i="4"/>
  <c r="K125" i="4"/>
  <c r="K126" i="4"/>
  <c r="K127" i="4"/>
  <c r="K128" i="4"/>
  <c r="G124" i="4"/>
  <c r="G125" i="4"/>
  <c r="G126" i="4"/>
  <c r="G127" i="4"/>
  <c r="G128" i="4"/>
  <c r="I124" i="4"/>
  <c r="I125" i="4"/>
  <c r="I126" i="4"/>
  <c r="I127" i="4"/>
  <c r="I128" i="4"/>
  <c r="E124" i="4"/>
  <c r="E125" i="4"/>
  <c r="E126" i="4"/>
  <c r="E127" i="4"/>
  <c r="E128" i="4"/>
  <c r="BY89" i="4"/>
  <c r="BY90" i="4"/>
  <c r="BY91" i="4"/>
  <c r="BY92" i="4"/>
  <c r="BY93" i="4"/>
  <c r="BW89" i="4"/>
  <c r="BW90" i="4"/>
  <c r="BW91" i="4"/>
  <c r="BW92" i="4"/>
  <c r="BW93" i="4"/>
  <c r="BU89" i="4"/>
  <c r="BU90" i="4"/>
  <c r="BU91" i="4"/>
  <c r="BU92" i="4"/>
  <c r="BU93" i="4"/>
  <c r="BO89" i="4"/>
  <c r="BO90" i="4"/>
  <c r="BO91" i="4"/>
  <c r="BO92" i="4"/>
  <c r="BO93" i="4"/>
  <c r="BS89" i="4"/>
  <c r="BS90" i="4"/>
  <c r="BS91" i="4"/>
  <c r="BS92" i="4"/>
  <c r="BS93" i="4"/>
  <c r="BM89" i="4"/>
  <c r="BM90" i="4"/>
  <c r="BM91" i="4"/>
  <c r="BM92" i="4"/>
  <c r="BM93" i="4"/>
  <c r="BK89" i="4"/>
  <c r="BK90" i="4"/>
  <c r="BK91" i="4"/>
  <c r="BK92" i="4"/>
  <c r="BK93" i="4"/>
  <c r="CA89" i="4"/>
  <c r="CA90" i="4"/>
  <c r="CA91" i="4"/>
  <c r="CA92" i="4"/>
  <c r="CA93" i="4"/>
  <c r="BQ89" i="4"/>
  <c r="BQ90" i="4"/>
  <c r="BQ91" i="4"/>
  <c r="BQ92" i="4"/>
  <c r="BQ93" i="4"/>
  <c r="BI89" i="4"/>
  <c r="BI90" i="4"/>
  <c r="BI91" i="4"/>
  <c r="BI92" i="4"/>
  <c r="BI93" i="4"/>
  <c r="BG89" i="4"/>
  <c r="BG90" i="4"/>
  <c r="BG91" i="4"/>
  <c r="BG92" i="4"/>
  <c r="BG93" i="4"/>
  <c r="BE89" i="4"/>
  <c r="BE90" i="4"/>
  <c r="BE91" i="4"/>
  <c r="BE92" i="4"/>
  <c r="BE93" i="4"/>
  <c r="BC89" i="4"/>
  <c r="BC90" i="4"/>
  <c r="BC91" i="4"/>
  <c r="BC92" i="4"/>
  <c r="BC93" i="4"/>
  <c r="BA89" i="4"/>
  <c r="BA90" i="4"/>
  <c r="BA91" i="4"/>
  <c r="BA92" i="4"/>
  <c r="BA93" i="4"/>
  <c r="AY89" i="4"/>
  <c r="AY90" i="4"/>
  <c r="AY91" i="4"/>
  <c r="AY92" i="4"/>
  <c r="AY93" i="4"/>
  <c r="AW89" i="4"/>
  <c r="AW90" i="4"/>
  <c r="AW91" i="4"/>
  <c r="AW92" i="4"/>
  <c r="AW93" i="4"/>
  <c r="AU89" i="4"/>
  <c r="AU90" i="4"/>
  <c r="AU91" i="4"/>
  <c r="AU92" i="4"/>
  <c r="AU93" i="4"/>
  <c r="AS89" i="4"/>
  <c r="AS90" i="4"/>
  <c r="AS91" i="4"/>
  <c r="AS92" i="4"/>
  <c r="AS93" i="4"/>
  <c r="AQ89" i="4"/>
  <c r="AQ90" i="4"/>
  <c r="AQ91" i="4"/>
  <c r="AQ92" i="4"/>
  <c r="AQ93" i="4"/>
  <c r="AO89" i="4"/>
  <c r="AO90" i="4"/>
  <c r="AO91" i="4"/>
  <c r="AO92" i="4"/>
  <c r="AO93" i="4"/>
  <c r="AM89" i="4"/>
  <c r="AM90" i="4"/>
  <c r="AM91" i="4"/>
  <c r="AM92" i="4"/>
  <c r="AM93" i="4"/>
  <c r="AK89" i="4"/>
  <c r="AK90" i="4"/>
  <c r="AK91" i="4"/>
  <c r="AK92" i="4"/>
  <c r="AK93" i="4"/>
  <c r="AI89" i="4"/>
  <c r="AI90" i="4"/>
  <c r="AI91" i="4"/>
  <c r="AI92" i="4"/>
  <c r="AI93" i="4"/>
  <c r="AG89" i="4"/>
  <c r="AG90" i="4"/>
  <c r="AG91" i="4"/>
  <c r="AG92" i="4"/>
  <c r="AG93" i="4"/>
  <c r="AE89" i="4"/>
  <c r="AE90" i="4"/>
  <c r="AE91" i="4"/>
  <c r="AE92" i="4"/>
  <c r="AE93" i="4"/>
  <c r="AC89" i="4"/>
  <c r="AC90" i="4"/>
  <c r="AC91" i="4"/>
  <c r="AC92" i="4"/>
  <c r="AC93" i="4"/>
  <c r="AA89" i="4"/>
  <c r="AA90" i="4"/>
  <c r="AA91" i="4"/>
  <c r="AA92" i="4"/>
  <c r="AA93" i="4"/>
  <c r="Y89" i="4"/>
  <c r="Y90" i="4"/>
  <c r="Y91" i="4"/>
  <c r="Y92" i="4"/>
  <c r="Y93" i="4"/>
  <c r="W89" i="4"/>
  <c r="W90" i="4"/>
  <c r="W91" i="4"/>
  <c r="W92" i="4"/>
  <c r="W93" i="4"/>
  <c r="U89" i="4"/>
  <c r="U90" i="4"/>
  <c r="U91" i="4"/>
  <c r="U92" i="4"/>
  <c r="U93" i="4"/>
  <c r="S89" i="4"/>
  <c r="S90" i="4"/>
  <c r="S91" i="4"/>
  <c r="S92" i="4"/>
  <c r="S93" i="4"/>
  <c r="Q89" i="4"/>
  <c r="Q90" i="4"/>
  <c r="Q91" i="4"/>
  <c r="Q92" i="4"/>
  <c r="Q93" i="4"/>
  <c r="O89" i="4"/>
  <c r="O90" i="4"/>
  <c r="O91" i="4"/>
  <c r="O92" i="4"/>
  <c r="O93" i="4"/>
  <c r="M89" i="4"/>
  <c r="M90" i="4"/>
  <c r="M91" i="4"/>
  <c r="M92" i="4"/>
  <c r="M93" i="4"/>
  <c r="K89" i="4"/>
  <c r="K90" i="4"/>
  <c r="K91" i="4"/>
  <c r="K92" i="4"/>
  <c r="K93" i="4"/>
  <c r="G89" i="4"/>
  <c r="G90" i="4"/>
  <c r="G91" i="4"/>
  <c r="G92" i="4"/>
  <c r="G93" i="4"/>
  <c r="I89" i="4"/>
  <c r="I90" i="4"/>
  <c r="I91" i="4"/>
  <c r="I92" i="4"/>
  <c r="I93" i="4"/>
  <c r="E89" i="4"/>
  <c r="E90" i="4"/>
  <c r="E91" i="4"/>
  <c r="E92" i="4"/>
  <c r="E93" i="4"/>
  <c r="CA82" i="4"/>
  <c r="CA83" i="4"/>
  <c r="CA84" i="4"/>
  <c r="CA85" i="4"/>
  <c r="CA86" i="4"/>
  <c r="BY82" i="4"/>
  <c r="BY83" i="4"/>
  <c r="BY84" i="4"/>
  <c r="BY85" i="4"/>
  <c r="BY86" i="4"/>
  <c r="BW82" i="4"/>
  <c r="BW83" i="4"/>
  <c r="BW84" i="4"/>
  <c r="BW85" i="4"/>
  <c r="BW86" i="4"/>
  <c r="BU82" i="4"/>
  <c r="BU83" i="4"/>
  <c r="BU84" i="4"/>
  <c r="BU85" i="4"/>
  <c r="BU86" i="4"/>
  <c r="BS82" i="4"/>
  <c r="BS83" i="4"/>
  <c r="BS84" i="4"/>
  <c r="BS85" i="4"/>
  <c r="BS86" i="4"/>
  <c r="BQ82" i="4"/>
  <c r="BQ83" i="4"/>
  <c r="BQ84" i="4"/>
  <c r="BQ85" i="4"/>
  <c r="BQ86" i="4"/>
  <c r="BO82" i="4"/>
  <c r="BO83" i="4"/>
  <c r="BO84" i="4"/>
  <c r="BO85" i="4"/>
  <c r="BO86" i="4"/>
  <c r="BM82" i="4"/>
  <c r="BM83" i="4"/>
  <c r="BM84" i="4"/>
  <c r="BM85" i="4"/>
  <c r="BM86" i="4"/>
  <c r="BK82" i="4"/>
  <c r="BK83" i="4"/>
  <c r="BK84" i="4"/>
  <c r="BK85" i="4"/>
  <c r="BK86" i="4"/>
  <c r="BI82" i="4"/>
  <c r="BI83" i="4"/>
  <c r="BI84" i="4"/>
  <c r="BI85" i="4"/>
  <c r="BI86" i="4"/>
  <c r="BG82" i="4"/>
  <c r="BG83" i="4"/>
  <c r="BG84" i="4"/>
  <c r="BG85" i="4"/>
  <c r="BG86" i="4"/>
  <c r="BE82" i="4"/>
  <c r="BE83" i="4"/>
  <c r="BE84" i="4"/>
  <c r="BE85" i="4"/>
  <c r="BE86" i="4"/>
  <c r="BC82" i="4"/>
  <c r="BC83" i="4"/>
  <c r="BC84" i="4"/>
  <c r="BC85" i="4"/>
  <c r="BC86" i="4"/>
  <c r="BA82" i="4"/>
  <c r="BA83" i="4"/>
  <c r="BA84" i="4"/>
  <c r="BA85" i="4"/>
  <c r="BA86" i="4"/>
  <c r="AY82" i="4"/>
  <c r="AY83" i="4"/>
  <c r="AY84" i="4"/>
  <c r="AY85" i="4"/>
  <c r="AY86" i="4"/>
  <c r="AW82" i="4"/>
  <c r="AW83" i="4"/>
  <c r="AW84" i="4"/>
  <c r="AW85" i="4"/>
  <c r="AW86" i="4"/>
  <c r="AU82" i="4"/>
  <c r="AU83" i="4"/>
  <c r="AU84" i="4"/>
  <c r="AU85" i="4"/>
  <c r="AU86" i="4"/>
  <c r="AS82" i="4"/>
  <c r="AS83" i="4"/>
  <c r="AS84" i="4"/>
  <c r="AS85" i="4"/>
  <c r="AS86" i="4"/>
  <c r="AQ82" i="4"/>
  <c r="AQ83" i="4"/>
  <c r="AQ84" i="4"/>
  <c r="AQ85" i="4"/>
  <c r="AQ86" i="4"/>
  <c r="AO82" i="4"/>
  <c r="AO83" i="4"/>
  <c r="AO84" i="4"/>
  <c r="AO85" i="4"/>
  <c r="AO86" i="4"/>
  <c r="AM82" i="4"/>
  <c r="AM83" i="4"/>
  <c r="AM84" i="4"/>
  <c r="AM85" i="4"/>
  <c r="AM86" i="4"/>
  <c r="AK82" i="4"/>
  <c r="AK83" i="4"/>
  <c r="AK84" i="4"/>
  <c r="AK85" i="4"/>
  <c r="AK86" i="4"/>
  <c r="AI82" i="4"/>
  <c r="AI83" i="4"/>
  <c r="AI84" i="4"/>
  <c r="AI85" i="4"/>
  <c r="AI86" i="4"/>
  <c r="AG82" i="4"/>
  <c r="AG83" i="4"/>
  <c r="AG84" i="4"/>
  <c r="AG85" i="4"/>
  <c r="AG86" i="4"/>
  <c r="AE82" i="4"/>
  <c r="AE83" i="4"/>
  <c r="AE84" i="4"/>
  <c r="AE85" i="4"/>
  <c r="AE86" i="4"/>
  <c r="AC82" i="4"/>
  <c r="AC83" i="4"/>
  <c r="AC84" i="4"/>
  <c r="AC85" i="4"/>
  <c r="AC86" i="4"/>
  <c r="AA82" i="4"/>
  <c r="AA83" i="4"/>
  <c r="AA84" i="4"/>
  <c r="AA85" i="4"/>
  <c r="AA86" i="4"/>
  <c r="Y82" i="4"/>
  <c r="Y83" i="4"/>
  <c r="Y84" i="4"/>
  <c r="Y85" i="4"/>
  <c r="Y86" i="4"/>
  <c r="W82" i="4"/>
  <c r="W83" i="4"/>
  <c r="W84" i="4"/>
  <c r="W85" i="4"/>
  <c r="W86" i="4"/>
  <c r="U82" i="4"/>
  <c r="U83" i="4"/>
  <c r="U84" i="4"/>
  <c r="U85" i="4"/>
  <c r="U86" i="4"/>
  <c r="S82" i="4"/>
  <c r="S83" i="4"/>
  <c r="S84" i="4"/>
  <c r="S85" i="4"/>
  <c r="S86" i="4"/>
  <c r="Q82" i="4"/>
  <c r="Q83" i="4"/>
  <c r="Q84" i="4"/>
  <c r="Q85" i="4"/>
  <c r="Q86" i="4"/>
  <c r="O82" i="4"/>
  <c r="O83" i="4"/>
  <c r="O84" i="4"/>
  <c r="O85" i="4"/>
  <c r="O86" i="4"/>
  <c r="M82" i="4"/>
  <c r="M83" i="4"/>
  <c r="M84" i="4"/>
  <c r="M85" i="4"/>
  <c r="M86" i="4"/>
  <c r="K82" i="4"/>
  <c r="K83" i="4"/>
  <c r="K84" i="4"/>
  <c r="K85" i="4"/>
  <c r="K86" i="4"/>
  <c r="G82" i="4"/>
  <c r="G83" i="4"/>
  <c r="G84" i="4"/>
  <c r="G85" i="4"/>
  <c r="G86" i="4"/>
  <c r="I82" i="4"/>
  <c r="I83" i="4"/>
  <c r="I84" i="4"/>
  <c r="I85" i="4"/>
  <c r="I86" i="4"/>
  <c r="E82" i="4"/>
  <c r="E83" i="4"/>
  <c r="E84" i="4"/>
  <c r="E85" i="4"/>
  <c r="E86" i="4"/>
  <c r="CA75" i="4"/>
  <c r="CA76" i="4"/>
  <c r="CA77" i="4"/>
  <c r="CA78" i="4"/>
  <c r="CA79" i="4"/>
  <c r="BY75" i="4"/>
  <c r="BY76" i="4"/>
  <c r="BY77" i="4"/>
  <c r="BY78" i="4"/>
  <c r="BY79" i="4"/>
  <c r="BW75" i="4"/>
  <c r="BW76" i="4"/>
  <c r="BW77" i="4"/>
  <c r="BW78" i="4"/>
  <c r="BW79" i="4"/>
  <c r="BU75" i="4"/>
  <c r="BU76" i="4"/>
  <c r="BU77" i="4"/>
  <c r="BU78" i="4"/>
  <c r="BU79" i="4"/>
  <c r="BS75" i="4"/>
  <c r="BS76" i="4"/>
  <c r="BS77" i="4"/>
  <c r="BS78" i="4"/>
  <c r="BS79" i="4"/>
  <c r="BQ75" i="4"/>
  <c r="BQ76" i="4"/>
  <c r="BQ77" i="4"/>
  <c r="BQ78" i="4"/>
  <c r="BQ79" i="4"/>
  <c r="BO75" i="4"/>
  <c r="BO76" i="4"/>
  <c r="BO77" i="4"/>
  <c r="BO78" i="4"/>
  <c r="BO79" i="4"/>
  <c r="BM75" i="4"/>
  <c r="BM76" i="4"/>
  <c r="BM77" i="4"/>
  <c r="BM78" i="4"/>
  <c r="BM79" i="4"/>
  <c r="BK75" i="4"/>
  <c r="BK76" i="4"/>
  <c r="BK77" i="4"/>
  <c r="BK78" i="4"/>
  <c r="BK79" i="4"/>
  <c r="BI75" i="4"/>
  <c r="BI76" i="4"/>
  <c r="BI77" i="4"/>
  <c r="BI78" i="4"/>
  <c r="BI79" i="4"/>
  <c r="BG75" i="4"/>
  <c r="BG76" i="4"/>
  <c r="BG77" i="4"/>
  <c r="BG78" i="4"/>
  <c r="BG79" i="4"/>
  <c r="BE75" i="4"/>
  <c r="BE76" i="4"/>
  <c r="BE77" i="4"/>
  <c r="BE78" i="4"/>
  <c r="BE79" i="4"/>
  <c r="BC75" i="4"/>
  <c r="BC76" i="4"/>
  <c r="BC77" i="4"/>
  <c r="BC78" i="4"/>
  <c r="BC79" i="4"/>
  <c r="BA75" i="4"/>
  <c r="BA76" i="4"/>
  <c r="BA77" i="4"/>
  <c r="BA78" i="4"/>
  <c r="BA79" i="4"/>
  <c r="AY75" i="4"/>
  <c r="AY76" i="4"/>
  <c r="AY77" i="4"/>
  <c r="AY78" i="4"/>
  <c r="AY79" i="4"/>
  <c r="AW75" i="4"/>
  <c r="AW76" i="4"/>
  <c r="AW77" i="4"/>
  <c r="AW78" i="4"/>
  <c r="AW79" i="4"/>
  <c r="AU75" i="4"/>
  <c r="AU76" i="4"/>
  <c r="AU77" i="4"/>
  <c r="AU78" i="4"/>
  <c r="AU79" i="4"/>
  <c r="AS75" i="4"/>
  <c r="AS76" i="4"/>
  <c r="AS77" i="4"/>
  <c r="AS78" i="4"/>
  <c r="AS79" i="4"/>
  <c r="AQ75" i="4"/>
  <c r="AQ76" i="4"/>
  <c r="AQ77" i="4"/>
  <c r="AQ78" i="4"/>
  <c r="AQ79" i="4"/>
  <c r="AO75" i="4"/>
  <c r="AO76" i="4"/>
  <c r="AO77" i="4"/>
  <c r="AO78" i="4"/>
  <c r="AO79" i="4"/>
  <c r="AM75" i="4"/>
  <c r="AM76" i="4"/>
  <c r="AM77" i="4"/>
  <c r="AM78" i="4"/>
  <c r="AM79" i="4"/>
  <c r="AK75" i="4"/>
  <c r="AK76" i="4"/>
  <c r="AK77" i="4"/>
  <c r="AK78" i="4"/>
  <c r="AK79" i="4"/>
  <c r="AI75" i="4"/>
  <c r="AI76" i="4"/>
  <c r="AI77" i="4"/>
  <c r="AI78" i="4"/>
  <c r="AI79" i="4"/>
  <c r="AG75" i="4"/>
  <c r="AG76" i="4"/>
  <c r="AG77" i="4"/>
  <c r="AG78" i="4"/>
  <c r="AG79" i="4"/>
  <c r="AE75" i="4"/>
  <c r="AE76" i="4"/>
  <c r="AE77" i="4"/>
  <c r="AE78" i="4"/>
  <c r="AE79" i="4"/>
  <c r="AC75" i="4"/>
  <c r="AC76" i="4"/>
  <c r="AC77" i="4"/>
  <c r="AC78" i="4"/>
  <c r="AC79" i="4"/>
  <c r="AA75" i="4"/>
  <c r="AA76" i="4"/>
  <c r="AA77" i="4"/>
  <c r="AA78" i="4"/>
  <c r="AA79" i="4"/>
  <c r="Y75" i="4"/>
  <c r="Y76" i="4"/>
  <c r="Y77" i="4"/>
  <c r="Y78" i="4"/>
  <c r="Y79" i="4"/>
  <c r="W75" i="4"/>
  <c r="W76" i="4"/>
  <c r="W77" i="4"/>
  <c r="W78" i="4"/>
  <c r="W79" i="4"/>
  <c r="U75" i="4"/>
  <c r="U76" i="4"/>
  <c r="U77" i="4"/>
  <c r="U78" i="4"/>
  <c r="U79" i="4"/>
  <c r="S75" i="4"/>
  <c r="S76" i="4"/>
  <c r="S77" i="4"/>
  <c r="S78" i="4"/>
  <c r="S79" i="4"/>
  <c r="Q75" i="4"/>
  <c r="Q76" i="4"/>
  <c r="Q77" i="4"/>
  <c r="Q78" i="4"/>
  <c r="Q79" i="4"/>
  <c r="O75" i="4"/>
  <c r="O76" i="4"/>
  <c r="O77" i="4"/>
  <c r="O78" i="4"/>
  <c r="O79" i="4"/>
  <c r="M75" i="4"/>
  <c r="M76" i="4"/>
  <c r="M77" i="4"/>
  <c r="M78" i="4"/>
  <c r="M79" i="4"/>
  <c r="K75" i="4"/>
  <c r="K76" i="4"/>
  <c r="K77" i="4"/>
  <c r="K78" i="4"/>
  <c r="K79" i="4"/>
  <c r="G75" i="4"/>
  <c r="G76" i="4"/>
  <c r="G77" i="4"/>
  <c r="G78" i="4"/>
  <c r="G79" i="4"/>
  <c r="I75" i="4"/>
  <c r="I76" i="4"/>
  <c r="I77" i="4"/>
  <c r="I78" i="4"/>
  <c r="I79" i="4"/>
  <c r="E75" i="4"/>
  <c r="E76" i="4"/>
  <c r="E77" i="4"/>
  <c r="E78" i="4"/>
  <c r="E79" i="4"/>
  <c r="CA68" i="4"/>
  <c r="CA69" i="4"/>
  <c r="CA70" i="4"/>
  <c r="CA71" i="4"/>
  <c r="CA72" i="4"/>
  <c r="BY68" i="4"/>
  <c r="BY69" i="4"/>
  <c r="BY70" i="4"/>
  <c r="BY71" i="4"/>
  <c r="BY72" i="4"/>
  <c r="BW68" i="4"/>
  <c r="BW69" i="4"/>
  <c r="BW70" i="4"/>
  <c r="BW71" i="4"/>
  <c r="BW72" i="4"/>
  <c r="BU68" i="4"/>
  <c r="BU69" i="4"/>
  <c r="BU70" i="4"/>
  <c r="BU71" i="4"/>
  <c r="BU72" i="4"/>
  <c r="BS68" i="4"/>
  <c r="BS69" i="4"/>
  <c r="BS70" i="4"/>
  <c r="BS71" i="4"/>
  <c r="BS72" i="4"/>
  <c r="BQ68" i="4"/>
  <c r="BQ69" i="4"/>
  <c r="BQ70" i="4"/>
  <c r="BQ71" i="4"/>
  <c r="BQ72" i="4"/>
  <c r="BO68" i="4"/>
  <c r="BO69" i="4"/>
  <c r="BO70" i="4"/>
  <c r="BO71" i="4"/>
  <c r="BO72" i="4"/>
  <c r="BM68" i="4"/>
  <c r="BM69" i="4"/>
  <c r="BM70" i="4"/>
  <c r="BM71" i="4"/>
  <c r="BM72" i="4"/>
  <c r="BK68" i="4"/>
  <c r="BK69" i="4"/>
  <c r="BK70" i="4"/>
  <c r="BK71" i="4"/>
  <c r="BK72" i="4"/>
  <c r="BI68" i="4"/>
  <c r="BI69" i="4"/>
  <c r="BI70" i="4"/>
  <c r="BI71" i="4"/>
  <c r="BI72" i="4"/>
  <c r="BG68" i="4"/>
  <c r="BG69" i="4"/>
  <c r="BG70" i="4"/>
  <c r="BG71" i="4"/>
  <c r="BG72" i="4"/>
  <c r="BE68" i="4"/>
  <c r="BE69" i="4"/>
  <c r="BE70" i="4"/>
  <c r="BE71" i="4"/>
  <c r="BE72" i="4"/>
  <c r="BC68" i="4"/>
  <c r="BC69" i="4"/>
  <c r="BC70" i="4"/>
  <c r="BC71" i="4"/>
  <c r="BC72" i="4"/>
  <c r="BA68" i="4"/>
  <c r="BA69" i="4"/>
  <c r="BA70" i="4"/>
  <c r="BA71" i="4"/>
  <c r="BA72" i="4"/>
  <c r="AY68" i="4"/>
  <c r="AY69" i="4"/>
  <c r="AY70" i="4"/>
  <c r="AY71" i="4"/>
  <c r="AY72" i="4"/>
  <c r="AW68" i="4"/>
  <c r="AW69" i="4"/>
  <c r="AW70" i="4"/>
  <c r="AW71" i="4"/>
  <c r="AW72" i="4"/>
  <c r="AU68" i="4"/>
  <c r="AU69" i="4"/>
  <c r="AU70" i="4"/>
  <c r="AU71" i="4"/>
  <c r="AU72" i="4"/>
  <c r="AS68" i="4"/>
  <c r="AS69" i="4"/>
  <c r="AS70" i="4"/>
  <c r="AS71" i="4"/>
  <c r="AS72" i="4"/>
  <c r="AQ68" i="4"/>
  <c r="AQ69" i="4"/>
  <c r="AQ70" i="4"/>
  <c r="AQ71" i="4"/>
  <c r="AQ72" i="4"/>
  <c r="AO68" i="4"/>
  <c r="AO69" i="4"/>
  <c r="AO70" i="4"/>
  <c r="AO71" i="4"/>
  <c r="AO72" i="4"/>
  <c r="AM68" i="4"/>
  <c r="AM69" i="4"/>
  <c r="AM70" i="4"/>
  <c r="AM71" i="4"/>
  <c r="AM72" i="4"/>
  <c r="AK68" i="4"/>
  <c r="AK69" i="4"/>
  <c r="AK70" i="4"/>
  <c r="AK71" i="4"/>
  <c r="AK72" i="4"/>
  <c r="AI68" i="4"/>
  <c r="AI69" i="4"/>
  <c r="AI70" i="4"/>
  <c r="AI71" i="4"/>
  <c r="AI72" i="4"/>
  <c r="AG68" i="4"/>
  <c r="AG69" i="4"/>
  <c r="AG70" i="4"/>
  <c r="AG71" i="4"/>
  <c r="AG72" i="4"/>
  <c r="AE68" i="4"/>
  <c r="AE69" i="4"/>
  <c r="AE70" i="4"/>
  <c r="AE71" i="4"/>
  <c r="AE72" i="4"/>
  <c r="AC68" i="4"/>
  <c r="AC69" i="4"/>
  <c r="AC70" i="4"/>
  <c r="AC71" i="4"/>
  <c r="AC72" i="4"/>
  <c r="AA68" i="4"/>
  <c r="AA69" i="4"/>
  <c r="AA70" i="4"/>
  <c r="AA71" i="4"/>
  <c r="AA72" i="4"/>
  <c r="Y68" i="4"/>
  <c r="Y69" i="4"/>
  <c r="Y70" i="4"/>
  <c r="Y71" i="4"/>
  <c r="Y72" i="4"/>
  <c r="W68" i="4"/>
  <c r="W69" i="4"/>
  <c r="W70" i="4"/>
  <c r="W71" i="4"/>
  <c r="W72" i="4"/>
  <c r="U68" i="4"/>
  <c r="U69" i="4"/>
  <c r="U70" i="4"/>
  <c r="U71" i="4"/>
  <c r="U72" i="4"/>
  <c r="S68" i="4"/>
  <c r="S69" i="4"/>
  <c r="S70" i="4"/>
  <c r="S71" i="4"/>
  <c r="S72" i="4"/>
  <c r="Q68" i="4"/>
  <c r="Q69" i="4"/>
  <c r="Q70" i="4"/>
  <c r="Q71" i="4"/>
  <c r="Q72" i="4"/>
  <c r="O68" i="4"/>
  <c r="O69" i="4"/>
  <c r="O70" i="4"/>
  <c r="O71" i="4"/>
  <c r="O72" i="4"/>
  <c r="M68" i="4"/>
  <c r="M69" i="4"/>
  <c r="M70" i="4"/>
  <c r="M71" i="4"/>
  <c r="M72" i="4"/>
  <c r="K68" i="4"/>
  <c r="K69" i="4"/>
  <c r="K70" i="4"/>
  <c r="K71" i="4"/>
  <c r="K72" i="4"/>
  <c r="G68" i="4"/>
  <c r="G69" i="4"/>
  <c r="G70" i="4"/>
  <c r="G71" i="4"/>
  <c r="G72" i="4"/>
  <c r="I68" i="4"/>
  <c r="I69" i="4"/>
  <c r="I70" i="4"/>
  <c r="I71" i="4"/>
  <c r="I72" i="4"/>
  <c r="E68" i="4"/>
  <c r="E69" i="4"/>
  <c r="E70" i="4"/>
  <c r="E71" i="4"/>
  <c r="E72" i="4"/>
  <c r="CA61" i="4"/>
  <c r="CA62" i="4"/>
  <c r="CA63" i="4"/>
  <c r="CA64" i="4"/>
  <c r="CA65" i="4"/>
  <c r="BY61" i="4"/>
  <c r="BY62" i="4"/>
  <c r="BY63" i="4"/>
  <c r="BY64" i="4"/>
  <c r="BY65" i="4"/>
  <c r="BW61" i="4"/>
  <c r="BW62" i="4"/>
  <c r="BW63" i="4"/>
  <c r="BW64" i="4"/>
  <c r="BW65" i="4"/>
  <c r="BU61" i="4"/>
  <c r="BU62" i="4"/>
  <c r="BU63" i="4"/>
  <c r="BU64" i="4"/>
  <c r="BU65" i="4"/>
  <c r="BS61" i="4"/>
  <c r="BS62" i="4"/>
  <c r="BS63" i="4"/>
  <c r="BS64" i="4"/>
  <c r="BS65" i="4"/>
  <c r="BQ61" i="4"/>
  <c r="BQ62" i="4"/>
  <c r="BQ63" i="4"/>
  <c r="BQ64" i="4"/>
  <c r="BQ65" i="4"/>
  <c r="BO61" i="4"/>
  <c r="BO62" i="4"/>
  <c r="BO63" i="4"/>
  <c r="BO64" i="4"/>
  <c r="BO65" i="4"/>
  <c r="BM61" i="4"/>
  <c r="BM62" i="4"/>
  <c r="BM63" i="4"/>
  <c r="BM64" i="4"/>
  <c r="BM65" i="4"/>
  <c r="BK61" i="4"/>
  <c r="BK62" i="4"/>
  <c r="BK63" i="4"/>
  <c r="BK64" i="4"/>
  <c r="BK65" i="4"/>
  <c r="BI61" i="4"/>
  <c r="BI62" i="4"/>
  <c r="BI63" i="4"/>
  <c r="BI64" i="4"/>
  <c r="BI65" i="4"/>
  <c r="BG61" i="4"/>
  <c r="BG62" i="4"/>
  <c r="BG63" i="4"/>
  <c r="BG64" i="4"/>
  <c r="BG65" i="4"/>
  <c r="BE61" i="4"/>
  <c r="BE62" i="4"/>
  <c r="BE63" i="4"/>
  <c r="BE64" i="4"/>
  <c r="BE65" i="4"/>
  <c r="BC61" i="4"/>
  <c r="BC62" i="4"/>
  <c r="BC63" i="4"/>
  <c r="BC64" i="4"/>
  <c r="BC65" i="4"/>
  <c r="AY61" i="4"/>
  <c r="AY62" i="4"/>
  <c r="AY63" i="4"/>
  <c r="AY64" i="4"/>
  <c r="AY65" i="4"/>
  <c r="AW61" i="4"/>
  <c r="AW62" i="4"/>
  <c r="AW63" i="4"/>
  <c r="AW64" i="4"/>
  <c r="AW65" i="4"/>
  <c r="AU61" i="4"/>
  <c r="AU62" i="4"/>
  <c r="AU63" i="4"/>
  <c r="AU64" i="4"/>
  <c r="AU65" i="4"/>
  <c r="AS61" i="4"/>
  <c r="AS62" i="4"/>
  <c r="AS63" i="4"/>
  <c r="AS64" i="4"/>
  <c r="AS65" i="4"/>
  <c r="AQ61" i="4"/>
  <c r="AQ62" i="4"/>
  <c r="AQ63" i="4"/>
  <c r="AQ64" i="4"/>
  <c r="AQ65" i="4"/>
  <c r="AO61" i="4"/>
  <c r="AO62" i="4"/>
  <c r="AO63" i="4"/>
  <c r="AO64" i="4"/>
  <c r="AO65" i="4"/>
  <c r="AM61" i="4"/>
  <c r="AM62" i="4"/>
  <c r="AM63" i="4"/>
  <c r="AM64" i="4"/>
  <c r="AM65" i="4"/>
  <c r="AK61" i="4"/>
  <c r="AK62" i="4"/>
  <c r="AK63" i="4"/>
  <c r="AK64" i="4"/>
  <c r="AK65" i="4"/>
  <c r="AI61" i="4"/>
  <c r="AI62" i="4"/>
  <c r="AI63" i="4"/>
  <c r="AI64" i="4"/>
  <c r="AI65" i="4"/>
  <c r="AG61" i="4"/>
  <c r="AG62" i="4"/>
  <c r="AG63" i="4"/>
  <c r="AG64" i="4"/>
  <c r="AG65" i="4"/>
  <c r="AE61" i="4"/>
  <c r="AE62" i="4"/>
  <c r="AE63" i="4"/>
  <c r="AE64" i="4"/>
  <c r="AE65" i="4"/>
  <c r="AC61" i="4"/>
  <c r="AC62" i="4"/>
  <c r="AC63" i="4"/>
  <c r="AC64" i="4"/>
  <c r="AC65" i="4"/>
  <c r="AA61" i="4"/>
  <c r="AA62" i="4"/>
  <c r="AA63" i="4"/>
  <c r="AA64" i="4"/>
  <c r="AA65" i="4"/>
  <c r="Y61" i="4"/>
  <c r="Y62" i="4"/>
  <c r="Y63" i="4"/>
  <c r="Y64" i="4"/>
  <c r="Y65" i="4"/>
  <c r="W61" i="4"/>
  <c r="W62" i="4"/>
  <c r="W63" i="4"/>
  <c r="W64" i="4"/>
  <c r="W65" i="4"/>
  <c r="U61" i="4"/>
  <c r="U62" i="4"/>
  <c r="U63" i="4"/>
  <c r="U64" i="4"/>
  <c r="U65" i="4"/>
  <c r="S61" i="4"/>
  <c r="S62" i="4"/>
  <c r="S63" i="4"/>
  <c r="S64" i="4"/>
  <c r="S65" i="4"/>
  <c r="Q61" i="4"/>
  <c r="Q62" i="4"/>
  <c r="Q63" i="4"/>
  <c r="Q64" i="4"/>
  <c r="Q65" i="4"/>
  <c r="O61" i="4"/>
  <c r="O62" i="4"/>
  <c r="O63" i="4"/>
  <c r="O64" i="4"/>
  <c r="O65" i="4"/>
  <c r="M61" i="4"/>
  <c r="M62" i="4"/>
  <c r="M63" i="4"/>
  <c r="M64" i="4"/>
  <c r="M65" i="4"/>
  <c r="K61" i="4"/>
  <c r="K62" i="4"/>
  <c r="K63" i="4"/>
  <c r="K64" i="4"/>
  <c r="K65" i="4"/>
  <c r="G61" i="4"/>
  <c r="G62" i="4"/>
  <c r="G63" i="4"/>
  <c r="G64" i="4"/>
  <c r="G65" i="4"/>
  <c r="I61" i="4"/>
  <c r="I62" i="4"/>
  <c r="I63" i="4"/>
  <c r="I64" i="4"/>
  <c r="I65" i="4"/>
  <c r="E61" i="4"/>
  <c r="E62" i="4"/>
  <c r="E63" i="4"/>
  <c r="E64" i="4"/>
  <c r="E65" i="4"/>
  <c r="CA54" i="4"/>
  <c r="CA55" i="4"/>
  <c r="CA56" i="4"/>
  <c r="CA57" i="4"/>
  <c r="CA58" i="4"/>
  <c r="BY54" i="4"/>
  <c r="BY55" i="4"/>
  <c r="BY56" i="4"/>
  <c r="BY57" i="4"/>
  <c r="BY58" i="4"/>
  <c r="BW54" i="4"/>
  <c r="BW55" i="4"/>
  <c r="BW56" i="4"/>
  <c r="BW57" i="4"/>
  <c r="BW58" i="4"/>
  <c r="BU54" i="4"/>
  <c r="BU55" i="4"/>
  <c r="BU56" i="4"/>
  <c r="BU57" i="4"/>
  <c r="BU58" i="4"/>
  <c r="BS54" i="4"/>
  <c r="BS55" i="4"/>
  <c r="BS56" i="4"/>
  <c r="BS57" i="4"/>
  <c r="BS58" i="4"/>
  <c r="BQ54" i="4"/>
  <c r="BQ55" i="4"/>
  <c r="BQ56" i="4"/>
  <c r="BQ57" i="4"/>
  <c r="BQ58" i="4"/>
  <c r="BO54" i="4"/>
  <c r="BO55" i="4"/>
  <c r="BO56" i="4"/>
  <c r="BO57" i="4"/>
  <c r="BO58" i="4"/>
  <c r="BM54" i="4"/>
  <c r="BM55" i="4"/>
  <c r="BM56" i="4"/>
  <c r="BM57" i="4"/>
  <c r="BM58" i="4"/>
  <c r="BK54" i="4"/>
  <c r="BK55" i="4"/>
  <c r="BK56" i="4"/>
  <c r="BK57" i="4"/>
  <c r="BK58" i="4"/>
  <c r="BI54" i="4"/>
  <c r="BI55" i="4"/>
  <c r="BI56" i="4"/>
  <c r="BI57" i="4"/>
  <c r="BI58" i="4"/>
  <c r="BG54" i="4"/>
  <c r="BG55" i="4"/>
  <c r="BG56" i="4"/>
  <c r="BG57" i="4"/>
  <c r="BG58" i="4"/>
  <c r="BE54" i="4"/>
  <c r="BE55" i="4"/>
  <c r="BE56" i="4"/>
  <c r="BE57" i="4"/>
  <c r="BE58" i="4"/>
  <c r="BC54" i="4"/>
  <c r="BC55" i="4"/>
  <c r="BC56" i="4"/>
  <c r="BC57" i="4"/>
  <c r="BC58" i="4"/>
  <c r="BA54" i="4"/>
  <c r="BA55" i="4"/>
  <c r="BA56" i="4"/>
  <c r="BA57" i="4"/>
  <c r="BA58" i="4"/>
  <c r="AY54" i="4"/>
  <c r="AY55" i="4"/>
  <c r="AY56" i="4"/>
  <c r="AY57" i="4"/>
  <c r="AY58" i="4"/>
  <c r="AW54" i="4"/>
  <c r="AW55" i="4"/>
  <c r="AW56" i="4"/>
  <c r="AW57" i="4"/>
  <c r="AW58" i="4"/>
  <c r="AU54" i="4"/>
  <c r="AU55" i="4"/>
  <c r="AU56" i="4"/>
  <c r="AU57" i="4"/>
  <c r="AU58" i="4"/>
  <c r="AS54" i="4"/>
  <c r="AS55" i="4"/>
  <c r="AS56" i="4"/>
  <c r="AS57" i="4"/>
  <c r="AS58" i="4"/>
  <c r="AQ54" i="4"/>
  <c r="AQ55" i="4"/>
  <c r="AQ56" i="4"/>
  <c r="AQ57" i="4"/>
  <c r="AQ58" i="4"/>
  <c r="AO54" i="4"/>
  <c r="AO55" i="4"/>
  <c r="AO56" i="4"/>
  <c r="AO57" i="4"/>
  <c r="AO58" i="4"/>
  <c r="AM54" i="4"/>
  <c r="AM55" i="4"/>
  <c r="AM56" i="4"/>
  <c r="AM57" i="4"/>
  <c r="AM58" i="4"/>
  <c r="AK54" i="4"/>
  <c r="AK55" i="4"/>
  <c r="AK56" i="4"/>
  <c r="AK57" i="4"/>
  <c r="AK58" i="4"/>
  <c r="AI54" i="4"/>
  <c r="AI55" i="4"/>
  <c r="AI56" i="4"/>
  <c r="AI57" i="4"/>
  <c r="AI58" i="4"/>
  <c r="AG54" i="4"/>
  <c r="AG55" i="4"/>
  <c r="AG56" i="4"/>
  <c r="AG57" i="4"/>
  <c r="AG58" i="4"/>
  <c r="AE54" i="4"/>
  <c r="AE55" i="4"/>
  <c r="AE56" i="4"/>
  <c r="AE57" i="4"/>
  <c r="AE58" i="4"/>
  <c r="AC54" i="4"/>
  <c r="AC55" i="4"/>
  <c r="AC56" i="4"/>
  <c r="AC57" i="4"/>
  <c r="AC58" i="4"/>
  <c r="AA54" i="4"/>
  <c r="AA55" i="4"/>
  <c r="AA56" i="4"/>
  <c r="AA57" i="4"/>
  <c r="AA58" i="4"/>
  <c r="Y54" i="4"/>
  <c r="Y55" i="4"/>
  <c r="Y56" i="4"/>
  <c r="Y57" i="4"/>
  <c r="Y58" i="4"/>
  <c r="W54" i="4"/>
  <c r="W55" i="4"/>
  <c r="W56" i="4"/>
  <c r="W57" i="4"/>
  <c r="W58" i="4"/>
  <c r="U54" i="4"/>
  <c r="U55" i="4"/>
  <c r="U56" i="4"/>
  <c r="U57" i="4"/>
  <c r="U58" i="4"/>
  <c r="S54" i="4"/>
  <c r="S55" i="4"/>
  <c r="S56" i="4"/>
  <c r="S57" i="4"/>
  <c r="S58" i="4"/>
  <c r="Q54" i="4"/>
  <c r="Q55" i="4"/>
  <c r="Q56" i="4"/>
  <c r="Q57" i="4"/>
  <c r="Q58" i="4"/>
  <c r="O54" i="4"/>
  <c r="O55" i="4"/>
  <c r="O56" i="4"/>
  <c r="O57" i="4"/>
  <c r="O58" i="4"/>
  <c r="M54" i="4"/>
  <c r="M55" i="4"/>
  <c r="M56" i="4"/>
  <c r="M57" i="4"/>
  <c r="M58" i="4"/>
  <c r="K54" i="4"/>
  <c r="K55" i="4"/>
  <c r="K56" i="4"/>
  <c r="K57" i="4"/>
  <c r="K58" i="4"/>
  <c r="G54" i="4"/>
  <c r="G55" i="4"/>
  <c r="G56" i="4"/>
  <c r="G57" i="4"/>
  <c r="G58" i="4"/>
  <c r="I54" i="4"/>
  <c r="I55" i="4"/>
  <c r="I56" i="4"/>
  <c r="I57" i="4"/>
  <c r="I58" i="4"/>
  <c r="E54" i="4"/>
  <c r="E55" i="4"/>
  <c r="E56" i="4"/>
  <c r="E57" i="4"/>
  <c r="E58" i="4"/>
  <c r="BY47" i="4"/>
  <c r="BY48" i="4"/>
  <c r="BY49" i="4"/>
  <c r="BY50" i="4"/>
  <c r="BY51" i="4"/>
  <c r="BW47" i="4"/>
  <c r="BW48" i="4"/>
  <c r="BW49" i="4"/>
  <c r="BW50" i="4"/>
  <c r="BW51" i="4"/>
  <c r="CA47" i="4"/>
  <c r="CA48" i="4"/>
  <c r="CA49" i="4"/>
  <c r="CA50" i="4"/>
  <c r="CA51" i="4"/>
  <c r="BS47" i="4"/>
  <c r="BS48" i="4"/>
  <c r="BS49" i="4"/>
  <c r="BS50" i="4"/>
  <c r="BS51" i="4"/>
  <c r="BQ47" i="4"/>
  <c r="BQ48" i="4"/>
  <c r="BQ49" i="4"/>
  <c r="BQ50" i="4"/>
  <c r="BQ51" i="4"/>
  <c r="BO47" i="4"/>
  <c r="BO48" i="4"/>
  <c r="BO49" i="4"/>
  <c r="BO50" i="4"/>
  <c r="BO51" i="4"/>
  <c r="BM47" i="4"/>
  <c r="BM48" i="4"/>
  <c r="BM49" i="4"/>
  <c r="BM50" i="4"/>
  <c r="BM51" i="4"/>
  <c r="BK47" i="4"/>
  <c r="BK48" i="4"/>
  <c r="BK49" i="4"/>
  <c r="BK50" i="4"/>
  <c r="BK51" i="4"/>
  <c r="BI47" i="4"/>
  <c r="BI48" i="4"/>
  <c r="BI49" i="4"/>
  <c r="BI50" i="4"/>
  <c r="BI51" i="4"/>
  <c r="BG47" i="4"/>
  <c r="BG48" i="4"/>
  <c r="BG49" i="4"/>
  <c r="BG50" i="4"/>
  <c r="BG51" i="4"/>
  <c r="BE47" i="4"/>
  <c r="BE48" i="4"/>
  <c r="BE49" i="4"/>
  <c r="BE50" i="4"/>
  <c r="BE51" i="4"/>
  <c r="BC47" i="4"/>
  <c r="BC48" i="4"/>
  <c r="BC49" i="4"/>
  <c r="BC50" i="4"/>
  <c r="BC51" i="4"/>
  <c r="BA47" i="4"/>
  <c r="BA48" i="4"/>
  <c r="BA49" i="4"/>
  <c r="BA50" i="4"/>
  <c r="BA51" i="4"/>
  <c r="AY47" i="4"/>
  <c r="AY48" i="4"/>
  <c r="AY49" i="4"/>
  <c r="AY50" i="4"/>
  <c r="AY51" i="4"/>
  <c r="AW47" i="4"/>
  <c r="AW48" i="4"/>
  <c r="AW49" i="4"/>
  <c r="AW50" i="4"/>
  <c r="AW51" i="4"/>
  <c r="AU47" i="4"/>
  <c r="AU48" i="4"/>
  <c r="AU49" i="4"/>
  <c r="AU50" i="4"/>
  <c r="AU51" i="4"/>
  <c r="AS47" i="4"/>
  <c r="AS48" i="4"/>
  <c r="AS49" i="4"/>
  <c r="AS50" i="4"/>
  <c r="AS51" i="4"/>
  <c r="AQ47" i="4"/>
  <c r="AQ48" i="4"/>
  <c r="AQ49" i="4"/>
  <c r="AQ50" i="4"/>
  <c r="AQ51" i="4"/>
  <c r="AO47" i="4"/>
  <c r="AO48" i="4"/>
  <c r="AO49" i="4"/>
  <c r="AO50" i="4"/>
  <c r="AO51" i="4"/>
  <c r="AM47" i="4"/>
  <c r="AM48" i="4"/>
  <c r="AM49" i="4"/>
  <c r="AM50" i="4"/>
  <c r="AM51" i="4"/>
  <c r="AK47" i="4"/>
  <c r="AK48" i="4"/>
  <c r="AK49" i="4"/>
  <c r="AK50" i="4"/>
  <c r="AK51" i="4"/>
  <c r="AI47" i="4"/>
  <c r="AI48" i="4"/>
  <c r="AI49" i="4"/>
  <c r="AI50" i="4"/>
  <c r="AI51" i="4"/>
  <c r="AG47" i="4"/>
  <c r="AG48" i="4"/>
  <c r="AG49" i="4"/>
  <c r="AG50" i="4"/>
  <c r="AG51" i="4"/>
  <c r="AE47" i="4"/>
  <c r="AE48" i="4"/>
  <c r="AE49" i="4"/>
  <c r="AE50" i="4"/>
  <c r="AE51" i="4"/>
  <c r="AC47" i="4"/>
  <c r="AC48" i="4"/>
  <c r="AC49" i="4"/>
  <c r="AC50" i="4"/>
  <c r="AC51" i="4"/>
  <c r="AA47" i="4"/>
  <c r="AA48" i="4"/>
  <c r="AA49" i="4"/>
  <c r="AA50" i="4"/>
  <c r="AA51" i="4"/>
  <c r="Y47" i="4"/>
  <c r="Y48" i="4"/>
  <c r="Y49" i="4"/>
  <c r="Y50" i="4"/>
  <c r="Y51" i="4"/>
  <c r="W47" i="4"/>
  <c r="W48" i="4"/>
  <c r="W49" i="4"/>
  <c r="W50" i="4"/>
  <c r="W51" i="4"/>
  <c r="U47" i="4"/>
  <c r="U48" i="4"/>
  <c r="U49" i="4"/>
  <c r="U50" i="4"/>
  <c r="U51" i="4"/>
  <c r="S47" i="4"/>
  <c r="S48" i="4"/>
  <c r="S49" i="4"/>
  <c r="S50" i="4"/>
  <c r="S51" i="4"/>
  <c r="Q47" i="4"/>
  <c r="Q48" i="4"/>
  <c r="Q49" i="4"/>
  <c r="Q50" i="4"/>
  <c r="Q51" i="4"/>
  <c r="O47" i="4"/>
  <c r="O48" i="4"/>
  <c r="O49" i="4"/>
  <c r="O50" i="4"/>
  <c r="O51" i="4"/>
  <c r="M47" i="4"/>
  <c r="M48" i="4"/>
  <c r="M49" i="4"/>
  <c r="M50" i="4"/>
  <c r="M51" i="4"/>
  <c r="K47" i="4"/>
  <c r="K48" i="4"/>
  <c r="K49" i="4"/>
  <c r="K50" i="4"/>
  <c r="K51" i="4"/>
  <c r="I47" i="4"/>
  <c r="I48" i="4"/>
  <c r="I49" i="4"/>
  <c r="I50" i="4"/>
  <c r="I51" i="4"/>
  <c r="E47" i="4"/>
  <c r="E48" i="4"/>
  <c r="E49" i="4"/>
  <c r="E50" i="4"/>
  <c r="E51" i="4"/>
  <c r="BY40" i="4"/>
  <c r="BY41" i="4"/>
  <c r="BY42" i="4"/>
  <c r="BY43" i="4"/>
  <c r="BY44" i="4"/>
  <c r="BW40" i="4"/>
  <c r="BW41" i="4"/>
  <c r="BW42" i="4"/>
  <c r="BW43" i="4"/>
  <c r="BW44" i="4"/>
  <c r="BU40" i="4"/>
  <c r="BU41" i="4"/>
  <c r="BU42" i="4"/>
  <c r="BU43" i="4"/>
  <c r="BU44" i="4"/>
  <c r="BS40" i="4"/>
  <c r="BS41" i="4"/>
  <c r="BS42" i="4"/>
  <c r="BS43" i="4"/>
  <c r="BS44" i="4"/>
  <c r="BQ40" i="4"/>
  <c r="BQ41" i="4"/>
  <c r="BQ42" i="4"/>
  <c r="BQ43" i="4"/>
  <c r="BQ44" i="4"/>
  <c r="CA40" i="4"/>
  <c r="CA41" i="4"/>
  <c r="CA42" i="4"/>
  <c r="CA43" i="4"/>
  <c r="CA44" i="4"/>
  <c r="BO40" i="4"/>
  <c r="BO41" i="4"/>
  <c r="BO42" i="4"/>
  <c r="BO43" i="4"/>
  <c r="BO44" i="4"/>
  <c r="BM40" i="4"/>
  <c r="BM41" i="4"/>
  <c r="BM42" i="4"/>
  <c r="BM43" i="4"/>
  <c r="BM44" i="4"/>
  <c r="BK40" i="4"/>
  <c r="BK41" i="4"/>
  <c r="BK42" i="4"/>
  <c r="BK43" i="4"/>
  <c r="BK44" i="4"/>
  <c r="BI40" i="4"/>
  <c r="BI41" i="4"/>
  <c r="BI42" i="4"/>
  <c r="BI43" i="4"/>
  <c r="BI44" i="4"/>
  <c r="BG40" i="4"/>
  <c r="BG41" i="4"/>
  <c r="BG42" i="4"/>
  <c r="BG43" i="4"/>
  <c r="BG44" i="4"/>
  <c r="BE40" i="4"/>
  <c r="BE41" i="4"/>
  <c r="BE42" i="4"/>
  <c r="BE43" i="4"/>
  <c r="BE44" i="4"/>
  <c r="BC40" i="4"/>
  <c r="BC41" i="4"/>
  <c r="BC42" i="4"/>
  <c r="BC43" i="4"/>
  <c r="BC44" i="4"/>
  <c r="BA40" i="4"/>
  <c r="BA41" i="4"/>
  <c r="BA42" i="4"/>
  <c r="BA43" i="4"/>
  <c r="BA44" i="4"/>
  <c r="AY40" i="4"/>
  <c r="AY41" i="4"/>
  <c r="AY42" i="4"/>
  <c r="AY43" i="4"/>
  <c r="AY44" i="4"/>
  <c r="AW40" i="4"/>
  <c r="AW41" i="4"/>
  <c r="AW42" i="4"/>
  <c r="AW43" i="4"/>
  <c r="AW44" i="4"/>
  <c r="AU40" i="4"/>
  <c r="AU41" i="4"/>
  <c r="AU42" i="4"/>
  <c r="AU43" i="4"/>
  <c r="AU44" i="4"/>
  <c r="AS40" i="4"/>
  <c r="AS41" i="4"/>
  <c r="AS42" i="4"/>
  <c r="AS43" i="4"/>
  <c r="AS44" i="4"/>
  <c r="AQ40" i="4"/>
  <c r="AQ41" i="4"/>
  <c r="AQ42" i="4"/>
  <c r="AQ43" i="4"/>
  <c r="AQ44" i="4"/>
  <c r="AO40" i="4"/>
  <c r="AO41" i="4"/>
  <c r="AO42" i="4"/>
  <c r="AO43" i="4"/>
  <c r="AO44" i="4"/>
  <c r="AM40" i="4"/>
  <c r="AM41" i="4"/>
  <c r="AM42" i="4"/>
  <c r="AM43" i="4"/>
  <c r="AM44" i="4"/>
  <c r="AK40" i="4"/>
  <c r="AK41" i="4"/>
  <c r="AK42" i="4"/>
  <c r="AK43" i="4"/>
  <c r="AK44" i="4"/>
  <c r="AI40" i="4"/>
  <c r="AI41" i="4"/>
  <c r="AI42" i="4"/>
  <c r="AI43" i="4"/>
  <c r="AI44" i="4"/>
  <c r="AG40" i="4"/>
  <c r="AG41" i="4"/>
  <c r="AG42" i="4"/>
  <c r="AG43" i="4"/>
  <c r="AG44" i="4"/>
  <c r="AE40" i="4"/>
  <c r="AE41" i="4"/>
  <c r="AE42" i="4"/>
  <c r="AE43" i="4"/>
  <c r="AE44" i="4"/>
  <c r="AC40" i="4"/>
  <c r="AC41" i="4"/>
  <c r="AC42" i="4"/>
  <c r="AC43" i="4"/>
  <c r="AC44" i="4"/>
  <c r="AA40" i="4"/>
  <c r="AA41" i="4"/>
  <c r="AA42" i="4"/>
  <c r="AA43" i="4"/>
  <c r="AA44" i="4"/>
  <c r="Y40" i="4"/>
  <c r="Y41" i="4"/>
  <c r="Y42" i="4"/>
  <c r="Y43" i="4"/>
  <c r="Y44" i="4"/>
  <c r="W40" i="4"/>
  <c r="W41" i="4"/>
  <c r="W42" i="4"/>
  <c r="W43" i="4"/>
  <c r="W44" i="4"/>
  <c r="U40" i="4"/>
  <c r="U41" i="4"/>
  <c r="U42" i="4"/>
  <c r="U43" i="4"/>
  <c r="U44" i="4"/>
  <c r="S40" i="4"/>
  <c r="S41" i="4"/>
  <c r="S42" i="4"/>
  <c r="S43" i="4"/>
  <c r="S44" i="4"/>
  <c r="Q40" i="4"/>
  <c r="Q41" i="4"/>
  <c r="Q42" i="4"/>
  <c r="Q43" i="4"/>
  <c r="Q44" i="4"/>
  <c r="G37" i="4"/>
  <c r="M40" i="4"/>
  <c r="M41" i="4"/>
  <c r="M42" i="4"/>
  <c r="M43" i="4"/>
  <c r="M44" i="4"/>
  <c r="K40" i="4"/>
  <c r="K41" i="4"/>
  <c r="K42" i="4"/>
  <c r="K43" i="4"/>
  <c r="K44" i="4"/>
  <c r="G40" i="4"/>
  <c r="G41" i="4"/>
  <c r="G42" i="4"/>
  <c r="G43" i="4"/>
  <c r="G44" i="4"/>
  <c r="I40" i="4"/>
  <c r="I41" i="4"/>
  <c r="I42" i="4"/>
  <c r="I43" i="4"/>
  <c r="I44" i="4"/>
  <c r="O40" i="4"/>
  <c r="O41" i="4"/>
  <c r="O42" i="4"/>
  <c r="O43" i="4"/>
  <c r="O44" i="4"/>
  <c r="E40" i="4"/>
  <c r="E41" i="4"/>
  <c r="E42" i="4"/>
  <c r="E43" i="4"/>
  <c r="E44" i="4"/>
  <c r="BQ33" i="4"/>
  <c r="BQ34" i="4"/>
  <c r="BQ35" i="4"/>
  <c r="BQ36" i="4"/>
  <c r="BQ37" i="4"/>
  <c r="BW33" i="4"/>
  <c r="BW34" i="4"/>
  <c r="BW35" i="4"/>
  <c r="BW36" i="4"/>
  <c r="BW37" i="4"/>
  <c r="BU33" i="4"/>
  <c r="BU34" i="4"/>
  <c r="BU35" i="4"/>
  <c r="BU36" i="4"/>
  <c r="BU37" i="4"/>
  <c r="BS33" i="4"/>
  <c r="BS34" i="4"/>
  <c r="BS35" i="4"/>
  <c r="BS36" i="4"/>
  <c r="BS37" i="4"/>
  <c r="BO33" i="4"/>
  <c r="BO34" i="4"/>
  <c r="BO35" i="4"/>
  <c r="BO36" i="4"/>
  <c r="BO37" i="4"/>
  <c r="CA33" i="4"/>
  <c r="CA34" i="4"/>
  <c r="CA35" i="4"/>
  <c r="CA36" i="4"/>
  <c r="CA37" i="4"/>
  <c r="BM33" i="4"/>
  <c r="BM34" i="4"/>
  <c r="BM35" i="4"/>
  <c r="BM36" i="4"/>
  <c r="BM37" i="4"/>
  <c r="BK33" i="4"/>
  <c r="BK34" i="4"/>
  <c r="BK35" i="4"/>
  <c r="BK36" i="4"/>
  <c r="BK37" i="4"/>
  <c r="BI33" i="4"/>
  <c r="BI34" i="4"/>
  <c r="BI35" i="4"/>
  <c r="BI36" i="4"/>
  <c r="BI37" i="4"/>
  <c r="BG33" i="4"/>
  <c r="BG34" i="4"/>
  <c r="BG35" i="4"/>
  <c r="BG36" i="4"/>
  <c r="BG37" i="4"/>
  <c r="BE33" i="4"/>
  <c r="BE34" i="4"/>
  <c r="BE35" i="4"/>
  <c r="BE36" i="4"/>
  <c r="BE37" i="4"/>
  <c r="BC33" i="4"/>
  <c r="BC34" i="4"/>
  <c r="BC35" i="4"/>
  <c r="BC36" i="4"/>
  <c r="BC37" i="4"/>
  <c r="BA33" i="4"/>
  <c r="BA34" i="4"/>
  <c r="BA35" i="4"/>
  <c r="BA36" i="4"/>
  <c r="BA37" i="4"/>
  <c r="AY33" i="4"/>
  <c r="AY34" i="4"/>
  <c r="AY35" i="4"/>
  <c r="AY36" i="4"/>
  <c r="AY37" i="4"/>
  <c r="AW33" i="4"/>
  <c r="AW34" i="4"/>
  <c r="AW35" i="4"/>
  <c r="AW36" i="4"/>
  <c r="AW37" i="4"/>
  <c r="AU33" i="4"/>
  <c r="AU34" i="4"/>
  <c r="AU35" i="4"/>
  <c r="AU36" i="4"/>
  <c r="AU37" i="4"/>
  <c r="AS33" i="4"/>
  <c r="AS34" i="4"/>
  <c r="AS35" i="4"/>
  <c r="AS36" i="4"/>
  <c r="AS37" i="4"/>
  <c r="AQ33" i="4"/>
  <c r="AQ34" i="4"/>
  <c r="AQ35" i="4"/>
  <c r="AQ36" i="4"/>
  <c r="AQ37" i="4"/>
  <c r="AO33" i="4"/>
  <c r="AO34" i="4"/>
  <c r="AO35" i="4"/>
  <c r="AO36" i="4"/>
  <c r="AO37" i="4"/>
  <c r="AM33" i="4"/>
  <c r="AM34" i="4"/>
  <c r="AM35" i="4"/>
  <c r="AM36" i="4"/>
  <c r="AM37" i="4"/>
  <c r="AK33" i="4"/>
  <c r="AK34" i="4"/>
  <c r="AK35" i="4"/>
  <c r="AK36" i="4"/>
  <c r="AK37" i="4"/>
  <c r="AI33" i="4"/>
  <c r="AI34" i="4"/>
  <c r="AI35" i="4"/>
  <c r="AI36" i="4"/>
  <c r="AI37" i="4"/>
  <c r="AA33" i="4"/>
  <c r="AA34" i="4"/>
  <c r="AA35" i="4"/>
  <c r="AA36" i="4"/>
  <c r="AA37" i="4"/>
  <c r="Y33" i="4"/>
  <c r="Y34" i="4"/>
  <c r="Y35" i="4"/>
  <c r="Y36" i="4"/>
  <c r="Y37" i="4"/>
  <c r="W33" i="4"/>
  <c r="W34" i="4"/>
  <c r="W35" i="4"/>
  <c r="W36" i="4"/>
  <c r="W37" i="4"/>
  <c r="U33" i="4"/>
  <c r="U34" i="4"/>
  <c r="U35" i="4"/>
  <c r="U36" i="4"/>
  <c r="U37" i="4"/>
  <c r="S33" i="4"/>
  <c r="S34" i="4"/>
  <c r="S35" i="4"/>
  <c r="S36" i="4"/>
  <c r="S37" i="4"/>
  <c r="Q33" i="4"/>
  <c r="Q34" i="4"/>
  <c r="Q35" i="4"/>
  <c r="Q36" i="4"/>
  <c r="Q37" i="4"/>
  <c r="O33" i="4"/>
  <c r="O34" i="4"/>
  <c r="O35" i="4"/>
  <c r="O36" i="4"/>
  <c r="O37" i="4"/>
  <c r="M33" i="4"/>
  <c r="M34" i="4"/>
  <c r="M35" i="4"/>
  <c r="M36" i="4"/>
  <c r="M37" i="4"/>
  <c r="K33" i="4"/>
  <c r="K34" i="4"/>
  <c r="K35" i="4"/>
  <c r="K36" i="4"/>
  <c r="K37" i="4"/>
  <c r="G33" i="4"/>
  <c r="G34" i="4"/>
  <c r="G35" i="4"/>
  <c r="G36" i="4"/>
  <c r="I33" i="4"/>
  <c r="I34" i="4"/>
  <c r="I35" i="4"/>
  <c r="I36" i="4"/>
  <c r="I37" i="4"/>
  <c r="E33" i="4"/>
  <c r="E34" i="4"/>
  <c r="E35" i="4"/>
  <c r="E36" i="4"/>
  <c r="E37" i="4"/>
  <c r="CA26" i="4"/>
  <c r="CA27" i="4"/>
  <c r="CA28" i="4"/>
  <c r="CA29" i="4"/>
  <c r="CA30" i="4"/>
  <c r="BY26" i="4"/>
  <c r="BY27" i="4"/>
  <c r="BY28" i="4"/>
  <c r="BY29" i="4"/>
  <c r="BY30" i="4"/>
  <c r="BW26" i="4"/>
  <c r="BW27" i="4"/>
  <c r="BW28" i="4"/>
  <c r="BW29" i="4"/>
  <c r="BW30" i="4"/>
  <c r="BU26" i="4"/>
  <c r="BU27" i="4"/>
  <c r="BU28" i="4"/>
  <c r="BU29" i="4"/>
  <c r="BU30" i="4"/>
  <c r="BS26" i="4"/>
  <c r="BS27" i="4"/>
  <c r="BS28" i="4"/>
  <c r="BS29" i="4"/>
  <c r="BS30" i="4"/>
  <c r="BQ26" i="4"/>
  <c r="BQ27" i="4"/>
  <c r="BQ28" i="4"/>
  <c r="BQ29" i="4"/>
  <c r="BQ30" i="4"/>
  <c r="BO26" i="4"/>
  <c r="BO27" i="4"/>
  <c r="BO28" i="4"/>
  <c r="BO29" i="4"/>
  <c r="BO30" i="4"/>
  <c r="BM26" i="4"/>
  <c r="BM27" i="4"/>
  <c r="BM28" i="4"/>
  <c r="BM29" i="4"/>
  <c r="BM30" i="4"/>
  <c r="BK26" i="4"/>
  <c r="BK27" i="4"/>
  <c r="BK28" i="4"/>
  <c r="BK29" i="4"/>
  <c r="BK30" i="4"/>
  <c r="BI26" i="4"/>
  <c r="BI27" i="4"/>
  <c r="BI28" i="4"/>
  <c r="BI29" i="4"/>
  <c r="BI30" i="4"/>
  <c r="BG26" i="4"/>
  <c r="BG27" i="4"/>
  <c r="BG28" i="4"/>
  <c r="BG29" i="4"/>
  <c r="BG30" i="4"/>
  <c r="BE26" i="4"/>
  <c r="BE27" i="4"/>
  <c r="BE28" i="4"/>
  <c r="BE29" i="4"/>
  <c r="BE30" i="4"/>
  <c r="BC26" i="4"/>
  <c r="BC27" i="4"/>
  <c r="BC28" i="4"/>
  <c r="BC29" i="4"/>
  <c r="BC30" i="4"/>
  <c r="BA26" i="4"/>
  <c r="BA27" i="4"/>
  <c r="BA28" i="4"/>
  <c r="BA29" i="4"/>
  <c r="BA30" i="4"/>
  <c r="AY26" i="4"/>
  <c r="AY27" i="4"/>
  <c r="AY28" i="4"/>
  <c r="AY29" i="4"/>
  <c r="AY30" i="4"/>
  <c r="AW26" i="4"/>
  <c r="AW27" i="4"/>
  <c r="AW28" i="4"/>
  <c r="AW29" i="4"/>
  <c r="AW30" i="4"/>
  <c r="AU26" i="4"/>
  <c r="AU27" i="4"/>
  <c r="AU28" i="4"/>
  <c r="AU29" i="4"/>
  <c r="AU30" i="4"/>
  <c r="AS26" i="4"/>
  <c r="AS27" i="4"/>
  <c r="AS28" i="4"/>
  <c r="AS29" i="4"/>
  <c r="AS30" i="4"/>
  <c r="AQ26" i="4"/>
  <c r="AQ27" i="4"/>
  <c r="AQ28" i="4"/>
  <c r="AQ29" i="4"/>
  <c r="AQ30" i="4"/>
  <c r="AO26" i="4"/>
  <c r="AO27" i="4"/>
  <c r="AO28" i="4"/>
  <c r="AO29" i="4"/>
  <c r="AO30" i="4"/>
  <c r="AM26" i="4"/>
  <c r="AM27" i="4"/>
  <c r="AM28" i="4"/>
  <c r="AM29" i="4"/>
  <c r="AM30" i="4"/>
  <c r="AK26" i="4"/>
  <c r="AK27" i="4"/>
  <c r="AK28" i="4"/>
  <c r="AK29" i="4"/>
  <c r="AK30" i="4"/>
  <c r="AI26" i="4"/>
  <c r="AI27" i="4"/>
  <c r="AI28" i="4"/>
  <c r="AI29" i="4"/>
  <c r="AI30" i="4"/>
  <c r="AG26" i="4"/>
  <c r="AG27" i="4"/>
  <c r="AG28" i="4"/>
  <c r="AG29" i="4"/>
  <c r="AG30" i="4"/>
  <c r="AE26" i="4"/>
  <c r="AE27" i="4"/>
  <c r="AE28" i="4"/>
  <c r="AE29" i="4"/>
  <c r="AE30" i="4"/>
  <c r="AC26" i="4"/>
  <c r="AC27" i="4"/>
  <c r="AC28" i="4"/>
  <c r="AC29" i="4"/>
  <c r="AC30" i="4"/>
  <c r="AA26" i="4"/>
  <c r="AA27" i="4"/>
  <c r="AA28" i="4"/>
  <c r="AA29" i="4"/>
  <c r="AA30" i="4"/>
  <c r="Y26" i="4"/>
  <c r="Y27" i="4"/>
  <c r="Y28" i="4"/>
  <c r="Y29" i="4"/>
  <c r="Y30" i="4"/>
  <c r="W26" i="4"/>
  <c r="W27" i="4"/>
  <c r="W28" i="4"/>
  <c r="W29" i="4"/>
  <c r="W30" i="4"/>
  <c r="U26" i="4"/>
  <c r="U27" i="4"/>
  <c r="U28" i="4"/>
  <c r="U29" i="4"/>
  <c r="U30" i="4"/>
  <c r="S26" i="4"/>
  <c r="S27" i="4"/>
  <c r="S28" i="4"/>
  <c r="S29" i="4"/>
  <c r="S30" i="4"/>
  <c r="Q26" i="4"/>
  <c r="Q27" i="4"/>
  <c r="Q28" i="4"/>
  <c r="Q29" i="4"/>
  <c r="Q30" i="4"/>
  <c r="O26" i="4"/>
  <c r="O27" i="4"/>
  <c r="O28" i="4"/>
  <c r="O29" i="4"/>
  <c r="O30" i="4"/>
  <c r="M26" i="4"/>
  <c r="M27" i="4"/>
  <c r="M28" i="4"/>
  <c r="M29" i="4"/>
  <c r="M30" i="4"/>
  <c r="K26" i="4"/>
  <c r="K27" i="4"/>
  <c r="K28" i="4"/>
  <c r="K29" i="4"/>
  <c r="K30" i="4"/>
  <c r="G26" i="4"/>
  <c r="G27" i="4"/>
  <c r="G28" i="4"/>
  <c r="G29" i="4"/>
  <c r="G30" i="4"/>
  <c r="I26" i="4"/>
  <c r="I27" i="4"/>
  <c r="I28" i="4"/>
  <c r="I29" i="4"/>
  <c r="I30" i="4"/>
  <c r="E26" i="4"/>
  <c r="E27" i="4"/>
  <c r="E28" i="4"/>
  <c r="E29" i="4"/>
  <c r="E30" i="4"/>
  <c r="CA19" i="4"/>
  <c r="CA20" i="4"/>
  <c r="CA21" i="4"/>
  <c r="CA22" i="4"/>
  <c r="CA23" i="4"/>
  <c r="BY19" i="4"/>
  <c r="BY20" i="4"/>
  <c r="BY21" i="4"/>
  <c r="BY22" i="4"/>
  <c r="BY23" i="4"/>
  <c r="BW19" i="4"/>
  <c r="BW20" i="4"/>
  <c r="BW21" i="4"/>
  <c r="BW22" i="4"/>
  <c r="BW23" i="4"/>
  <c r="BU19" i="4"/>
  <c r="BU20" i="4"/>
  <c r="BU21" i="4"/>
  <c r="BU22" i="4"/>
  <c r="BU23" i="4"/>
  <c r="BS19" i="4"/>
  <c r="BS20" i="4"/>
  <c r="BS21" i="4"/>
  <c r="BS22" i="4"/>
  <c r="BS23" i="4"/>
  <c r="BQ19" i="4"/>
  <c r="BQ20" i="4"/>
  <c r="BQ21" i="4"/>
  <c r="BQ22" i="4"/>
  <c r="BQ23" i="4"/>
  <c r="BO19" i="4"/>
  <c r="BO20" i="4"/>
  <c r="BO21" i="4"/>
  <c r="BO22" i="4"/>
  <c r="BO23" i="4"/>
  <c r="BM19" i="4"/>
  <c r="BM20" i="4"/>
  <c r="BM21" i="4"/>
  <c r="BM22" i="4"/>
  <c r="BM23" i="4"/>
  <c r="BK19" i="4"/>
  <c r="BK20" i="4"/>
  <c r="BK21" i="4"/>
  <c r="BK22" i="4"/>
  <c r="BK23" i="4"/>
  <c r="BI19" i="4"/>
  <c r="BI20" i="4"/>
  <c r="BI21" i="4"/>
  <c r="BI22" i="4"/>
  <c r="BI23" i="4"/>
  <c r="BG19" i="4"/>
  <c r="BG20" i="4"/>
  <c r="BG21" i="4"/>
  <c r="BG22" i="4"/>
  <c r="BG23" i="4"/>
  <c r="BE19" i="4"/>
  <c r="BE20" i="4"/>
  <c r="BE21" i="4"/>
  <c r="BE22" i="4"/>
  <c r="BE23" i="4"/>
  <c r="BC19" i="4"/>
  <c r="BC20" i="4"/>
  <c r="BC21" i="4"/>
  <c r="BC22" i="4"/>
  <c r="BC23" i="4"/>
  <c r="BA19" i="4"/>
  <c r="BA20" i="4"/>
  <c r="BA21" i="4"/>
  <c r="BA22" i="4"/>
  <c r="BA23" i="4"/>
  <c r="AY19" i="4"/>
  <c r="AY20" i="4"/>
  <c r="AY21" i="4"/>
  <c r="AY22" i="4"/>
  <c r="AY23" i="4"/>
  <c r="AW19" i="4"/>
  <c r="AW20" i="4"/>
  <c r="AW21" i="4"/>
  <c r="AW22" i="4"/>
  <c r="AW23" i="4"/>
  <c r="AU19" i="4"/>
  <c r="AU20" i="4"/>
  <c r="AU21" i="4"/>
  <c r="AU22" i="4"/>
  <c r="AU23" i="4"/>
  <c r="AS19" i="4"/>
  <c r="AS20" i="4"/>
  <c r="AS21" i="4"/>
  <c r="AS22" i="4"/>
  <c r="AS23" i="4"/>
  <c r="AQ19" i="4"/>
  <c r="AQ20" i="4"/>
  <c r="AQ21" i="4"/>
  <c r="AQ22" i="4"/>
  <c r="AQ23" i="4"/>
  <c r="AO19" i="4"/>
  <c r="AO20" i="4"/>
  <c r="AO21" i="4"/>
  <c r="AO22" i="4"/>
  <c r="AO23" i="4"/>
  <c r="AM19" i="4"/>
  <c r="AM20" i="4"/>
  <c r="AM21" i="4"/>
  <c r="AM22" i="4"/>
  <c r="AM23" i="4"/>
  <c r="AK19" i="4"/>
  <c r="AK20" i="4"/>
  <c r="AK21" i="4"/>
  <c r="AK22" i="4"/>
  <c r="AK23" i="4"/>
  <c r="AI19" i="4"/>
  <c r="AI20" i="4"/>
  <c r="AI21" i="4"/>
  <c r="AI22" i="4"/>
  <c r="AI23" i="4"/>
  <c r="AG19" i="4"/>
  <c r="AG20" i="4"/>
  <c r="AG21" i="4"/>
  <c r="AG22" i="4"/>
  <c r="AG23" i="4"/>
  <c r="AE19" i="4"/>
  <c r="AE20" i="4"/>
  <c r="AE21" i="4"/>
  <c r="AE22" i="4"/>
  <c r="AE23" i="4"/>
  <c r="AC19" i="4"/>
  <c r="AC20" i="4"/>
  <c r="AC21" i="4"/>
  <c r="AC22" i="4"/>
  <c r="AC23" i="4"/>
  <c r="AA19" i="4"/>
  <c r="AA20" i="4"/>
  <c r="AA21" i="4"/>
  <c r="AA22" i="4"/>
  <c r="AA23" i="4"/>
  <c r="Y19" i="4"/>
  <c r="Y20" i="4"/>
  <c r="Y21" i="4"/>
  <c r="Y22" i="4"/>
  <c r="Y23" i="4"/>
  <c r="U19" i="4"/>
  <c r="U20" i="4"/>
  <c r="U21" i="4"/>
  <c r="U22" i="4"/>
  <c r="U23" i="4"/>
  <c r="W19" i="4"/>
  <c r="W20" i="4"/>
  <c r="W21" i="4"/>
  <c r="W22" i="4"/>
  <c r="W23" i="4"/>
  <c r="S19" i="4"/>
  <c r="S20" i="4"/>
  <c r="S21" i="4"/>
  <c r="S22" i="4"/>
  <c r="S23" i="4"/>
  <c r="Q19" i="4"/>
  <c r="Q20" i="4"/>
  <c r="Q21" i="4"/>
  <c r="Q22" i="4"/>
  <c r="Q23" i="4"/>
  <c r="O19" i="4"/>
  <c r="O20" i="4"/>
  <c r="O21" i="4"/>
  <c r="O22" i="4"/>
  <c r="O23" i="4"/>
  <c r="M19" i="4"/>
  <c r="M20" i="4"/>
  <c r="M21" i="4"/>
  <c r="M22" i="4"/>
  <c r="M23" i="4"/>
  <c r="K19" i="4"/>
  <c r="K20" i="4"/>
  <c r="K21" i="4"/>
  <c r="K22" i="4"/>
  <c r="K23" i="4"/>
  <c r="G19" i="4"/>
  <c r="G20" i="4"/>
  <c r="G21" i="4"/>
  <c r="G22" i="4"/>
  <c r="G23" i="4"/>
  <c r="I19" i="4"/>
  <c r="I20" i="4"/>
  <c r="I21" i="4"/>
  <c r="I22" i="4"/>
  <c r="I23" i="4"/>
  <c r="E23" i="4"/>
  <c r="E22" i="4"/>
  <c r="E21" i="4"/>
  <c r="E20" i="4"/>
  <c r="E19" i="4"/>
  <c r="CK29" i="8" l="1"/>
  <c r="CK21" i="8"/>
  <c r="CK32" i="8"/>
  <c r="BW63" i="8"/>
  <c r="BW55" i="8"/>
  <c r="BW58" i="8"/>
  <c r="BW61" i="8"/>
  <c r="BW52" i="8"/>
  <c r="BW62" i="8"/>
  <c r="BW64" i="8"/>
  <c r="BW56" i="8"/>
  <c r="BW50" i="8"/>
  <c r="BW66" i="8"/>
  <c r="BW60" i="8"/>
  <c r="BW65" i="8"/>
  <c r="BW51" i="8"/>
  <c r="BW67" i="8"/>
  <c r="BW68" i="8"/>
  <c r="BW49" i="8"/>
  <c r="BW53" i="8"/>
  <c r="BW54" i="8"/>
  <c r="BW57" i="8"/>
  <c r="BW59" i="8"/>
  <c r="CK43" i="8"/>
  <c r="CK8" i="8"/>
  <c r="CK24" i="8"/>
  <c r="CK26" i="8"/>
  <c r="CK7" i="8"/>
  <c r="CK44" i="8"/>
  <c r="CK9" i="8"/>
  <c r="CK39" i="8"/>
  <c r="CK16" i="8"/>
  <c r="CK19" i="8"/>
  <c r="CK13" i="8"/>
  <c r="CK11" i="8"/>
  <c r="CK42" i="8"/>
  <c r="CK15" i="8"/>
  <c r="CK36" i="8"/>
  <c r="CK23" i="8"/>
  <c r="CK14" i="8"/>
  <c r="CK37" i="8"/>
  <c r="CK31" i="8"/>
  <c r="CK27" i="8"/>
  <c r="CK28" i="8"/>
  <c r="CK41" i="8"/>
  <c r="CK38" i="8"/>
  <c r="CK12" i="8"/>
  <c r="CK25" i="8"/>
  <c r="CK30" i="8"/>
  <c r="CK40" i="8"/>
  <c r="CK18" i="8"/>
  <c r="CK34" i="8"/>
  <c r="CK20" i="8"/>
  <c r="CK35" i="8"/>
  <c r="CK17" i="8"/>
  <c r="CK10" i="8"/>
  <c r="CK33" i="8"/>
  <c r="BW48" i="8"/>
  <c r="BS48" i="8"/>
  <c r="BU48" i="8"/>
  <c r="BP48" i="8"/>
  <c r="BV48" i="8"/>
  <c r="BQ48" i="8"/>
  <c r="BT48" i="8"/>
  <c r="BR48" i="8"/>
  <c r="BJ51" i="8"/>
  <c r="L59" i="8"/>
  <c r="O102" i="4"/>
  <c r="K38" i="4"/>
  <c r="G38" i="4"/>
  <c r="G224" i="4"/>
  <c r="Y224" i="4"/>
  <c r="I224" i="4"/>
  <c r="W224" i="4"/>
  <c r="BU224" i="4"/>
  <c r="E244" i="4"/>
  <c r="E224" i="4"/>
  <c r="Y244" i="4"/>
  <c r="S224" i="4"/>
  <c r="CA244" i="4"/>
  <c r="Q224" i="4"/>
  <c r="Q244" i="4"/>
  <c r="O224" i="4"/>
  <c r="AE224" i="4"/>
  <c r="U224" i="4"/>
  <c r="BA150" i="4"/>
  <c r="M224" i="4"/>
  <c r="BM224" i="4"/>
  <c r="K224" i="4"/>
  <c r="AA224" i="4"/>
  <c r="BK224" i="4"/>
  <c r="AC205" i="4"/>
  <c r="BI205" i="4"/>
  <c r="AM224" i="4"/>
  <c r="AW224" i="4"/>
  <c r="BO244" i="4"/>
  <c r="BW244" i="4"/>
  <c r="AU224" i="4"/>
  <c r="BM244" i="4"/>
  <c r="AS224" i="4"/>
  <c r="CA224" i="4"/>
  <c r="AW244" i="4"/>
  <c r="AQ165" i="4"/>
  <c r="AO224" i="4"/>
  <c r="BG224" i="4"/>
  <c r="BY224" i="4"/>
  <c r="AK224" i="4"/>
  <c r="BW224" i="4"/>
  <c r="W244" i="4"/>
  <c r="O160" i="4"/>
  <c r="AY165" i="4"/>
  <c r="AI224" i="4"/>
  <c r="BY236" i="4"/>
  <c r="M244" i="4"/>
  <c r="BA244" i="4"/>
  <c r="AG224" i="4"/>
  <c r="BS224" i="4"/>
  <c r="AG236" i="4"/>
  <c r="AK244" i="4"/>
  <c r="BO224" i="4"/>
  <c r="BQ224" i="4"/>
  <c r="I236" i="4"/>
  <c r="W236" i="4"/>
  <c r="AM236" i="4"/>
  <c r="AU236" i="4"/>
  <c r="BS236" i="4"/>
  <c r="AE244" i="4"/>
  <c r="S160" i="4"/>
  <c r="I150" i="4"/>
  <c r="W150" i="4"/>
  <c r="BA224" i="4"/>
  <c r="BC236" i="4"/>
  <c r="K244" i="4"/>
  <c r="U244" i="4"/>
  <c r="AM244" i="4"/>
  <c r="AU244" i="4"/>
  <c r="BU244" i="4"/>
  <c r="CA155" i="4"/>
  <c r="AY224" i="4"/>
  <c r="G236" i="4"/>
  <c r="AC236" i="4"/>
  <c r="AK236" i="4"/>
  <c r="AW236" i="4"/>
  <c r="BG236" i="4"/>
  <c r="AC244" i="4"/>
  <c r="BK244" i="4"/>
  <c r="BS244" i="4"/>
  <c r="AQ224" i="4"/>
  <c r="BC224" i="4"/>
  <c r="BE224" i="4"/>
  <c r="M236" i="4"/>
  <c r="Y236" i="4"/>
  <c r="BU236" i="4"/>
  <c r="G244" i="4"/>
  <c r="S244" i="4"/>
  <c r="AS244" i="4"/>
  <c r="BY244" i="4"/>
  <c r="O155" i="4"/>
  <c r="AC165" i="4"/>
  <c r="K236" i="4"/>
  <c r="S236" i="4"/>
  <c r="AA236" i="4"/>
  <c r="AQ236" i="4"/>
  <c r="AY236" i="4"/>
  <c r="BQ236" i="4"/>
  <c r="AA244" i="4"/>
  <c r="AI244" i="4"/>
  <c r="BI244" i="4"/>
  <c r="I145" i="4"/>
  <c r="BG150" i="4"/>
  <c r="E236" i="4"/>
  <c r="Q236" i="4"/>
  <c r="AE236" i="4"/>
  <c r="AI236" i="4"/>
  <c r="AO236" i="4"/>
  <c r="BA236" i="4"/>
  <c r="BO236" i="4"/>
  <c r="BW236" i="4"/>
  <c r="I244" i="4"/>
  <c r="AY244" i="4"/>
  <c r="BQ244" i="4"/>
  <c r="BI224" i="4"/>
  <c r="U236" i="4"/>
  <c r="BE236" i="4"/>
  <c r="BK236" i="4"/>
  <c r="BM236" i="4"/>
  <c r="CA236" i="4"/>
  <c r="O244" i="4"/>
  <c r="AG244" i="4"/>
  <c r="AO244" i="4"/>
  <c r="BC244" i="4"/>
  <c r="BE244" i="4"/>
  <c r="BG244" i="4"/>
  <c r="AQ244" i="4"/>
  <c r="BI236" i="4"/>
  <c r="AS236" i="4"/>
  <c r="O236" i="4"/>
  <c r="AC224" i="4"/>
  <c r="K150" i="4"/>
  <c r="AK150" i="4"/>
  <c r="BA165" i="4"/>
  <c r="E140" i="4"/>
  <c r="K140" i="4"/>
  <c r="O140" i="4"/>
  <c r="Y140" i="4"/>
  <c r="AO140" i="4"/>
  <c r="BG140" i="4"/>
  <c r="BO140" i="4"/>
  <c r="CA140" i="4"/>
  <c r="BU205" i="4"/>
  <c r="BW165" i="4"/>
  <c r="AM165" i="4"/>
  <c r="AY145" i="4"/>
  <c r="AC150" i="4"/>
  <c r="E155" i="4"/>
  <c r="W140" i="4"/>
  <c r="AG140" i="4"/>
  <c r="BM140" i="4"/>
  <c r="AK215" i="4"/>
  <c r="BK215" i="4"/>
  <c r="BM215" i="4"/>
  <c r="G145" i="4"/>
  <c r="Y145" i="4"/>
  <c r="AK145" i="4"/>
  <c r="AA160" i="4"/>
  <c r="AA205" i="4"/>
  <c r="G140" i="4"/>
  <c r="AI140" i="4"/>
  <c r="AW140" i="4"/>
  <c r="AY140" i="4"/>
  <c r="BC140" i="4"/>
  <c r="E215" i="4"/>
  <c r="I215" i="4"/>
  <c r="BW215" i="4"/>
  <c r="BY215" i="4"/>
  <c r="E145" i="4"/>
  <c r="AE145" i="4"/>
  <c r="E150" i="4"/>
  <c r="AW160" i="4"/>
  <c r="U140" i="4"/>
  <c r="AE140" i="4"/>
  <c r="AK140" i="4"/>
  <c r="BE140" i="4"/>
  <c r="BK140" i="4"/>
  <c r="BU140" i="4"/>
  <c r="Q215" i="4"/>
  <c r="AE215" i="4"/>
  <c r="AG215" i="4"/>
  <c r="AS215" i="4"/>
  <c r="BC205" i="4"/>
  <c r="AC140" i="4"/>
  <c r="AS140" i="4"/>
  <c r="AU140" i="4"/>
  <c r="BI140" i="4"/>
  <c r="BY140" i="4"/>
  <c r="S215" i="4"/>
  <c r="I140" i="4"/>
  <c r="M140" i="4"/>
  <c r="G215" i="4"/>
  <c r="O215" i="4"/>
  <c r="U215" i="4"/>
  <c r="AA215" i="4"/>
  <c r="AI215" i="4"/>
  <c r="AU215" i="4"/>
  <c r="BA215" i="4"/>
  <c r="BC215" i="4"/>
  <c r="BO215" i="4"/>
  <c r="AQ140" i="4"/>
  <c r="BQ140" i="4"/>
  <c r="BS140" i="4"/>
  <c r="Y215" i="4"/>
  <c r="AQ215" i="4"/>
  <c r="AW215" i="4"/>
  <c r="BQ215" i="4"/>
  <c r="BU215" i="4"/>
  <c r="BY145" i="4"/>
  <c r="BY160" i="4"/>
  <c r="Q165" i="4"/>
  <c r="Q140" i="4"/>
  <c r="S140" i="4"/>
  <c r="AA140" i="4"/>
  <c r="AM140" i="4"/>
  <c r="BA140" i="4"/>
  <c r="BW140" i="4"/>
  <c r="K215" i="4"/>
  <c r="M215" i="4"/>
  <c r="W215" i="4"/>
  <c r="AC215" i="4"/>
  <c r="AM215" i="4"/>
  <c r="AO215" i="4"/>
  <c r="AY215" i="4"/>
  <c r="BE215" i="4"/>
  <c r="BG215" i="4"/>
  <c r="BI215" i="4"/>
  <c r="BS215" i="4"/>
  <c r="CA215" i="4"/>
  <c r="O145" i="4"/>
  <c r="AO145" i="4"/>
  <c r="BE145" i="4"/>
  <c r="BU145" i="4"/>
  <c r="CA145" i="4"/>
  <c r="S150" i="4"/>
  <c r="BA155" i="4"/>
  <c r="BQ155" i="4"/>
  <c r="G160" i="4"/>
  <c r="BO160" i="4"/>
  <c r="BU160" i="4"/>
  <c r="I165" i="4"/>
  <c r="W165" i="4"/>
  <c r="BQ165" i="4"/>
  <c r="S205" i="4"/>
  <c r="BK145" i="4"/>
  <c r="AY150" i="4"/>
  <c r="BY150" i="4"/>
  <c r="K155" i="4"/>
  <c r="AQ155" i="4"/>
  <c r="BG155" i="4"/>
  <c r="AE160" i="4"/>
  <c r="BE160" i="4"/>
  <c r="M165" i="4"/>
  <c r="AW165" i="4"/>
  <c r="BG165" i="4"/>
  <c r="Y205" i="4"/>
  <c r="AO205" i="4"/>
  <c r="BE205" i="4"/>
  <c r="AA145" i="4"/>
  <c r="BG145" i="4"/>
  <c r="BQ145" i="4"/>
  <c r="O150" i="4"/>
  <c r="AE150" i="4"/>
  <c r="AO150" i="4"/>
  <c r="BE150" i="4"/>
  <c r="BO150" i="4"/>
  <c r="Q155" i="4"/>
  <c r="AC155" i="4"/>
  <c r="AG155" i="4"/>
  <c r="U160" i="4"/>
  <c r="BA160" i="4"/>
  <c r="CA160" i="4"/>
  <c r="O205" i="4"/>
  <c r="AE205" i="4"/>
  <c r="AU205" i="4"/>
  <c r="Q145" i="4"/>
  <c r="AQ145" i="4"/>
  <c r="U150" i="4"/>
  <c r="W155" i="4"/>
  <c r="BS155" i="4"/>
  <c r="AQ160" i="4"/>
  <c r="BQ160" i="4"/>
  <c r="BS165" i="4"/>
  <c r="E205" i="4"/>
  <c r="U205" i="4"/>
  <c r="AK205" i="4"/>
  <c r="AM145" i="4"/>
  <c r="AW145" i="4"/>
  <c r="BC145" i="4"/>
  <c r="Q150" i="4"/>
  <c r="CA150" i="4"/>
  <c r="M155" i="4"/>
  <c r="BI155" i="4"/>
  <c r="BY155" i="4"/>
  <c r="AG160" i="4"/>
  <c r="BG160" i="4"/>
  <c r="AS165" i="4"/>
  <c r="BI165" i="4"/>
  <c r="BY165" i="4"/>
  <c r="BQ205" i="4"/>
  <c r="CA205" i="4"/>
  <c r="AI115" i="4"/>
  <c r="AC145" i="4"/>
  <c r="AI145" i="4"/>
  <c r="BS145" i="4"/>
  <c r="BQ150" i="4"/>
  <c r="AI155" i="4"/>
  <c r="AU155" i="4"/>
  <c r="AY155" i="4"/>
  <c r="BM160" i="4"/>
  <c r="AO165" i="4"/>
  <c r="BO165" i="4"/>
  <c r="M205" i="4"/>
  <c r="Q205" i="4"/>
  <c r="AY205" i="4"/>
  <c r="S145" i="4"/>
  <c r="BI145" i="4"/>
  <c r="BW150" i="4"/>
  <c r="Y155" i="4"/>
  <c r="AO155" i="4"/>
  <c r="Y160" i="4"/>
  <c r="AS160" i="4"/>
  <c r="K165" i="4"/>
  <c r="AA165" i="4"/>
  <c r="AK165" i="4"/>
  <c r="BU165" i="4"/>
  <c r="AM205" i="4"/>
  <c r="BM205" i="4"/>
  <c r="AS145" i="4"/>
  <c r="M150" i="4"/>
  <c r="AA150" i="4"/>
  <c r="AQ150" i="4"/>
  <c r="AU150" i="4"/>
  <c r="BU150" i="4"/>
  <c r="U155" i="4"/>
  <c r="AE155" i="4"/>
  <c r="BE155" i="4"/>
  <c r="BO155" i="4"/>
  <c r="Q160" i="4"/>
  <c r="W160" i="4"/>
  <c r="AO160" i="4"/>
  <c r="BC160" i="4"/>
  <c r="BS160" i="4"/>
  <c r="BW160" i="4"/>
  <c r="AG165" i="4"/>
  <c r="BC165" i="4"/>
  <c r="BA205" i="4"/>
  <c r="BO205" i="4"/>
  <c r="BY205" i="4"/>
  <c r="K145" i="4"/>
  <c r="U145" i="4"/>
  <c r="BM145" i="4"/>
  <c r="BW145" i="4"/>
  <c r="G150" i="4"/>
  <c r="AG150" i="4"/>
  <c r="AW150" i="4"/>
  <c r="BK150" i="4"/>
  <c r="I155" i="4"/>
  <c r="AA155" i="4"/>
  <c r="AK155" i="4"/>
  <c r="BK155" i="4"/>
  <c r="BU155" i="4"/>
  <c r="M160" i="4"/>
  <c r="AY160" i="4"/>
  <c r="BI160" i="4"/>
  <c r="G165" i="4"/>
  <c r="S165" i="4"/>
  <c r="AU165" i="4"/>
  <c r="BE165" i="4"/>
  <c r="W205" i="4"/>
  <c r="AG205" i="4"/>
  <c r="AQ205" i="4"/>
  <c r="BK205" i="4"/>
  <c r="AE122" i="4"/>
  <c r="M145" i="4"/>
  <c r="AK160" i="4"/>
  <c r="AU160" i="4"/>
  <c r="O165" i="4"/>
  <c r="U165" i="4"/>
  <c r="Y165" i="4"/>
  <c r="AI165" i="4"/>
  <c r="G205" i="4"/>
  <c r="BG205" i="4"/>
  <c r="AE165" i="4"/>
  <c r="AM117" i="4"/>
  <c r="BS117" i="4"/>
  <c r="W145" i="4"/>
  <c r="AU145" i="4"/>
  <c r="BO145" i="4"/>
  <c r="AI150" i="4"/>
  <c r="AM150" i="4"/>
  <c r="BI150" i="4"/>
  <c r="BM150" i="4"/>
  <c r="G155" i="4"/>
  <c r="AM155" i="4"/>
  <c r="AS155" i="4"/>
  <c r="AW155" i="4"/>
  <c r="BC155" i="4"/>
  <c r="BW155" i="4"/>
  <c r="AC160" i="4"/>
  <c r="BK160" i="4"/>
  <c r="AI205" i="4"/>
  <c r="AS205" i="4"/>
  <c r="AG145" i="4"/>
  <c r="BA145" i="4"/>
  <c r="Y150" i="4"/>
  <c r="AS150" i="4"/>
  <c r="BC150" i="4"/>
  <c r="BS150" i="4"/>
  <c r="S155" i="4"/>
  <c r="BM155" i="4"/>
  <c r="E160" i="4"/>
  <c r="K160" i="4"/>
  <c r="AM160" i="4"/>
  <c r="BK165" i="4"/>
  <c r="K205" i="4"/>
  <c r="BW205" i="4"/>
  <c r="I160" i="4"/>
  <c r="AI160" i="4"/>
  <c r="BM165" i="4"/>
  <c r="CA165" i="4"/>
  <c r="I205" i="4"/>
  <c r="AW205" i="4"/>
  <c r="BS205" i="4"/>
  <c r="E165" i="4"/>
  <c r="AC122" i="4"/>
  <c r="S122" i="4"/>
  <c r="AK117" i="4"/>
  <c r="BE122" i="4"/>
  <c r="U122" i="4"/>
  <c r="AS117" i="4"/>
  <c r="BE117" i="4"/>
  <c r="BU117" i="4"/>
  <c r="M122" i="4"/>
  <c r="BQ122" i="4"/>
  <c r="AQ117" i="4"/>
  <c r="E117" i="4"/>
  <c r="BW122" i="4"/>
  <c r="BG122" i="4"/>
  <c r="G117" i="4"/>
  <c r="AU117" i="4"/>
  <c r="CA117" i="4"/>
  <c r="AM122" i="4"/>
  <c r="AS122" i="4"/>
  <c r="O117" i="4"/>
  <c r="BA117" i="4"/>
  <c r="BQ117" i="4"/>
  <c r="Q117" i="4"/>
  <c r="U117" i="4"/>
  <c r="BG117" i="4"/>
  <c r="O122" i="4"/>
  <c r="Y122" i="4"/>
  <c r="AY122" i="4"/>
  <c r="BI122" i="4"/>
  <c r="BY122" i="4"/>
  <c r="K117" i="4"/>
  <c r="E122" i="4"/>
  <c r="AO122" i="4"/>
  <c r="BA122" i="4"/>
  <c r="BK122" i="4"/>
  <c r="M117" i="4"/>
  <c r="BU122" i="4"/>
  <c r="I117" i="4"/>
  <c r="W117" i="4"/>
  <c r="BI117" i="4"/>
  <c r="AG122" i="4"/>
  <c r="AK122" i="4"/>
  <c r="Y117" i="4"/>
  <c r="AI114" i="4"/>
  <c r="AW117" i="4"/>
  <c r="BK117" i="4"/>
  <c r="I122" i="4"/>
  <c r="W122" i="4"/>
  <c r="AA122" i="4"/>
  <c r="BM122" i="4"/>
  <c r="BS122" i="4"/>
  <c r="CA122" i="4"/>
  <c r="AA117" i="4"/>
  <c r="AO117" i="4"/>
  <c r="BC117" i="4"/>
  <c r="AQ122" i="4"/>
  <c r="AY117" i="4"/>
  <c r="BM117" i="4"/>
  <c r="BW117" i="4"/>
  <c r="G122" i="4"/>
  <c r="BO122" i="4"/>
  <c r="AU122" i="4"/>
  <c r="AW122" i="4"/>
  <c r="AI122" i="4"/>
  <c r="S117" i="4"/>
  <c r="AC117" i="4"/>
  <c r="AI116" i="4"/>
  <c r="BO117" i="4"/>
  <c r="BY117" i="4"/>
  <c r="K122" i="4"/>
  <c r="Q122" i="4"/>
  <c r="BC122" i="4"/>
  <c r="AE117" i="4"/>
  <c r="Y107" i="4"/>
  <c r="AC112" i="4"/>
  <c r="BG107" i="4"/>
  <c r="BC107" i="4"/>
  <c r="BS107" i="4"/>
  <c r="K112" i="4"/>
  <c r="AE107" i="4"/>
  <c r="BO112" i="4"/>
  <c r="O107" i="4"/>
  <c r="AQ107" i="4"/>
  <c r="AO112" i="4"/>
  <c r="BE112" i="4"/>
  <c r="AK112" i="4"/>
  <c r="BY107" i="4"/>
  <c r="BS112" i="4"/>
  <c r="BO107" i="4"/>
  <c r="G107" i="4"/>
  <c r="AI107" i="4"/>
  <c r="AS107" i="4"/>
  <c r="U112" i="4"/>
  <c r="AE112" i="4"/>
  <c r="CA112" i="4"/>
  <c r="E107" i="4"/>
  <c r="AK107" i="4"/>
  <c r="BE107" i="4"/>
  <c r="BQ107" i="4"/>
  <c r="I112" i="4"/>
  <c r="BW112" i="4"/>
  <c r="K107" i="4"/>
  <c r="AG112" i="4"/>
  <c r="BM112" i="4"/>
  <c r="AA107" i="4"/>
  <c r="CA107" i="4"/>
  <c r="G112" i="4"/>
  <c r="BC112" i="4"/>
  <c r="I107" i="4"/>
  <c r="BW107" i="4"/>
  <c r="O112" i="4"/>
  <c r="BI112" i="4"/>
  <c r="BY112" i="4"/>
  <c r="M107" i="4"/>
  <c r="W107" i="4"/>
  <c r="BM107" i="4"/>
  <c r="AI112" i="4"/>
  <c r="AY112" i="4"/>
  <c r="BK112" i="4"/>
  <c r="M112" i="4"/>
  <c r="AO107" i="4"/>
  <c r="AY107" i="4"/>
  <c r="BI107" i="4"/>
  <c r="Q112" i="4"/>
  <c r="AA112" i="4"/>
  <c r="BA112" i="4"/>
  <c r="AU107" i="4"/>
  <c r="BU107" i="4"/>
  <c r="W112" i="4"/>
  <c r="AQ112" i="4"/>
  <c r="AG107" i="4"/>
  <c r="BA107" i="4"/>
  <c r="BK107" i="4"/>
  <c r="E112" i="4"/>
  <c r="S112" i="4"/>
  <c r="AW112" i="4"/>
  <c r="BU112" i="4"/>
  <c r="S107" i="4"/>
  <c r="AC107" i="4"/>
  <c r="AM112" i="4"/>
  <c r="BG112" i="4"/>
  <c r="AM107" i="4"/>
  <c r="AW107" i="4"/>
  <c r="Y112" i="4"/>
  <c r="AS112" i="4"/>
  <c r="BQ112" i="4"/>
  <c r="U107" i="4"/>
  <c r="AU112" i="4"/>
  <c r="BY102" i="4"/>
  <c r="BK102" i="4"/>
  <c r="W102" i="4"/>
  <c r="Q102" i="4"/>
  <c r="E102" i="4"/>
  <c r="AY102" i="4"/>
  <c r="AC186" i="4"/>
  <c r="AE200" i="4"/>
  <c r="BQ102" i="4"/>
  <c r="BM102" i="4"/>
  <c r="BI102" i="4"/>
  <c r="BS102" i="4"/>
  <c r="AU200" i="4"/>
  <c r="BE200" i="4"/>
  <c r="AO200" i="4"/>
  <c r="BE102" i="4"/>
  <c r="AI200" i="4"/>
  <c r="U102" i="4"/>
  <c r="AE102" i="4"/>
  <c r="AU102" i="4"/>
  <c r="I200" i="4"/>
  <c r="AA102" i="4"/>
  <c r="AG186" i="4"/>
  <c r="AY200" i="4"/>
  <c r="Q186" i="4"/>
  <c r="AM200" i="4"/>
  <c r="AS200" i="4"/>
  <c r="AQ102" i="4"/>
  <c r="BA102" i="4"/>
  <c r="BO102" i="4"/>
  <c r="E186" i="4"/>
  <c r="AK186" i="4"/>
  <c r="Q200" i="4"/>
  <c r="BO200" i="4"/>
  <c r="I102" i="4"/>
  <c r="S102" i="4"/>
  <c r="AG102" i="4"/>
  <c r="AW102" i="4"/>
  <c r="BG102" i="4"/>
  <c r="I186" i="4"/>
  <c r="U186" i="4"/>
  <c r="Y186" i="4"/>
  <c r="K200" i="4"/>
  <c r="AW200" i="4"/>
  <c r="AM102" i="4"/>
  <c r="CA179" i="4"/>
  <c r="CA186" i="4"/>
  <c r="G200" i="4"/>
  <c r="BQ200" i="4"/>
  <c r="AC102" i="4"/>
  <c r="AS102" i="4"/>
  <c r="BC102" i="4"/>
  <c r="BU102" i="4"/>
  <c r="BE186" i="4"/>
  <c r="BM186" i="4"/>
  <c r="BS186" i="4"/>
  <c r="BM200" i="4"/>
  <c r="G102" i="4"/>
  <c r="Y102" i="4"/>
  <c r="AI102" i="4"/>
  <c r="AO102" i="4"/>
  <c r="AY186" i="4"/>
  <c r="BC186" i="4"/>
  <c r="BU200" i="4"/>
  <c r="BW200" i="4"/>
  <c r="CA200" i="4"/>
  <c r="AK102" i="4"/>
  <c r="BW102" i="4"/>
  <c r="CA102" i="4"/>
  <c r="O186" i="4"/>
  <c r="AW186" i="4"/>
  <c r="AA200" i="4"/>
  <c r="BK200" i="4"/>
  <c r="AE179" i="4"/>
  <c r="G186" i="4"/>
  <c r="K186" i="4"/>
  <c r="AS186" i="4"/>
  <c r="BQ186" i="4"/>
  <c r="BW186" i="4"/>
  <c r="W200" i="4"/>
  <c r="AG200" i="4"/>
  <c r="AK200" i="4"/>
  <c r="BA200" i="4"/>
  <c r="BG200" i="4"/>
  <c r="S186" i="4"/>
  <c r="AU186" i="4"/>
  <c r="O200" i="4"/>
  <c r="U200" i="4"/>
  <c r="AI186" i="4"/>
  <c r="AQ186" i="4"/>
  <c r="BO186" i="4"/>
  <c r="BU186" i="4"/>
  <c r="AC200" i="4"/>
  <c r="BI200" i="4"/>
  <c r="M186" i="4"/>
  <c r="AA186" i="4"/>
  <c r="AE186" i="4"/>
  <c r="AO186" i="4"/>
  <c r="Y200" i="4"/>
  <c r="AM186" i="4"/>
  <c r="BI186" i="4"/>
  <c r="BC200" i="4"/>
  <c r="W186" i="4"/>
  <c r="BA186" i="4"/>
  <c r="BK186" i="4"/>
  <c r="BY186" i="4"/>
  <c r="M200" i="4"/>
  <c r="S200" i="4"/>
  <c r="BY200" i="4"/>
  <c r="AQ200" i="4"/>
  <c r="E200" i="4"/>
  <c r="BG186" i="4"/>
  <c r="CA172" i="4"/>
  <c r="BS179" i="4"/>
  <c r="AK179" i="4"/>
  <c r="BW179" i="4"/>
  <c r="BQ179" i="4"/>
  <c r="BU179" i="4"/>
  <c r="AS179" i="4"/>
  <c r="BW172" i="4"/>
  <c r="BY179" i="4"/>
  <c r="W179" i="4"/>
  <c r="BI179" i="4"/>
  <c r="BS172" i="4"/>
  <c r="Q179" i="4"/>
  <c r="BO179" i="4"/>
  <c r="U179" i="4"/>
  <c r="AW179" i="4"/>
  <c r="K179" i="4"/>
  <c r="S179" i="4"/>
  <c r="AQ179" i="4"/>
  <c r="BG179" i="4"/>
  <c r="BK179" i="4"/>
  <c r="AA179" i="4"/>
  <c r="M179" i="4"/>
  <c r="BQ172" i="4"/>
  <c r="I179" i="4"/>
  <c r="AC179" i="4"/>
  <c r="BC179" i="4"/>
  <c r="BY172" i="4"/>
  <c r="BM179" i="4"/>
  <c r="AG179" i="4"/>
  <c r="BE179" i="4"/>
  <c r="E179" i="4"/>
  <c r="G179" i="4"/>
  <c r="Y179" i="4"/>
  <c r="AU179" i="4"/>
  <c r="AY179" i="4"/>
  <c r="AO179" i="4"/>
  <c r="AM179" i="4"/>
  <c r="AK172" i="4"/>
  <c r="BI172" i="4"/>
  <c r="BU172" i="4"/>
  <c r="O179" i="4"/>
  <c r="AI179" i="4"/>
  <c r="BA179" i="4"/>
  <c r="Q172" i="4"/>
  <c r="W129" i="4"/>
  <c r="AG129" i="4"/>
  <c r="AG172" i="4"/>
  <c r="BW129" i="4"/>
  <c r="AU172" i="4"/>
  <c r="AY172" i="4"/>
  <c r="BM172" i="4"/>
  <c r="BE172" i="4"/>
  <c r="O172" i="4"/>
  <c r="U172" i="4"/>
  <c r="BA172" i="4"/>
  <c r="G172" i="4"/>
  <c r="AE172" i="4"/>
  <c r="K172" i="4"/>
  <c r="AQ129" i="4"/>
  <c r="BO129" i="4"/>
  <c r="W172" i="4"/>
  <c r="AI172" i="4"/>
  <c r="AK129" i="4"/>
  <c r="AE129" i="4"/>
  <c r="BM129" i="4"/>
  <c r="M172" i="4"/>
  <c r="S172" i="4"/>
  <c r="AM172" i="4"/>
  <c r="AA129" i="4"/>
  <c r="BC129" i="4"/>
  <c r="S129" i="4"/>
  <c r="BG129" i="4"/>
  <c r="Y172" i="4"/>
  <c r="O129" i="4"/>
  <c r="E172" i="4"/>
  <c r="AO172" i="4"/>
  <c r="BK172" i="4"/>
  <c r="G129" i="4"/>
  <c r="M129" i="4"/>
  <c r="BA129" i="4"/>
  <c r="BK129" i="4"/>
  <c r="AC172" i="4"/>
  <c r="AW172" i="4"/>
  <c r="BG172" i="4"/>
  <c r="AI129" i="4"/>
  <c r="AY129" i="4"/>
  <c r="I172" i="4"/>
  <c r="BC172" i="4"/>
  <c r="BO172" i="4"/>
  <c r="AS129" i="4"/>
  <c r="AQ172" i="4"/>
  <c r="AA172" i="4"/>
  <c r="AM129" i="4"/>
  <c r="BQ129" i="4"/>
  <c r="BY129" i="4"/>
  <c r="Y129" i="4"/>
  <c r="BE129" i="4"/>
  <c r="K129" i="4"/>
  <c r="AW129" i="4"/>
  <c r="BU129" i="4"/>
  <c r="AC129" i="4"/>
  <c r="M94" i="4"/>
  <c r="U129" i="4"/>
  <c r="AU129" i="4"/>
  <c r="BI129" i="4"/>
  <c r="AO129" i="4"/>
  <c r="BS129" i="4"/>
  <c r="CA129" i="4"/>
  <c r="Q129" i="4"/>
  <c r="I129" i="4"/>
  <c r="E129" i="4"/>
  <c r="BI94" i="4"/>
  <c r="BC94" i="4"/>
  <c r="BQ94" i="4"/>
  <c r="K94" i="4"/>
  <c r="AW94" i="4"/>
  <c r="BO94" i="4"/>
  <c r="U94" i="4"/>
  <c r="AA94" i="4"/>
  <c r="BW94" i="4"/>
  <c r="G94" i="4"/>
  <c r="O94" i="4"/>
  <c r="AU94" i="4"/>
  <c r="BG94" i="4"/>
  <c r="AO94" i="4"/>
  <c r="AS94" i="4"/>
  <c r="AY94" i="4"/>
  <c r="AC94" i="4"/>
  <c r="BU94" i="4"/>
  <c r="W94" i="4"/>
  <c r="BA94" i="4"/>
  <c r="S94" i="4"/>
  <c r="AG94" i="4"/>
  <c r="AQ94" i="4"/>
  <c r="BK94" i="4"/>
  <c r="I94" i="4"/>
  <c r="CA94" i="4"/>
  <c r="BM94" i="4"/>
  <c r="BS94" i="4"/>
  <c r="BE94" i="4"/>
  <c r="AK94" i="4"/>
  <c r="Y94" i="4"/>
  <c r="AE94" i="4"/>
  <c r="AI94" i="4"/>
  <c r="AM94" i="4"/>
  <c r="Q94" i="4"/>
  <c r="BY94" i="4"/>
  <c r="E94" i="4"/>
  <c r="Y87" i="4"/>
  <c r="E87" i="4"/>
  <c r="I87" i="4"/>
  <c r="AS87" i="4"/>
  <c r="M87" i="4"/>
  <c r="K87" i="4"/>
  <c r="BE87" i="4"/>
  <c r="BK87" i="4"/>
  <c r="AQ87" i="4"/>
  <c r="AK87" i="4"/>
  <c r="AY87" i="4"/>
  <c r="AE87" i="4"/>
  <c r="S87" i="4"/>
  <c r="BU87" i="4"/>
  <c r="O87" i="4"/>
  <c r="BC87" i="4"/>
  <c r="BS87" i="4"/>
  <c r="AW87" i="4"/>
  <c r="AO87" i="4"/>
  <c r="BA87" i="4"/>
  <c r="AU87" i="4"/>
  <c r="Q87" i="4"/>
  <c r="U87" i="4"/>
  <c r="CA87" i="4"/>
  <c r="AC87" i="4"/>
  <c r="AG87" i="4"/>
  <c r="AI87" i="4"/>
  <c r="BW87" i="4"/>
  <c r="G87" i="4"/>
  <c r="AA87" i="4"/>
  <c r="BG87" i="4"/>
  <c r="BM87" i="4"/>
  <c r="BQ87" i="4"/>
  <c r="BY87" i="4"/>
  <c r="W87" i="4"/>
  <c r="BI87" i="4"/>
  <c r="BO87" i="4"/>
  <c r="AM87" i="4"/>
  <c r="BI80" i="4"/>
  <c r="Q80" i="4"/>
  <c r="AG80" i="4"/>
  <c r="AU80" i="4"/>
  <c r="AI80" i="4"/>
  <c r="AQ80" i="4"/>
  <c r="AC80" i="4"/>
  <c r="G80" i="4"/>
  <c r="BO80" i="4"/>
  <c r="CA73" i="4"/>
  <c r="AE80" i="4"/>
  <c r="BG80" i="4"/>
  <c r="BM80" i="4"/>
  <c r="BS80" i="4"/>
  <c r="AY80" i="4"/>
  <c r="AK80" i="4"/>
  <c r="O80" i="4"/>
  <c r="AW80" i="4"/>
  <c r="BU73" i="4"/>
  <c r="BQ80" i="4"/>
  <c r="M80" i="4"/>
  <c r="Y80" i="4"/>
  <c r="BK80" i="4"/>
  <c r="S80" i="4"/>
  <c r="BW80" i="4"/>
  <c r="BC80" i="4"/>
  <c r="BU80" i="4"/>
  <c r="BY80" i="4"/>
  <c r="E80" i="4"/>
  <c r="K80" i="4"/>
  <c r="W80" i="4"/>
  <c r="AO80" i="4"/>
  <c r="CA80" i="4"/>
  <c r="BE80" i="4"/>
  <c r="U80" i="4"/>
  <c r="AA80" i="4"/>
  <c r="AM80" i="4"/>
  <c r="AS80" i="4"/>
  <c r="BA80" i="4"/>
  <c r="I80" i="4"/>
  <c r="BS73" i="4"/>
  <c r="BY73" i="4"/>
  <c r="BW73" i="4"/>
  <c r="BQ73" i="4"/>
  <c r="I73" i="4"/>
  <c r="AS73" i="4"/>
  <c r="BC73" i="4"/>
  <c r="BK73" i="4"/>
  <c r="BE73" i="4"/>
  <c r="AC73" i="4"/>
  <c r="AY73" i="4"/>
  <c r="BO73" i="4"/>
  <c r="Q73" i="4"/>
  <c r="AM73" i="4"/>
  <c r="BM73" i="4"/>
  <c r="K73" i="4"/>
  <c r="AQ73" i="4"/>
  <c r="O73" i="4"/>
  <c r="AK73" i="4"/>
  <c r="AE73" i="4"/>
  <c r="AI73" i="4"/>
  <c r="Y73" i="4"/>
  <c r="W73" i="4"/>
  <c r="U73" i="4"/>
  <c r="G73" i="4"/>
  <c r="AA73" i="4"/>
  <c r="AO73" i="4"/>
  <c r="AU73" i="4"/>
  <c r="BG73" i="4"/>
  <c r="M73" i="4"/>
  <c r="AG73" i="4"/>
  <c r="BI73" i="4"/>
  <c r="S73" i="4"/>
  <c r="BA73" i="4"/>
  <c r="AW73" i="4"/>
  <c r="AO66" i="4"/>
  <c r="BE66" i="4"/>
  <c r="BQ66" i="4"/>
  <c r="M66" i="4"/>
  <c r="I66" i="4"/>
  <c r="AG66" i="4"/>
  <c r="AY66" i="4"/>
  <c r="AS66" i="4"/>
  <c r="Q66" i="4"/>
  <c r="BC66" i="4"/>
  <c r="BI66" i="4"/>
  <c r="BY66" i="4"/>
  <c r="E73" i="4"/>
  <c r="AA66" i="4"/>
  <c r="E66" i="4"/>
  <c r="O66" i="4"/>
  <c r="G66" i="4"/>
  <c r="AC66" i="4"/>
  <c r="Y66" i="4"/>
  <c r="AK66" i="4"/>
  <c r="BG66" i="4"/>
  <c r="BM66" i="4"/>
  <c r="AE66" i="4"/>
  <c r="AM66" i="4"/>
  <c r="BK66" i="4"/>
  <c r="BU66" i="4"/>
  <c r="BW66" i="4"/>
  <c r="U66" i="4"/>
  <c r="AU66" i="4"/>
  <c r="BW59" i="4"/>
  <c r="AQ66" i="4"/>
  <c r="AW66" i="4"/>
  <c r="AI66" i="4"/>
  <c r="BO66" i="4"/>
  <c r="BS66" i="4"/>
  <c r="S66" i="4"/>
  <c r="W66" i="4"/>
  <c r="CA66" i="4"/>
  <c r="K66" i="4"/>
  <c r="BO59" i="4"/>
  <c r="M59" i="4"/>
  <c r="BI59" i="4"/>
  <c r="BY59" i="4"/>
  <c r="AE59" i="4"/>
  <c r="BC59" i="4"/>
  <c r="CA59" i="4"/>
  <c r="BU59" i="4"/>
  <c r="E59" i="4"/>
  <c r="BG59" i="4"/>
  <c r="BK59" i="4"/>
  <c r="BM59" i="4"/>
  <c r="BE59" i="4"/>
  <c r="BQ59" i="4"/>
  <c r="AS59" i="4"/>
  <c r="AY59" i="4"/>
  <c r="BS59" i="4"/>
  <c r="S59" i="4"/>
  <c r="AQ59" i="4"/>
  <c r="Q59" i="4"/>
  <c r="K59" i="4"/>
  <c r="AI59" i="4"/>
  <c r="AC59" i="4"/>
  <c r="AK59" i="4"/>
  <c r="AM59" i="4"/>
  <c r="I59" i="4"/>
  <c r="AG59" i="4"/>
  <c r="AW59" i="4"/>
  <c r="W59" i="4"/>
  <c r="O59" i="4"/>
  <c r="Y59" i="4"/>
  <c r="AA59" i="4"/>
  <c r="AO59" i="4"/>
  <c r="AU59" i="4"/>
  <c r="BA59" i="4"/>
  <c r="G59" i="4"/>
  <c r="U59" i="4"/>
  <c r="U52" i="4"/>
  <c r="I52" i="4"/>
  <c r="Y52" i="4"/>
  <c r="CA52" i="4"/>
  <c r="BI52" i="4"/>
  <c r="BO52" i="4"/>
  <c r="AQ52" i="4"/>
  <c r="BE52" i="4"/>
  <c r="BG52" i="4"/>
  <c r="BQ52" i="4"/>
  <c r="AY52" i="4"/>
  <c r="BA52" i="4"/>
  <c r="S52" i="4"/>
  <c r="AC52" i="4"/>
  <c r="AE52" i="4"/>
  <c r="AI52" i="4"/>
  <c r="M52" i="4"/>
  <c r="AK52" i="4"/>
  <c r="E52" i="4"/>
  <c r="O52" i="4"/>
  <c r="AU52" i="4"/>
  <c r="BK52" i="4"/>
  <c r="BS52" i="4"/>
  <c r="W52" i="4"/>
  <c r="AW52" i="4"/>
  <c r="AS52" i="4"/>
  <c r="BY52" i="4"/>
  <c r="BS45" i="4"/>
  <c r="BY45" i="4"/>
  <c r="AM52" i="4"/>
  <c r="AA52" i="4"/>
  <c r="AG52" i="4"/>
  <c r="AO52" i="4"/>
  <c r="BC52" i="4"/>
  <c r="BM52" i="4"/>
  <c r="Q52" i="4"/>
  <c r="BW52" i="4"/>
  <c r="K52" i="4"/>
  <c r="BE45" i="4"/>
  <c r="BG45" i="4"/>
  <c r="BQ45" i="4"/>
  <c r="BU45" i="4"/>
  <c r="BW45" i="4"/>
  <c r="AS45" i="4"/>
  <c r="AI45" i="4"/>
  <c r="BK45" i="4"/>
  <c r="AM45" i="4"/>
  <c r="BC45" i="4"/>
  <c r="AQ45" i="4"/>
  <c r="AK45" i="4"/>
  <c r="AY45" i="4"/>
  <c r="BA45" i="4"/>
  <c r="BM45" i="4"/>
  <c r="AE45" i="4"/>
  <c r="S45" i="4"/>
  <c r="CA45" i="4"/>
  <c r="AO45" i="4"/>
  <c r="BO45" i="4"/>
  <c r="Q45" i="4"/>
  <c r="U45" i="4"/>
  <c r="W45" i="4"/>
  <c r="AA45" i="4"/>
  <c r="AU45" i="4"/>
  <c r="I45" i="4"/>
  <c r="AG45" i="4"/>
  <c r="AW45" i="4"/>
  <c r="Y45" i="4"/>
  <c r="AC45" i="4"/>
  <c r="BI45" i="4"/>
  <c r="K45" i="4"/>
  <c r="G45" i="4"/>
  <c r="AQ38" i="4"/>
  <c r="E45" i="4"/>
  <c r="O45" i="4"/>
  <c r="BS38" i="4"/>
  <c r="BM38" i="4"/>
  <c r="M45" i="4"/>
  <c r="AI38" i="4"/>
  <c r="BE38" i="4"/>
  <c r="BW38" i="4"/>
  <c r="CA38" i="4"/>
  <c r="BU38" i="4"/>
  <c r="BQ38" i="4"/>
  <c r="BO38" i="4"/>
  <c r="E38" i="4"/>
  <c r="AA38" i="4"/>
  <c r="BA31" i="4"/>
  <c r="U38" i="4"/>
  <c r="O38" i="4"/>
  <c r="S38" i="4"/>
  <c r="AY38" i="4"/>
  <c r="AS38" i="4"/>
  <c r="BC38" i="4"/>
  <c r="BG38" i="4"/>
  <c r="AW38" i="4"/>
  <c r="W38" i="4"/>
  <c r="AK38" i="4"/>
  <c r="I38" i="4"/>
  <c r="M38" i="4"/>
  <c r="AM38" i="4"/>
  <c r="BA38" i="4"/>
  <c r="AC31" i="4"/>
  <c r="AS31" i="4"/>
  <c r="AO38" i="4"/>
  <c r="AU38" i="4"/>
  <c r="BI38" i="4"/>
  <c r="BK38" i="4"/>
  <c r="Y38" i="4"/>
  <c r="Q38" i="4"/>
  <c r="BO31" i="4"/>
  <c r="W31" i="4"/>
  <c r="AG31" i="4"/>
  <c r="AA31" i="4"/>
  <c r="BW31" i="4"/>
  <c r="BS31" i="4"/>
  <c r="E31" i="4"/>
  <c r="S31" i="4"/>
  <c r="U31" i="4"/>
  <c r="AU31" i="4"/>
  <c r="BI31" i="4"/>
  <c r="BQ31" i="4"/>
  <c r="BC31" i="4"/>
  <c r="BU31" i="4"/>
  <c r="CA31" i="4"/>
  <c r="AM31" i="4"/>
  <c r="G31" i="4"/>
  <c r="AQ31" i="4"/>
  <c r="BM31" i="4"/>
  <c r="BE31" i="4"/>
  <c r="AI31" i="4"/>
  <c r="AO31" i="4"/>
  <c r="AW31" i="4"/>
  <c r="Y31" i="4"/>
  <c r="AE31" i="4"/>
  <c r="AK31" i="4"/>
  <c r="AY31" i="4"/>
  <c r="Q31" i="4"/>
  <c r="BG31" i="4"/>
  <c r="BY31" i="4"/>
  <c r="BK31" i="4"/>
  <c r="O31" i="4"/>
  <c r="M31" i="4"/>
  <c r="K31" i="4"/>
  <c r="I31" i="4"/>
  <c r="Q24" i="4"/>
  <c r="CA24" i="4"/>
  <c r="BU24" i="4"/>
  <c r="BI24" i="4"/>
  <c r="BM24" i="4"/>
  <c r="BO24" i="4"/>
  <c r="BW24" i="4"/>
  <c r="AG24" i="4"/>
  <c r="BG24" i="4"/>
  <c r="AQ24" i="4"/>
  <c r="AY24" i="4"/>
  <c r="U24" i="4"/>
  <c r="AE24" i="4"/>
  <c r="AK24" i="4"/>
  <c r="BQ24" i="4"/>
  <c r="BE24" i="4"/>
  <c r="BK24" i="4"/>
  <c r="BC24" i="4"/>
  <c r="BS24" i="4"/>
  <c r="BY24" i="4"/>
  <c r="Y24" i="4"/>
  <c r="BA24" i="4"/>
  <c r="AI24" i="4"/>
  <c r="AC24" i="4"/>
  <c r="AU24" i="4"/>
  <c r="AA24" i="4"/>
  <c r="AS24" i="4"/>
  <c r="S24" i="4"/>
  <c r="AM24" i="4"/>
  <c r="AW24" i="4"/>
  <c r="AO24" i="4"/>
  <c r="W24" i="4"/>
  <c r="M24" i="4"/>
  <c r="O24" i="4"/>
  <c r="G24" i="4"/>
  <c r="K24" i="4"/>
  <c r="I24" i="4"/>
  <c r="E24" i="4"/>
  <c r="AI117" i="4" l="1"/>
</calcChain>
</file>

<file path=xl/sharedStrings.xml><?xml version="1.0" encoding="utf-8"?>
<sst xmlns="http://schemas.openxmlformats.org/spreadsheetml/2006/main" count="997" uniqueCount="239">
  <si>
    <t>Vienna</t>
  </si>
  <si>
    <t>Brussels</t>
  </si>
  <si>
    <t>Copenhagen</t>
  </si>
  <si>
    <t>Helsinki</t>
  </si>
  <si>
    <t>Paris</t>
  </si>
  <si>
    <t>Berlin</t>
  </si>
  <si>
    <t>Athens</t>
  </si>
  <si>
    <t>Budapest</t>
  </si>
  <si>
    <t>Dublin</t>
  </si>
  <si>
    <t>Oslo</t>
  </si>
  <si>
    <t>Warsaw</t>
  </si>
  <si>
    <t>Lisbon</t>
  </si>
  <si>
    <t>Barcelona</t>
  </si>
  <si>
    <t>Madrid</t>
  </si>
  <si>
    <t>Stockholm</t>
  </si>
  <si>
    <t>London</t>
  </si>
  <si>
    <t>Amsterdam</t>
  </si>
  <si>
    <t>Graz</t>
  </si>
  <si>
    <t>Antwerp</t>
  </si>
  <si>
    <t>Sofia</t>
  </si>
  <si>
    <t>Zagreb</t>
  </si>
  <si>
    <t>Tallinn</t>
  </si>
  <si>
    <t>Marseille</t>
  </si>
  <si>
    <t>Hamburg</t>
  </si>
  <si>
    <t xml:space="preserve"> Budapest</t>
  </si>
  <si>
    <t>Roma</t>
  </si>
  <si>
    <t>Bologna</t>
  </si>
  <si>
    <t>Vilnius</t>
  </si>
  <si>
    <t>Luxembourg</t>
  </si>
  <si>
    <t>Riga</t>
  </si>
  <si>
    <t>Gdańsk</t>
  </si>
  <si>
    <t>Bucharest</t>
  </si>
  <si>
    <t xml:space="preserve"> Bratislava</t>
  </si>
  <si>
    <t xml:space="preserve"> Ljubljana</t>
  </si>
  <si>
    <t>Malmö</t>
  </si>
  <si>
    <t>Glasgow</t>
  </si>
  <si>
    <t>Geneva</t>
  </si>
  <si>
    <t>Nicosia</t>
  </si>
  <si>
    <t>Tirana</t>
  </si>
  <si>
    <t>total</t>
  </si>
  <si>
    <t>Total</t>
  </si>
  <si>
    <t>D1_recode Age categories</t>
  </si>
  <si>
    <t>1 15-19</t>
  </si>
  <si>
    <t>2 20-24</t>
  </si>
  <si>
    <t>3 25-34</t>
  </si>
  <si>
    <t>4 35-44</t>
  </si>
  <si>
    <t>5 45-54</t>
  </si>
  <si>
    <t>6 55-64</t>
  </si>
  <si>
    <t>7 65-74</t>
  </si>
  <si>
    <t>8 75+</t>
  </si>
  <si>
    <t>999 Don’t know/No Answer/Refuses</t>
  </si>
  <si>
    <t>Gender Gender</t>
  </si>
  <si>
    <t>1,00 Male</t>
  </si>
  <si>
    <t>2,00 Female</t>
  </si>
  <si>
    <t>Q1a_1 To what extent are you satisfied or dissatisfied with each of the following in your city? - Public transport, for example the bus, tram or metro.</t>
  </si>
  <si>
    <t>1 Very unsatisfied</t>
  </si>
  <si>
    <t>2 Rather unsatisfied</t>
  </si>
  <si>
    <t>3 Rather satisfied</t>
  </si>
  <si>
    <t>4 Very satisfied</t>
  </si>
  <si>
    <t>99 Don’t know/No Answer/Refuses</t>
  </si>
  <si>
    <t>Q1a_2 To what extent are you satisfied or dissatisfied with each of the following in your city? - Health care services, doctors and hospitals.</t>
  </si>
  <si>
    <t>Q1a_3 To what extent are you satisfied or dissatisfied with each of the following in your city? - Sport facilities such as sport fields and indoor sports halls.</t>
  </si>
  <si>
    <t>Q1a_4 To what extent are you satisfied or dissatisfied with each of the following in your city? - Cultural facilities such as concert halls, theatres, museums and libraries.</t>
  </si>
  <si>
    <t>Q1a_5 To what extent are you satisfied or dissatisfied with each of the following in your city? - Green spaces such as parks and gardens.</t>
  </si>
  <si>
    <t>Q1a_6 To what extent are you satisfied or dissatisfied with each of the following in your city? - Public spaces such as markets, squares, pedestrian areas.</t>
  </si>
  <si>
    <t>Q1a_7 To what extent are you satisfied or dissatisfied with each of the following in your city? - Schools and other educational facilities.</t>
  </si>
  <si>
    <t>Q2_1 To what extent do you agree or disagree with each of the following statements? - I'm satisfied to live in my city.</t>
  </si>
  <si>
    <t>1 Strongly disagree</t>
  </si>
  <si>
    <t>2 Somewhat disagree</t>
  </si>
  <si>
    <t>3 Somewhat agree</t>
  </si>
  <si>
    <t>4 Strongly agree</t>
  </si>
  <si>
    <t>Q2_2 To what extent do you agree or disagree with each of the following statements? - It is easy to find a good job in my city.</t>
  </si>
  <si>
    <t>Q2_3 To what extent do you agree or disagree with each of the following statements? - I feel safe walking alone at night in my city.</t>
  </si>
  <si>
    <t>Q2_6 To what extent do you agree or disagree with each of the following statements? - Generally speaking, most people in my city can be trusted.</t>
  </si>
  <si>
    <t>Q3_1 Is the city where you live a good place or not a good place to live for the following groups? - People in general.</t>
  </si>
  <si>
    <t>1 A good place to live</t>
  </si>
  <si>
    <t>2 Not a good place to live</t>
  </si>
  <si>
    <t>Q3_2 Is the city where you live a good place or not a good place to live for the following groups? - Racial and ethnic minorities.</t>
  </si>
  <si>
    <t>Q3_3 Is the city where you live a good place or not a good place to live for the following groups? - Gay or lesbian people.</t>
  </si>
  <si>
    <t>Q3_4 Is the city where you live a good place or not a good place to live for the following groups? - Immigrants from other countries.</t>
  </si>
  <si>
    <t>Q3_5 Is the city where you live a good place or not a good place to live for the following groups? - Families with young children.</t>
  </si>
  <si>
    <t>Q3_6 Is the city where you live a good place or not a good place to live for the following groups? - Elderly people.</t>
  </si>
  <si>
    <t>1 Not at all satisfied</t>
  </si>
  <si>
    <t>2 Not very satisfied</t>
  </si>
  <si>
    <t>3 Fairly satisfied</t>
  </si>
  <si>
    <t>Q4_4 On the whole, are you very satisfied, fairly satisfied, not very satisfied or not at all satisfied with… ? - The life you lead.</t>
  </si>
  <si>
    <t>$Q5 On a typical day, which mode(s) of transport do you use most often?</t>
  </si>
  <si>
    <t>1 Car</t>
  </si>
  <si>
    <t>2 Motorcycle</t>
  </si>
  <si>
    <t>3 Bicycle</t>
  </si>
  <si>
    <t>4 Foot</t>
  </si>
  <si>
    <t>5 Train</t>
  </si>
  <si>
    <t>6 Urban public transport (bus, tram or metro)</t>
  </si>
  <si>
    <t>7 Other</t>
  </si>
  <si>
    <t>98 Do not commute</t>
  </si>
  <si>
    <t>Q7 In the city where you live, do you have confidence in the local police force?</t>
  </si>
  <si>
    <t>1 Yes</t>
  </si>
  <si>
    <t>2 No</t>
  </si>
  <si>
    <t>Q8 Within the last 12 months, was any money or property stolen from you or another household member in your city?</t>
  </si>
  <si>
    <t>Q9 Within the last 12 months, have you been assaulted or mugged in your city?</t>
  </si>
  <si>
    <t>Q11 Do you feel that if you needed material help (e.g. money, loan or an object) you could receive it from relatives, friends, neighbours or other persons you know?</t>
  </si>
  <si>
    <t>Q12 Do you feel that if you needed non-material help (e.g. somebody to talk to, help with doing something or collecting something) you could receive it from relatives, friends, neighbours or other persons you know?</t>
  </si>
  <si>
    <t>Q13_1 To what extent do you agree or disagree with each of these statements? - I am satisfied with the amount of time it takes to get a request solved by my local public administration.</t>
  </si>
  <si>
    <t>Q13_2 To what extent do you agree or disagree with each of these statements? - The procedures used by my local public administration are straightforward and easy to understand</t>
  </si>
  <si>
    <t>Q13_3 To what extent do you agree or disagree with each of these statements? - The fees charged by my local public administration are reasonable</t>
  </si>
  <si>
    <t>Q13_4 To what extent do you agree or disagree with each of these statements? - Information and services of my local public administration can be easily accessed online</t>
  </si>
  <si>
    <t>Q13_5 To what extent do you agree or disagree with each of these statements? - There is corruption in my local public administration</t>
  </si>
  <si>
    <t>Not available</t>
  </si>
  <si>
    <t>D6 Have you ever lived in another city for at least 1 year?</t>
  </si>
  <si>
    <t>rD7 How many years have you been living in your current city since last moving here?</t>
  </si>
  <si>
    <t>1,00 0-2 year</t>
  </si>
  <si>
    <t>2,00 3-5 year</t>
  </si>
  <si>
    <t>3,00 6-10 year</t>
  </si>
  <si>
    <t>4,00 11-15 year</t>
  </si>
  <si>
    <t>5,00 16-20 year</t>
  </si>
  <si>
    <t>6,00 21-25 year</t>
  </si>
  <si>
    <t>7,00 More than 25 year</t>
  </si>
  <si>
    <t>999,00 Don't know/No Answer/Refuses</t>
  </si>
  <si>
    <t>1 All of the time</t>
  </si>
  <si>
    <t>2 Most of the time</t>
  </si>
  <si>
    <t>3 Some of the time</t>
  </si>
  <si>
    <t>4 A little of the time</t>
  </si>
  <si>
    <t>5 None of the time</t>
  </si>
  <si>
    <t>6 Don't know</t>
  </si>
  <si>
    <t>7 No Answer</t>
  </si>
  <si>
    <t>Q17 How much of the time, during the past 12 months, have you been feeling lonely?</t>
  </si>
  <si>
    <t>D10ISCED What is the highest level of education you have successfully completed?</t>
  </si>
  <si>
    <t>1 Less than Primary education (ISCED 0)</t>
  </si>
  <si>
    <t>2 Primary education (ISCED 1)</t>
  </si>
  <si>
    <t>3 Lower secondary education (ISCED 2)</t>
  </si>
  <si>
    <t>4 Upper secondary education (ISCED 3)</t>
  </si>
  <si>
    <t>5 Post-secondary non-tertiary education (ISCED 4)</t>
  </si>
  <si>
    <t>6 Short-cycle tertiary education (ISCED 5)</t>
  </si>
  <si>
    <t>7 Bachelor or equivalent (ISCED 6)</t>
  </si>
  <si>
    <t>8 Master or equivalent (ISCED 7)</t>
  </si>
  <si>
    <t>9 Doctoral or equivalent (ISCED 8)</t>
  </si>
  <si>
    <t>10 Don’t know/No Answer/Refuses</t>
  </si>
  <si>
    <t>Q15 In general, how is your health?</t>
  </si>
  <si>
    <t>1 Very good</t>
  </si>
  <si>
    <t>2 Good</t>
  </si>
  <si>
    <t>3 Fair (neither good or bad)</t>
  </si>
  <si>
    <t>4 Bad</t>
  </si>
  <si>
    <t>5 Very bad</t>
  </si>
  <si>
    <t>Unweighted Count</t>
  </si>
  <si>
    <t>Column N %</t>
  </si>
  <si>
    <t>Survey</t>
  </si>
  <si>
    <t>Stand.</t>
  </si>
  <si>
    <t>Total Standardized Score</t>
  </si>
  <si>
    <t>Quality of Life 2023 | Europe</t>
  </si>
  <si>
    <t>Bratislava</t>
  </si>
  <si>
    <t>Ljubljana</t>
  </si>
  <si>
    <t>Rome</t>
  </si>
  <si>
    <t>Gdansk</t>
  </si>
  <si>
    <t>Bucarest</t>
  </si>
  <si>
    <t>Data</t>
  </si>
  <si>
    <t>Rank</t>
  </si>
  <si>
    <t>Mean</t>
  </si>
  <si>
    <t>Median</t>
  </si>
  <si>
    <t>Std.</t>
  </si>
  <si>
    <t>Q1</t>
  </si>
  <si>
    <t>Q3</t>
  </si>
  <si>
    <t>IQR</t>
  </si>
  <si>
    <t>Min</t>
  </si>
  <si>
    <t>Max</t>
  </si>
  <si>
    <t>Malmo</t>
  </si>
  <si>
    <t>Quality of Life Index 2023 [38 Cities]</t>
  </si>
  <si>
    <t>Public Transport Satisfaction</t>
  </si>
  <si>
    <t>Health Care Services Satisfaction</t>
  </si>
  <si>
    <t>Satisfaction with Sports Facilities (Fields &amp; Indoor Halls)</t>
  </si>
  <si>
    <t>Satisfaction with Cultural Facilities (Concert Halls, Theatres, Museums &amp; Libraries)</t>
  </si>
  <si>
    <t>Satisfaction with Green Spaces (Parks &amp; Gardens)</t>
  </si>
  <si>
    <t>Satisfaction with Public Spaces (Markets, Squares &amp; Pedestrian Areas)</t>
  </si>
  <si>
    <t>Overall Satisfaction with Living in the City</t>
  </si>
  <si>
    <t>Perceived Trustworthiness of Other People</t>
  </si>
  <si>
    <t>The City is a Good Place for Racial &amp; Ethnic Minorities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</si>
  <si>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</si>
  <si>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</si>
  <si>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</si>
  <si>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</si>
  <si>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</si>
  <si>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</si>
  <si>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</si>
  <si>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</si>
  <si>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</si>
  <si>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</si>
  <si>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</si>
  <si>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</si>
  <si>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</si>
  <si>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</si>
  <si>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</si>
  <si>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</si>
  <si>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</si>
  <si>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</si>
  <si>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</si>
  <si>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</si>
  <si>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The City is a Good Place for Gay or Lesbian People to Live</t>
  </si>
  <si>
    <t>The City Is a Good Place for Immigrants From Other Countries to Live</t>
  </si>
  <si>
    <t>My Preferred Mode of Transportation, in Order of Frequency, is Walking, Cycling, Public Transport, and Lastly, Private Transport</t>
  </si>
  <si>
    <t>I Believe I Could Receive Material Help (e.g., Money, Loan, or an Object) from Relatives, Friends, Neighbours, or Other Persons I Know</t>
  </si>
  <si>
    <t>I Believe I Could Receive Non-Material Help (e.g., Someone to Talk To, Help with a Task, or Collecting Something) from Relatives, Friends, Neighbours, or Other Persons I Know</t>
  </si>
  <si>
    <t>I Am Satisfied With the Amount of Time It Takes to Get a Request Solved by My Local Public Administration</t>
  </si>
  <si>
    <r>
      <t xml:space="preserve"> There Is Corruption in My Local Public Administration </t>
    </r>
    <r>
      <rPr>
        <b/>
        <sz val="8"/>
        <color theme="1"/>
        <rFont val="Franklin Gothic Book"/>
        <family val="2"/>
      </rPr>
      <t>(High Eauals Good, no Corruption)</t>
    </r>
  </si>
  <si>
    <t>No Available Data</t>
  </si>
  <si>
    <t>I Lived In Another City For At Least 1 Year</t>
  </si>
  <si>
    <r>
      <t xml:space="preserve">I Have Successfully Completed The Highest Level Of Education At [X] Level </t>
    </r>
    <r>
      <rPr>
        <b/>
        <sz val="8"/>
        <color theme="1"/>
        <rFont val="Franklin Gothic Book"/>
        <family val="2"/>
      </rPr>
      <t>(X High = Higher Score)</t>
    </r>
  </si>
  <si>
    <r>
      <t xml:space="preserve">I Have Felt Lonely In The Past 12 Months For [X] Amount Of Time </t>
    </r>
    <r>
      <rPr>
        <b/>
        <sz val="8"/>
        <color theme="1"/>
        <rFont val="Franklin Gothic Book"/>
        <family val="2"/>
      </rPr>
      <t xml:space="preserve">(X High = Higher Score) </t>
    </r>
  </si>
  <si>
    <t>I have Confidence in the Local Police Force</t>
  </si>
  <si>
    <t>Correlation Between Questions | Quality of Life Survey 2023</t>
  </si>
  <si>
    <t>A-T</t>
  </si>
  <si>
    <t xml:space="preserve"> Ηo </t>
  </si>
  <si>
    <t>ĩ</t>
  </si>
  <si>
    <r>
      <rPr>
        <b/>
        <sz val="12"/>
        <color theme="1"/>
        <rFont val="Franklin Gothic Book"/>
        <family val="2"/>
      </rPr>
      <t>Φ</t>
    </r>
    <r>
      <rPr>
        <b/>
        <sz val="8"/>
        <color theme="1"/>
        <rFont val="Franklin Gothic Book"/>
        <family val="2"/>
      </rPr>
      <t>IQR</t>
    </r>
  </si>
  <si>
    <t>k̅</t>
  </si>
  <si>
    <t>ϡ</t>
  </si>
  <si>
    <t>Total Urban Cplx</t>
  </si>
  <si>
    <t>ECI</t>
  </si>
  <si>
    <t>∑</t>
  </si>
  <si>
    <t>W-Score</t>
  </si>
  <si>
    <t>Aggr.  Score</t>
  </si>
  <si>
    <t>Std. Score</t>
  </si>
  <si>
    <t>Tot. Score</t>
  </si>
  <si>
    <t xml:space="preserve">Athens </t>
  </si>
  <si>
    <t xml:space="preserve">Copenhagen </t>
  </si>
  <si>
    <t xml:space="preserve">Glasgow </t>
  </si>
  <si>
    <t xml:space="preserve">Oslo   </t>
  </si>
  <si>
    <t xml:space="preserve">Paris </t>
  </si>
  <si>
    <t xml:space="preserve">Riga </t>
  </si>
  <si>
    <t xml:space="preserve">Sofia   </t>
  </si>
  <si>
    <t xml:space="preserve">Stockholm  </t>
  </si>
  <si>
    <t xml:space="preserve">Zagreb  </t>
  </si>
  <si>
    <r>
      <t>Φ</t>
    </r>
    <r>
      <rPr>
        <b/>
        <sz val="8"/>
        <color theme="1"/>
        <rFont val="Franklin Gothic Book"/>
        <family val="2"/>
      </rPr>
      <t>IQR</t>
    </r>
  </si>
  <si>
    <t>TOTAL QoL</t>
  </si>
  <si>
    <t>Agg. Score</t>
  </si>
  <si>
    <t>Weighted Total Open Society Index</t>
  </si>
  <si>
    <t>TOTAL Open Society Index</t>
  </si>
  <si>
    <t>Configuration I</t>
  </si>
  <si>
    <t>Configuration II</t>
  </si>
  <si>
    <t>AAD</t>
  </si>
  <si>
    <r>
      <rPr>
        <b/>
        <sz val="12"/>
        <color theme="1"/>
        <rFont val="NYTMag Serif Text Light"/>
      </rPr>
      <t>Table 4</t>
    </r>
    <r>
      <rPr>
        <sz val="12"/>
        <color theme="1"/>
        <rFont val="NYTMag Serif Text Light"/>
      </rPr>
      <t>: Survey Results Underpinning the Open Society Index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</si>
</sst>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"/>
    <numFmt numFmtId="166" formatCode="0.000"/>
    <numFmt numFmtId="167" formatCode="0.000000"/>
    <numFmt numFmtId="168" formatCode="0.00000"/>
    <numFmt numFmtId="169" formatCode="0.0000000"/>
    <numFmt numFmtId="170" formatCode="0.00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Franklin Gothic Book"/>
      <family val="2"/>
    </font>
    <font>
      <sz val="18"/>
      <color rgb="FF264A60"/>
      <name val="Franklin Gothic Book"/>
      <family val="2"/>
    </font>
    <font>
      <sz val="16"/>
      <color rgb="FF264A60"/>
      <name val="Franklin Gothic Book"/>
      <family val="2"/>
    </font>
    <font>
      <sz val="7"/>
      <color rgb="FF264A60"/>
      <name val="Franklin Gothic Book"/>
      <family val="2"/>
    </font>
    <font>
      <sz val="12"/>
      <color rgb="FF010205"/>
      <name val="Franklin Gothic Book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8"/>
      <color theme="1"/>
      <name val="Franklin Gothic Book"/>
      <family val="2"/>
    </font>
    <font>
      <sz val="16"/>
      <color theme="1"/>
      <name val="Franklin Gothic Book"/>
      <family val="2"/>
    </font>
    <font>
      <sz val="11"/>
      <color theme="1"/>
      <name val="Franklin Gothic Book"/>
      <family val="2"/>
    </font>
    <font>
      <sz val="11"/>
      <name val="Franklin Gothic Book"/>
      <family val="2"/>
    </font>
    <font>
      <sz val="7"/>
      <color theme="1"/>
      <name val="Franklin Gothic Book"/>
      <family val="2"/>
    </font>
    <font>
      <b/>
      <sz val="12"/>
      <color rgb="FF264A60"/>
      <name val="Franklin Gothic Book"/>
      <family val="2"/>
    </font>
    <font>
      <u/>
      <sz val="12"/>
      <color rgb="FF264A60"/>
      <name val="Franklin Gothic Book"/>
      <family val="2"/>
    </font>
    <font>
      <sz val="26"/>
      <color rgb="FF264A60"/>
      <name val="Franklin Gothic Book"/>
      <family val="2"/>
    </font>
    <font>
      <b/>
      <sz val="11"/>
      <color theme="1"/>
      <name val="Franklin Gothic Book"/>
      <family val="2"/>
    </font>
    <font>
      <b/>
      <sz val="10"/>
      <color theme="1"/>
      <name val="Franklin Gothic Book"/>
      <family val="2"/>
    </font>
    <font>
      <sz val="9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1"/>
      <name val="Franklin Gothic Book"/>
      <family val="2"/>
    </font>
    <font>
      <b/>
      <sz val="9"/>
      <color theme="1"/>
      <name val="Franklin Gothic Book"/>
      <family val="2"/>
    </font>
    <font>
      <b/>
      <sz val="12"/>
      <color theme="1"/>
      <name val="Franklin Gothic Book"/>
      <family val="2"/>
    </font>
    <font>
      <b/>
      <sz val="8"/>
      <color theme="1"/>
      <name val="Franklin Gothic Book"/>
      <family val="2"/>
    </font>
    <font>
      <sz val="12"/>
      <color theme="1"/>
      <name val="Franklin Gothic Book"/>
      <family val="2"/>
    </font>
    <font>
      <sz val="12"/>
      <color theme="1"/>
      <name val="Calibri"/>
      <family val="2"/>
      <charset val="177"/>
      <scheme val="minor"/>
    </font>
    <font>
      <b/>
      <sz val="10"/>
      <color theme="0" tint="-4.9989318521683403E-2"/>
      <name val="Segoe UI Semibold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charset val="177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77"/>
      <scheme val="minor"/>
    </font>
    <font>
      <sz val="16"/>
      <color theme="1"/>
      <name val="Calibri"/>
      <family val="2"/>
      <scheme val="minor"/>
    </font>
    <font>
      <sz val="12"/>
      <color theme="1"/>
      <name val="NYTMag Serif Text Light"/>
    </font>
    <font>
      <b/>
      <sz val="12"/>
      <color theme="1"/>
      <name val="NYTMag Serif Text Light"/>
    </font>
    <font>
      <u/>
      <sz val="12"/>
      <color theme="1"/>
      <name val="Franklin Gothic Book"/>
      <family val="2"/>
    </font>
    <font>
      <b/>
      <u/>
      <sz val="12"/>
      <color theme="1"/>
      <name val="Franklin Gothic Book"/>
      <family val="2"/>
    </font>
  </fonts>
  <fills count="13">
    <fill>
      <patternFill patternType="none"/>
    </fill>
    <fill>
      <patternFill patternType="gray125"/>
    </fill>
    <fill>
      <patternFill patternType="solid">
        <fgColor rgb="FFF9B8A7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/>
      <right/>
      <top/>
      <bottom style="medium">
        <color indexed="64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AEAEAE"/>
      </bottom>
      <diagonal/>
    </border>
    <border>
      <left/>
      <right/>
      <top style="medium">
        <color indexed="64"/>
      </top>
      <bottom style="thin">
        <color rgb="FFAEAEAE"/>
      </bottom>
      <diagonal/>
    </border>
    <border>
      <left/>
      <right style="thin">
        <color rgb="FFE0E0E0"/>
      </right>
      <top style="medium">
        <color indexed="64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medium">
        <color indexed="64"/>
      </top>
      <bottom style="thin">
        <color rgb="FFAEAEAE"/>
      </bottom>
      <diagonal/>
    </border>
    <border>
      <left style="medium">
        <color indexed="64"/>
      </left>
      <right/>
      <top style="thin">
        <color rgb="FFAEAEAE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medium">
        <color indexed="64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medium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E0E0E0"/>
      </left>
      <right style="thin">
        <color rgb="FFE0E0E0"/>
      </right>
      <top/>
      <bottom style="medium">
        <color indexed="64"/>
      </bottom>
      <diagonal/>
    </border>
    <border>
      <left/>
      <right/>
      <top style="thin">
        <color rgb="FFAEAEAE"/>
      </top>
      <bottom style="medium">
        <color indexed="64"/>
      </bottom>
      <diagonal/>
    </border>
    <border>
      <left/>
      <right style="thin">
        <color rgb="FFE0E0E0"/>
      </right>
      <top style="thin">
        <color rgb="FFAEAEAE"/>
      </top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hair">
        <color indexed="64"/>
      </left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hair">
        <color indexed="64"/>
      </bottom>
      <diagonal/>
    </border>
  </borders>
  <cellStyleXfs count="8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5">
    <xf numFmtId="0" fontId="0" fillId="0" borderId="0" xfId="0"/>
    <xf numFmtId="1" fontId="2" fillId="2" borderId="6" xfId="8" applyNumberFormat="1" applyFont="1" applyFill="1" applyBorder="1" applyAlignment="1">
      <alignment horizontal="center" wrapText="1"/>
    </xf>
    <xf numFmtId="1" fontId="2" fillId="3" borderId="8" xfId="10" applyNumberFormat="1" applyFont="1" applyFill="1" applyBorder="1" applyAlignment="1">
      <alignment horizontal="left" vertical="top"/>
    </xf>
    <xf numFmtId="1" fontId="5" fillId="3" borderId="8" xfId="11" applyNumberFormat="1" applyFont="1" applyFill="1" applyBorder="1" applyAlignment="1">
      <alignment horizontal="left" vertical="top" wrapText="1"/>
    </xf>
    <xf numFmtId="1" fontId="6" fillId="4" borderId="10" xfId="13" applyNumberFormat="1" applyFont="1" applyFill="1" applyBorder="1" applyAlignment="1">
      <alignment horizontal="center" vertical="top"/>
    </xf>
    <xf numFmtId="1" fontId="6" fillId="5" borderId="10" xfId="13" applyNumberFormat="1" applyFont="1" applyFill="1" applyBorder="1" applyAlignment="1">
      <alignment horizontal="center" vertical="top"/>
    </xf>
    <xf numFmtId="1" fontId="6" fillId="4" borderId="9" xfId="13" applyNumberFormat="1" applyFont="1" applyFill="1" applyBorder="1" applyAlignment="1">
      <alignment horizontal="center" vertical="top"/>
    </xf>
    <xf numFmtId="1" fontId="2" fillId="3" borderId="12" xfId="15" applyNumberFormat="1" applyFont="1" applyFill="1" applyBorder="1" applyAlignment="1">
      <alignment horizontal="left" vertical="top" wrapText="1"/>
    </xf>
    <xf numFmtId="1" fontId="5" fillId="3" borderId="12" xfId="16" applyNumberFormat="1" applyFont="1" applyFill="1" applyBorder="1" applyAlignment="1">
      <alignment horizontal="left" vertical="top" wrapText="1"/>
    </xf>
    <xf numFmtId="1" fontId="6" fillId="4" borderId="14" xfId="18" applyNumberFormat="1" applyFont="1" applyFill="1" applyBorder="1" applyAlignment="1">
      <alignment horizontal="center" vertical="top"/>
    </xf>
    <xf numFmtId="1" fontId="6" fillId="5" borderId="14" xfId="18" applyNumberFormat="1" applyFont="1" applyFill="1" applyBorder="1" applyAlignment="1">
      <alignment horizontal="center" vertical="top"/>
    </xf>
    <xf numFmtId="1" fontId="6" fillId="4" borderId="13" xfId="18" applyNumberFormat="1" applyFont="1" applyFill="1" applyBorder="1" applyAlignment="1">
      <alignment horizontal="center" vertical="top"/>
    </xf>
    <xf numFmtId="1" fontId="2" fillId="3" borderId="8" xfId="15" applyNumberFormat="1" applyFont="1" applyFill="1" applyBorder="1" applyAlignment="1">
      <alignment horizontal="left" vertical="top" wrapText="1"/>
    </xf>
    <xf numFmtId="1" fontId="5" fillId="3" borderId="8" xfId="16" applyNumberFormat="1" applyFont="1" applyFill="1" applyBorder="1" applyAlignment="1">
      <alignment horizontal="left" vertical="top" wrapText="1"/>
    </xf>
    <xf numFmtId="10" fontId="7" fillId="4" borderId="10" xfId="20" applyNumberFormat="1" applyFont="1" applyFill="1" applyBorder="1" applyAlignment="1">
      <alignment horizontal="center" vertical="top"/>
    </xf>
    <xf numFmtId="10" fontId="7" fillId="5" borderId="10" xfId="20" applyNumberFormat="1" applyFont="1" applyFill="1" applyBorder="1" applyAlignment="1">
      <alignment horizontal="center" vertical="top"/>
    </xf>
    <xf numFmtId="10" fontId="7" fillId="4" borderId="9" xfId="20" applyNumberFormat="1" applyFont="1" applyFill="1" applyBorder="1" applyAlignment="1">
      <alignment horizontal="center" vertical="top"/>
    </xf>
    <xf numFmtId="1" fontId="2" fillId="3" borderId="16" xfId="15" applyNumberFormat="1" applyFont="1" applyFill="1" applyBorder="1" applyAlignment="1">
      <alignment horizontal="left" vertical="top" wrapText="1"/>
    </xf>
    <xf numFmtId="1" fontId="5" fillId="3" borderId="16" xfId="16" applyNumberFormat="1" applyFont="1" applyFill="1" applyBorder="1" applyAlignment="1">
      <alignment horizontal="left" vertical="top" wrapText="1"/>
    </xf>
    <xf numFmtId="10" fontId="7" fillId="4" borderId="18" xfId="20" applyNumberFormat="1" applyFont="1" applyFill="1" applyBorder="1" applyAlignment="1">
      <alignment horizontal="center" vertical="top"/>
    </xf>
    <xf numFmtId="10" fontId="7" fillId="5" borderId="18" xfId="20" applyNumberFormat="1" applyFont="1" applyFill="1" applyBorder="1" applyAlignment="1">
      <alignment horizontal="center" vertical="top"/>
    </xf>
    <xf numFmtId="10" fontId="7" fillId="4" borderId="17" xfId="20" applyNumberFormat="1" applyFont="1" applyFill="1" applyBorder="1" applyAlignment="1">
      <alignment horizontal="center" vertical="top"/>
    </xf>
    <xf numFmtId="1" fontId="7" fillId="4" borderId="19" xfId="21" applyNumberFormat="1" applyFont="1" applyFill="1" applyBorder="1" applyAlignment="1">
      <alignment horizontal="center" vertical="top"/>
    </xf>
    <xf numFmtId="1" fontId="7" fillId="5" borderId="19" xfId="21" applyNumberFormat="1" applyFont="1" applyFill="1" applyBorder="1" applyAlignment="1">
      <alignment horizontal="center" vertical="top"/>
    </xf>
    <xf numFmtId="1" fontId="7" fillId="4" borderId="14" xfId="21" applyNumberFormat="1" applyFont="1" applyFill="1" applyBorder="1" applyAlignment="1">
      <alignment horizontal="center" vertical="top"/>
    </xf>
    <xf numFmtId="1" fontId="7" fillId="4" borderId="13" xfId="21" applyNumberFormat="1" applyFont="1" applyFill="1" applyBorder="1" applyAlignment="1">
      <alignment horizontal="center" vertical="top"/>
    </xf>
    <xf numFmtId="10" fontId="7" fillId="4" borderId="20" xfId="20" applyNumberFormat="1" applyFont="1" applyFill="1" applyBorder="1" applyAlignment="1">
      <alignment horizontal="center" vertical="top"/>
    </xf>
    <xf numFmtId="10" fontId="7" fillId="5" borderId="20" xfId="20" applyNumberFormat="1" applyFont="1" applyFill="1" applyBorder="1" applyAlignment="1">
      <alignment horizontal="center" vertical="top"/>
    </xf>
    <xf numFmtId="1" fontId="7" fillId="5" borderId="14" xfId="21" applyNumberFormat="1" applyFont="1" applyFill="1" applyBorder="1" applyAlignment="1">
      <alignment horizontal="center" vertical="top"/>
    </xf>
    <xf numFmtId="10" fontId="7" fillId="4" borderId="14" xfId="20" applyNumberFormat="1" applyFont="1" applyFill="1" applyBorder="1" applyAlignment="1">
      <alignment horizontal="center" vertical="top"/>
    </xf>
    <xf numFmtId="10" fontId="7" fillId="4" borderId="6" xfId="20" applyNumberFormat="1" applyFont="1" applyFill="1" applyBorder="1" applyAlignment="1">
      <alignment horizontal="center" vertical="top"/>
    </xf>
    <xf numFmtId="165" fontId="7" fillId="4" borderId="10" xfId="20" applyNumberFormat="1" applyFont="1" applyFill="1" applyBorder="1" applyAlignment="1">
      <alignment horizontal="center" vertical="top"/>
    </xf>
    <xf numFmtId="165" fontId="7" fillId="4" borderId="18" xfId="20" applyNumberFormat="1" applyFont="1" applyFill="1" applyBorder="1" applyAlignment="1">
      <alignment horizontal="center" vertical="top"/>
    </xf>
    <xf numFmtId="10" fontId="7" fillId="4" borderId="13" xfId="20" applyNumberFormat="1" applyFont="1" applyFill="1" applyBorder="1" applyAlignment="1">
      <alignment horizontal="center" vertical="top"/>
    </xf>
    <xf numFmtId="165" fontId="8" fillId="4" borderId="14" xfId="20" applyNumberFormat="1" applyFont="1" applyFill="1" applyBorder="1" applyAlignment="1">
      <alignment horizontal="center" vertical="top"/>
    </xf>
    <xf numFmtId="1" fontId="3" fillId="2" borderId="0" xfId="5" applyNumberFormat="1" applyFont="1" applyFill="1" applyAlignment="1">
      <alignment wrapText="1"/>
    </xf>
    <xf numFmtId="165" fontId="7" fillId="4" borderId="20" xfId="20" applyNumberFormat="1" applyFont="1" applyFill="1" applyBorder="1" applyAlignment="1">
      <alignment horizontal="center" vertical="top"/>
    </xf>
    <xf numFmtId="1" fontId="6" fillId="4" borderId="19" xfId="18" applyNumberFormat="1" applyFont="1" applyFill="1" applyBorder="1" applyAlignment="1">
      <alignment horizontal="center" vertical="top"/>
    </xf>
    <xf numFmtId="2" fontId="7" fillId="4" borderId="10" xfId="20" applyNumberFormat="1" applyFont="1" applyFill="1" applyBorder="1" applyAlignment="1">
      <alignment horizontal="center" vertical="top"/>
    </xf>
    <xf numFmtId="1" fontId="6" fillId="5" borderId="9" xfId="13" applyNumberFormat="1" applyFont="1" applyFill="1" applyBorder="1" applyAlignment="1">
      <alignment horizontal="center" vertical="top"/>
    </xf>
    <xf numFmtId="1" fontId="6" fillId="5" borderId="13" xfId="18" applyNumberFormat="1" applyFont="1" applyFill="1" applyBorder="1" applyAlignment="1">
      <alignment horizontal="center" vertical="top"/>
    </xf>
    <xf numFmtId="10" fontId="7" fillId="5" borderId="9" xfId="20" applyNumberFormat="1" applyFont="1" applyFill="1" applyBorder="1" applyAlignment="1">
      <alignment horizontal="center" vertical="top"/>
    </xf>
    <xf numFmtId="10" fontId="7" fillId="5" borderId="17" xfId="20" applyNumberFormat="1" applyFont="1" applyFill="1" applyBorder="1" applyAlignment="1">
      <alignment horizontal="center" vertical="top"/>
    </xf>
    <xf numFmtId="1" fontId="7" fillId="5" borderId="13" xfId="21" applyNumberFormat="1" applyFont="1" applyFill="1" applyBorder="1" applyAlignment="1">
      <alignment horizontal="center" vertical="top"/>
    </xf>
    <xf numFmtId="10" fontId="7" fillId="4" borderId="10" xfId="26" applyNumberFormat="1" applyFont="1" applyFill="1" applyBorder="1" applyAlignment="1">
      <alignment horizontal="center" vertical="top"/>
    </xf>
    <xf numFmtId="10" fontId="7" fillId="4" borderId="20" xfId="26" applyNumberFormat="1" applyFont="1" applyFill="1" applyBorder="1" applyAlignment="1">
      <alignment horizontal="center" vertical="top"/>
    </xf>
    <xf numFmtId="10" fontId="7" fillId="4" borderId="22" xfId="20" applyNumberFormat="1" applyFont="1" applyFill="1" applyBorder="1" applyAlignment="1">
      <alignment horizontal="center" vertical="top"/>
    </xf>
    <xf numFmtId="10" fontId="7" fillId="4" borderId="0" xfId="20" applyNumberFormat="1" applyFont="1" applyFill="1" applyAlignment="1">
      <alignment horizontal="center" vertical="top"/>
    </xf>
    <xf numFmtId="10" fontId="7" fillId="4" borderId="19" xfId="20" applyNumberFormat="1" applyFont="1" applyFill="1" applyBorder="1" applyAlignment="1">
      <alignment horizontal="center" vertical="top"/>
    </xf>
    <xf numFmtId="10" fontId="7" fillId="4" borderId="23" xfId="20" applyNumberFormat="1" applyFont="1" applyFill="1" applyBorder="1" applyAlignment="1">
      <alignment horizontal="center" vertical="top"/>
    </xf>
    <xf numFmtId="1" fontId="7" fillId="4" borderId="23" xfId="21" applyNumberFormat="1" applyFont="1" applyFill="1" applyBorder="1" applyAlignment="1">
      <alignment horizontal="center" vertical="top"/>
    </xf>
    <xf numFmtId="1" fontId="13" fillId="0" borderId="0" xfId="6" applyNumberFormat="1" applyFont="1"/>
    <xf numFmtId="1" fontId="11" fillId="5" borderId="0" xfId="6" applyNumberFormat="1" applyFont="1" applyFill="1"/>
    <xf numFmtId="1" fontId="12" fillId="0" borderId="0" xfId="6" applyNumberFormat="1" applyFont="1"/>
    <xf numFmtId="10" fontId="7" fillId="4" borderId="10" xfId="20" applyNumberFormat="1" applyFont="1" applyFill="1" applyBorder="1" applyAlignment="1">
      <alignment horizontal="left" vertical="top" indent="1"/>
    </xf>
    <xf numFmtId="165" fontId="8" fillId="4" borderId="19" xfId="20" applyNumberFormat="1" applyFont="1" applyFill="1" applyBorder="1" applyAlignment="1">
      <alignment horizontal="center" vertical="top"/>
    </xf>
    <xf numFmtId="10" fontId="7" fillId="4" borderId="18" xfId="20" applyNumberFormat="1" applyFont="1" applyFill="1" applyBorder="1" applyAlignment="1">
      <alignment horizontal="left" vertical="top" indent="1"/>
    </xf>
    <xf numFmtId="1" fontId="10" fillId="0" borderId="0" xfId="6" applyNumberFormat="1" applyFont="1"/>
    <xf numFmtId="1" fontId="11" fillId="0" borderId="0" xfId="6" applyNumberFormat="1" applyFont="1"/>
    <xf numFmtId="10" fontId="7" fillId="4" borderId="25" xfId="20" applyNumberFormat="1" applyFont="1" applyFill="1" applyBorder="1" applyAlignment="1">
      <alignment horizontal="center" vertical="top"/>
    </xf>
    <xf numFmtId="1" fontId="9" fillId="0" borderId="0" xfId="6" applyNumberFormat="1" applyFont="1" applyAlignment="1">
      <alignment horizontal="center"/>
    </xf>
    <xf numFmtId="165" fontId="8" fillId="0" borderId="14" xfId="20" applyNumberFormat="1" applyFont="1" applyBorder="1" applyAlignment="1">
      <alignment horizontal="center" vertical="top"/>
    </xf>
    <xf numFmtId="1" fontId="2" fillId="3" borderId="26" xfId="15" applyNumberFormat="1" applyFont="1" applyFill="1" applyBorder="1" applyAlignment="1">
      <alignment horizontal="left" vertical="top" wrapText="1"/>
    </xf>
    <xf numFmtId="1" fontId="5" fillId="3" borderId="26" xfId="16" applyNumberFormat="1" applyFont="1" applyFill="1" applyBorder="1" applyAlignment="1">
      <alignment horizontal="left" vertical="top" wrapText="1"/>
    </xf>
    <xf numFmtId="1" fontId="7" fillId="4" borderId="27" xfId="21" applyNumberFormat="1" applyFont="1" applyFill="1" applyBorder="1" applyAlignment="1">
      <alignment horizontal="center" vertical="top"/>
    </xf>
    <xf numFmtId="1" fontId="7" fillId="0" borderId="19" xfId="21" applyNumberFormat="1" applyFont="1" applyBorder="1" applyAlignment="1">
      <alignment horizontal="center" vertical="top"/>
    </xf>
    <xf numFmtId="1" fontId="12" fillId="0" borderId="5" xfId="6" applyNumberFormat="1" applyFont="1" applyBorder="1"/>
    <xf numFmtId="1" fontId="11" fillId="0" borderId="5" xfId="6" applyNumberFormat="1" applyFont="1" applyBorder="1"/>
    <xf numFmtId="0" fontId="0" fillId="0" borderId="0" xfId="0" applyAlignment="1">
      <alignment vertical="center"/>
    </xf>
    <xf numFmtId="0" fontId="11" fillId="0" borderId="0" xfId="0" applyFont="1"/>
    <xf numFmtId="0" fontId="11" fillId="7" borderId="0" xfId="0" applyFont="1" applyFill="1"/>
    <xf numFmtId="0" fontId="21" fillId="0" borderId="0" xfId="0" applyFont="1"/>
    <xf numFmtId="0" fontId="21" fillId="6" borderId="0" xfId="1" applyFont="1" applyFill="1"/>
    <xf numFmtId="0" fontId="18" fillId="6" borderId="0" xfId="0" applyFont="1" applyFill="1"/>
    <xf numFmtId="0" fontId="21" fillId="7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168" fontId="19" fillId="7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165" fontId="22" fillId="0" borderId="0" xfId="0" applyNumberFormat="1" applyFont="1" applyAlignment="1">
      <alignment horizontal="center"/>
    </xf>
    <xf numFmtId="165" fontId="19" fillId="7" borderId="0" xfId="0" applyNumberFormat="1" applyFont="1" applyFill="1" applyAlignment="1">
      <alignment horizontal="center"/>
    </xf>
    <xf numFmtId="165" fontId="22" fillId="7" borderId="0" xfId="0" applyNumberFormat="1" applyFont="1" applyFill="1" applyAlignment="1">
      <alignment horizontal="center"/>
    </xf>
    <xf numFmtId="165" fontId="19" fillId="0" borderId="0" xfId="0" applyNumberFormat="1" applyFont="1" applyAlignment="1">
      <alignment horizontal="center"/>
    </xf>
    <xf numFmtId="168" fontId="8" fillId="4" borderId="14" xfId="20" applyNumberFormat="1" applyFont="1" applyFill="1" applyBorder="1" applyAlignment="1">
      <alignment horizontal="center" vertical="top"/>
    </xf>
    <xf numFmtId="170" fontId="7" fillId="4" borderId="18" xfId="20" applyNumberFormat="1" applyFont="1" applyFill="1" applyBorder="1" applyAlignment="1">
      <alignment horizontal="center" vertical="top"/>
    </xf>
    <xf numFmtId="167" fontId="8" fillId="4" borderId="14" xfId="20" applyNumberFormat="1" applyFont="1" applyFill="1" applyBorder="1" applyAlignment="1">
      <alignment horizontal="center" vertical="top"/>
    </xf>
    <xf numFmtId="169" fontId="8" fillId="4" borderId="14" xfId="20" applyNumberFormat="1" applyFont="1" applyFill="1" applyBorder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0" fontId="7" fillId="4" borderId="10" xfId="20" applyNumberFormat="1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19" fillId="0" borderId="0" xfId="0" applyNumberFormat="1" applyFont="1" applyAlignment="1">
      <alignment horizontal="left" indent="4"/>
    </xf>
    <xf numFmtId="168" fontId="21" fillId="9" borderId="0" xfId="0" applyNumberFormat="1" applyFont="1" applyFill="1" applyAlignment="1">
      <alignment horizontal="center"/>
    </xf>
    <xf numFmtId="165" fontId="22" fillId="9" borderId="0" xfId="0" applyNumberFormat="1" applyFont="1" applyFill="1" applyAlignment="1">
      <alignment horizontal="center"/>
    </xf>
    <xf numFmtId="168" fontId="18" fillId="9" borderId="0" xfId="0" applyNumberFormat="1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6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7" fillId="10" borderId="0" xfId="0" applyFont="1" applyFill="1"/>
    <xf numFmtId="1" fontId="28" fillId="0" borderId="0" xfId="0" applyNumberFormat="1" applyFont="1" applyAlignment="1">
      <alignment horizontal="center"/>
    </xf>
    <xf numFmtId="167" fontId="29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1" fontId="28" fillId="6" borderId="0" xfId="0" applyNumberFormat="1" applyFont="1" applyFill="1" applyAlignment="1">
      <alignment horizontal="center"/>
    </xf>
    <xf numFmtId="167" fontId="29" fillId="6" borderId="0" xfId="0" applyNumberFormat="1" applyFont="1" applyFill="1" applyAlignment="1">
      <alignment horizontal="center" vertical="center"/>
    </xf>
    <xf numFmtId="167" fontId="30" fillId="6" borderId="0" xfId="0" applyNumberFormat="1" applyFont="1" applyFill="1" applyAlignment="1">
      <alignment horizontal="center" vertical="center"/>
    </xf>
    <xf numFmtId="167" fontId="31" fillId="8" borderId="0" xfId="0" applyNumberFormat="1" applyFont="1" applyFill="1" applyAlignment="1">
      <alignment horizontal="center" vertical="center"/>
    </xf>
    <xf numFmtId="167" fontId="32" fillId="8" borderId="0" xfId="0" applyNumberFormat="1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/>
    </xf>
    <xf numFmtId="167" fontId="31" fillId="0" borderId="0" xfId="0" applyNumberFormat="1" applyFont="1" applyAlignment="1">
      <alignment horizontal="center"/>
    </xf>
    <xf numFmtId="167" fontId="32" fillId="0" borderId="0" xfId="0" applyNumberFormat="1" applyFont="1" applyAlignment="1">
      <alignment horizontal="center"/>
    </xf>
    <xf numFmtId="1" fontId="32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0" fillId="0" borderId="33" xfId="0" applyBorder="1" applyAlignment="1">
      <alignment vertical="center"/>
    </xf>
    <xf numFmtId="166" fontId="34" fillId="0" borderId="0" xfId="0" applyNumberFormat="1" applyFont="1" applyAlignment="1">
      <alignment horizontal="center" vertical="center"/>
    </xf>
    <xf numFmtId="0" fontId="17" fillId="11" borderId="0" xfId="0" applyFont="1" applyFill="1" applyAlignment="1">
      <alignment horizontal="center"/>
    </xf>
    <xf numFmtId="167" fontId="33" fillId="11" borderId="0" xfId="0" applyNumberFormat="1" applyFont="1" applyFill="1" applyAlignment="1">
      <alignment horizontal="center"/>
    </xf>
    <xf numFmtId="1" fontId="33" fillId="11" borderId="0" xfId="0" applyNumberFormat="1" applyFont="1" applyFill="1" applyAlignment="1">
      <alignment horizontal="center"/>
    </xf>
    <xf numFmtId="167" fontId="0" fillId="0" borderId="0" xfId="0" applyNumberFormat="1"/>
    <xf numFmtId="167" fontId="22" fillId="9" borderId="0" xfId="0" applyNumberFormat="1" applyFont="1" applyFill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36" fillId="0" borderId="0" xfId="0" applyFont="1" applyAlignment="1">
      <alignment vertical="top"/>
    </xf>
    <xf numFmtId="0" fontId="11" fillId="0" borderId="0" xfId="0" applyFont="1" applyAlignment="1">
      <alignment horizontal="left" vertical="center" indent="9"/>
    </xf>
    <xf numFmtId="0" fontId="0" fillId="0" borderId="0" xfId="0" applyAlignment="1">
      <alignment horizontal="left" vertical="center" indent="9"/>
    </xf>
    <xf numFmtId="0" fontId="3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8" fillId="0" borderId="0" xfId="0" applyFont="1" applyAlignment="1">
      <alignment horizontal="left" vertical="center" indent="4"/>
    </xf>
    <xf numFmtId="0" fontId="39" fillId="0" borderId="0" xfId="0" applyFont="1" applyAlignment="1">
      <alignment vertical="center"/>
    </xf>
    <xf numFmtId="0" fontId="21" fillId="6" borderId="34" xfId="1" applyFont="1" applyFill="1" applyBorder="1"/>
    <xf numFmtId="0" fontId="19" fillId="0" borderId="34" xfId="0" applyFont="1" applyBorder="1" applyAlignment="1">
      <alignment horizontal="center"/>
    </xf>
    <xf numFmtId="168" fontId="19" fillId="0" borderId="34" xfId="0" applyNumberFormat="1" applyFont="1" applyBorder="1" applyAlignment="1">
      <alignment horizontal="center"/>
    </xf>
    <xf numFmtId="165" fontId="19" fillId="7" borderId="34" xfId="0" applyNumberFormat="1" applyFont="1" applyFill="1" applyBorder="1" applyAlignment="1">
      <alignment horizontal="center"/>
    </xf>
    <xf numFmtId="168" fontId="19" fillId="7" borderId="34" xfId="0" applyNumberFormat="1" applyFont="1" applyFill="1" applyBorder="1" applyAlignment="1">
      <alignment horizontal="center"/>
    </xf>
    <xf numFmtId="0" fontId="19" fillId="7" borderId="34" xfId="0" applyFont="1" applyFill="1" applyBorder="1" applyAlignment="1">
      <alignment horizontal="center"/>
    </xf>
    <xf numFmtId="165" fontId="19" fillId="0" borderId="34" xfId="0" applyNumberFormat="1" applyFont="1" applyBorder="1" applyAlignment="1">
      <alignment horizontal="center"/>
    </xf>
    <xf numFmtId="168" fontId="21" fillId="9" borderId="34" xfId="0" applyNumberFormat="1" applyFont="1" applyFill="1" applyBorder="1" applyAlignment="1">
      <alignment horizontal="center"/>
    </xf>
    <xf numFmtId="168" fontId="18" fillId="9" borderId="34" xfId="0" applyNumberFormat="1" applyFont="1" applyFill="1" applyBorder="1" applyAlignment="1">
      <alignment horizontal="center"/>
    </xf>
    <xf numFmtId="0" fontId="18" fillId="9" borderId="34" xfId="0" applyFont="1" applyFill="1" applyBorder="1" applyAlignment="1">
      <alignment horizontal="center"/>
    </xf>
    <xf numFmtId="0" fontId="0" fillId="0" borderId="34" xfId="0" applyBorder="1"/>
    <xf numFmtId="0" fontId="27" fillId="10" borderId="34" xfId="0" applyFont="1" applyFill="1" applyBorder="1"/>
    <xf numFmtId="1" fontId="28" fillId="0" borderId="34" xfId="0" applyNumberFormat="1" applyFont="1" applyBorder="1" applyAlignment="1">
      <alignment horizontal="center"/>
    </xf>
    <xf numFmtId="167" fontId="29" fillId="0" borderId="34" xfId="0" applyNumberFormat="1" applyFont="1" applyBorder="1" applyAlignment="1">
      <alignment horizontal="center" vertical="center"/>
    </xf>
    <xf numFmtId="167" fontId="30" fillId="0" borderId="34" xfId="0" applyNumberFormat="1" applyFont="1" applyBorder="1" applyAlignment="1">
      <alignment horizontal="center" vertical="center"/>
    </xf>
    <xf numFmtId="1" fontId="28" fillId="6" borderId="34" xfId="0" applyNumberFormat="1" applyFont="1" applyFill="1" applyBorder="1" applyAlignment="1">
      <alignment horizontal="center"/>
    </xf>
    <xf numFmtId="167" fontId="29" fillId="6" borderId="34" xfId="0" applyNumberFormat="1" applyFont="1" applyFill="1" applyBorder="1" applyAlignment="1">
      <alignment horizontal="center" vertical="center"/>
    </xf>
    <xf numFmtId="167" fontId="30" fillId="6" borderId="34" xfId="0" applyNumberFormat="1" applyFont="1" applyFill="1" applyBorder="1" applyAlignment="1">
      <alignment horizontal="center" vertical="center"/>
    </xf>
    <xf numFmtId="167" fontId="32" fillId="8" borderId="34" xfId="0" applyNumberFormat="1" applyFont="1" applyFill="1" applyBorder="1" applyAlignment="1">
      <alignment horizontal="center" vertical="center"/>
    </xf>
    <xf numFmtId="1" fontId="32" fillId="8" borderId="34" xfId="0" applyNumberFormat="1" applyFont="1" applyFill="1" applyBorder="1" applyAlignment="1">
      <alignment horizontal="center"/>
    </xf>
    <xf numFmtId="167" fontId="31" fillId="0" borderId="34" xfId="0" applyNumberFormat="1" applyFont="1" applyBorder="1" applyAlignment="1">
      <alignment horizontal="center"/>
    </xf>
    <xf numFmtId="167" fontId="32" fillId="0" borderId="34" xfId="0" applyNumberFormat="1" applyFont="1" applyBorder="1" applyAlignment="1">
      <alignment horizontal="center"/>
    </xf>
    <xf numFmtId="1" fontId="32" fillId="0" borderId="34" xfId="0" applyNumberFormat="1" applyFont="1" applyBorder="1" applyAlignment="1">
      <alignment horizontal="center"/>
    </xf>
    <xf numFmtId="167" fontId="33" fillId="11" borderId="34" xfId="0" applyNumberFormat="1" applyFont="1" applyFill="1" applyBorder="1" applyAlignment="1">
      <alignment horizontal="center"/>
    </xf>
    <xf numFmtId="1" fontId="33" fillId="11" borderId="34" xfId="0" applyNumberFormat="1" applyFont="1" applyFill="1" applyBorder="1" applyAlignment="1">
      <alignment horizontal="center"/>
    </xf>
    <xf numFmtId="167" fontId="31" fillId="8" borderId="34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0" fillId="12" borderId="0" xfId="0" applyFill="1"/>
    <xf numFmtId="165" fontId="21" fillId="12" borderId="0" xfId="0" applyNumberFormat="1" applyFont="1" applyFill="1" applyAlignment="1">
      <alignment horizontal="center" vertical="center"/>
    </xf>
    <xf numFmtId="1" fontId="2" fillId="3" borderId="7" xfId="14" applyNumberFormat="1" applyFont="1" applyFill="1" applyBorder="1" applyAlignment="1">
      <alignment horizontal="left" vertical="top" wrapText="1"/>
    </xf>
    <xf numFmtId="1" fontId="2" fillId="3" borderId="15" xfId="14" applyNumberFormat="1" applyFont="1" applyFill="1" applyBorder="1" applyAlignment="1">
      <alignment horizontal="left" vertical="top" wrapText="1"/>
    </xf>
    <xf numFmtId="1" fontId="2" fillId="3" borderId="11" xfId="14" applyNumberFormat="1" applyFont="1" applyFill="1" applyBorder="1" applyAlignment="1">
      <alignment horizontal="left" vertical="top" wrapText="1"/>
    </xf>
    <xf numFmtId="1" fontId="2" fillId="3" borderId="1" xfId="14" applyNumberFormat="1" applyFont="1" applyFill="1" applyBorder="1" applyAlignment="1">
      <alignment horizontal="left" vertical="top" wrapText="1"/>
    </xf>
    <xf numFmtId="1" fontId="2" fillId="3" borderId="3" xfId="14" applyNumberFormat="1" applyFont="1" applyFill="1" applyBorder="1" applyAlignment="1">
      <alignment horizontal="left" vertical="top" wrapText="1"/>
    </xf>
    <xf numFmtId="0" fontId="16" fillId="0" borderId="1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3" xfId="3" applyFont="1" applyBorder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1" fontId="2" fillId="3" borderId="7" xfId="9" applyNumberFormat="1" applyFont="1" applyFill="1" applyBorder="1" applyAlignment="1">
      <alignment horizontal="left" vertical="top" wrapText="1"/>
    </xf>
    <xf numFmtId="1" fontId="4" fillId="2" borderId="21" xfId="8" applyNumberFormat="1" applyFont="1" applyFill="1" applyBorder="1" applyAlignment="1">
      <alignment horizontal="center" wrapText="1"/>
    </xf>
    <xf numFmtId="1" fontId="4" fillId="2" borderId="4" xfId="8" applyNumberFormat="1" applyFont="1" applyFill="1" applyBorder="1" applyAlignment="1">
      <alignment horizontal="center" wrapText="1"/>
    </xf>
    <xf numFmtId="1" fontId="3" fillId="2" borderId="0" xfId="5" applyNumberFormat="1" applyFont="1" applyFill="1" applyAlignment="1">
      <alignment horizontal="center" wrapText="1"/>
    </xf>
    <xf numFmtId="1" fontId="15" fillId="3" borderId="7" xfId="14" applyNumberFormat="1" applyFont="1" applyFill="1" applyBorder="1" applyAlignment="1">
      <alignment horizontal="left" vertical="top" wrapText="1"/>
    </xf>
    <xf numFmtId="1" fontId="15" fillId="3" borderId="15" xfId="14" applyNumberFormat="1" applyFont="1" applyFill="1" applyBorder="1" applyAlignment="1">
      <alignment horizontal="left" vertical="top" wrapText="1"/>
    </xf>
    <xf numFmtId="1" fontId="15" fillId="3" borderId="11" xfId="14" applyNumberFormat="1" applyFont="1" applyFill="1" applyBorder="1" applyAlignment="1">
      <alignment horizontal="left" vertical="top" wrapText="1"/>
    </xf>
    <xf numFmtId="1" fontId="14" fillId="3" borderId="7" xfId="14" applyNumberFormat="1" applyFont="1" applyFill="1" applyBorder="1" applyAlignment="1">
      <alignment horizontal="left" vertical="top" wrapText="1"/>
    </xf>
    <xf numFmtId="1" fontId="14" fillId="3" borderId="15" xfId="14" applyNumberFormat="1" applyFont="1" applyFill="1" applyBorder="1" applyAlignment="1">
      <alignment horizontal="left" vertical="top" wrapText="1"/>
    </xf>
    <xf numFmtId="1" fontId="14" fillId="3" borderId="11" xfId="14" applyNumberFormat="1" applyFont="1" applyFill="1" applyBorder="1" applyAlignment="1">
      <alignment horizontal="left" vertical="top" wrapText="1"/>
    </xf>
    <xf numFmtId="1" fontId="2" fillId="3" borderId="24" xfId="14" applyNumberFormat="1" applyFont="1" applyFill="1" applyBorder="1" applyAlignment="1">
      <alignment horizontal="left" vertical="top" wrapText="1"/>
    </xf>
    <xf numFmtId="0" fontId="17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 vertical="top" wrapText="1"/>
    </xf>
    <xf numFmtId="0" fontId="20" fillId="9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indent="7"/>
    </xf>
    <xf numFmtId="9" fontId="18" fillId="0" borderId="0" xfId="0" applyNumberFormat="1" applyFont="1" applyAlignment="1">
      <alignment horizontal="center" vertical="top" wrapText="1"/>
    </xf>
    <xf numFmtId="9" fontId="18" fillId="7" borderId="0" xfId="0" applyNumberFormat="1" applyFont="1" applyFill="1" applyAlignment="1">
      <alignment horizontal="center" vertical="top" wrapText="1"/>
    </xf>
    <xf numFmtId="0" fontId="20" fillId="0" borderId="0" xfId="0" applyFont="1" applyAlignment="1">
      <alignment horizontal="left" vertical="center" indent="9"/>
    </xf>
    <xf numFmtId="0" fontId="23" fillId="8" borderId="0" xfId="0" applyFont="1" applyFill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9" fontId="0" fillId="8" borderId="0" xfId="26" applyFont="1" applyFill="1" applyAlignment="1">
      <alignment horizontal="center"/>
    </xf>
    <xf numFmtId="9" fontId="0" fillId="8" borderId="0" xfId="26" applyFont="1" applyFill="1" applyBorder="1" applyAlignment="1">
      <alignment horizontal="center"/>
    </xf>
    <xf numFmtId="9" fontId="0" fillId="0" borderId="32" xfId="26" applyFont="1" applyBorder="1" applyAlignment="1">
      <alignment horizontal="center"/>
    </xf>
    <xf numFmtId="9" fontId="0" fillId="0" borderId="0" xfId="26" applyFont="1" applyBorder="1" applyAlignment="1">
      <alignment horizontal="center"/>
    </xf>
    <xf numFmtId="9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9" fontId="0" fillId="0" borderId="0" xfId="26" applyFont="1" applyAlignment="1">
      <alignment horizontal="center"/>
    </xf>
    <xf numFmtId="9" fontId="0" fillId="6" borderId="0" xfId="26" applyFont="1" applyFill="1" applyAlignment="1">
      <alignment horizontal="center"/>
    </xf>
  </cellXfs>
  <cellStyles count="89">
    <cellStyle name="Comma 3 2" xfId="2" xr:uid="{8D9CEE87-75AB-4E4E-8A87-6F6AF084E1E0}"/>
    <cellStyle name="Normal" xfId="0" builtinId="0"/>
    <cellStyle name="Normal 2" xfId="6" xr:uid="{BDEA75FD-F704-443D-984C-D1ADEC5A81E2}"/>
    <cellStyle name="Normal 5 5" xfId="1" xr:uid="{C3C80868-BFEE-49A9-A0B7-A95884F7F8B7}"/>
    <cellStyle name="Percent" xfId="26" builtinId="5"/>
    <cellStyle name="style1522149131759" xfId="3" xr:uid="{542D15AF-A78A-4E04-AE1C-B5F33B349D0A}"/>
    <cellStyle name="style1689243473777" xfId="27" xr:uid="{FD696601-802F-4C19-97D9-B7BC265EE3A2}"/>
    <cellStyle name="style1689243473843" xfId="28" xr:uid="{05DCFCB3-6A49-4B94-A9D7-07071F47ADA2}"/>
    <cellStyle name="style1689243473945" xfId="29" xr:uid="{2DEAC1AC-039E-479C-BB9C-3110275C84E7}"/>
    <cellStyle name="style1689243474010" xfId="30" xr:uid="{6FF303AD-8051-4B5E-9006-933EBDAAD28C}"/>
    <cellStyle name="style1689243474072" xfId="31" xr:uid="{5B3E94E9-FD0C-4887-BD62-592BA66E04AE}"/>
    <cellStyle name="style1689243474138" xfId="32" xr:uid="{9CBA4E0B-2F71-4E51-BB0B-62B0C13713AE}"/>
    <cellStyle name="style1689243474198" xfId="33" xr:uid="{52FA2501-E719-4D58-91B6-EFB347699AE8}"/>
    <cellStyle name="style1689243474287" xfId="34" xr:uid="{60374FE3-6676-4EA3-83D7-AF067E903B05}"/>
    <cellStyle name="style1689243474367" xfId="35" xr:uid="{83CD5339-D572-4237-A1E0-1577FAE12233}"/>
    <cellStyle name="style1689243474434" xfId="36" xr:uid="{1C866E18-56F5-4EA6-AA39-30585E6BD779}"/>
    <cellStyle name="style1689243474515" xfId="37" xr:uid="{F476300F-85BA-483A-9E2D-6EA793D45EC2}"/>
    <cellStyle name="style1689243474611" xfId="38" xr:uid="{6546E295-BF66-48BE-84D0-4583828B79D4}"/>
    <cellStyle name="style1689243474690" xfId="39" xr:uid="{69389463-35B5-473E-9072-99426832723E}"/>
    <cellStyle name="style1689243474745" xfId="40" xr:uid="{3F2BBF4F-2794-4AFA-A800-27A458D0B69D}"/>
    <cellStyle name="style1689243474783" xfId="41" xr:uid="{ACC6A42A-BD1B-420E-BF53-C87D9C12C41B}"/>
    <cellStyle name="style1689243474854" xfId="42" xr:uid="{150A6265-B6D0-4E07-8A8E-B6E80C9D5556}"/>
    <cellStyle name="style1689243474913" xfId="43" xr:uid="{538C4A5E-C85D-44AE-80F0-500DB24681D8}"/>
    <cellStyle name="style1689243474969" xfId="44" xr:uid="{ECC5C29A-6C9B-40AB-B75A-427F105417B8}"/>
    <cellStyle name="style1689243475051" xfId="45" xr:uid="{50EA8069-6355-44EE-B338-14C30F018D52}"/>
    <cellStyle name="style1689243475106" xfId="46" xr:uid="{EB52B085-B2FE-46EB-A937-DA89F1B0ED5A}"/>
    <cellStyle name="style1689243475170" xfId="47" xr:uid="{38828702-57E5-4FE4-9919-A48256ABECCB}"/>
    <cellStyle name="style1689243475233" xfId="48" xr:uid="{77F635B8-C103-44EF-99D4-E628B0DE1C9B}"/>
    <cellStyle name="style1689243475290" xfId="49" xr:uid="{CE08C341-424B-4D69-BD38-F98EE023D4D1}"/>
    <cellStyle name="style1689243475344" xfId="50" xr:uid="{2FD7B5D2-4CD7-4E80-A1D8-E07F79015190}"/>
    <cellStyle name="style1689243475376" xfId="51" xr:uid="{8D0A65F5-8A26-45BA-889B-B84368CAF76A}"/>
    <cellStyle name="style1689243475424" xfId="52" xr:uid="{38DDB17A-2445-49BD-9E8A-0676B6E9647F}"/>
    <cellStyle name="style1689243475532" xfId="53" xr:uid="{FBE03B77-8C92-4A08-986D-8FB64E9E0709}"/>
    <cellStyle name="style1689243475599" xfId="54" xr:uid="{5A978403-D9F6-4BD7-8EF6-0B77684A96CB}"/>
    <cellStyle name="style1689243475643" xfId="55" xr:uid="{3D94E0C8-EF1D-435B-B3ED-BD271D7F9B67}"/>
    <cellStyle name="style1689243475688" xfId="56" xr:uid="{D067A546-FBE6-4A68-B31E-02684A129702}"/>
    <cellStyle name="style1689243475743" xfId="57" xr:uid="{73EEA5D5-171B-43A2-851C-FEA3BFC14153}"/>
    <cellStyle name="style1689243475791" xfId="58" xr:uid="{DFFCB253-8BE4-4C04-A7A3-C27CA1CB01B0}"/>
    <cellStyle name="style1689243475838" xfId="59" xr:uid="{4E773926-1D76-40F1-AE34-E4586AE56EDD}"/>
    <cellStyle name="style1689243475883" xfId="60" xr:uid="{AC691638-651C-4C24-81DE-835900CCA802}"/>
    <cellStyle name="style1689243475936" xfId="61" xr:uid="{94B57E6D-C956-4424-A9C4-A258481D17AC}"/>
    <cellStyle name="style1689243475998" xfId="62" xr:uid="{39A76ACC-B569-4D21-B7F3-015399945325}"/>
    <cellStyle name="style1689243476044" xfId="63" xr:uid="{DA961588-5563-4BA2-9309-1A8C9D1578FA}"/>
    <cellStyle name="style1689243476075" xfId="64" xr:uid="{2CE9215B-E83D-4AFB-892E-A087E2458F26}"/>
    <cellStyle name="style1689243476110" xfId="65" xr:uid="{172FB4A3-00BA-4A03-B8CC-3BC9701A9762}"/>
    <cellStyle name="style1689243476171" xfId="66" xr:uid="{C106B4BC-22F1-4955-A923-F7A6C597D989}"/>
    <cellStyle name="style1689243483458" xfId="67" xr:uid="{5A697522-5490-455C-B4FA-1F8458BA7F7A}"/>
    <cellStyle name="style1689243483510" xfId="68" xr:uid="{CDE8481D-4F01-4C8C-874E-69831A3437C3}"/>
    <cellStyle name="style1689243483554" xfId="69" xr:uid="{41A74F8E-8445-4F16-8BC8-C4C9E975698C}"/>
    <cellStyle name="style1689243483601" xfId="70" xr:uid="{4087AB85-7079-411B-B0CB-2F05F1049D68}"/>
    <cellStyle name="style1689243483642" xfId="71" xr:uid="{866337C4-36BC-4627-8D49-A4389964418D}"/>
    <cellStyle name="style1689243483688" xfId="72" xr:uid="{E60B1315-19F0-4BB7-8375-2C210B6D34C3}"/>
    <cellStyle name="style1689243483730" xfId="73" xr:uid="{F4AEB632-ED86-49DD-9673-E3204BA6D8EA}"/>
    <cellStyle name="style1689243883176" xfId="74" xr:uid="{C50C1F45-86CF-4F62-9C8D-19A5F177B97E}"/>
    <cellStyle name="style1689243883222" xfId="75" xr:uid="{9A72DCC6-0459-4119-9A84-5D53E61AA01B}"/>
    <cellStyle name="style1689243883259" xfId="76" xr:uid="{4101D9F0-A774-45CE-8843-F73787CDE2CE}"/>
    <cellStyle name="style1689243883327" xfId="78" xr:uid="{5982B745-971C-4CCA-B39E-C90167F4C2FD}"/>
    <cellStyle name="style1689243883365" xfId="79" xr:uid="{AD4DE99B-E071-45FF-96D6-4C61F5698C4C}"/>
    <cellStyle name="style1689243883403" xfId="80" xr:uid="{36BADBAA-0BF4-40C7-BEAC-5C0F37B476A4}"/>
    <cellStyle name="style1689243883439" xfId="4" xr:uid="{F998BA4E-6E02-48BA-9FE9-0ACF6D1DB751}"/>
    <cellStyle name="style1689243883477" xfId="5" xr:uid="{65E26BE3-636F-4E30-9D6F-967E24BCCDEB}"/>
    <cellStyle name="style1689243883547" xfId="77" xr:uid="{86B3A88F-4B99-4D79-8ED7-F01F0E69F043}"/>
    <cellStyle name="style1689243883641" xfId="7" xr:uid="{E978FDE3-47CE-4B7A-961E-91DF531B0B4B}"/>
    <cellStyle name="style1689243883674" xfId="8" xr:uid="{6BF526AE-DDF6-49A2-8001-A8AE7A81340F}"/>
    <cellStyle name="style1689243883727" xfId="81" xr:uid="{AA2CB20D-842A-4B57-A129-6C9950CB996C}"/>
    <cellStyle name="style1689243883774" xfId="9" xr:uid="{C0907551-2B55-440B-BE50-0E02F26E0254}"/>
    <cellStyle name="style1689243883821" xfId="14" xr:uid="{4A9F6FD7-F251-49AE-9744-A6029FCB305C}"/>
    <cellStyle name="style1689243883902" xfId="15" xr:uid="{86A894DB-585A-4F25-8083-D0491CA0AFFA}"/>
    <cellStyle name="style1689243883938" xfId="10" xr:uid="{A98D0016-94E1-4657-B588-BC70F825CDD8}"/>
    <cellStyle name="style1689243883965" xfId="11" xr:uid="{F4197307-62DE-4099-8A9E-9F3505233AA6}"/>
    <cellStyle name="style1689243884002" xfId="16" xr:uid="{835084AE-06D1-4237-9F07-D9A769B82303}"/>
    <cellStyle name="style1689243884109" xfId="22" xr:uid="{E83B40AF-C04F-4753-A6E1-3BC4A6826A24}"/>
    <cellStyle name="style1689243884162" xfId="23" xr:uid="{B82C2C38-A34E-4F2B-8241-B918C21745E4}"/>
    <cellStyle name="style1689243884213" xfId="24" xr:uid="{3488872F-4711-4F14-8A1D-482D224B28FB}"/>
    <cellStyle name="style1689243884254" xfId="12" xr:uid="{C89563AA-5F27-4EE2-8DA3-0303EA5FA56D}"/>
    <cellStyle name="style1689243884296" xfId="13" xr:uid="{6B916C65-3882-4ECB-A637-4A2B3B579A1F}"/>
    <cellStyle name="style1689243884338" xfId="82" xr:uid="{EA3C8E01-1290-406F-819B-CD58D334C43D}"/>
    <cellStyle name="style1689243884378" xfId="17" xr:uid="{2942D30D-B3C8-4791-8732-55820A80AAC6}"/>
    <cellStyle name="style1689243884417" xfId="18" xr:uid="{70F38FC6-32A1-4E21-8F04-B1D4F02DD95F}"/>
    <cellStyle name="style1689243884459" xfId="83" xr:uid="{F6B1130F-A4EE-410F-B879-7B3F3F161F42}"/>
    <cellStyle name="style1689243884498" xfId="19" xr:uid="{7965886E-B05E-4E98-8778-7F1580D748AB}"/>
    <cellStyle name="style1689243884525" xfId="20" xr:uid="{B5C8B834-206F-4B79-8BF4-B8890A9D1D17}"/>
    <cellStyle name="style1689243884556" xfId="84" xr:uid="{D89DEC65-58AC-4CB1-A057-49D3AE981926}"/>
    <cellStyle name="style1689243884654" xfId="85" xr:uid="{7A67C5A1-1323-4B38-9242-EDD467CB4259}"/>
    <cellStyle name="style1689243884682" xfId="21" xr:uid="{3D440B6B-C732-4AE8-BF2C-D958FF445334}"/>
    <cellStyle name="style1689243884715" xfId="86" xr:uid="{A45BA5EF-DA67-4837-9E68-EC42DD75E761}"/>
    <cellStyle name="style1689243890659" xfId="87" xr:uid="{86040F4B-F980-4327-B520-CA19DFD852AF}"/>
    <cellStyle name="style1689243890698" xfId="25" xr:uid="{AA18751D-AD34-4B9F-99C1-8671BD43CAD5}"/>
    <cellStyle name="style1689243890746" xfId="88" xr:uid="{A0E1B603-7577-4017-8868-CA33B5BBB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50E9-CA27-420E-8BCD-1250506D1EB9}">
  <dimension ref="A1:CN525"/>
  <sheetViews>
    <sheetView zoomScale="55" zoomScaleNormal="55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F9" sqref="F9"/>
    </sheetView>
  </sheetViews>
  <sheetFormatPr defaultColWidth="9.1328125" defaultRowHeight="14.75" x14ac:dyDescent="0.75"/>
  <cols>
    <col min="1" max="1" width="31.953125" style="58" customWidth="1"/>
    <col min="2" max="2" width="33.453125" style="58" customWidth="1"/>
    <col min="3" max="3" width="0.7265625" style="51" hidden="1" customWidth="1"/>
    <col min="4" max="4" width="12.6328125" style="58" customWidth="1"/>
    <col min="5" max="5" width="10.58984375" style="58" customWidth="1"/>
    <col min="6" max="6" width="10.453125" style="58" customWidth="1"/>
    <col min="7" max="7" width="9.86328125" style="58" customWidth="1"/>
    <col min="8" max="8" width="11.58984375" style="58" customWidth="1"/>
    <col min="9" max="9" width="8.36328125" style="58" customWidth="1"/>
    <col min="10" max="10" width="10.7265625" style="58" customWidth="1"/>
    <col min="11" max="11" width="12.36328125" style="58" customWidth="1"/>
    <col min="12" max="12" width="10.76953125" style="58" customWidth="1"/>
    <col min="13" max="13" width="9.7265625" style="58" customWidth="1"/>
    <col min="14" max="14" width="8.86328125" style="58" customWidth="1"/>
    <col min="15" max="15" width="8.81640625" style="58" customWidth="1"/>
    <col min="16" max="16" width="10.26953125" style="58" customWidth="1"/>
    <col min="17" max="17" width="8.90625" style="58" customWidth="1"/>
    <col min="18" max="18" width="10.86328125" style="58" customWidth="1"/>
    <col min="19" max="19" width="9.90625" style="58" customWidth="1"/>
    <col min="20" max="20" width="10.1328125" style="58" customWidth="1"/>
    <col min="21" max="21" width="8.6796875" style="58" customWidth="1"/>
    <col min="22" max="22" width="11.453125" style="58" customWidth="1"/>
    <col min="23" max="23" width="10.04296875" style="58" customWidth="1"/>
    <col min="24" max="24" width="9.31640625" style="58" customWidth="1"/>
    <col min="25" max="25" width="12.08984375" style="58" customWidth="1"/>
    <col min="26" max="26" width="9.76953125" style="58" customWidth="1"/>
    <col min="27" max="27" width="13.86328125" style="58" customWidth="1"/>
    <col min="28" max="28" width="10.2265625" style="58" customWidth="1"/>
    <col min="29" max="29" width="9.953125" style="58" customWidth="1"/>
    <col min="30" max="30" width="10.1328125" style="58" customWidth="1"/>
    <col min="31" max="31" width="10.31640625" style="58" customWidth="1"/>
    <col min="32" max="32" width="10.04296875" style="58" customWidth="1"/>
    <col min="33" max="33" width="9.453125" style="58" customWidth="1"/>
    <col min="34" max="34" width="9.7265625" style="58" customWidth="1"/>
    <col min="35" max="35" width="11.04296875" style="58" customWidth="1"/>
    <col min="36" max="36" width="8.86328125" style="58" customWidth="1"/>
    <col min="37" max="37" width="10.6796875" style="58" customWidth="1"/>
    <col min="38" max="38" width="9.6796875" style="58" customWidth="1"/>
    <col min="39" max="39" width="9.40625" style="58" customWidth="1"/>
    <col min="40" max="40" width="10.36328125" style="58" customWidth="1"/>
    <col min="41" max="41" width="10.08984375" style="58" customWidth="1"/>
    <col min="42" max="42" width="10.81640625" style="58" customWidth="1"/>
    <col min="43" max="43" width="10.40625" style="58" customWidth="1"/>
    <col min="44" max="44" width="8.86328125" style="58" customWidth="1"/>
    <col min="45" max="45" width="9.08984375" style="58" customWidth="1"/>
    <col min="46" max="46" width="10.1796875" style="58" customWidth="1"/>
    <col min="47" max="47" width="8.6796875" style="58" customWidth="1"/>
    <col min="48" max="48" width="10.31640625" style="58" customWidth="1"/>
    <col min="49" max="49" width="9.40625" style="58" customWidth="1"/>
    <col min="50" max="50" width="9.26953125" style="58" customWidth="1"/>
    <col min="51" max="51" width="8.5" style="58" customWidth="1"/>
    <col min="52" max="52" width="9.453125" style="58" customWidth="1"/>
    <col min="53" max="53" width="9.7265625" style="58" customWidth="1"/>
    <col min="54" max="54" width="9.6328125" style="58" customWidth="1"/>
    <col min="55" max="55" width="9.58984375" style="58" customWidth="1"/>
    <col min="56" max="57" width="9.31640625" style="58" customWidth="1"/>
    <col min="58" max="58" width="8.453125" style="58" customWidth="1"/>
    <col min="59" max="59" width="8.54296875" style="58" customWidth="1"/>
    <col min="60" max="60" width="9.5" style="58" customWidth="1"/>
    <col min="61" max="61" width="11.54296875" style="58" customWidth="1"/>
    <col min="62" max="62" width="9.08984375" style="58" customWidth="1"/>
    <col min="63" max="63" width="9.58984375" style="58" customWidth="1"/>
    <col min="64" max="64" width="8.7265625" style="58" customWidth="1"/>
    <col min="65" max="65" width="9.90625" style="58" customWidth="1"/>
    <col min="66" max="66" width="9.26953125" style="58" customWidth="1"/>
    <col min="67" max="67" width="10.54296875" style="58" customWidth="1"/>
    <col min="68" max="68" width="9.453125" style="58" customWidth="1"/>
    <col min="69" max="69" width="9.76953125" style="58" customWidth="1"/>
    <col min="70" max="70" width="10" style="58" customWidth="1"/>
    <col min="71" max="71" width="9.81640625" style="58" customWidth="1"/>
    <col min="72" max="72" width="9.7265625" style="58" customWidth="1"/>
    <col min="73" max="73" width="8.81640625" style="58" customWidth="1"/>
    <col min="74" max="74" width="9.7265625" style="58" customWidth="1"/>
    <col min="75" max="75" width="9.86328125" style="58" customWidth="1"/>
    <col min="76" max="76" width="9.76953125" style="58" customWidth="1"/>
    <col min="77" max="77" width="8.40625" style="58" customWidth="1"/>
    <col min="78" max="78" width="9.453125" style="58" customWidth="1"/>
    <col min="79" max="79" width="8.54296875" style="58" customWidth="1"/>
    <col min="80" max="90" width="9.1328125" style="58"/>
    <col min="93" max="16384" width="9.1328125" style="58"/>
  </cols>
  <sheetData>
    <row r="1" spans="1:87" s="60" customFormat="1" ht="24.25" x14ac:dyDescent="1.25">
      <c r="A1" s="175" t="s">
        <v>148</v>
      </c>
      <c r="B1" s="176"/>
      <c r="C1" s="176"/>
      <c r="D1" s="182">
        <v>1</v>
      </c>
      <c r="E1" s="182"/>
      <c r="F1" s="182">
        <v>3</v>
      </c>
      <c r="G1" s="182"/>
      <c r="H1" s="35">
        <v>2</v>
      </c>
      <c r="I1" s="35"/>
      <c r="J1" s="182">
        <v>4</v>
      </c>
      <c r="K1" s="182"/>
      <c r="L1" s="182">
        <v>5</v>
      </c>
      <c r="M1" s="182"/>
      <c r="N1" s="182">
        <v>6</v>
      </c>
      <c r="O1" s="182"/>
      <c r="P1" s="182">
        <v>7</v>
      </c>
      <c r="Q1" s="182"/>
      <c r="R1" s="182">
        <v>8</v>
      </c>
      <c r="S1" s="182"/>
      <c r="T1" s="182">
        <v>9</v>
      </c>
      <c r="U1" s="182"/>
      <c r="V1" s="182">
        <v>10</v>
      </c>
      <c r="W1" s="182"/>
      <c r="X1" s="182">
        <v>11</v>
      </c>
      <c r="Y1" s="182"/>
      <c r="Z1" s="182">
        <v>12</v>
      </c>
      <c r="AA1" s="182"/>
      <c r="AB1" s="182">
        <v>13</v>
      </c>
      <c r="AC1" s="182"/>
      <c r="AD1" s="182">
        <v>14</v>
      </c>
      <c r="AE1" s="182"/>
      <c r="AF1" s="182">
        <v>15</v>
      </c>
      <c r="AG1" s="182"/>
      <c r="AH1" s="182">
        <v>16</v>
      </c>
      <c r="AI1" s="182"/>
      <c r="AJ1" s="182">
        <v>17</v>
      </c>
      <c r="AK1" s="182"/>
      <c r="AL1" s="182">
        <v>18</v>
      </c>
      <c r="AM1" s="182"/>
      <c r="AN1" s="182">
        <v>19</v>
      </c>
      <c r="AO1" s="182"/>
      <c r="AP1" s="182">
        <v>20</v>
      </c>
      <c r="AQ1" s="182"/>
      <c r="AR1" s="182">
        <v>21</v>
      </c>
      <c r="AS1" s="182"/>
      <c r="AT1" s="182">
        <v>22</v>
      </c>
      <c r="AU1" s="182"/>
      <c r="AV1" s="182">
        <v>23</v>
      </c>
      <c r="AW1" s="182"/>
      <c r="AX1" s="182">
        <v>24</v>
      </c>
      <c r="AY1" s="182"/>
      <c r="AZ1" s="182">
        <v>25</v>
      </c>
      <c r="BA1" s="182"/>
      <c r="BB1" s="182">
        <v>26</v>
      </c>
      <c r="BC1" s="182"/>
      <c r="BD1" s="182">
        <v>27</v>
      </c>
      <c r="BE1" s="182"/>
      <c r="BF1" s="182">
        <v>28</v>
      </c>
      <c r="BG1" s="182"/>
      <c r="BH1" s="182">
        <v>29</v>
      </c>
      <c r="BI1" s="182"/>
      <c r="BJ1" s="182">
        <v>30</v>
      </c>
      <c r="BK1" s="182"/>
      <c r="BL1" s="182">
        <v>31</v>
      </c>
      <c r="BM1" s="182"/>
      <c r="BN1" s="182">
        <v>32</v>
      </c>
      <c r="BO1" s="182"/>
      <c r="BP1" s="182">
        <v>33</v>
      </c>
      <c r="BQ1" s="182"/>
      <c r="BR1" s="182">
        <v>34</v>
      </c>
      <c r="BS1" s="182"/>
      <c r="BT1" s="182">
        <v>35</v>
      </c>
      <c r="BU1" s="182"/>
      <c r="BV1" s="182">
        <v>36</v>
      </c>
      <c r="BW1" s="182"/>
      <c r="BX1" s="182">
        <v>37</v>
      </c>
      <c r="BY1" s="182"/>
      <c r="BZ1" s="182">
        <v>38</v>
      </c>
      <c r="CA1" s="182"/>
    </row>
    <row r="2" spans="1:87" s="57" customFormat="1" ht="21.75" x14ac:dyDescent="1.1499999999999999">
      <c r="A2" s="177"/>
      <c r="B2" s="178"/>
      <c r="C2" s="178"/>
      <c r="D2" s="180" t="s">
        <v>16</v>
      </c>
      <c r="E2" s="181"/>
      <c r="F2" s="180" t="s">
        <v>18</v>
      </c>
      <c r="G2" s="181"/>
      <c r="H2" s="180" t="s">
        <v>6</v>
      </c>
      <c r="I2" s="181"/>
      <c r="J2" s="180" t="s">
        <v>12</v>
      </c>
      <c r="K2" s="181"/>
      <c r="L2" s="180" t="s">
        <v>5</v>
      </c>
      <c r="M2" s="181"/>
      <c r="N2" s="180" t="s">
        <v>26</v>
      </c>
      <c r="O2" s="181"/>
      <c r="P2" s="180" t="s">
        <v>32</v>
      </c>
      <c r="Q2" s="181"/>
      <c r="R2" s="180" t="s">
        <v>1</v>
      </c>
      <c r="S2" s="181"/>
      <c r="T2" s="180" t="s">
        <v>31</v>
      </c>
      <c r="U2" s="181"/>
      <c r="V2" s="180" t="s">
        <v>24</v>
      </c>
      <c r="W2" s="181"/>
      <c r="X2" s="180" t="s">
        <v>2</v>
      </c>
      <c r="Y2" s="181"/>
      <c r="Z2" s="180" t="s">
        <v>8</v>
      </c>
      <c r="AA2" s="181"/>
      <c r="AB2" s="180" t="s">
        <v>30</v>
      </c>
      <c r="AC2" s="181"/>
      <c r="AD2" s="180" t="s">
        <v>36</v>
      </c>
      <c r="AE2" s="181"/>
      <c r="AF2" s="180" t="s">
        <v>35</v>
      </c>
      <c r="AG2" s="181"/>
      <c r="AH2" s="180" t="s">
        <v>17</v>
      </c>
      <c r="AI2" s="181"/>
      <c r="AJ2" s="180" t="s">
        <v>23</v>
      </c>
      <c r="AK2" s="181"/>
      <c r="AL2" s="180" t="s">
        <v>3</v>
      </c>
      <c r="AM2" s="181"/>
      <c r="AN2" s="180" t="s">
        <v>11</v>
      </c>
      <c r="AO2" s="181"/>
      <c r="AP2" s="180" t="s">
        <v>33</v>
      </c>
      <c r="AQ2" s="181"/>
      <c r="AR2" s="180" t="s">
        <v>15</v>
      </c>
      <c r="AS2" s="181"/>
      <c r="AT2" s="180" t="s">
        <v>28</v>
      </c>
      <c r="AU2" s="181"/>
      <c r="AV2" s="180" t="s">
        <v>13</v>
      </c>
      <c r="AW2" s="181"/>
      <c r="AX2" s="180" t="s">
        <v>34</v>
      </c>
      <c r="AY2" s="181"/>
      <c r="AZ2" s="180" t="s">
        <v>22</v>
      </c>
      <c r="BA2" s="181"/>
      <c r="BB2" s="180" t="s">
        <v>37</v>
      </c>
      <c r="BC2" s="181"/>
      <c r="BD2" s="180" t="s">
        <v>9</v>
      </c>
      <c r="BE2" s="181"/>
      <c r="BF2" s="180" t="s">
        <v>4</v>
      </c>
      <c r="BG2" s="181"/>
      <c r="BH2" s="180" t="s">
        <v>29</v>
      </c>
      <c r="BI2" s="181"/>
      <c r="BJ2" s="180" t="s">
        <v>25</v>
      </c>
      <c r="BK2" s="181"/>
      <c r="BL2" s="180" t="s">
        <v>19</v>
      </c>
      <c r="BM2" s="181"/>
      <c r="BN2" s="180" t="s">
        <v>14</v>
      </c>
      <c r="BO2" s="181"/>
      <c r="BP2" s="180" t="s">
        <v>21</v>
      </c>
      <c r="BQ2" s="181"/>
      <c r="BR2" s="180" t="s">
        <v>38</v>
      </c>
      <c r="BS2" s="181"/>
      <c r="BT2" s="180" t="s">
        <v>0</v>
      </c>
      <c r="BU2" s="181"/>
      <c r="BV2" s="180" t="s">
        <v>27</v>
      </c>
      <c r="BW2" s="181"/>
      <c r="BX2" s="180" t="s">
        <v>10</v>
      </c>
      <c r="BY2" s="181"/>
      <c r="BZ2" s="180" t="s">
        <v>20</v>
      </c>
      <c r="CA2" s="181"/>
    </row>
    <row r="3" spans="1:87" ht="26.5" customHeight="1" thickBot="1" x14ac:dyDescent="1.05">
      <c r="A3" s="177"/>
      <c r="B3" s="178"/>
      <c r="C3" s="178"/>
      <c r="D3" s="1" t="s">
        <v>145</v>
      </c>
      <c r="E3" s="1" t="s">
        <v>146</v>
      </c>
      <c r="F3" s="1" t="s">
        <v>145</v>
      </c>
      <c r="G3" s="1" t="s">
        <v>146</v>
      </c>
      <c r="H3" s="1" t="s">
        <v>145</v>
      </c>
      <c r="I3" s="1" t="s">
        <v>146</v>
      </c>
      <c r="J3" s="1" t="s">
        <v>145</v>
      </c>
      <c r="K3" s="1" t="s">
        <v>146</v>
      </c>
      <c r="L3" s="1" t="s">
        <v>145</v>
      </c>
      <c r="M3" s="1" t="s">
        <v>146</v>
      </c>
      <c r="N3" s="1" t="s">
        <v>145</v>
      </c>
      <c r="O3" s="1" t="s">
        <v>146</v>
      </c>
      <c r="P3" s="1" t="s">
        <v>145</v>
      </c>
      <c r="Q3" s="1" t="s">
        <v>146</v>
      </c>
      <c r="R3" s="1" t="s">
        <v>145</v>
      </c>
      <c r="S3" s="1" t="s">
        <v>146</v>
      </c>
      <c r="T3" s="1" t="s">
        <v>145</v>
      </c>
      <c r="U3" s="1" t="s">
        <v>146</v>
      </c>
      <c r="V3" s="1" t="s">
        <v>145</v>
      </c>
      <c r="W3" s="1" t="s">
        <v>146</v>
      </c>
      <c r="X3" s="1" t="s">
        <v>145</v>
      </c>
      <c r="Y3" s="1" t="s">
        <v>146</v>
      </c>
      <c r="Z3" s="1" t="s">
        <v>145</v>
      </c>
      <c r="AA3" s="1" t="s">
        <v>146</v>
      </c>
      <c r="AB3" s="1" t="s">
        <v>145</v>
      </c>
      <c r="AC3" s="1" t="s">
        <v>146</v>
      </c>
      <c r="AD3" s="1" t="s">
        <v>145</v>
      </c>
      <c r="AE3" s="1" t="s">
        <v>146</v>
      </c>
      <c r="AF3" s="1" t="s">
        <v>145</v>
      </c>
      <c r="AG3" s="1" t="s">
        <v>146</v>
      </c>
      <c r="AH3" s="1" t="s">
        <v>145</v>
      </c>
      <c r="AI3" s="1" t="s">
        <v>146</v>
      </c>
      <c r="AJ3" s="1" t="s">
        <v>145</v>
      </c>
      <c r="AK3" s="1" t="s">
        <v>146</v>
      </c>
      <c r="AL3" s="1" t="s">
        <v>145</v>
      </c>
      <c r="AM3" s="1" t="s">
        <v>146</v>
      </c>
      <c r="AN3" s="1" t="s">
        <v>145</v>
      </c>
      <c r="AO3" s="1" t="s">
        <v>146</v>
      </c>
      <c r="AP3" s="1" t="s">
        <v>145</v>
      </c>
      <c r="AQ3" s="1" t="s">
        <v>146</v>
      </c>
      <c r="AR3" s="1" t="s">
        <v>145</v>
      </c>
      <c r="AS3" s="1" t="s">
        <v>146</v>
      </c>
      <c r="AT3" s="1" t="s">
        <v>145</v>
      </c>
      <c r="AU3" s="1" t="s">
        <v>146</v>
      </c>
      <c r="AV3" s="1" t="s">
        <v>145</v>
      </c>
      <c r="AW3" s="1" t="s">
        <v>146</v>
      </c>
      <c r="AX3" s="1" t="s">
        <v>145</v>
      </c>
      <c r="AY3" s="1" t="s">
        <v>146</v>
      </c>
      <c r="AZ3" s="1" t="s">
        <v>145</v>
      </c>
      <c r="BA3" s="1" t="s">
        <v>146</v>
      </c>
      <c r="BB3" s="1" t="s">
        <v>145</v>
      </c>
      <c r="BC3" s="1" t="s">
        <v>146</v>
      </c>
      <c r="BD3" s="1" t="s">
        <v>145</v>
      </c>
      <c r="BE3" s="1" t="s">
        <v>146</v>
      </c>
      <c r="BF3" s="1" t="s">
        <v>145</v>
      </c>
      <c r="BG3" s="1" t="s">
        <v>146</v>
      </c>
      <c r="BH3" s="1" t="s">
        <v>145</v>
      </c>
      <c r="BI3" s="1" t="s">
        <v>146</v>
      </c>
      <c r="BJ3" s="1" t="s">
        <v>145</v>
      </c>
      <c r="BK3" s="1" t="s">
        <v>146</v>
      </c>
      <c r="BL3" s="1" t="s">
        <v>145</v>
      </c>
      <c r="BM3" s="1" t="s">
        <v>146</v>
      </c>
      <c r="BN3" s="1" t="s">
        <v>145</v>
      </c>
      <c r="BO3" s="1" t="s">
        <v>146</v>
      </c>
      <c r="BP3" s="1" t="s">
        <v>145</v>
      </c>
      <c r="BQ3" s="1" t="s">
        <v>146</v>
      </c>
      <c r="BR3" s="1" t="s">
        <v>145</v>
      </c>
      <c r="BS3" s="1" t="s">
        <v>146</v>
      </c>
      <c r="BT3" s="1" t="s">
        <v>145</v>
      </c>
      <c r="BU3" s="1" t="s">
        <v>146</v>
      </c>
      <c r="BV3" s="1" t="s">
        <v>145</v>
      </c>
      <c r="BW3" s="1" t="s">
        <v>146</v>
      </c>
      <c r="BX3" s="1" t="s">
        <v>145</v>
      </c>
      <c r="BY3" s="1" t="s">
        <v>146</v>
      </c>
      <c r="BZ3" s="1" t="s">
        <v>145</v>
      </c>
      <c r="CA3" s="1" t="s">
        <v>146</v>
      </c>
    </row>
    <row r="4" spans="1:87" ht="20.149999999999999" customHeight="1" x14ac:dyDescent="0.75">
      <c r="A4" s="179" t="s">
        <v>39</v>
      </c>
      <c r="B4" s="2" t="s">
        <v>40</v>
      </c>
      <c r="C4" s="3" t="s">
        <v>143</v>
      </c>
      <c r="D4" s="4">
        <v>855</v>
      </c>
      <c r="E4" s="5"/>
      <c r="F4" s="4">
        <v>851</v>
      </c>
      <c r="G4" s="5"/>
      <c r="H4" s="4">
        <v>861</v>
      </c>
      <c r="I4" s="5"/>
      <c r="J4" s="4">
        <v>871</v>
      </c>
      <c r="K4" s="5"/>
      <c r="L4" s="4">
        <v>862</v>
      </c>
      <c r="M4" s="5"/>
      <c r="N4" s="4">
        <v>857</v>
      </c>
      <c r="O4" s="5"/>
      <c r="P4" s="4">
        <v>849</v>
      </c>
      <c r="Q4" s="5"/>
      <c r="R4" s="4">
        <v>854</v>
      </c>
      <c r="S4" s="5"/>
      <c r="T4" s="4">
        <v>861</v>
      </c>
      <c r="U4" s="5"/>
      <c r="V4" s="4">
        <v>852</v>
      </c>
      <c r="W4" s="5"/>
      <c r="X4" s="4">
        <v>871</v>
      </c>
      <c r="Y4" s="5"/>
      <c r="Z4" s="4">
        <v>853</v>
      </c>
      <c r="AA4" s="5"/>
      <c r="AB4" s="4">
        <v>848</v>
      </c>
      <c r="AC4" s="5"/>
      <c r="AD4" s="4">
        <v>869</v>
      </c>
      <c r="AE4" s="5"/>
      <c r="AF4" s="4">
        <v>882</v>
      </c>
      <c r="AG4" s="39"/>
      <c r="AH4" s="6">
        <v>849</v>
      </c>
      <c r="AI4" s="39"/>
      <c r="AJ4" s="4">
        <v>851</v>
      </c>
      <c r="AK4" s="5"/>
      <c r="AL4" s="4">
        <v>857</v>
      </c>
      <c r="AM4" s="5"/>
      <c r="AN4" s="4">
        <v>857</v>
      </c>
      <c r="AO4" s="5"/>
      <c r="AP4" s="4">
        <v>859</v>
      </c>
      <c r="AQ4" s="5"/>
      <c r="AR4" s="4">
        <v>853</v>
      </c>
      <c r="AS4" s="5"/>
      <c r="AT4" s="4">
        <v>855</v>
      </c>
      <c r="AU4" s="5"/>
      <c r="AV4" s="4">
        <v>861</v>
      </c>
      <c r="AW4" s="5"/>
      <c r="AX4" s="4">
        <v>849</v>
      </c>
      <c r="AY4" s="5"/>
      <c r="AZ4" s="4">
        <v>855</v>
      </c>
      <c r="BA4" s="5"/>
      <c r="BB4" s="4">
        <v>846</v>
      </c>
      <c r="BC4" s="5"/>
      <c r="BD4" s="4">
        <v>878</v>
      </c>
      <c r="BE4" s="5"/>
      <c r="BF4" s="4">
        <v>853</v>
      </c>
      <c r="BG4" s="5"/>
      <c r="BH4" s="4">
        <v>860</v>
      </c>
      <c r="BI4" s="5"/>
      <c r="BJ4" s="4">
        <v>855</v>
      </c>
      <c r="BK4" s="5"/>
      <c r="BL4" s="4">
        <v>853</v>
      </c>
      <c r="BM4" s="5"/>
      <c r="BN4" s="4">
        <v>839</v>
      </c>
      <c r="BO4" s="5"/>
      <c r="BP4" s="4">
        <v>855</v>
      </c>
      <c r="BQ4" s="5"/>
      <c r="BR4" s="4">
        <v>856</v>
      </c>
      <c r="BS4" s="5"/>
      <c r="BT4" s="4">
        <v>865</v>
      </c>
      <c r="BU4" s="5"/>
      <c r="BV4" s="4">
        <v>846</v>
      </c>
      <c r="BW4" s="5"/>
      <c r="BX4" s="4">
        <v>851</v>
      </c>
      <c r="BY4" s="5"/>
      <c r="BZ4" s="4">
        <v>853</v>
      </c>
      <c r="CA4" s="5"/>
    </row>
    <row r="5" spans="1:87" ht="20.149999999999999" customHeight="1" thickBot="1" x14ac:dyDescent="0.9">
      <c r="A5" s="172"/>
      <c r="B5" s="7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/>
      <c r="AA5" s="10"/>
      <c r="AB5" s="9"/>
      <c r="AC5" s="10"/>
      <c r="AD5" s="9"/>
      <c r="AE5" s="10"/>
      <c r="AF5" s="9"/>
      <c r="AG5" s="40"/>
      <c r="AH5" s="11"/>
      <c r="AI5" s="40"/>
      <c r="AJ5" s="9"/>
      <c r="AK5" s="10"/>
      <c r="AL5" s="9"/>
      <c r="AM5" s="10"/>
      <c r="AN5" s="9"/>
      <c r="AO5" s="10"/>
      <c r="AP5" s="9"/>
      <c r="AQ5" s="10"/>
      <c r="AR5" s="9"/>
      <c r="AS5" s="10"/>
      <c r="AT5" s="9"/>
      <c r="AU5" s="10"/>
      <c r="AV5" s="9"/>
      <c r="AW5" s="10"/>
      <c r="AX5" s="9"/>
      <c r="AY5" s="10"/>
      <c r="AZ5" s="9"/>
      <c r="BA5" s="10"/>
      <c r="BB5" s="9"/>
      <c r="BC5" s="10"/>
      <c r="BD5" s="9"/>
      <c r="BE5" s="10"/>
      <c r="BF5" s="9"/>
      <c r="BG5" s="10"/>
      <c r="BH5" s="9"/>
      <c r="BI5" s="10"/>
      <c r="BJ5" s="9"/>
      <c r="BK5" s="10"/>
      <c r="BL5" s="9"/>
      <c r="BM5" s="10"/>
      <c r="BN5" s="9"/>
      <c r="BO5" s="10"/>
      <c r="BP5" s="9"/>
      <c r="BQ5" s="10"/>
      <c r="BR5" s="9"/>
      <c r="BS5" s="10"/>
      <c r="BT5" s="9"/>
      <c r="BU5" s="10"/>
      <c r="BV5" s="9"/>
      <c r="BW5" s="10"/>
      <c r="BX5" s="9"/>
      <c r="BY5" s="10"/>
      <c r="BZ5" s="37"/>
      <c r="CA5" s="10"/>
    </row>
    <row r="6" spans="1:87" ht="20.149999999999999" customHeight="1" x14ac:dyDescent="0.75">
      <c r="A6" s="170" t="s">
        <v>41</v>
      </c>
      <c r="B6" s="12" t="s">
        <v>42</v>
      </c>
      <c r="C6" s="13" t="s">
        <v>144</v>
      </c>
      <c r="D6" s="14">
        <v>2.0300401577205352E-2</v>
      </c>
      <c r="E6" s="15"/>
      <c r="F6" s="14">
        <v>6.0506965164213576E-2</v>
      </c>
      <c r="G6" s="15"/>
      <c r="H6" s="14">
        <v>3.9381482683414543E-2</v>
      </c>
      <c r="I6" s="15"/>
      <c r="J6" s="14">
        <v>5.8415361955496688E-2</v>
      </c>
      <c r="K6" s="15"/>
      <c r="L6" s="14">
        <v>3.371513388312531E-2</v>
      </c>
      <c r="M6" s="15"/>
      <c r="N6" s="14">
        <v>3.3681481962635901E-2</v>
      </c>
      <c r="O6" s="15"/>
      <c r="P6" s="14">
        <v>2.5654680209028127E-2</v>
      </c>
      <c r="Q6" s="15"/>
      <c r="R6" s="14">
        <v>9.7731941041549794E-2</v>
      </c>
      <c r="S6" s="15"/>
      <c r="T6" s="14">
        <v>6.4705406097988437E-3</v>
      </c>
      <c r="U6" s="15"/>
      <c r="V6" s="14">
        <v>1.7972531480894872E-2</v>
      </c>
      <c r="W6" s="15"/>
      <c r="X6" s="14">
        <v>8.5464234949174239E-2</v>
      </c>
      <c r="Y6" s="15"/>
      <c r="Z6" s="14">
        <v>3.3813027979778032E-2</v>
      </c>
      <c r="AA6" s="15"/>
      <c r="AB6" s="14">
        <v>2.455992921377986E-2</v>
      </c>
      <c r="AC6" s="15"/>
      <c r="AD6" s="14">
        <v>6.3973383225604835E-2</v>
      </c>
      <c r="AE6" s="15"/>
      <c r="AF6" s="14">
        <v>4.6828175270836783E-2</v>
      </c>
      <c r="AG6" s="41"/>
      <c r="AH6" s="16">
        <v>7.4658181910068039E-2</v>
      </c>
      <c r="AI6" s="41"/>
      <c r="AJ6" s="14">
        <v>4.4148031957588166E-2</v>
      </c>
      <c r="AK6" s="15"/>
      <c r="AL6" s="14">
        <v>1.697619343416E-2</v>
      </c>
      <c r="AM6" s="15"/>
      <c r="AN6" s="14">
        <v>3.6305375731083681E-2</v>
      </c>
      <c r="AO6" s="15"/>
      <c r="AP6" s="14">
        <v>3.8589268946056458E-2</v>
      </c>
      <c r="AQ6" s="15"/>
      <c r="AR6" s="14">
        <v>5.3827121093547523E-2</v>
      </c>
      <c r="AS6" s="15"/>
      <c r="AT6" s="14">
        <v>3.9380921181363188E-2</v>
      </c>
      <c r="AU6" s="15"/>
      <c r="AV6" s="14">
        <v>3.7457965804987815E-2</v>
      </c>
      <c r="AW6" s="15"/>
      <c r="AX6" s="14">
        <v>6.8612080888558732E-2</v>
      </c>
      <c r="AY6" s="15"/>
      <c r="AZ6" s="14">
        <v>9.4162230655960813E-2</v>
      </c>
      <c r="BA6" s="15"/>
      <c r="BB6" s="14">
        <v>7.4576659129303405E-2</v>
      </c>
      <c r="BC6" s="15"/>
      <c r="BD6" s="14">
        <v>3.258187536871187E-2</v>
      </c>
      <c r="BE6" s="15"/>
      <c r="BF6" s="14">
        <v>8.0075810138962297E-2</v>
      </c>
      <c r="BG6" s="15"/>
      <c r="BH6" s="14">
        <v>7.8599848212563203E-3</v>
      </c>
      <c r="BI6" s="15"/>
      <c r="BJ6" s="14">
        <v>4.3089917957148886E-2</v>
      </c>
      <c r="BK6" s="15"/>
      <c r="BL6" s="14">
        <v>5.5894278714405526E-2</v>
      </c>
      <c r="BM6" s="15"/>
      <c r="BN6" s="14">
        <v>7.0776635390770615E-2</v>
      </c>
      <c r="BO6" s="15"/>
      <c r="BP6" s="14">
        <v>2.8279974185563179E-2</v>
      </c>
      <c r="BQ6" s="15"/>
      <c r="BR6" s="14">
        <v>0.1000688404170729</v>
      </c>
      <c r="BS6" s="15"/>
      <c r="BT6" s="14">
        <v>7.1906987329065128E-2</v>
      </c>
      <c r="BU6" s="15"/>
      <c r="BV6" s="14">
        <v>1.6917008596567557E-2</v>
      </c>
      <c r="BW6" s="15"/>
      <c r="BX6" s="14">
        <v>1.7319411679080621E-2</v>
      </c>
      <c r="BY6" s="15"/>
      <c r="BZ6" s="14">
        <v>5.9710473581389555E-2</v>
      </c>
      <c r="CA6" s="15"/>
      <c r="CB6" s="53"/>
      <c r="CC6" s="53"/>
      <c r="CD6" s="53"/>
      <c r="CE6" s="53"/>
      <c r="CF6" s="53"/>
      <c r="CG6" s="53"/>
      <c r="CH6" s="53"/>
      <c r="CI6" s="53"/>
    </row>
    <row r="7" spans="1:87" ht="20.149999999999999" customHeight="1" x14ac:dyDescent="0.75">
      <c r="A7" s="171"/>
      <c r="B7" s="17" t="s">
        <v>43</v>
      </c>
      <c r="C7" s="18" t="s">
        <v>144</v>
      </c>
      <c r="D7" s="19">
        <v>0.12733446973615964</v>
      </c>
      <c r="E7" s="20"/>
      <c r="F7" s="19">
        <v>8.3507460446901827E-2</v>
      </c>
      <c r="G7" s="20"/>
      <c r="H7" s="19">
        <v>0.10878016220068741</v>
      </c>
      <c r="I7" s="20"/>
      <c r="J7" s="19">
        <v>6.2497072187541872E-2</v>
      </c>
      <c r="K7" s="20"/>
      <c r="L7" s="19">
        <v>7.839607214609301E-2</v>
      </c>
      <c r="M7" s="20"/>
      <c r="N7" s="19">
        <v>6.6498635460723626E-2</v>
      </c>
      <c r="O7" s="20"/>
      <c r="P7" s="19">
        <v>6.1687433929499463E-2</v>
      </c>
      <c r="Q7" s="20"/>
      <c r="R7" s="19">
        <v>5.5998816931509959E-2</v>
      </c>
      <c r="S7" s="20"/>
      <c r="T7" s="19">
        <v>0.10284039809276108</v>
      </c>
      <c r="U7" s="20"/>
      <c r="V7" s="19">
        <v>9.011665045028483E-2</v>
      </c>
      <c r="W7" s="20"/>
      <c r="X7" s="19">
        <v>0.14322143517493838</v>
      </c>
      <c r="Y7" s="20"/>
      <c r="Z7" s="19">
        <v>0.1680562251031654</v>
      </c>
      <c r="AA7" s="20"/>
      <c r="AB7" s="19">
        <v>9.5800466735608561E-2</v>
      </c>
      <c r="AC7" s="20"/>
      <c r="AD7" s="19">
        <v>6.9926601752876461E-2</v>
      </c>
      <c r="AE7" s="20"/>
      <c r="AF7" s="19">
        <v>0.14900296364132118</v>
      </c>
      <c r="AG7" s="42"/>
      <c r="AH7" s="21">
        <v>0.12812876156395983</v>
      </c>
      <c r="AI7" s="42"/>
      <c r="AJ7" s="19">
        <v>7.965195909811755E-2</v>
      </c>
      <c r="AK7" s="20"/>
      <c r="AL7" s="19">
        <v>0.11207738359300901</v>
      </c>
      <c r="AM7" s="20"/>
      <c r="AN7" s="19">
        <v>8.8650401050863026E-2</v>
      </c>
      <c r="AO7" s="20"/>
      <c r="AP7" s="19">
        <v>0.10577209952829658</v>
      </c>
      <c r="AQ7" s="20"/>
      <c r="AR7" s="19">
        <v>0.13079420268247752</v>
      </c>
      <c r="AS7" s="20"/>
      <c r="AT7" s="19">
        <v>9.7032751713003906E-2</v>
      </c>
      <c r="AU7" s="20"/>
      <c r="AV7" s="19">
        <v>7.9097082936011837E-2</v>
      </c>
      <c r="AW7" s="20"/>
      <c r="AX7" s="19">
        <v>9.8112927133305619E-2</v>
      </c>
      <c r="AY7" s="20"/>
      <c r="AZ7" s="19">
        <v>0.10169928696991981</v>
      </c>
      <c r="BA7" s="20"/>
      <c r="BB7" s="19">
        <v>0.13222333786914661</v>
      </c>
      <c r="BC7" s="20"/>
      <c r="BD7" s="19">
        <v>0.14822754002333571</v>
      </c>
      <c r="BE7" s="20"/>
      <c r="BF7" s="19">
        <v>0.11570461410257751</v>
      </c>
      <c r="BG7" s="20"/>
      <c r="BH7" s="19">
        <v>9.3455265523827477E-2</v>
      </c>
      <c r="BI7" s="20"/>
      <c r="BJ7" s="19">
        <v>6.2888554010137376E-2</v>
      </c>
      <c r="BK7" s="20"/>
      <c r="BL7" s="19">
        <v>6.0245040335427567E-2</v>
      </c>
      <c r="BM7" s="20"/>
      <c r="BN7" s="19">
        <v>9.6404019462588406E-2</v>
      </c>
      <c r="BO7" s="20"/>
      <c r="BP7" s="19">
        <v>9.20321734758906E-2</v>
      </c>
      <c r="BQ7" s="20"/>
      <c r="BR7" s="19">
        <v>0.13843117763186652</v>
      </c>
      <c r="BS7" s="20"/>
      <c r="BT7" s="19">
        <v>0.11395058945539019</v>
      </c>
      <c r="BU7" s="20"/>
      <c r="BV7" s="19">
        <v>8.326915536661085E-2</v>
      </c>
      <c r="BW7" s="20"/>
      <c r="BX7" s="19">
        <v>9.1530179880884896E-2</v>
      </c>
      <c r="BY7" s="20"/>
      <c r="BZ7" s="19">
        <v>0.10114114650790551</v>
      </c>
      <c r="CA7" s="20"/>
      <c r="CB7" s="53"/>
      <c r="CC7" s="53"/>
      <c r="CD7" s="53"/>
      <c r="CE7" s="53"/>
      <c r="CF7" s="53"/>
      <c r="CG7" s="53"/>
      <c r="CH7" s="53"/>
      <c r="CI7" s="53"/>
    </row>
    <row r="8" spans="1:87" ht="20.149999999999999" customHeight="1" x14ac:dyDescent="0.75">
      <c r="A8" s="171"/>
      <c r="B8" s="17" t="s">
        <v>44</v>
      </c>
      <c r="C8" s="18" t="s">
        <v>144</v>
      </c>
      <c r="D8" s="19">
        <v>0.24357349770474893</v>
      </c>
      <c r="E8" s="20"/>
      <c r="F8" s="19">
        <v>0.20719816498490848</v>
      </c>
      <c r="G8" s="20"/>
      <c r="H8" s="19">
        <v>0.13587667616021917</v>
      </c>
      <c r="I8" s="20"/>
      <c r="J8" s="19">
        <v>0.14933911452617291</v>
      </c>
      <c r="K8" s="20"/>
      <c r="L8" s="19">
        <v>0.19138236991458382</v>
      </c>
      <c r="M8" s="20"/>
      <c r="N8" s="19">
        <v>0.12419626453389199</v>
      </c>
      <c r="O8" s="20"/>
      <c r="P8" s="19">
        <v>0.17390332859664531</v>
      </c>
      <c r="Q8" s="20"/>
      <c r="R8" s="19">
        <v>0.21257186485156571</v>
      </c>
      <c r="S8" s="20"/>
      <c r="T8" s="19">
        <v>0.13645516824054613</v>
      </c>
      <c r="U8" s="20"/>
      <c r="V8" s="19">
        <v>0.16239463342372479</v>
      </c>
      <c r="W8" s="20"/>
      <c r="X8" s="19">
        <v>0.26479442072661336</v>
      </c>
      <c r="Y8" s="20"/>
      <c r="Z8" s="19">
        <v>0.20083009738013338</v>
      </c>
      <c r="AA8" s="20"/>
      <c r="AB8" s="19">
        <v>0.15852956487589009</v>
      </c>
      <c r="AC8" s="20"/>
      <c r="AD8" s="19">
        <v>0.17316712043606949</v>
      </c>
      <c r="AE8" s="20"/>
      <c r="AF8" s="19">
        <v>0.19925293273924394</v>
      </c>
      <c r="AG8" s="42"/>
      <c r="AH8" s="21">
        <v>0.16848491401593879</v>
      </c>
      <c r="AI8" s="42"/>
      <c r="AJ8" s="19">
        <v>0.19243380023210835</v>
      </c>
      <c r="AK8" s="20"/>
      <c r="AL8" s="19">
        <v>0.22564779358645512</v>
      </c>
      <c r="AM8" s="20"/>
      <c r="AN8" s="19">
        <v>0.12596642847881992</v>
      </c>
      <c r="AO8" s="20"/>
      <c r="AP8" s="19">
        <v>0.17880290906664836</v>
      </c>
      <c r="AQ8" s="20"/>
      <c r="AR8" s="19">
        <v>0.20254120601343398</v>
      </c>
      <c r="AS8" s="20"/>
      <c r="AT8" s="19">
        <v>0.1888845699252811</v>
      </c>
      <c r="AU8" s="20"/>
      <c r="AV8" s="19">
        <v>0.1417511962859529</v>
      </c>
      <c r="AW8" s="20"/>
      <c r="AX8" s="19">
        <v>0.20542664547740086</v>
      </c>
      <c r="AY8" s="20"/>
      <c r="AZ8" s="19">
        <v>0.13669656917037765</v>
      </c>
      <c r="BA8" s="20"/>
      <c r="BB8" s="19">
        <v>0.19952604678228661</v>
      </c>
      <c r="BC8" s="20"/>
      <c r="BD8" s="19">
        <v>0.23493955341046738</v>
      </c>
      <c r="BE8" s="20"/>
      <c r="BF8" s="19">
        <v>0.16464846508592801</v>
      </c>
      <c r="BG8" s="20"/>
      <c r="BH8" s="19">
        <v>0.17437095703392308</v>
      </c>
      <c r="BI8" s="20"/>
      <c r="BJ8" s="19">
        <v>0.12659995362824722</v>
      </c>
      <c r="BK8" s="20"/>
      <c r="BL8" s="19">
        <v>0.20481448657011811</v>
      </c>
      <c r="BM8" s="20"/>
      <c r="BN8" s="19">
        <v>0.19159443052287256</v>
      </c>
      <c r="BO8" s="20"/>
      <c r="BP8" s="19">
        <v>0.19539264312838994</v>
      </c>
      <c r="BQ8" s="20"/>
      <c r="BR8" s="19">
        <v>0.1831999794392043</v>
      </c>
      <c r="BS8" s="20"/>
      <c r="BT8" s="19">
        <v>0.11978729604593287</v>
      </c>
      <c r="BU8" s="20"/>
      <c r="BV8" s="19">
        <v>0.22314273156955655</v>
      </c>
      <c r="BW8" s="20"/>
      <c r="BX8" s="19">
        <v>0.14357668287639291</v>
      </c>
      <c r="BY8" s="20"/>
      <c r="BZ8" s="19">
        <v>0.16634247016724429</v>
      </c>
      <c r="CA8" s="20"/>
      <c r="CB8" s="53"/>
      <c r="CC8" s="53"/>
      <c r="CD8" s="53"/>
      <c r="CE8" s="53"/>
      <c r="CF8" s="53"/>
      <c r="CG8" s="53"/>
      <c r="CH8" s="53"/>
      <c r="CI8" s="53"/>
    </row>
    <row r="9" spans="1:87" ht="20.149999999999999" customHeight="1" x14ac:dyDescent="0.75">
      <c r="A9" s="171"/>
      <c r="B9" s="17" t="s">
        <v>45</v>
      </c>
      <c r="C9" s="18" t="s">
        <v>144</v>
      </c>
      <c r="D9" s="19">
        <v>0.18105561999847267</v>
      </c>
      <c r="E9" s="20"/>
      <c r="F9" s="19">
        <v>0.17585527803884082</v>
      </c>
      <c r="G9" s="20"/>
      <c r="H9" s="19">
        <v>0.16673344085862352</v>
      </c>
      <c r="I9" s="20"/>
      <c r="J9" s="19">
        <v>0.18262273560819187</v>
      </c>
      <c r="K9" s="20"/>
      <c r="L9" s="19">
        <v>0.18162676325806312</v>
      </c>
      <c r="M9" s="20"/>
      <c r="N9" s="19">
        <v>0.17723898623340509</v>
      </c>
      <c r="O9" s="20"/>
      <c r="P9" s="19">
        <v>0.25238710512713847</v>
      </c>
      <c r="Q9" s="20"/>
      <c r="R9" s="19">
        <v>0.19427550804437424</v>
      </c>
      <c r="S9" s="20"/>
      <c r="T9" s="19">
        <v>0.16832037527505039</v>
      </c>
      <c r="U9" s="20"/>
      <c r="V9" s="19">
        <v>0.19307755274080787</v>
      </c>
      <c r="W9" s="20"/>
      <c r="X9" s="19">
        <v>0.148769223962258</v>
      </c>
      <c r="Y9" s="20"/>
      <c r="Z9" s="19">
        <v>0.18816657709485698</v>
      </c>
      <c r="AA9" s="20"/>
      <c r="AB9" s="19">
        <v>0.14552200377606039</v>
      </c>
      <c r="AC9" s="20"/>
      <c r="AD9" s="19">
        <v>0.19716129705455279</v>
      </c>
      <c r="AE9" s="20"/>
      <c r="AF9" s="19">
        <v>0.15154596613852112</v>
      </c>
      <c r="AG9" s="42"/>
      <c r="AH9" s="21">
        <v>0.13510422556637</v>
      </c>
      <c r="AI9" s="42"/>
      <c r="AJ9" s="19">
        <v>0.18021418283410806</v>
      </c>
      <c r="AK9" s="20"/>
      <c r="AL9" s="19">
        <v>0.17806143356899937</v>
      </c>
      <c r="AM9" s="20"/>
      <c r="AN9" s="19">
        <v>0.17757054526929533</v>
      </c>
      <c r="AO9" s="20"/>
      <c r="AP9" s="19">
        <v>0.16123659499729751</v>
      </c>
      <c r="AQ9" s="20"/>
      <c r="AR9" s="19">
        <v>0.17022912914001831</v>
      </c>
      <c r="AS9" s="20"/>
      <c r="AT9" s="19">
        <v>0.16608028477438061</v>
      </c>
      <c r="AU9" s="20"/>
      <c r="AV9" s="19">
        <v>0.20801678397525525</v>
      </c>
      <c r="AW9" s="20"/>
      <c r="AX9" s="19">
        <v>0.15384400561783573</v>
      </c>
      <c r="AY9" s="20"/>
      <c r="AZ9" s="19">
        <v>0.12667030382889677</v>
      </c>
      <c r="BA9" s="20"/>
      <c r="BB9" s="19">
        <v>0.15226294923709921</v>
      </c>
      <c r="BC9" s="20"/>
      <c r="BD9" s="19">
        <v>0.14317612462877538</v>
      </c>
      <c r="BE9" s="20"/>
      <c r="BF9" s="19">
        <v>0.13801216614461143</v>
      </c>
      <c r="BG9" s="20"/>
      <c r="BH9" s="19">
        <v>0.18201589048680661</v>
      </c>
      <c r="BI9" s="20"/>
      <c r="BJ9" s="19">
        <v>0.1553283250729246</v>
      </c>
      <c r="BK9" s="20"/>
      <c r="BL9" s="19">
        <v>0.20077692139728107</v>
      </c>
      <c r="BM9" s="20"/>
      <c r="BN9" s="19">
        <v>0.13776614301292128</v>
      </c>
      <c r="BO9" s="20"/>
      <c r="BP9" s="19">
        <v>0.18361556529256798</v>
      </c>
      <c r="BQ9" s="20"/>
      <c r="BR9" s="19">
        <v>0.16179998509904089</v>
      </c>
      <c r="BS9" s="20"/>
      <c r="BT9" s="19">
        <v>0.12573236902519755</v>
      </c>
      <c r="BU9" s="20"/>
      <c r="BV9" s="19">
        <v>0.21044644376700383</v>
      </c>
      <c r="BW9" s="20"/>
      <c r="BX9" s="19">
        <v>0.15487039100731892</v>
      </c>
      <c r="BY9" s="20"/>
      <c r="BZ9" s="19">
        <v>0.13561438097073422</v>
      </c>
      <c r="CA9" s="20"/>
      <c r="CB9" s="53"/>
      <c r="CC9" s="53"/>
      <c r="CD9" s="53"/>
      <c r="CE9" s="53"/>
      <c r="CF9" s="53"/>
      <c r="CG9" s="53"/>
      <c r="CH9" s="53"/>
      <c r="CI9" s="53"/>
    </row>
    <row r="10" spans="1:87" ht="20.149999999999999" customHeight="1" x14ac:dyDescent="0.75">
      <c r="A10" s="171"/>
      <c r="B10" s="17" t="s">
        <v>46</v>
      </c>
      <c r="C10" s="18" t="s">
        <v>144</v>
      </c>
      <c r="D10" s="19">
        <v>0.1366894381982563</v>
      </c>
      <c r="E10" s="20"/>
      <c r="F10" s="19">
        <v>0.15139995428715128</v>
      </c>
      <c r="G10" s="20"/>
      <c r="H10" s="19">
        <v>0.12265416467202066</v>
      </c>
      <c r="I10" s="20"/>
      <c r="J10" s="19">
        <v>0.19085526843054484</v>
      </c>
      <c r="K10" s="20"/>
      <c r="L10" s="19">
        <v>0.16724489841604423</v>
      </c>
      <c r="M10" s="28"/>
      <c r="N10" s="19">
        <v>0.17775883888269331</v>
      </c>
      <c r="O10" s="20"/>
      <c r="P10" s="19">
        <v>0.13880509847040523</v>
      </c>
      <c r="Q10" s="20"/>
      <c r="R10" s="19">
        <v>0.17116821320670225</v>
      </c>
      <c r="S10" s="20"/>
      <c r="T10" s="19">
        <v>0.14856976469252783</v>
      </c>
      <c r="U10" s="20"/>
      <c r="V10" s="19">
        <v>0.16897539560197469</v>
      </c>
      <c r="W10" s="20"/>
      <c r="X10" s="19">
        <v>0.11847713261897143</v>
      </c>
      <c r="Y10" s="20"/>
      <c r="Z10" s="19">
        <v>0.10124302081856527</v>
      </c>
      <c r="AA10" s="20"/>
      <c r="AB10" s="19">
        <v>9.7416880856755053E-2</v>
      </c>
      <c r="AC10" s="20"/>
      <c r="AD10" s="19">
        <v>0.18737147328977</v>
      </c>
      <c r="AE10" s="20"/>
      <c r="AF10" s="19">
        <v>0.1275483701362832</v>
      </c>
      <c r="AG10" s="42"/>
      <c r="AH10" s="21">
        <v>0.13197877246176837</v>
      </c>
      <c r="AI10" s="42"/>
      <c r="AJ10" s="19">
        <v>0.17135201279187207</v>
      </c>
      <c r="AK10" s="20"/>
      <c r="AL10" s="19">
        <v>0.14762647427706563</v>
      </c>
      <c r="AM10" s="20"/>
      <c r="AN10" s="19">
        <v>0.15062979764027473</v>
      </c>
      <c r="AO10" s="20"/>
      <c r="AP10" s="19">
        <v>0.14047542931097309</v>
      </c>
      <c r="AQ10" s="20"/>
      <c r="AR10" s="19">
        <v>0.12841546471987564</v>
      </c>
      <c r="AS10" s="20"/>
      <c r="AT10" s="19">
        <v>0.10888104788648688</v>
      </c>
      <c r="AU10" s="20"/>
      <c r="AV10" s="19">
        <v>0.16442665578779503</v>
      </c>
      <c r="AW10" s="20"/>
      <c r="AX10" s="19">
        <v>0.10768887243721365</v>
      </c>
      <c r="AY10" s="20"/>
      <c r="AZ10" s="19">
        <v>0.13348632893514689</v>
      </c>
      <c r="BA10" s="20"/>
      <c r="BB10" s="19">
        <v>0.13241084089299571</v>
      </c>
      <c r="BC10" s="20"/>
      <c r="BD10" s="19">
        <v>0.11775497686063982</v>
      </c>
      <c r="BE10" s="20"/>
      <c r="BF10" s="19">
        <v>0.13319577921443246</v>
      </c>
      <c r="BG10" s="20"/>
      <c r="BH10" s="19">
        <v>0.15339087900074108</v>
      </c>
      <c r="BI10" s="20"/>
      <c r="BJ10" s="19">
        <v>0.20765703445987438</v>
      </c>
      <c r="BK10" s="20"/>
      <c r="BL10" s="19">
        <v>0.15353724562811516</v>
      </c>
      <c r="BM10" s="20"/>
      <c r="BN10" s="19">
        <v>0.1331193904584102</v>
      </c>
      <c r="BO10" s="20"/>
      <c r="BP10" s="19">
        <v>0.15504508841343576</v>
      </c>
      <c r="BQ10" s="20"/>
      <c r="BR10" s="19">
        <v>0.16239996619794581</v>
      </c>
      <c r="BS10" s="20"/>
      <c r="BT10" s="19">
        <v>0.16456712002519638</v>
      </c>
      <c r="BU10" s="20"/>
      <c r="BV10" s="19">
        <v>0.14535308654421872</v>
      </c>
      <c r="BW10" s="20"/>
      <c r="BX10" s="19">
        <v>0.10345147934018735</v>
      </c>
      <c r="BY10" s="20"/>
      <c r="BZ10" s="19">
        <v>0.12117533827007723</v>
      </c>
      <c r="CA10" s="20"/>
      <c r="CB10" s="53"/>
      <c r="CC10" s="53"/>
      <c r="CD10" s="53"/>
      <c r="CE10" s="53"/>
      <c r="CF10" s="53"/>
      <c r="CG10" s="53"/>
      <c r="CH10" s="53"/>
      <c r="CI10" s="53"/>
    </row>
    <row r="11" spans="1:87" ht="20.149999999999999" customHeight="1" x14ac:dyDescent="0.75">
      <c r="A11" s="171"/>
      <c r="B11" s="17" t="s">
        <v>47</v>
      </c>
      <c r="C11" s="18" t="s">
        <v>144</v>
      </c>
      <c r="D11" s="19">
        <v>0.13333811370654478</v>
      </c>
      <c r="E11" s="20"/>
      <c r="F11" s="19">
        <v>0.11451143741661945</v>
      </c>
      <c r="G11" s="20"/>
      <c r="H11" s="19">
        <v>0.17316763225494955</v>
      </c>
      <c r="I11" s="20"/>
      <c r="J11" s="19">
        <v>0.12586699492117248</v>
      </c>
      <c r="K11" s="20"/>
      <c r="L11" s="19">
        <v>0.12221223095097516</v>
      </c>
      <c r="M11" s="20"/>
      <c r="N11" s="19">
        <v>0.13326975514214298</v>
      </c>
      <c r="O11" s="20"/>
      <c r="P11" s="19">
        <v>0.1410975745351398</v>
      </c>
      <c r="Q11" s="20"/>
      <c r="R11" s="19">
        <v>0.10262053684490204</v>
      </c>
      <c r="S11" s="20"/>
      <c r="T11" s="19">
        <v>0.17461747151060275</v>
      </c>
      <c r="U11" s="20"/>
      <c r="V11" s="19">
        <v>0.13058694289724487</v>
      </c>
      <c r="W11" s="20"/>
      <c r="X11" s="19">
        <v>0.12975891700789732</v>
      </c>
      <c r="Y11" s="20"/>
      <c r="Z11" s="19">
        <v>0.1408390047111846</v>
      </c>
      <c r="AA11" s="20"/>
      <c r="AB11" s="19">
        <v>0.17889065675969246</v>
      </c>
      <c r="AC11" s="20"/>
      <c r="AD11" s="19">
        <v>0.11270003130159084</v>
      </c>
      <c r="AE11" s="20"/>
      <c r="AF11" s="19">
        <v>0.13347147730055892</v>
      </c>
      <c r="AG11" s="42"/>
      <c r="AH11" s="21">
        <v>0.14176139485489456</v>
      </c>
      <c r="AI11" s="42"/>
      <c r="AJ11" s="19">
        <v>0.1154000193998285</v>
      </c>
      <c r="AK11" s="20"/>
      <c r="AL11" s="19">
        <v>0.12254845899451788</v>
      </c>
      <c r="AM11" s="20"/>
      <c r="AN11" s="19">
        <v>0.14401854171469575</v>
      </c>
      <c r="AO11" s="20"/>
      <c r="AP11" s="19">
        <v>0.13677852555853681</v>
      </c>
      <c r="AQ11" s="20"/>
      <c r="AR11" s="19">
        <v>0.12497230269700381</v>
      </c>
      <c r="AS11" s="20"/>
      <c r="AT11" s="19">
        <v>0.13971439063468594</v>
      </c>
      <c r="AU11" s="20"/>
      <c r="AV11" s="19">
        <v>0.12402399141046994</v>
      </c>
      <c r="AW11" s="20"/>
      <c r="AX11" s="19">
        <v>0.13495834747085428</v>
      </c>
      <c r="AY11" s="20"/>
      <c r="AZ11" s="19">
        <v>0.15920788347922371</v>
      </c>
      <c r="BA11" s="20"/>
      <c r="BB11" s="19">
        <v>0.1658001807820354</v>
      </c>
      <c r="BC11" s="20"/>
      <c r="BD11" s="19">
        <v>0.14316416855702777</v>
      </c>
      <c r="BE11" s="20"/>
      <c r="BF11" s="19">
        <v>0.14378562085445123</v>
      </c>
      <c r="BG11" s="20"/>
      <c r="BH11" s="19">
        <v>0.14070457182676468</v>
      </c>
      <c r="BI11" s="20"/>
      <c r="BJ11" s="19">
        <v>0.14043895521016986</v>
      </c>
      <c r="BK11" s="20"/>
      <c r="BL11" s="19">
        <v>0.12228567981592323</v>
      </c>
      <c r="BM11" s="20"/>
      <c r="BN11" s="19">
        <v>0.14141317106180729</v>
      </c>
      <c r="BO11" s="20"/>
      <c r="BP11" s="19">
        <v>0.12551255470190453</v>
      </c>
      <c r="BQ11" s="20"/>
      <c r="BR11" s="19">
        <v>0.12610003883940049</v>
      </c>
      <c r="BS11" s="20"/>
      <c r="BT11" s="19">
        <v>0.16619381503912398</v>
      </c>
      <c r="BU11" s="20"/>
      <c r="BV11" s="19">
        <v>0.12399525819792241</v>
      </c>
      <c r="BW11" s="20"/>
      <c r="BX11" s="19">
        <v>0.17624686454161201</v>
      </c>
      <c r="BY11" s="20"/>
      <c r="BZ11" s="19">
        <v>0.16594690794342115</v>
      </c>
      <c r="CA11" s="20"/>
      <c r="CB11" s="53"/>
      <c r="CC11" s="53"/>
      <c r="CD11" s="53"/>
      <c r="CE11" s="53"/>
      <c r="CF11" s="53"/>
      <c r="CG11" s="53"/>
      <c r="CH11" s="53"/>
      <c r="CI11" s="53"/>
    </row>
    <row r="12" spans="1:87" ht="20.149999999999999" customHeight="1" x14ac:dyDescent="0.75">
      <c r="A12" s="171"/>
      <c r="B12" s="17" t="s">
        <v>48</v>
      </c>
      <c r="C12" s="18" t="s">
        <v>144</v>
      </c>
      <c r="D12" s="19">
        <v>0.10700346609933806</v>
      </c>
      <c r="E12" s="20"/>
      <c r="F12" s="19">
        <v>9.9666458537178926E-2</v>
      </c>
      <c r="G12" s="20"/>
      <c r="H12" s="19">
        <v>0.19386875461023603</v>
      </c>
      <c r="I12" s="20"/>
      <c r="J12" s="19">
        <v>0.18110131350002873</v>
      </c>
      <c r="K12" s="20"/>
      <c r="L12" s="19">
        <v>0.12221709680073517</v>
      </c>
      <c r="M12" s="20"/>
      <c r="N12" s="19">
        <v>0.18979228670411361</v>
      </c>
      <c r="O12" s="20"/>
      <c r="P12" s="19">
        <v>0.12989482524906565</v>
      </c>
      <c r="Q12" s="20"/>
      <c r="R12" s="19">
        <v>9.0507152634350524E-2</v>
      </c>
      <c r="S12" s="20"/>
      <c r="T12" s="19">
        <v>0.17265227279503559</v>
      </c>
      <c r="U12" s="20"/>
      <c r="V12" s="19">
        <v>0.15451852225026391</v>
      </c>
      <c r="W12" s="20"/>
      <c r="X12" s="19">
        <v>6.8603078150228314E-2</v>
      </c>
      <c r="Y12" s="20"/>
      <c r="Z12" s="19">
        <v>0.1093261890333994</v>
      </c>
      <c r="AA12" s="20"/>
      <c r="AB12" s="19">
        <v>0.20792944514140208</v>
      </c>
      <c r="AC12" s="20"/>
      <c r="AD12" s="19">
        <v>0.12783043861398508</v>
      </c>
      <c r="AE12" s="20"/>
      <c r="AF12" s="19">
        <v>0.12967163176181515</v>
      </c>
      <c r="AG12" s="42"/>
      <c r="AH12" s="21">
        <v>0.13754103238997042</v>
      </c>
      <c r="AI12" s="42"/>
      <c r="AJ12" s="19">
        <v>0.15456046151963546</v>
      </c>
      <c r="AK12" s="20"/>
      <c r="AL12" s="19">
        <v>0.12431341770859956</v>
      </c>
      <c r="AM12" s="20"/>
      <c r="AN12" s="19">
        <v>0.18155135088385943</v>
      </c>
      <c r="AO12" s="20"/>
      <c r="AP12" s="19">
        <v>0.17016558530148479</v>
      </c>
      <c r="AQ12" s="20"/>
      <c r="AR12" s="19">
        <v>0.14178722697711196</v>
      </c>
      <c r="AS12" s="20"/>
      <c r="AT12" s="19">
        <v>0.15273381744896564</v>
      </c>
      <c r="AU12" s="20"/>
      <c r="AV12" s="19">
        <v>0.18620275172702169</v>
      </c>
      <c r="AW12" s="20"/>
      <c r="AX12" s="19">
        <v>0.16633155712087891</v>
      </c>
      <c r="AY12" s="20"/>
      <c r="AZ12" s="19">
        <v>0.15202871032142304</v>
      </c>
      <c r="BA12" s="20"/>
      <c r="BB12" s="19">
        <v>8.4960478656899083E-2</v>
      </c>
      <c r="BC12" s="20"/>
      <c r="BD12" s="19">
        <v>0.10457448923751157</v>
      </c>
      <c r="BE12" s="20"/>
      <c r="BF12" s="19">
        <v>0.15076249195928423</v>
      </c>
      <c r="BG12" s="20"/>
      <c r="BH12" s="19">
        <v>0.1216125455555824</v>
      </c>
      <c r="BI12" s="20"/>
      <c r="BJ12" s="19">
        <v>0.13009550531062902</v>
      </c>
      <c r="BK12" s="20"/>
      <c r="BL12" s="19">
        <v>0.10255054599422453</v>
      </c>
      <c r="BM12" s="20"/>
      <c r="BN12" s="19">
        <v>0.14524825440284841</v>
      </c>
      <c r="BO12" s="20"/>
      <c r="BP12" s="19">
        <v>0.1399978949228724</v>
      </c>
      <c r="BQ12" s="20"/>
      <c r="BR12" s="19">
        <v>0.12205747511647397</v>
      </c>
      <c r="BS12" s="20"/>
      <c r="BT12" s="19">
        <v>0.15449350165335879</v>
      </c>
      <c r="BU12" s="20"/>
      <c r="BV12" s="19">
        <v>0.14150656278169765</v>
      </c>
      <c r="BW12" s="20"/>
      <c r="BX12" s="19">
        <v>0.21950250419179576</v>
      </c>
      <c r="BY12" s="20"/>
      <c r="BZ12" s="19">
        <v>0.14883201806644475</v>
      </c>
      <c r="CA12" s="20"/>
      <c r="CB12" s="53"/>
      <c r="CC12" s="53"/>
      <c r="CD12" s="53"/>
      <c r="CE12" s="53"/>
      <c r="CF12" s="53"/>
      <c r="CG12" s="53"/>
      <c r="CH12" s="53"/>
      <c r="CI12" s="53"/>
    </row>
    <row r="13" spans="1:87" ht="20.149999999999999" customHeight="1" x14ac:dyDescent="0.75">
      <c r="A13" s="171"/>
      <c r="B13" s="17" t="s">
        <v>49</v>
      </c>
      <c r="C13" s="18" t="s">
        <v>144</v>
      </c>
      <c r="D13" s="19">
        <v>5.0704992979274152E-2</v>
      </c>
      <c r="E13" s="20"/>
      <c r="F13" s="19">
        <v>0.10735428112418648</v>
      </c>
      <c r="G13" s="20"/>
      <c r="H13" s="19">
        <v>5.9537686559848292E-2</v>
      </c>
      <c r="I13" s="20"/>
      <c r="J13" s="19">
        <v>4.9302138870851955E-2</v>
      </c>
      <c r="K13" s="20"/>
      <c r="L13" s="19">
        <v>0.10320543463038573</v>
      </c>
      <c r="M13" s="20"/>
      <c r="N13" s="19">
        <v>9.7563751080394223E-2</v>
      </c>
      <c r="O13" s="20"/>
      <c r="P13" s="19">
        <v>7.6569953883080286E-2</v>
      </c>
      <c r="Q13" s="20"/>
      <c r="R13" s="19">
        <v>7.5125966445045378E-2</v>
      </c>
      <c r="S13" s="20"/>
      <c r="T13" s="19">
        <v>9.0074008783673595E-2</v>
      </c>
      <c r="U13" s="20"/>
      <c r="V13" s="19">
        <v>8.2357771154798573E-2</v>
      </c>
      <c r="W13" s="20"/>
      <c r="X13" s="19">
        <v>4.0911557409921702E-2</v>
      </c>
      <c r="Y13" s="20"/>
      <c r="Z13" s="19">
        <v>5.7725857878921191E-2</v>
      </c>
      <c r="AA13" s="20"/>
      <c r="AB13" s="19">
        <v>9.1351052640809172E-2</v>
      </c>
      <c r="AC13" s="20"/>
      <c r="AD13" s="19">
        <v>6.7869654325549256E-2</v>
      </c>
      <c r="AE13" s="20"/>
      <c r="AF13" s="19">
        <v>6.2678483011419511E-2</v>
      </c>
      <c r="AG13" s="42"/>
      <c r="AH13" s="21">
        <v>8.2342717237032875E-2</v>
      </c>
      <c r="AI13" s="42"/>
      <c r="AJ13" s="19">
        <v>6.2239532166745513E-2</v>
      </c>
      <c r="AK13" s="20"/>
      <c r="AL13" s="19">
        <v>7.2748844837191184E-2</v>
      </c>
      <c r="AM13" s="20"/>
      <c r="AN13" s="19">
        <v>9.5307559231108521E-2</v>
      </c>
      <c r="AO13" s="20"/>
      <c r="AP13" s="19">
        <v>6.8179587290702601E-2</v>
      </c>
      <c r="AQ13" s="20"/>
      <c r="AR13" s="19">
        <v>4.7433346676534323E-2</v>
      </c>
      <c r="AS13" s="20"/>
      <c r="AT13" s="19">
        <v>0.10729221643583524</v>
      </c>
      <c r="AU13" s="20"/>
      <c r="AV13" s="19">
        <v>5.902357207250606E-2</v>
      </c>
      <c r="AW13" s="20"/>
      <c r="AX13" s="19">
        <v>6.5025563853954929E-2</v>
      </c>
      <c r="AY13" s="20"/>
      <c r="AZ13" s="19">
        <v>9.6048686639051528E-2</v>
      </c>
      <c r="BA13" s="20"/>
      <c r="BB13" s="19">
        <v>5.8239506650236687E-2</v>
      </c>
      <c r="BC13" s="20"/>
      <c r="BD13" s="19">
        <v>7.558127191352558E-2</v>
      </c>
      <c r="BE13" s="20"/>
      <c r="BF13" s="19">
        <v>7.3815052499750358E-2</v>
      </c>
      <c r="BG13" s="20"/>
      <c r="BH13" s="19">
        <v>0.12658990575109832</v>
      </c>
      <c r="BI13" s="20"/>
      <c r="BJ13" s="19">
        <v>0.1339017543508659</v>
      </c>
      <c r="BK13" s="20"/>
      <c r="BL13" s="19">
        <v>9.9895801544501742E-2</v>
      </c>
      <c r="BM13" s="20"/>
      <c r="BN13" s="19">
        <v>8.3677955687778638E-2</v>
      </c>
      <c r="BO13" s="20"/>
      <c r="BP13" s="19">
        <v>8.0124105879370924E-2</v>
      </c>
      <c r="BQ13" s="20"/>
      <c r="BR13" s="19">
        <v>5.9425372589974714E-3</v>
      </c>
      <c r="BS13" s="20"/>
      <c r="BT13" s="19">
        <v>8.3368321426732978E-2</v>
      </c>
      <c r="BU13" s="20"/>
      <c r="BV13" s="19">
        <v>5.5369753176418769E-2</v>
      </c>
      <c r="BW13" s="20"/>
      <c r="BX13" s="19">
        <v>9.3502486482724884E-2</v>
      </c>
      <c r="BY13" s="20"/>
      <c r="BZ13" s="19">
        <v>0.10123726449278117</v>
      </c>
      <c r="CA13" s="20"/>
      <c r="CB13" s="53"/>
      <c r="CC13" s="53"/>
      <c r="CD13" s="53"/>
      <c r="CE13" s="53"/>
      <c r="CF13" s="53"/>
      <c r="CG13" s="53"/>
      <c r="CH13" s="53"/>
      <c r="CI13" s="53"/>
    </row>
    <row r="14" spans="1:87" ht="39.950000000000003" customHeight="1" x14ac:dyDescent="0.75">
      <c r="A14" s="171"/>
      <c r="B14" s="17" t="s">
        <v>50</v>
      </c>
      <c r="C14" s="18" t="s">
        <v>144</v>
      </c>
      <c r="D14" s="19">
        <v>0</v>
      </c>
      <c r="E14" s="20"/>
      <c r="F14" s="19">
        <v>0</v>
      </c>
      <c r="G14" s="20"/>
      <c r="H14" s="19">
        <v>0</v>
      </c>
      <c r="I14" s="20"/>
      <c r="J14" s="19">
        <v>0</v>
      </c>
      <c r="K14" s="20"/>
      <c r="L14" s="19">
        <v>0</v>
      </c>
      <c r="M14" s="20"/>
      <c r="N14" s="19">
        <v>0</v>
      </c>
      <c r="O14" s="20"/>
      <c r="P14" s="19">
        <v>0</v>
      </c>
      <c r="Q14" s="20"/>
      <c r="R14" s="19">
        <v>0</v>
      </c>
      <c r="S14" s="20"/>
      <c r="T14" s="19">
        <v>0</v>
      </c>
      <c r="U14" s="20"/>
      <c r="V14" s="19">
        <v>0</v>
      </c>
      <c r="W14" s="20"/>
      <c r="X14" s="19">
        <v>0</v>
      </c>
      <c r="Y14" s="20"/>
      <c r="Z14" s="19">
        <v>0</v>
      </c>
      <c r="AA14" s="20"/>
      <c r="AB14" s="19">
        <v>0</v>
      </c>
      <c r="AC14" s="20"/>
      <c r="AD14" s="19">
        <v>0</v>
      </c>
      <c r="AE14" s="20"/>
      <c r="AF14" s="19">
        <v>0</v>
      </c>
      <c r="AG14" s="42"/>
      <c r="AH14" s="21">
        <v>0</v>
      </c>
      <c r="AI14" s="42"/>
      <c r="AJ14" s="19">
        <v>0</v>
      </c>
      <c r="AK14" s="20"/>
      <c r="AL14" s="19">
        <v>0</v>
      </c>
      <c r="AM14" s="20"/>
      <c r="AN14" s="19">
        <v>0</v>
      </c>
      <c r="AO14" s="20"/>
      <c r="AP14" s="19">
        <v>0</v>
      </c>
      <c r="AQ14" s="20"/>
      <c r="AR14" s="19">
        <v>0</v>
      </c>
      <c r="AS14" s="20"/>
      <c r="AT14" s="19">
        <v>0</v>
      </c>
      <c r="AU14" s="20"/>
      <c r="AV14" s="19">
        <v>0</v>
      </c>
      <c r="AW14" s="20"/>
      <c r="AX14" s="19">
        <v>0</v>
      </c>
      <c r="AY14" s="20"/>
      <c r="AZ14" s="19">
        <v>0</v>
      </c>
      <c r="BA14" s="20"/>
      <c r="BB14" s="19">
        <v>0</v>
      </c>
      <c r="BC14" s="20"/>
      <c r="BD14" s="19">
        <v>0</v>
      </c>
      <c r="BE14" s="20"/>
      <c r="BF14" s="19">
        <v>0</v>
      </c>
      <c r="BG14" s="20"/>
      <c r="BH14" s="19">
        <v>0</v>
      </c>
      <c r="BI14" s="20"/>
      <c r="BJ14" s="19">
        <v>0</v>
      </c>
      <c r="BK14" s="20"/>
      <c r="BL14" s="19">
        <v>0</v>
      </c>
      <c r="BM14" s="20"/>
      <c r="BN14" s="19">
        <v>0</v>
      </c>
      <c r="BO14" s="20"/>
      <c r="BP14" s="19">
        <v>0</v>
      </c>
      <c r="BQ14" s="20"/>
      <c r="BR14" s="19">
        <v>0</v>
      </c>
      <c r="BS14" s="20"/>
      <c r="BT14" s="19">
        <v>0</v>
      </c>
      <c r="BU14" s="20"/>
      <c r="BV14" s="19">
        <v>0</v>
      </c>
      <c r="BW14" s="20"/>
      <c r="BX14" s="19">
        <v>0</v>
      </c>
      <c r="BY14" s="20"/>
      <c r="BZ14" s="19">
        <v>0</v>
      </c>
      <c r="CA14" s="20"/>
      <c r="CB14" s="53"/>
      <c r="CC14" s="53"/>
      <c r="CD14" s="53"/>
      <c r="CE14" s="53"/>
      <c r="CF14" s="53"/>
      <c r="CG14" s="53"/>
      <c r="CH14" s="53"/>
      <c r="CI14" s="53"/>
    </row>
    <row r="15" spans="1:87" ht="20.149999999999999" customHeight="1" thickBot="1" x14ac:dyDescent="0.9">
      <c r="A15" s="172"/>
      <c r="B15" s="7" t="s">
        <v>40</v>
      </c>
      <c r="C15" s="8" t="s">
        <v>143</v>
      </c>
      <c r="D15" s="22">
        <v>855</v>
      </c>
      <c r="E15" s="23"/>
      <c r="F15" s="24">
        <v>851</v>
      </c>
      <c r="G15" s="28"/>
      <c r="H15" s="24">
        <v>861</v>
      </c>
      <c r="I15" s="28"/>
      <c r="J15" s="24">
        <v>871</v>
      </c>
      <c r="K15" s="28"/>
      <c r="L15" s="24">
        <v>862</v>
      </c>
      <c r="M15" s="28"/>
      <c r="N15" s="24">
        <v>857</v>
      </c>
      <c r="O15" s="28"/>
      <c r="P15" s="24">
        <v>849</v>
      </c>
      <c r="Q15" s="28"/>
      <c r="R15" s="24">
        <v>854</v>
      </c>
      <c r="S15" s="28"/>
      <c r="T15" s="24">
        <v>861</v>
      </c>
      <c r="U15" s="28"/>
      <c r="V15" s="24">
        <v>852</v>
      </c>
      <c r="W15" s="28"/>
      <c r="X15" s="24">
        <v>871</v>
      </c>
      <c r="Y15" s="28"/>
      <c r="Z15" s="24">
        <v>853</v>
      </c>
      <c r="AA15" s="28"/>
      <c r="AB15" s="24">
        <v>848</v>
      </c>
      <c r="AC15" s="28"/>
      <c r="AD15" s="24">
        <v>869</v>
      </c>
      <c r="AE15" s="28"/>
      <c r="AF15" s="24">
        <v>882</v>
      </c>
      <c r="AG15" s="43"/>
      <c r="AH15" s="25">
        <v>849</v>
      </c>
      <c r="AI15" s="43"/>
      <c r="AJ15" s="24">
        <v>851</v>
      </c>
      <c r="AK15" s="28"/>
      <c r="AL15" s="24">
        <v>857</v>
      </c>
      <c r="AM15" s="28"/>
      <c r="AN15" s="24">
        <v>857</v>
      </c>
      <c r="AO15" s="28"/>
      <c r="AP15" s="24">
        <v>859</v>
      </c>
      <c r="AQ15" s="28"/>
      <c r="AR15" s="24">
        <v>853</v>
      </c>
      <c r="AS15" s="28"/>
      <c r="AT15" s="24">
        <v>855</v>
      </c>
      <c r="AU15" s="28"/>
      <c r="AV15" s="24">
        <v>861</v>
      </c>
      <c r="AW15" s="28"/>
      <c r="AX15" s="24">
        <v>849</v>
      </c>
      <c r="AY15" s="28"/>
      <c r="AZ15" s="24">
        <v>855</v>
      </c>
      <c r="BA15" s="28"/>
      <c r="BB15" s="24">
        <v>846</v>
      </c>
      <c r="BC15" s="28"/>
      <c r="BD15" s="24">
        <v>878</v>
      </c>
      <c r="BE15" s="28"/>
      <c r="BF15" s="24">
        <v>853</v>
      </c>
      <c r="BG15" s="28"/>
      <c r="BH15" s="24">
        <v>860</v>
      </c>
      <c r="BI15" s="28"/>
      <c r="BJ15" s="24">
        <v>855</v>
      </c>
      <c r="BK15" s="28"/>
      <c r="BL15" s="24">
        <v>853</v>
      </c>
      <c r="BM15" s="28"/>
      <c r="BN15" s="24">
        <v>839</v>
      </c>
      <c r="BO15" s="28"/>
      <c r="BP15" s="24">
        <v>855</v>
      </c>
      <c r="BQ15" s="28"/>
      <c r="BR15" s="24">
        <v>856</v>
      </c>
      <c r="BS15" s="28"/>
      <c r="BT15" s="24">
        <v>865</v>
      </c>
      <c r="BU15" s="28"/>
      <c r="BV15" s="24">
        <v>846</v>
      </c>
      <c r="BW15" s="28"/>
      <c r="BX15" s="24">
        <v>851</v>
      </c>
      <c r="BY15" s="28"/>
      <c r="BZ15" s="24">
        <v>853</v>
      </c>
      <c r="CA15" s="28"/>
      <c r="CB15" s="53"/>
      <c r="CC15" s="53"/>
      <c r="CD15" s="53"/>
      <c r="CE15" s="53"/>
      <c r="CF15" s="53"/>
      <c r="CG15" s="53"/>
      <c r="CH15" s="53"/>
      <c r="CI15" s="53"/>
    </row>
    <row r="16" spans="1:87" ht="20.149999999999999" customHeight="1" x14ac:dyDescent="0.75">
      <c r="A16" s="170" t="s">
        <v>51</v>
      </c>
      <c r="B16" s="12" t="s">
        <v>52</v>
      </c>
      <c r="C16" s="13" t="s">
        <v>144</v>
      </c>
      <c r="D16" s="14">
        <v>0.49090393246209019</v>
      </c>
      <c r="E16" s="27"/>
      <c r="F16" s="14">
        <v>0.48624864641283744</v>
      </c>
      <c r="G16" s="15"/>
      <c r="H16" s="14">
        <v>0.46459651217506948</v>
      </c>
      <c r="I16" s="15"/>
      <c r="J16" s="14">
        <v>0.46992049955311033</v>
      </c>
      <c r="K16" s="15"/>
      <c r="L16" s="14">
        <v>0.47724770651176185</v>
      </c>
      <c r="M16" s="15"/>
      <c r="N16" s="14">
        <v>0.46007364696753178</v>
      </c>
      <c r="O16" s="15"/>
      <c r="P16" s="14">
        <v>0.45523586914243064</v>
      </c>
      <c r="Q16" s="15"/>
      <c r="R16" s="14">
        <v>0.47289460529926503</v>
      </c>
      <c r="S16" s="15"/>
      <c r="T16" s="14">
        <v>0.43984401994836952</v>
      </c>
      <c r="U16" s="15"/>
      <c r="V16" s="14">
        <v>0.45335472724715925</v>
      </c>
      <c r="W16" s="15"/>
      <c r="X16" s="14">
        <v>0.50346681889448219</v>
      </c>
      <c r="Y16" s="15"/>
      <c r="Z16" s="14">
        <v>0.47855303531465732</v>
      </c>
      <c r="AA16" s="15"/>
      <c r="AB16" s="14">
        <v>0.45118098638469717</v>
      </c>
      <c r="AC16" s="15"/>
      <c r="AD16" s="14">
        <v>0.46540020489259776</v>
      </c>
      <c r="AE16" s="15"/>
      <c r="AF16" s="14">
        <v>0.4660353265708409</v>
      </c>
      <c r="AG16" s="41"/>
      <c r="AH16" s="16">
        <v>0.47874008501697451</v>
      </c>
      <c r="AI16" s="41"/>
      <c r="AJ16" s="14">
        <v>0.47529997669893709</v>
      </c>
      <c r="AK16" s="15"/>
      <c r="AL16" s="14">
        <v>0.46257540085669602</v>
      </c>
      <c r="AM16" s="15"/>
      <c r="AN16" s="14">
        <v>0.45521037021880706</v>
      </c>
      <c r="AO16" s="15"/>
      <c r="AP16" s="14">
        <v>0.44000042700370817</v>
      </c>
      <c r="AQ16" s="15"/>
      <c r="AR16" s="14">
        <v>0.47966441285691647</v>
      </c>
      <c r="AS16" s="15"/>
      <c r="AT16" s="14">
        <v>0.49074833303441795</v>
      </c>
      <c r="AU16" s="15"/>
      <c r="AV16" s="14">
        <v>0.47265444263078743</v>
      </c>
      <c r="AW16" s="15"/>
      <c r="AX16" s="14">
        <v>0.47644948774575047</v>
      </c>
      <c r="AY16" s="15"/>
      <c r="AZ16" s="14">
        <v>0.47889654250283703</v>
      </c>
      <c r="BA16" s="15"/>
      <c r="BB16" s="14">
        <v>0.45509978216586</v>
      </c>
      <c r="BC16" s="15"/>
      <c r="BD16" s="14">
        <v>0.48732571670594588</v>
      </c>
      <c r="BE16" s="15"/>
      <c r="BF16" s="14">
        <v>0.45845414699252807</v>
      </c>
      <c r="BG16" s="15"/>
      <c r="BH16" s="14">
        <v>0.41763669098394368</v>
      </c>
      <c r="BI16" s="15"/>
      <c r="BJ16" s="14">
        <v>0.45812142039857578</v>
      </c>
      <c r="BK16" s="15"/>
      <c r="BL16" s="14">
        <v>0.4669734661052653</v>
      </c>
      <c r="BM16" s="15"/>
      <c r="BN16" s="14">
        <v>0.48113378134269141</v>
      </c>
      <c r="BO16" s="15"/>
      <c r="BP16" s="14">
        <v>0.43044297050147323</v>
      </c>
      <c r="BQ16" s="15"/>
      <c r="BR16" s="14">
        <v>0.50760006350153519</v>
      </c>
      <c r="BS16" s="15"/>
      <c r="BT16" s="14">
        <v>0.5060388445090942</v>
      </c>
      <c r="BU16" s="15"/>
      <c r="BV16" s="14">
        <v>0.42665130208067642</v>
      </c>
      <c r="BW16" s="15"/>
      <c r="BX16" s="14">
        <v>0.43338563680054143</v>
      </c>
      <c r="BY16" s="15"/>
      <c r="BZ16" s="14">
        <v>0.43981682437692471</v>
      </c>
      <c r="CA16" s="15"/>
      <c r="CB16" s="53"/>
      <c r="CC16" s="53"/>
      <c r="CD16" s="53"/>
      <c r="CE16" s="53"/>
      <c r="CF16" s="53"/>
      <c r="CG16" s="53"/>
      <c r="CH16" s="53"/>
      <c r="CI16" s="53"/>
    </row>
    <row r="17" spans="1:87" ht="20.149999999999999" customHeight="1" x14ac:dyDescent="0.75">
      <c r="A17" s="171"/>
      <c r="B17" s="17" t="s">
        <v>53</v>
      </c>
      <c r="C17" s="18" t="s">
        <v>144</v>
      </c>
      <c r="D17" s="19">
        <v>0.50909606753791004</v>
      </c>
      <c r="E17" s="20"/>
      <c r="F17" s="19">
        <v>0.51375135358716151</v>
      </c>
      <c r="G17" s="20"/>
      <c r="H17" s="19">
        <v>0.53540348782493263</v>
      </c>
      <c r="I17" s="20"/>
      <c r="J17" s="19">
        <v>0.53007950044689212</v>
      </c>
      <c r="K17" s="20"/>
      <c r="L17" s="19">
        <v>0.52275229348824415</v>
      </c>
      <c r="M17" s="20"/>
      <c r="N17" s="19">
        <v>0.53992635303247183</v>
      </c>
      <c r="O17" s="20"/>
      <c r="P17" s="19">
        <v>0.54476413085757014</v>
      </c>
      <c r="Q17" s="20"/>
      <c r="R17" s="19">
        <v>0.52710539470073781</v>
      </c>
      <c r="S17" s="20"/>
      <c r="T17" s="19">
        <v>0.56015598005162737</v>
      </c>
      <c r="U17" s="20"/>
      <c r="V17" s="19">
        <v>0.5466452727528347</v>
      </c>
      <c r="W17" s="20"/>
      <c r="X17" s="19">
        <v>0.49653318110551992</v>
      </c>
      <c r="Y17" s="20"/>
      <c r="Z17" s="19">
        <v>0.52144696468534746</v>
      </c>
      <c r="AA17" s="20"/>
      <c r="AB17" s="19">
        <v>0.54881901361530427</v>
      </c>
      <c r="AC17" s="20"/>
      <c r="AD17" s="19">
        <v>0.53459979510740063</v>
      </c>
      <c r="AE17" s="20"/>
      <c r="AF17" s="19">
        <v>0.53396467342916154</v>
      </c>
      <c r="AG17" s="42"/>
      <c r="AH17" s="21">
        <v>0.52125991498302826</v>
      </c>
      <c r="AI17" s="42"/>
      <c r="AJ17" s="19">
        <v>0.5247000233010648</v>
      </c>
      <c r="AK17" s="20"/>
      <c r="AL17" s="19">
        <v>0.53742459914330243</v>
      </c>
      <c r="AM17" s="20"/>
      <c r="AN17" s="19">
        <v>0.54478962978119316</v>
      </c>
      <c r="AO17" s="20"/>
      <c r="AP17" s="19">
        <v>0.55999957299628955</v>
      </c>
      <c r="AQ17" s="20"/>
      <c r="AR17" s="19">
        <v>0.52033558714308636</v>
      </c>
      <c r="AS17" s="20"/>
      <c r="AT17" s="19">
        <v>0.50925166696558322</v>
      </c>
      <c r="AU17" s="20"/>
      <c r="AV17" s="19">
        <v>0.5273455573692124</v>
      </c>
      <c r="AW17" s="20"/>
      <c r="AX17" s="19">
        <v>0.5235505122542532</v>
      </c>
      <c r="AY17" s="20"/>
      <c r="AZ17" s="19">
        <v>0.52110345749716591</v>
      </c>
      <c r="BA17" s="20"/>
      <c r="BB17" s="19">
        <v>0.54490021783414166</v>
      </c>
      <c r="BC17" s="20"/>
      <c r="BD17" s="19">
        <v>0.5126742832940514</v>
      </c>
      <c r="BE17" s="20"/>
      <c r="BF17" s="19">
        <v>0.54154585300746949</v>
      </c>
      <c r="BG17" s="20"/>
      <c r="BH17" s="19">
        <v>0.58236330901605615</v>
      </c>
      <c r="BI17" s="20"/>
      <c r="BJ17" s="19">
        <v>0.54187857960142083</v>
      </c>
      <c r="BK17" s="20"/>
      <c r="BL17" s="19">
        <v>0.53302653389473309</v>
      </c>
      <c r="BM17" s="20"/>
      <c r="BN17" s="19">
        <v>0.51886621865730498</v>
      </c>
      <c r="BO17" s="20"/>
      <c r="BP17" s="19">
        <v>0.5695570294985246</v>
      </c>
      <c r="BQ17" s="20"/>
      <c r="BR17" s="19">
        <v>0.49239993649846958</v>
      </c>
      <c r="BS17" s="20"/>
      <c r="BT17" s="19">
        <v>0.49396115549090241</v>
      </c>
      <c r="BU17" s="20"/>
      <c r="BV17" s="19">
        <v>0.57334869791931897</v>
      </c>
      <c r="BW17" s="20"/>
      <c r="BX17" s="19">
        <v>0.56661436319945579</v>
      </c>
      <c r="BY17" s="20"/>
      <c r="BZ17" s="19">
        <v>0.56018317562307274</v>
      </c>
      <c r="CA17" s="20"/>
      <c r="CB17" s="53"/>
      <c r="CC17" s="53"/>
      <c r="CD17" s="53"/>
      <c r="CE17" s="53"/>
      <c r="CF17" s="53"/>
      <c r="CG17" s="53"/>
      <c r="CH17" s="53"/>
      <c r="CI17" s="53"/>
    </row>
    <row r="18" spans="1:87" ht="20.149999999999999" customHeight="1" thickBot="1" x14ac:dyDescent="0.9">
      <c r="A18" s="172"/>
      <c r="B18" s="7" t="s">
        <v>40</v>
      </c>
      <c r="C18" s="8" t="s">
        <v>143</v>
      </c>
      <c r="D18" s="24">
        <v>855</v>
      </c>
      <c r="E18" s="28"/>
      <c r="F18" s="24">
        <v>851</v>
      </c>
      <c r="G18" s="28"/>
      <c r="H18" s="24">
        <v>861</v>
      </c>
      <c r="I18" s="23"/>
      <c r="J18" s="24">
        <v>871</v>
      </c>
      <c r="K18" s="28"/>
      <c r="L18" s="24">
        <v>862</v>
      </c>
      <c r="M18" s="52"/>
      <c r="N18" s="24">
        <v>857</v>
      </c>
      <c r="O18" s="28"/>
      <c r="P18" s="24">
        <v>849</v>
      </c>
      <c r="Q18" s="28"/>
      <c r="R18" s="24">
        <v>854</v>
      </c>
      <c r="S18" s="28"/>
      <c r="T18" s="24">
        <v>861</v>
      </c>
      <c r="U18" s="28"/>
      <c r="V18" s="24">
        <v>852</v>
      </c>
      <c r="W18" s="28"/>
      <c r="X18" s="24">
        <v>871</v>
      </c>
      <c r="Y18" s="28"/>
      <c r="Z18" s="24">
        <v>853</v>
      </c>
      <c r="AA18" s="28"/>
      <c r="AB18" s="24">
        <v>848</v>
      </c>
      <c r="AC18" s="28"/>
      <c r="AD18" s="24">
        <v>869</v>
      </c>
      <c r="AE18" s="28"/>
      <c r="AF18" s="24">
        <v>882</v>
      </c>
      <c r="AG18" s="43"/>
      <c r="AH18" s="25">
        <v>849</v>
      </c>
      <c r="AI18" s="43"/>
      <c r="AJ18" s="24">
        <v>851</v>
      </c>
      <c r="AK18" s="28"/>
      <c r="AL18" s="24">
        <v>857</v>
      </c>
      <c r="AM18" s="28"/>
      <c r="AN18" s="24">
        <v>857</v>
      </c>
      <c r="AO18" s="28"/>
      <c r="AP18" s="24">
        <v>859</v>
      </c>
      <c r="AQ18" s="28"/>
      <c r="AR18" s="24">
        <v>853</v>
      </c>
      <c r="AS18" s="28"/>
      <c r="AT18" s="24">
        <v>855</v>
      </c>
      <c r="AU18" s="28"/>
      <c r="AV18" s="24">
        <v>861</v>
      </c>
      <c r="AW18" s="28"/>
      <c r="AX18" s="24">
        <v>849</v>
      </c>
      <c r="AY18" s="28"/>
      <c r="AZ18" s="24">
        <v>855</v>
      </c>
      <c r="BA18" s="28"/>
      <c r="BB18" s="24">
        <v>846</v>
      </c>
      <c r="BC18" s="28"/>
      <c r="BD18" s="24">
        <v>878</v>
      </c>
      <c r="BE18" s="28"/>
      <c r="BF18" s="24">
        <v>853</v>
      </c>
      <c r="BG18" s="28"/>
      <c r="BH18" s="24">
        <v>860</v>
      </c>
      <c r="BI18" s="28"/>
      <c r="BJ18" s="24">
        <v>855</v>
      </c>
      <c r="BK18" s="28"/>
      <c r="BL18" s="24">
        <v>853</v>
      </c>
      <c r="BM18" s="28"/>
      <c r="BN18" s="24">
        <v>839</v>
      </c>
      <c r="BO18" s="28"/>
      <c r="BP18" s="24">
        <v>855</v>
      </c>
      <c r="BQ18" s="28"/>
      <c r="BR18" s="24">
        <v>856</v>
      </c>
      <c r="BS18" s="28"/>
      <c r="BT18" s="24">
        <v>865</v>
      </c>
      <c r="BU18" s="28"/>
      <c r="BV18" s="24">
        <v>846</v>
      </c>
      <c r="BW18" s="28"/>
      <c r="BX18" s="24">
        <v>851</v>
      </c>
      <c r="BY18" s="28"/>
      <c r="BZ18" s="24">
        <v>853</v>
      </c>
      <c r="CA18" s="28"/>
      <c r="CB18" s="53"/>
      <c r="CC18" s="53"/>
      <c r="CD18" s="53"/>
      <c r="CE18" s="53"/>
      <c r="CF18" s="53"/>
      <c r="CG18" s="53"/>
      <c r="CH18" s="53"/>
      <c r="CI18" s="53"/>
    </row>
    <row r="19" spans="1:87" ht="20.149999999999999" customHeight="1" x14ac:dyDescent="0.75">
      <c r="A19" s="170" t="s">
        <v>54</v>
      </c>
      <c r="B19" s="12" t="s">
        <v>55</v>
      </c>
      <c r="C19" s="13" t="s">
        <v>144</v>
      </c>
      <c r="D19" s="14">
        <v>5.4687508922639863E-2</v>
      </c>
      <c r="E19" s="31">
        <f>D19*0</f>
        <v>0</v>
      </c>
      <c r="F19" s="14">
        <v>9.7050061813023891E-2</v>
      </c>
      <c r="G19" s="31">
        <f>F19*0</f>
        <v>0</v>
      </c>
      <c r="H19" s="14">
        <v>8.7741416972404007E-2</v>
      </c>
      <c r="I19" s="36">
        <f>H19*0</f>
        <v>0</v>
      </c>
      <c r="J19" s="14">
        <v>7.4746695200904267E-2</v>
      </c>
      <c r="K19" s="31">
        <f>J19*0</f>
        <v>0</v>
      </c>
      <c r="L19" s="14">
        <v>5.7512521298922925E-2</v>
      </c>
      <c r="M19" s="31">
        <f>L19*0</f>
        <v>0</v>
      </c>
      <c r="N19" s="14">
        <v>8.5289177635849131E-2</v>
      </c>
      <c r="O19" s="38">
        <f>N19*0</f>
        <v>0</v>
      </c>
      <c r="P19" s="14">
        <v>9.0612278515645114E-2</v>
      </c>
      <c r="Q19" s="31">
        <f>P19*0</f>
        <v>0</v>
      </c>
      <c r="R19" s="14">
        <v>6.9762478357472291E-2</v>
      </c>
      <c r="S19" s="31">
        <f>R19*0</f>
        <v>0</v>
      </c>
      <c r="T19" s="31">
        <v>0.13764173937713123</v>
      </c>
      <c r="U19" s="31">
        <f>T19*0</f>
        <v>0</v>
      </c>
      <c r="V19" s="14">
        <v>8.2121590152632443E-2</v>
      </c>
      <c r="W19" s="31">
        <f>V19*0</f>
        <v>0</v>
      </c>
      <c r="X19" s="14">
        <v>4.2197763613658817E-2</v>
      </c>
      <c r="Y19" s="31">
        <f>X19*0</f>
        <v>0</v>
      </c>
      <c r="Z19" s="14">
        <v>8.7984464705547619E-2</v>
      </c>
      <c r="AA19" s="31">
        <f>Z19*0</f>
        <v>0</v>
      </c>
      <c r="AB19" s="14">
        <v>4.0229516526801498E-2</v>
      </c>
      <c r="AC19" s="31">
        <f>AB19*0</f>
        <v>0</v>
      </c>
      <c r="AD19" s="14">
        <v>2.2205049489360921E-2</v>
      </c>
      <c r="AE19" s="31">
        <f>AD19*0</f>
        <v>0</v>
      </c>
      <c r="AF19" s="14">
        <v>0.10043149696612758</v>
      </c>
      <c r="AG19" s="31">
        <f>AF19*0</f>
        <v>0</v>
      </c>
      <c r="AH19" s="16">
        <v>4.4512681461984276E-2</v>
      </c>
      <c r="AI19" s="31">
        <f>AH19*0</f>
        <v>0</v>
      </c>
      <c r="AJ19" s="14">
        <v>2.9316596556692925E-2</v>
      </c>
      <c r="AK19" s="31">
        <f>AJ19*0</f>
        <v>0</v>
      </c>
      <c r="AL19" s="14">
        <v>3.3599567479635419E-2</v>
      </c>
      <c r="AM19" s="14">
        <f>AL19*0</f>
        <v>0</v>
      </c>
      <c r="AN19" s="44">
        <v>0.10342120537467774</v>
      </c>
      <c r="AO19" s="31">
        <f>AN19*0</f>
        <v>0</v>
      </c>
      <c r="AP19" s="14">
        <v>7.5736396830251851E-2</v>
      </c>
      <c r="AQ19" s="31">
        <f>AP19*0</f>
        <v>0</v>
      </c>
      <c r="AR19" s="44">
        <v>4.1216295632885071E-2</v>
      </c>
      <c r="AS19" s="31">
        <f>AR19*0</f>
        <v>0</v>
      </c>
      <c r="AT19" s="14">
        <v>2.6582981973784697E-2</v>
      </c>
      <c r="AU19" s="31">
        <f>AT19*0</f>
        <v>0</v>
      </c>
      <c r="AV19" s="14">
        <v>8.2288410243350929E-2</v>
      </c>
      <c r="AW19" s="31">
        <f>AV19*0</f>
        <v>0</v>
      </c>
      <c r="AX19" s="14">
        <v>6.1950935282010434E-2</v>
      </c>
      <c r="AY19" s="31">
        <f>AX19*0</f>
        <v>0</v>
      </c>
      <c r="AZ19" s="14">
        <v>0.11357336122356115</v>
      </c>
      <c r="BA19" s="36">
        <f>AZ19*0</f>
        <v>0</v>
      </c>
      <c r="BB19" s="14">
        <v>0.26246753011609425</v>
      </c>
      <c r="BC19" s="31">
        <f>BB19*0</f>
        <v>0</v>
      </c>
      <c r="BD19" s="44">
        <v>2.9892187829956809E-2</v>
      </c>
      <c r="BE19" s="31">
        <f>BD19*0</f>
        <v>0</v>
      </c>
      <c r="BF19" s="14">
        <v>0.11630492862557616</v>
      </c>
      <c r="BG19" s="31">
        <f>BF19*0</f>
        <v>0</v>
      </c>
      <c r="BH19" s="14">
        <v>7.7798336565505055E-2</v>
      </c>
      <c r="BI19" s="36">
        <f>BH19*0</f>
        <v>0</v>
      </c>
      <c r="BJ19" s="14">
        <v>0.38071071698739284</v>
      </c>
      <c r="BK19" s="31">
        <f>BJ19*0</f>
        <v>0</v>
      </c>
      <c r="BL19" s="14">
        <v>6.5583851613742861E-2</v>
      </c>
      <c r="BM19" s="31">
        <f>BL19*0</f>
        <v>0</v>
      </c>
      <c r="BN19" s="14">
        <v>4.7330729531001314E-2</v>
      </c>
      <c r="BO19" s="31">
        <f>BN19*0</f>
        <v>0</v>
      </c>
      <c r="BP19" s="14">
        <v>2.317380991371153E-2</v>
      </c>
      <c r="BQ19" s="31">
        <f>BP19*0</f>
        <v>0</v>
      </c>
      <c r="BR19" s="14">
        <v>0.466428888814089</v>
      </c>
      <c r="BS19" s="31">
        <f>BR19*0</f>
        <v>0</v>
      </c>
      <c r="BT19" s="14">
        <v>1.7892384796479623E-2</v>
      </c>
      <c r="BU19" s="31">
        <f>BT19*0</f>
        <v>0</v>
      </c>
      <c r="BV19" s="14">
        <v>8.3216908965743547E-2</v>
      </c>
      <c r="BW19" s="31">
        <f>BV19*0</f>
        <v>0</v>
      </c>
      <c r="BX19" s="14">
        <v>2.7645469242312672E-2</v>
      </c>
      <c r="BY19" s="31">
        <f>BX19*0</f>
        <v>0</v>
      </c>
      <c r="BZ19" s="14">
        <v>6.6289046495852849E-2</v>
      </c>
      <c r="CA19" s="31">
        <f>BZ19*0</f>
        <v>0</v>
      </c>
      <c r="CB19" s="53"/>
      <c r="CC19" s="53"/>
      <c r="CD19" s="53"/>
      <c r="CE19" s="53"/>
      <c r="CF19" s="53"/>
      <c r="CG19" s="53"/>
      <c r="CH19" s="53"/>
      <c r="CI19" s="53"/>
    </row>
    <row r="20" spans="1:87" ht="20.149999999999999" customHeight="1" x14ac:dyDescent="0.75">
      <c r="A20" s="171"/>
      <c r="B20" s="17" t="s">
        <v>56</v>
      </c>
      <c r="C20" s="18" t="s">
        <v>144</v>
      </c>
      <c r="D20" s="19">
        <v>0.10496147209769453</v>
      </c>
      <c r="E20" s="32">
        <f>0.33*D20</f>
        <v>3.4637285792239195E-2</v>
      </c>
      <c r="F20" s="19">
        <v>0.15916853708585191</v>
      </c>
      <c r="G20" s="36">
        <f>F20*0.33</f>
        <v>5.2525617238331129E-2</v>
      </c>
      <c r="H20" s="19">
        <v>0.18950601746895215</v>
      </c>
      <c r="I20" s="32">
        <f>H20*0.33</f>
        <v>6.2536985764754208E-2</v>
      </c>
      <c r="J20" s="19">
        <v>0.1650016487008675</v>
      </c>
      <c r="K20" s="36">
        <f>J20*0.33</f>
        <v>5.4450544071286279E-2</v>
      </c>
      <c r="L20" s="19">
        <v>0.12296337958782269</v>
      </c>
      <c r="M20" s="36">
        <f>L20*0.33</f>
        <v>4.0577915263981489E-2</v>
      </c>
      <c r="N20" s="19">
        <v>0.19970182258245678</v>
      </c>
      <c r="O20" s="36">
        <f>N20*0.33</f>
        <v>6.5901601452210745E-2</v>
      </c>
      <c r="P20" s="19">
        <v>0.16666338574572898</v>
      </c>
      <c r="Q20" s="36">
        <f>P20*0.33</f>
        <v>5.4998917296090563E-2</v>
      </c>
      <c r="R20" s="19">
        <v>0.1742782387083876</v>
      </c>
      <c r="S20" s="36">
        <f>R20*0.33</f>
        <v>5.751181877376791E-2</v>
      </c>
      <c r="T20" s="36">
        <v>0.29043429981905339</v>
      </c>
      <c r="U20" s="36">
        <f>T20*0.33</f>
        <v>9.5843318940287622E-2</v>
      </c>
      <c r="V20" s="19">
        <v>0.169310829024509</v>
      </c>
      <c r="W20" s="36">
        <f>V20*0.33</f>
        <v>5.5872573578087975E-2</v>
      </c>
      <c r="X20" s="19">
        <v>0.14221640999251881</v>
      </c>
      <c r="Y20" s="36">
        <f>X20*0.33</f>
        <v>4.6931415297531205E-2</v>
      </c>
      <c r="Z20" s="19">
        <v>0.19990021706296776</v>
      </c>
      <c r="AA20" s="36">
        <f>Z20*0.33</f>
        <v>6.5967071630779361E-2</v>
      </c>
      <c r="AB20" s="19">
        <v>0.11254181139820592</v>
      </c>
      <c r="AC20" s="36">
        <f>AB20*0.33</f>
        <v>3.7138797761407952E-2</v>
      </c>
      <c r="AD20" s="19">
        <v>9.4550758513873456E-2</v>
      </c>
      <c r="AE20" s="36">
        <f>AD20*0.33</f>
        <v>3.1201750309578242E-2</v>
      </c>
      <c r="AF20" s="19">
        <v>0.1913300997301513</v>
      </c>
      <c r="AG20" s="36">
        <f>AF20*0.33</f>
        <v>6.3138932910949935E-2</v>
      </c>
      <c r="AH20" s="21">
        <v>0.15312290101292056</v>
      </c>
      <c r="AI20" s="36">
        <f>AH20*0.33</f>
        <v>5.0530557334263787E-2</v>
      </c>
      <c r="AJ20" s="19">
        <v>0.10279667049097176</v>
      </c>
      <c r="AK20" s="36">
        <f>AJ20*0.33</f>
        <v>3.3922901262020681E-2</v>
      </c>
      <c r="AL20" s="19">
        <v>7.9579837368504394E-2</v>
      </c>
      <c r="AM20" s="19">
        <f>AL20*0.33</f>
        <v>2.6261346331606452E-2</v>
      </c>
      <c r="AN20" s="45">
        <v>0.25253903501232461</v>
      </c>
      <c r="AO20" s="36">
        <f>AN20*0.33</f>
        <v>8.3337881554067128E-2</v>
      </c>
      <c r="AP20" s="19">
        <v>0.18032817383036914</v>
      </c>
      <c r="AQ20" s="36">
        <f>AP20*0.33</f>
        <v>5.9508297364021821E-2</v>
      </c>
      <c r="AR20" s="45">
        <v>0.1110972418754258</v>
      </c>
      <c r="AS20" s="36">
        <f>AR20*0.33</f>
        <v>3.6662089818890513E-2</v>
      </c>
      <c r="AT20" s="19">
        <v>0.10502341886537576</v>
      </c>
      <c r="AU20" s="36">
        <f>AT20*0.33</f>
        <v>3.4657728225574003E-2</v>
      </c>
      <c r="AV20" s="19">
        <v>0.15692711755654948</v>
      </c>
      <c r="AW20" s="36">
        <f>AV20*0.33</f>
        <v>5.1785948793661329E-2</v>
      </c>
      <c r="AX20" s="19">
        <v>0.14544421130693408</v>
      </c>
      <c r="AY20" s="36">
        <f>AX20*0.33</f>
        <v>4.7996589731288251E-2</v>
      </c>
      <c r="AZ20" s="19">
        <v>0.20795171925879744</v>
      </c>
      <c r="BA20" s="36">
        <f>AZ20*0.33</f>
        <v>6.8624067355403162E-2</v>
      </c>
      <c r="BB20" s="19">
        <v>0.23394134497792518</v>
      </c>
      <c r="BC20" s="36">
        <f>BB20*0.33</f>
        <v>7.7200643842715314E-2</v>
      </c>
      <c r="BD20" s="45">
        <v>8.4498749641093246E-2</v>
      </c>
      <c r="BE20" s="36">
        <f>BD20*0.33</f>
        <v>2.7884587381560771E-2</v>
      </c>
      <c r="BF20" s="19">
        <v>0.21168953822520836</v>
      </c>
      <c r="BG20" s="36">
        <f>BF20*0.33</f>
        <v>6.9857547614318768E-2</v>
      </c>
      <c r="BH20" s="19">
        <v>0.17591850587555849</v>
      </c>
      <c r="BI20" s="36">
        <f>BH20*0.33</f>
        <v>5.8053106938934305E-2</v>
      </c>
      <c r="BJ20" s="19">
        <v>0.3208824023971254</v>
      </c>
      <c r="BK20" s="36">
        <f>BJ20*0.33</f>
        <v>0.10589119279105139</v>
      </c>
      <c r="BL20" s="19">
        <v>0.18074314335344052</v>
      </c>
      <c r="BM20" s="36">
        <f>BL20*0.33</f>
        <v>5.9645237306635374E-2</v>
      </c>
      <c r="BN20" s="19">
        <v>9.3069857497198955E-2</v>
      </c>
      <c r="BO20" s="36">
        <f>BN20*0.33</f>
        <v>3.0713052974075658E-2</v>
      </c>
      <c r="BP20" s="19">
        <v>0.12898319200229591</v>
      </c>
      <c r="BQ20" s="36">
        <f>BP20*0.33</f>
        <v>4.2564453360757655E-2</v>
      </c>
      <c r="BR20" s="19">
        <v>0.19954254293948781</v>
      </c>
      <c r="BS20" s="36">
        <f>BR20*0.33</f>
        <v>6.5849039170030987E-2</v>
      </c>
      <c r="BT20" s="19">
        <v>7.5827200523127899E-2</v>
      </c>
      <c r="BU20" s="36">
        <f>BT20*0.33</f>
        <v>2.5022976172632209E-2</v>
      </c>
      <c r="BV20" s="19">
        <v>0.17982962227319738</v>
      </c>
      <c r="BW20" s="36">
        <f>BV20*0.33</f>
        <v>5.9343775350155135E-2</v>
      </c>
      <c r="BX20" s="19">
        <v>0.11864628698510322</v>
      </c>
      <c r="BY20" s="36">
        <f>BX20*0.33</f>
        <v>3.9153274705084069E-2</v>
      </c>
      <c r="BZ20" s="19">
        <v>0.19568393477162829</v>
      </c>
      <c r="CA20" s="36">
        <f>BZ20*0.33</f>
        <v>6.4575698474637344E-2</v>
      </c>
      <c r="CB20" s="53"/>
      <c r="CC20" s="53"/>
      <c r="CD20" s="53"/>
      <c r="CE20" s="53"/>
      <c r="CF20" s="53"/>
      <c r="CG20" s="53"/>
      <c r="CH20" s="53"/>
      <c r="CI20" s="53"/>
    </row>
    <row r="21" spans="1:87" ht="20.149999999999999" customHeight="1" x14ac:dyDescent="0.75">
      <c r="A21" s="171"/>
      <c r="B21" s="17" t="s">
        <v>57</v>
      </c>
      <c r="C21" s="18" t="s">
        <v>144</v>
      </c>
      <c r="D21" s="19">
        <v>0.42754607684840518</v>
      </c>
      <c r="E21" s="32">
        <f>0.67*D21</f>
        <v>0.28645587148843149</v>
      </c>
      <c r="F21" s="19">
        <v>0.48545312499598614</v>
      </c>
      <c r="G21" s="36">
        <f>F21*0.67</f>
        <v>0.32525359374731072</v>
      </c>
      <c r="H21" s="19">
        <v>0.45269566253484333</v>
      </c>
      <c r="I21" s="32">
        <f>H21*0.67</f>
        <v>0.30330609389834506</v>
      </c>
      <c r="J21" s="19">
        <v>0.46014898518237984</v>
      </c>
      <c r="K21" s="36">
        <f>J21*0.67</f>
        <v>0.30829982007219453</v>
      </c>
      <c r="L21" s="19">
        <v>0.36862991791009864</v>
      </c>
      <c r="M21" s="36">
        <f>L21*0.67</f>
        <v>0.24698204499976611</v>
      </c>
      <c r="N21" s="19">
        <v>0.46179086532464309</v>
      </c>
      <c r="O21" s="36">
        <f>N21*0.67</f>
        <v>0.30939987976751088</v>
      </c>
      <c r="P21" s="19">
        <v>0.42771078182509259</v>
      </c>
      <c r="Q21" s="36">
        <f>P21*0.67</f>
        <v>0.28656622382281205</v>
      </c>
      <c r="R21" s="19">
        <v>0.48484688353742844</v>
      </c>
      <c r="S21" s="36">
        <f>R21*0.67</f>
        <v>0.32484741197007705</v>
      </c>
      <c r="T21" s="36">
        <v>0.394244427547773</v>
      </c>
      <c r="U21" s="36">
        <f>T21*0.67</f>
        <v>0.26414376645700793</v>
      </c>
      <c r="V21" s="19">
        <v>0.45786590999912702</v>
      </c>
      <c r="W21" s="36">
        <f>V21*0.67</f>
        <v>0.30677015969941512</v>
      </c>
      <c r="X21" s="19">
        <v>0.40898079847321506</v>
      </c>
      <c r="Y21" s="36">
        <f>X21*0.67</f>
        <v>0.2740171349770541</v>
      </c>
      <c r="Z21" s="19">
        <v>0.37057336185232276</v>
      </c>
      <c r="AA21" s="36">
        <f>Z21*0.67</f>
        <v>0.24828415244105626</v>
      </c>
      <c r="AB21" s="19">
        <v>0.53436354922234419</v>
      </c>
      <c r="AC21" s="36">
        <f>AB21*0.67</f>
        <v>0.35802357797897061</v>
      </c>
      <c r="AD21" s="19">
        <v>0.48677447974444571</v>
      </c>
      <c r="AE21" s="36">
        <f>AD21*0.67</f>
        <v>0.32613890142877866</v>
      </c>
      <c r="AF21" s="19">
        <v>0.38397771989827079</v>
      </c>
      <c r="AG21" s="36">
        <f>AF21*0.67</f>
        <v>0.25726507233184143</v>
      </c>
      <c r="AH21" s="21">
        <v>0.41515938778600264</v>
      </c>
      <c r="AI21" s="36">
        <f>AH21*0.67</f>
        <v>0.27815678981662179</v>
      </c>
      <c r="AJ21" s="19">
        <v>0.43072026591533702</v>
      </c>
      <c r="AK21" s="36">
        <f>AJ21*0.67</f>
        <v>0.28858257816327582</v>
      </c>
      <c r="AL21" s="19">
        <v>0.41893462577504292</v>
      </c>
      <c r="AM21" s="19">
        <f>AL21*0.67</f>
        <v>0.28068619926927879</v>
      </c>
      <c r="AN21" s="45">
        <v>0.45683029973026767</v>
      </c>
      <c r="AO21" s="36">
        <f>AN21*0.67</f>
        <v>0.30607630081927933</v>
      </c>
      <c r="AP21" s="19">
        <v>0.40207603029932704</v>
      </c>
      <c r="AQ21" s="36">
        <f>AP21*0.67</f>
        <v>0.26939094030054911</v>
      </c>
      <c r="AR21" s="45">
        <v>0.43700467353761085</v>
      </c>
      <c r="AS21" s="36">
        <f>AR21*0.67</f>
        <v>0.29279313127019929</v>
      </c>
      <c r="AT21" s="19">
        <v>0.33736640270899487</v>
      </c>
      <c r="AU21" s="36">
        <f>AT21*0.67</f>
        <v>0.22603548981502658</v>
      </c>
      <c r="AV21" s="19">
        <v>0.49730799492696481</v>
      </c>
      <c r="AW21" s="36">
        <f>AV21*0.67</f>
        <v>0.33319635660106645</v>
      </c>
      <c r="AX21" s="19">
        <v>0.45878329396349471</v>
      </c>
      <c r="AY21" s="36">
        <f>AX21*0.67</f>
        <v>0.30738480695554149</v>
      </c>
      <c r="AZ21" s="19">
        <v>0.44525025191947981</v>
      </c>
      <c r="BA21" s="36">
        <f>AZ21*0.67</f>
        <v>0.29831766878605148</v>
      </c>
      <c r="BB21" s="19">
        <v>0.26984671515856146</v>
      </c>
      <c r="BC21" s="36">
        <f>BB21*0.67</f>
        <v>0.18079729915623619</v>
      </c>
      <c r="BD21" s="45">
        <v>0.43236331100117725</v>
      </c>
      <c r="BE21" s="36">
        <f>BD21*0.67</f>
        <v>0.28968341837078876</v>
      </c>
      <c r="BF21" s="19">
        <v>0.44391591913945322</v>
      </c>
      <c r="BG21" s="36">
        <f>BF21*0.67</f>
        <v>0.29742366582343366</v>
      </c>
      <c r="BH21" s="19">
        <v>0.46870256651387593</v>
      </c>
      <c r="BI21" s="36">
        <f>BH21*0.67</f>
        <v>0.3140307195642969</v>
      </c>
      <c r="BJ21" s="19">
        <v>0.23909852916725449</v>
      </c>
      <c r="BK21" s="36">
        <f>BJ21*0.67</f>
        <v>0.16019601454206053</v>
      </c>
      <c r="BL21" s="19">
        <v>0.47240667137914111</v>
      </c>
      <c r="BM21" s="36">
        <f>BL21*0.67</f>
        <v>0.31651246982402453</v>
      </c>
      <c r="BN21" s="19">
        <v>0.49708109565862607</v>
      </c>
      <c r="BO21" s="36">
        <f>BN21*0.67</f>
        <v>0.33304433409127948</v>
      </c>
      <c r="BP21" s="19">
        <v>0.46681869615994886</v>
      </c>
      <c r="BQ21" s="36">
        <f>BP21*0.67</f>
        <v>0.31276852642716574</v>
      </c>
      <c r="BR21" s="19">
        <v>0.18430008282023874</v>
      </c>
      <c r="BS21" s="36">
        <f>BR21*0.67</f>
        <v>0.12348105548955997</v>
      </c>
      <c r="BT21" s="19">
        <v>0.26158470354432906</v>
      </c>
      <c r="BU21" s="36">
        <f>BT21*0.67</f>
        <v>0.17526175137470049</v>
      </c>
      <c r="BV21" s="19">
        <v>0.42335549722893423</v>
      </c>
      <c r="BW21" s="36">
        <f>BV21*0.67</f>
        <v>0.28364818314338597</v>
      </c>
      <c r="BX21" s="19">
        <v>0.52752326596138077</v>
      </c>
      <c r="BY21" s="36">
        <f>BX21*0.67</f>
        <v>0.35344058819412516</v>
      </c>
      <c r="BZ21" s="19">
        <v>0.45370206158979426</v>
      </c>
      <c r="CA21" s="36">
        <f>BZ21*0.67</f>
        <v>0.30398038126516219</v>
      </c>
      <c r="CB21" s="53"/>
      <c r="CC21" s="53"/>
      <c r="CD21" s="53"/>
      <c r="CE21" s="53"/>
      <c r="CF21" s="53"/>
      <c r="CG21" s="53"/>
      <c r="CH21" s="53"/>
      <c r="CI21" s="53"/>
    </row>
    <row r="22" spans="1:87" ht="20.149999999999999" customHeight="1" x14ac:dyDescent="0.75">
      <c r="A22" s="171"/>
      <c r="B22" s="17" t="s">
        <v>58</v>
      </c>
      <c r="C22" s="18" t="s">
        <v>144</v>
      </c>
      <c r="D22" s="19">
        <v>0.38087577844738246</v>
      </c>
      <c r="E22" s="32">
        <f>D22*1</f>
        <v>0.38087577844738246</v>
      </c>
      <c r="F22" s="19">
        <v>0.22257923427944293</v>
      </c>
      <c r="G22" s="36">
        <f>F22*1</f>
        <v>0.22257923427944293</v>
      </c>
      <c r="H22" s="19">
        <v>0.23928301576519506</v>
      </c>
      <c r="I22" s="32">
        <f>H22*1</f>
        <v>0.23928301576519506</v>
      </c>
      <c r="J22" s="19">
        <v>0.25542332069859081</v>
      </c>
      <c r="K22" s="36">
        <f>J22*1</f>
        <v>0.25542332069859081</v>
      </c>
      <c r="L22" s="19">
        <v>0.42964958590734481</v>
      </c>
      <c r="M22" s="36">
        <f>L22*1</f>
        <v>0.42964958590734481</v>
      </c>
      <c r="N22" s="19">
        <v>0.21778638450611246</v>
      </c>
      <c r="O22" s="36">
        <f>N22*1</f>
        <v>0.21778638450611246</v>
      </c>
      <c r="P22" s="19">
        <v>0.21702088849034698</v>
      </c>
      <c r="Q22" s="36">
        <f>P22*1</f>
        <v>0.21702088849034698</v>
      </c>
      <c r="R22" s="19">
        <v>0.23158171606225264</v>
      </c>
      <c r="S22" s="36">
        <f>R22*1</f>
        <v>0.23158171606225264</v>
      </c>
      <c r="T22" s="36">
        <v>0.10135783656623432</v>
      </c>
      <c r="U22" s="36">
        <f>T22*1</f>
        <v>0.10135783656623432</v>
      </c>
      <c r="V22" s="19">
        <v>0.24189746820876659</v>
      </c>
      <c r="W22" s="36">
        <f>V22*1</f>
        <v>0.24189746820876659</v>
      </c>
      <c r="X22" s="19">
        <v>0.37559223665163105</v>
      </c>
      <c r="Y22" s="36">
        <f>X22*1</f>
        <v>0.37559223665163105</v>
      </c>
      <c r="Z22" s="19">
        <v>0.32625592303269957</v>
      </c>
      <c r="AA22" s="36">
        <f>Z22*1</f>
        <v>0.32625592303269957</v>
      </c>
      <c r="AB22" s="19">
        <v>0.26144779626017856</v>
      </c>
      <c r="AC22" s="36">
        <f>AB22*1</f>
        <v>0.26144779626017856</v>
      </c>
      <c r="AD22" s="19">
        <v>0.36399346808376637</v>
      </c>
      <c r="AE22" s="36">
        <f>AD22*1</f>
        <v>0.36399346808376637</v>
      </c>
      <c r="AF22" s="19">
        <v>0.29389025812312647</v>
      </c>
      <c r="AG22" s="36">
        <f>AF22*1</f>
        <v>0.29389025812312647</v>
      </c>
      <c r="AH22" s="21">
        <v>0.37531878812619318</v>
      </c>
      <c r="AI22" s="36">
        <f>AH22*1</f>
        <v>0.37531878812619318</v>
      </c>
      <c r="AJ22" s="19">
        <v>0.41992505729600699</v>
      </c>
      <c r="AK22" s="36">
        <f>AJ22*1</f>
        <v>0.41992505729600699</v>
      </c>
      <c r="AL22" s="19">
        <v>0.45251725480301402</v>
      </c>
      <c r="AM22" s="19">
        <f>AL22*1</f>
        <v>0.45251725480301402</v>
      </c>
      <c r="AN22" s="45">
        <v>0.12828330544429814</v>
      </c>
      <c r="AO22" s="36">
        <f>AN22*1</f>
        <v>0.12828330544429814</v>
      </c>
      <c r="AP22" s="19">
        <v>0.31678133500350542</v>
      </c>
      <c r="AQ22" s="36">
        <f>AP22*1</f>
        <v>0.31678133500350542</v>
      </c>
      <c r="AR22" s="45">
        <v>0.39337447698814387</v>
      </c>
      <c r="AS22" s="36">
        <f>AR22*1</f>
        <v>0.39337447698814387</v>
      </c>
      <c r="AT22" s="19">
        <v>0.50668312968123019</v>
      </c>
      <c r="AU22" s="36">
        <f>AT22*1</f>
        <v>0.50668312968123019</v>
      </c>
      <c r="AV22" s="19">
        <v>0.24490620043023817</v>
      </c>
      <c r="AW22" s="36">
        <f>AV22*1</f>
        <v>0.24490620043023817</v>
      </c>
      <c r="AX22" s="19">
        <v>0.26980333320458438</v>
      </c>
      <c r="AY22" s="36">
        <f>AX22*1</f>
        <v>0.26980333320458438</v>
      </c>
      <c r="AZ22" s="19">
        <v>0.20328655707412732</v>
      </c>
      <c r="BA22" s="36">
        <f>AZ22*1</f>
        <v>0.20328655707412732</v>
      </c>
      <c r="BB22" s="19">
        <v>0.11941494289900295</v>
      </c>
      <c r="BC22" s="36">
        <f>BB22*1</f>
        <v>0.11941494289900295</v>
      </c>
      <c r="BD22" s="45">
        <v>0.43954548876132116</v>
      </c>
      <c r="BE22" s="36">
        <f>BD22*1</f>
        <v>0.43954548876132116</v>
      </c>
      <c r="BF22" s="19">
        <v>0.2176773367052437</v>
      </c>
      <c r="BG22" s="36">
        <f>BF22*1</f>
        <v>0.2176773367052437</v>
      </c>
      <c r="BH22" s="19">
        <v>0.18670650146609025</v>
      </c>
      <c r="BI22" s="36">
        <f>BH22*1</f>
        <v>0.18670650146609025</v>
      </c>
      <c r="BJ22" s="19">
        <v>4.2078058613138215E-2</v>
      </c>
      <c r="BK22" s="36">
        <f>BJ22*1</f>
        <v>4.2078058613138215E-2</v>
      </c>
      <c r="BL22" s="19">
        <v>0.20729802245589629</v>
      </c>
      <c r="BM22" s="36">
        <f>BL22*1</f>
        <v>0.20729802245589629</v>
      </c>
      <c r="BN22" s="19">
        <v>0.35141324541674057</v>
      </c>
      <c r="BO22" s="36">
        <f>BN22*1</f>
        <v>0.35141324541674057</v>
      </c>
      <c r="BP22" s="19">
        <v>0.26655094419505726</v>
      </c>
      <c r="BQ22" s="36">
        <f>BP22*1</f>
        <v>0.26655094419505726</v>
      </c>
      <c r="BR22" s="19">
        <v>8.303141651728789E-2</v>
      </c>
      <c r="BS22" s="36">
        <f>BR22*1</f>
        <v>8.303141651728789E-2</v>
      </c>
      <c r="BT22" s="19">
        <v>0.63544796197371423</v>
      </c>
      <c r="BU22" s="36">
        <f>BT22*1</f>
        <v>0.63544796197371423</v>
      </c>
      <c r="BV22" s="19">
        <v>0.23220461357127553</v>
      </c>
      <c r="BW22" s="36">
        <f>BV22*1</f>
        <v>0.23220461357127553</v>
      </c>
      <c r="BX22" s="19">
        <v>0.27422431748076453</v>
      </c>
      <c r="BY22" s="36">
        <f>BX22*1</f>
        <v>0.27422431748076453</v>
      </c>
      <c r="BZ22" s="19">
        <v>0.2681722292718316</v>
      </c>
      <c r="CA22" s="36">
        <f>BZ22*1</f>
        <v>0.2681722292718316</v>
      </c>
      <c r="CB22" s="53"/>
      <c r="CC22" s="53"/>
      <c r="CD22" s="53"/>
      <c r="CE22" s="53"/>
      <c r="CF22" s="53"/>
      <c r="CG22" s="53"/>
      <c r="CH22" s="53"/>
      <c r="CI22" s="53"/>
    </row>
    <row r="23" spans="1:87" ht="39.950000000000003" customHeight="1" x14ac:dyDescent="0.75">
      <c r="A23" s="171"/>
      <c r="B23" s="17" t="s">
        <v>59</v>
      </c>
      <c r="C23" s="18" t="s">
        <v>144</v>
      </c>
      <c r="D23" s="19">
        <v>3.1929163683877639E-2</v>
      </c>
      <c r="E23" s="32">
        <f>D23*0</f>
        <v>0</v>
      </c>
      <c r="F23" s="19">
        <v>3.5749041825695757E-2</v>
      </c>
      <c r="G23" s="36">
        <f>F23*0</f>
        <v>0</v>
      </c>
      <c r="H23" s="19">
        <v>3.0773887258604936E-2</v>
      </c>
      <c r="I23" s="32">
        <f>H23*0</f>
        <v>0</v>
      </c>
      <c r="J23" s="19">
        <v>4.4679350217259467E-2</v>
      </c>
      <c r="K23" s="36">
        <f>J23*0</f>
        <v>0</v>
      </c>
      <c r="L23" s="19">
        <v>2.1244595295817219E-2</v>
      </c>
      <c r="M23" s="36">
        <f>L23*0</f>
        <v>0</v>
      </c>
      <c r="N23" s="19">
        <v>3.5431749950941435E-2</v>
      </c>
      <c r="O23" s="36">
        <f>N23*0</f>
        <v>0</v>
      </c>
      <c r="P23" s="19">
        <v>9.7992665423188074E-2</v>
      </c>
      <c r="Q23" s="36">
        <f>P23*0</f>
        <v>0</v>
      </c>
      <c r="R23" s="19">
        <v>3.9530683334460359E-2</v>
      </c>
      <c r="S23" s="36">
        <f>R23*0</f>
        <v>0</v>
      </c>
      <c r="T23" s="36">
        <v>7.6321696689803695E-2</v>
      </c>
      <c r="U23" s="36">
        <f>T23*0</f>
        <v>0</v>
      </c>
      <c r="V23" s="19">
        <v>4.8804202614959553E-2</v>
      </c>
      <c r="W23" s="36">
        <f>V23*0</f>
        <v>0</v>
      </c>
      <c r="X23" s="19">
        <v>3.1012791268978469E-2</v>
      </c>
      <c r="Y23" s="36">
        <f>X23*0</f>
        <v>0</v>
      </c>
      <c r="Z23" s="19">
        <v>1.5286033346467987E-2</v>
      </c>
      <c r="AA23" s="36">
        <f>Z23*0</f>
        <v>0</v>
      </c>
      <c r="AB23" s="19">
        <v>5.141732659246942E-2</v>
      </c>
      <c r="AC23" s="36">
        <f>AB23*0</f>
        <v>0</v>
      </c>
      <c r="AD23" s="19">
        <v>3.2476244168552264E-2</v>
      </c>
      <c r="AE23" s="36">
        <f>AD23*0</f>
        <v>0</v>
      </c>
      <c r="AF23" s="19">
        <v>3.0370425282324965E-2</v>
      </c>
      <c r="AG23" s="36">
        <f>AF23*0</f>
        <v>0</v>
      </c>
      <c r="AH23" s="21">
        <v>1.1886241612903459E-2</v>
      </c>
      <c r="AI23" s="36">
        <f>AH23*0</f>
        <v>0</v>
      </c>
      <c r="AJ23" s="36">
        <v>1.72414097409937E-2</v>
      </c>
      <c r="AK23" s="36">
        <f>AJ23*0</f>
        <v>0</v>
      </c>
      <c r="AL23" s="19">
        <v>1.5368714573801855E-2</v>
      </c>
      <c r="AM23" s="19">
        <f>AL23*0</f>
        <v>0</v>
      </c>
      <c r="AN23" s="45">
        <v>5.8926154438432451E-2</v>
      </c>
      <c r="AO23" s="36">
        <f>AN23*0</f>
        <v>0</v>
      </c>
      <c r="AP23" s="19">
        <v>2.5078064036542034E-2</v>
      </c>
      <c r="AQ23" s="36">
        <f>AP23*0</f>
        <v>0</v>
      </c>
      <c r="AR23" s="45">
        <v>1.7307311965936711E-2</v>
      </c>
      <c r="AS23" s="36">
        <f>AR23*0</f>
        <v>0</v>
      </c>
      <c r="AT23" s="19">
        <v>2.43440667706161E-2</v>
      </c>
      <c r="AU23" s="36">
        <f>AT23*0</f>
        <v>0</v>
      </c>
      <c r="AV23" s="19">
        <v>1.8570276842896503E-2</v>
      </c>
      <c r="AW23" s="36">
        <f>AV23*0</f>
        <v>0</v>
      </c>
      <c r="AX23" s="19">
        <v>6.4018226242979592E-2</v>
      </c>
      <c r="AY23" s="36">
        <f>AX23*0</f>
        <v>0</v>
      </c>
      <c r="AZ23" s="19">
        <v>2.9938110524035447E-2</v>
      </c>
      <c r="BA23" s="36">
        <f>AZ23*0</f>
        <v>0</v>
      </c>
      <c r="BB23" s="19">
        <v>0.11432946684841924</v>
      </c>
      <c r="BC23" s="36">
        <f>BB23*0</f>
        <v>0</v>
      </c>
      <c r="BD23" s="45">
        <v>1.3700262766448154E-2</v>
      </c>
      <c r="BE23" s="36">
        <f>BD23*0</f>
        <v>0</v>
      </c>
      <c r="BF23" s="19">
        <v>1.041227730451626E-2</v>
      </c>
      <c r="BG23" s="36">
        <f>BF23*0</f>
        <v>0</v>
      </c>
      <c r="BH23" s="19">
        <v>9.0874089578970529E-2</v>
      </c>
      <c r="BI23" s="36">
        <f>BH23*0</f>
        <v>0</v>
      </c>
      <c r="BJ23" s="19">
        <v>1.7230292835087351E-2</v>
      </c>
      <c r="BK23" s="36">
        <f>BJ23*0</f>
        <v>0</v>
      </c>
      <c r="BL23" s="19">
        <v>7.3968311197776651E-2</v>
      </c>
      <c r="BM23" s="36">
        <f>BL23*0</f>
        <v>0</v>
      </c>
      <c r="BN23" s="19">
        <v>1.1105071896429695E-2</v>
      </c>
      <c r="BO23" s="36">
        <f>BN23*0</f>
        <v>0</v>
      </c>
      <c r="BP23" s="19">
        <v>0.11447335772898319</v>
      </c>
      <c r="BQ23" s="36">
        <f>BP23*0</f>
        <v>0</v>
      </c>
      <c r="BR23" s="19">
        <v>6.6697068908899509E-2</v>
      </c>
      <c r="BS23" s="36">
        <f>BR23*0</f>
        <v>0</v>
      </c>
      <c r="BT23" s="19">
        <v>9.2477491623474215E-3</v>
      </c>
      <c r="BU23" s="36">
        <f>BT23*0</f>
        <v>0</v>
      </c>
      <c r="BV23" s="19">
        <v>8.1393357960845125E-2</v>
      </c>
      <c r="BW23" s="36">
        <f>BV23*0</f>
        <v>0</v>
      </c>
      <c r="BX23" s="19">
        <v>5.1960660330436184E-2</v>
      </c>
      <c r="BY23" s="36">
        <f>BX23*0</f>
        <v>0</v>
      </c>
      <c r="BZ23" s="19">
        <v>1.6152727870890681E-2</v>
      </c>
      <c r="CA23" s="36">
        <f>BZ23*0</f>
        <v>0</v>
      </c>
      <c r="CB23" s="53"/>
      <c r="CC23" s="53"/>
      <c r="CD23" s="53"/>
      <c r="CE23" s="53"/>
      <c r="CF23" s="53"/>
      <c r="CG23" s="53"/>
      <c r="CH23" s="53"/>
      <c r="CI23" s="53"/>
    </row>
    <row r="24" spans="1:87" ht="19.899999999999999" customHeight="1" x14ac:dyDescent="0.75">
      <c r="A24" s="172"/>
      <c r="B24" s="7" t="s">
        <v>147</v>
      </c>
      <c r="C24" s="8"/>
      <c r="D24" s="29"/>
      <c r="E24" s="34">
        <f>(E19+E20+E21+E22+E23)</f>
        <v>0.70196893572805319</v>
      </c>
      <c r="F24" s="29"/>
      <c r="G24" s="34">
        <f>(G19+G20+G21+G22+G23)</f>
        <v>0.60035844526508475</v>
      </c>
      <c r="H24" s="29"/>
      <c r="I24" s="34">
        <f>(I19+I20+I21+I22+I23)</f>
        <v>0.60512609542829432</v>
      </c>
      <c r="J24" s="29"/>
      <c r="K24" s="34">
        <f>(K19+K20+K21+K22+K23)</f>
        <v>0.61817368484207158</v>
      </c>
      <c r="L24" s="29"/>
      <c r="M24" s="34">
        <f>(M19+M20+M21+M22+M23)</f>
        <v>0.71720954617109234</v>
      </c>
      <c r="N24" s="29"/>
      <c r="O24" s="34">
        <f>(O19+O20+O21+O22+O23)</f>
        <v>0.59308786572583405</v>
      </c>
      <c r="P24" s="29"/>
      <c r="Q24" s="34">
        <f>(Q19+Q20+Q21+Q22+Q23)</f>
        <v>0.55858602960924963</v>
      </c>
      <c r="R24" s="29"/>
      <c r="S24" s="34">
        <f>(S19+S20+S21+S22+S23)</f>
        <v>0.61394094680609768</v>
      </c>
      <c r="T24" s="29"/>
      <c r="U24" s="34">
        <f>(U19+U20+U21+U22+U23)</f>
        <v>0.46134492196352989</v>
      </c>
      <c r="V24" s="29"/>
      <c r="W24" s="34">
        <f>(W19+W20+W21+W22+W23)</f>
        <v>0.60454020148626963</v>
      </c>
      <c r="X24" s="29"/>
      <c r="Y24" s="34">
        <f>(Y19+Y20+Y21+Y22+Y23)</f>
        <v>0.69654078692621635</v>
      </c>
      <c r="Z24" s="29"/>
      <c r="AA24" s="34">
        <f>(AA19+AA20+AA21+AA22+AA23)</f>
        <v>0.64050714710453516</v>
      </c>
      <c r="AB24" s="29"/>
      <c r="AC24" s="34">
        <f>(AC19+AC20+AC21+AC22+AC23)</f>
        <v>0.65661017200055705</v>
      </c>
      <c r="AD24" s="29"/>
      <c r="AE24" s="34">
        <f>(AE19+AE20+AE21+AE22+AE23)</f>
        <v>0.72133411982212325</v>
      </c>
      <c r="AF24" s="29"/>
      <c r="AG24" s="34">
        <f>(AG19+AG20+AG21+AG22+AG23)</f>
        <v>0.61429426336591786</v>
      </c>
      <c r="AH24" s="33"/>
      <c r="AI24" s="34">
        <f>(AI19+AI20+AI21+AI22+AI23)</f>
        <v>0.70400613527707878</v>
      </c>
      <c r="AJ24" s="29"/>
      <c r="AK24" s="34">
        <f>(AK19+AK20+AK21+AK22+AK23)</f>
        <v>0.74243053672130355</v>
      </c>
      <c r="AL24" s="29"/>
      <c r="AM24" s="34">
        <f>(AM19+AM20+AM21+AM22+AM23)</f>
        <v>0.7594648004038993</v>
      </c>
      <c r="AN24" s="29"/>
      <c r="AO24" s="34">
        <f>(AO19+AO20+AO21+AO22+AO23)</f>
        <v>0.51769748781764457</v>
      </c>
      <c r="AP24" s="29"/>
      <c r="AQ24" s="34">
        <f>(AQ19+AQ20+AQ21+AQ22+AQ23)</f>
        <v>0.64568057266807632</v>
      </c>
      <c r="AR24" s="29"/>
      <c r="AS24" s="34">
        <f>(AS19+AS20+AS21+AS22+AS23)</f>
        <v>0.72282969807723374</v>
      </c>
      <c r="AT24" s="29"/>
      <c r="AU24" s="34">
        <f>(AU19+AU20+AU21+AU22+AU23)</f>
        <v>0.76737634772183072</v>
      </c>
      <c r="AV24" s="29"/>
      <c r="AW24" s="34">
        <f>(AW19+AW20+AW21+AW22+AW23)</f>
        <v>0.62988850582496592</v>
      </c>
      <c r="AX24" s="29"/>
      <c r="AY24" s="34">
        <f>(AY19+AY20+AY21+AY22+AY23)</f>
        <v>0.62518472989141416</v>
      </c>
      <c r="AZ24" s="29"/>
      <c r="BA24" s="34">
        <f>(BA19+BA20+BA21+BA22+BA23)</f>
        <v>0.57022829321558199</v>
      </c>
      <c r="BB24" s="29"/>
      <c r="BC24" s="34">
        <f>(BC19+BC20+BC21+BC22+BC23)</f>
        <v>0.37741288589795446</v>
      </c>
      <c r="BD24" s="29"/>
      <c r="BE24" s="34">
        <f>(BE19+BE20+BE21+BE22+BE23)</f>
        <v>0.75711349451367072</v>
      </c>
      <c r="BF24" s="29"/>
      <c r="BG24" s="34">
        <f>(BG19+BG20+BG21+BG22+BG23)</f>
        <v>0.58495855014299614</v>
      </c>
      <c r="BH24" s="29"/>
      <c r="BI24" s="34">
        <f>(BI19+BI20+BI21+BI22+BI23)</f>
        <v>0.55879032796932138</v>
      </c>
      <c r="BJ24" s="29"/>
      <c r="BK24" s="34">
        <f>(BK19+BK20+BK21+BK22+BK23)</f>
        <v>0.30816526594625016</v>
      </c>
      <c r="BL24" s="29"/>
      <c r="BM24" s="34">
        <f>(BM19+BM20+BM21+BM22+BM23)</f>
        <v>0.58345572958655612</v>
      </c>
      <c r="BN24" s="29"/>
      <c r="BO24" s="34">
        <f>(BO19+BO20+BO21+BO22+BO23)</f>
        <v>0.71517063248209567</v>
      </c>
      <c r="BP24" s="29"/>
      <c r="BQ24" s="34">
        <f>(BQ19+BQ20+BQ21+BQ22+BQ23)</f>
        <v>0.62188392398298065</v>
      </c>
      <c r="BR24" s="29"/>
      <c r="BS24" s="34">
        <f>(BS19+BS20+BS21+BS22+BS23)</f>
        <v>0.27236151117687885</v>
      </c>
      <c r="BT24" s="29"/>
      <c r="BU24" s="34">
        <f>(BU19+BU20+BU21+BU22+BU23)</f>
        <v>0.83573268952104696</v>
      </c>
      <c r="BV24" s="29"/>
      <c r="BW24" s="34">
        <f>(BW19+BW20+BW21+BW22+BW23)</f>
        <v>0.57519657206481667</v>
      </c>
      <c r="BX24" s="34"/>
      <c r="BY24" s="34">
        <f>(BY19+BY20+BY21+BY22+BY23)</f>
        <v>0.66681818037997376</v>
      </c>
      <c r="BZ24" s="34"/>
      <c r="CA24" s="34">
        <f>(CA19+CA20+CA21+CA22+CA23)</f>
        <v>0.63672830901163113</v>
      </c>
      <c r="CB24" s="53"/>
      <c r="CC24" s="53"/>
      <c r="CD24" s="53"/>
      <c r="CE24" s="53"/>
      <c r="CF24" s="53"/>
      <c r="CG24" s="53"/>
      <c r="CH24" s="53"/>
      <c r="CI24" s="53"/>
    </row>
    <row r="25" spans="1:87" ht="20.149999999999999" customHeight="1" thickBot="1" x14ac:dyDescent="0.9">
      <c r="A25" s="172"/>
      <c r="B25" s="7" t="s">
        <v>40</v>
      </c>
      <c r="C25" s="8" t="s">
        <v>143</v>
      </c>
      <c r="D25" s="24">
        <v>855</v>
      </c>
      <c r="E25" s="28"/>
      <c r="F25" s="24">
        <v>851</v>
      </c>
      <c r="G25" s="28"/>
      <c r="H25" s="24">
        <v>861</v>
      </c>
      <c r="I25" s="28"/>
      <c r="J25" s="24">
        <v>871</v>
      </c>
      <c r="K25" s="28"/>
      <c r="L25" s="24">
        <v>862</v>
      </c>
      <c r="M25" s="28"/>
      <c r="N25" s="24">
        <v>857</v>
      </c>
      <c r="O25" s="28"/>
      <c r="P25" s="24">
        <v>849</v>
      </c>
      <c r="Q25" s="28"/>
      <c r="R25" s="24">
        <v>854</v>
      </c>
      <c r="S25" s="28"/>
      <c r="T25" s="24">
        <v>861</v>
      </c>
      <c r="U25" s="28"/>
      <c r="V25" s="24">
        <v>852</v>
      </c>
      <c r="W25" s="28"/>
      <c r="X25" s="24">
        <v>871</v>
      </c>
      <c r="Y25" s="28"/>
      <c r="Z25" s="24">
        <v>853</v>
      </c>
      <c r="AA25" s="28"/>
      <c r="AB25" s="24">
        <v>848</v>
      </c>
      <c r="AC25" s="28"/>
      <c r="AD25" s="24">
        <v>869</v>
      </c>
      <c r="AE25" s="28"/>
      <c r="AF25" s="24">
        <v>882</v>
      </c>
      <c r="AG25" s="43"/>
      <c r="AH25" s="25">
        <v>849</v>
      </c>
      <c r="AI25" s="43"/>
      <c r="AJ25" s="24">
        <v>851</v>
      </c>
      <c r="AK25" s="28"/>
      <c r="AL25" s="24">
        <v>857</v>
      </c>
      <c r="AM25" s="28"/>
      <c r="AN25" s="24">
        <v>857</v>
      </c>
      <c r="AO25" s="28"/>
      <c r="AP25" s="24">
        <v>859</v>
      </c>
      <c r="AQ25" s="28"/>
      <c r="AR25" s="24">
        <v>853</v>
      </c>
      <c r="AS25" s="28"/>
      <c r="AT25" s="24">
        <v>855</v>
      </c>
      <c r="AU25" s="28"/>
      <c r="AV25" s="24">
        <v>861</v>
      </c>
      <c r="AW25" s="28"/>
      <c r="AX25" s="24">
        <v>849</v>
      </c>
      <c r="AY25" s="28"/>
      <c r="AZ25" s="24">
        <v>855</v>
      </c>
      <c r="BA25" s="28"/>
      <c r="BB25" s="24">
        <v>846</v>
      </c>
      <c r="BC25" s="28"/>
      <c r="BD25" s="24">
        <v>878</v>
      </c>
      <c r="BE25" s="28"/>
      <c r="BF25" s="24">
        <v>853</v>
      </c>
      <c r="BG25" s="28"/>
      <c r="BH25" s="24">
        <v>860</v>
      </c>
      <c r="BI25" s="28"/>
      <c r="BJ25" s="24">
        <v>855</v>
      </c>
      <c r="BK25" s="28"/>
      <c r="BL25" s="24">
        <v>853</v>
      </c>
      <c r="BM25" s="28"/>
      <c r="BN25" s="24">
        <v>839</v>
      </c>
      <c r="BO25" s="28"/>
      <c r="BP25" s="24">
        <v>855</v>
      </c>
      <c r="BQ25" s="28"/>
      <c r="BR25" s="24">
        <v>856</v>
      </c>
      <c r="BS25" s="28"/>
      <c r="BT25" s="24">
        <v>865</v>
      </c>
      <c r="BU25" s="28"/>
      <c r="BV25" s="24">
        <v>846</v>
      </c>
      <c r="BW25" s="28"/>
      <c r="BX25" s="24">
        <v>851</v>
      </c>
      <c r="BY25" s="28"/>
      <c r="BZ25" s="24">
        <v>853</v>
      </c>
      <c r="CA25" s="28"/>
      <c r="CB25" s="53"/>
      <c r="CC25" s="53"/>
      <c r="CD25" s="53"/>
      <c r="CE25" s="53"/>
      <c r="CF25" s="53"/>
      <c r="CG25" s="53"/>
      <c r="CH25" s="53"/>
      <c r="CI25" s="53"/>
    </row>
    <row r="26" spans="1:87" ht="20.149999999999999" customHeight="1" x14ac:dyDescent="0.75">
      <c r="A26" s="170" t="s">
        <v>60</v>
      </c>
      <c r="B26" s="12" t="s">
        <v>55</v>
      </c>
      <c r="C26" s="13" t="s">
        <v>144</v>
      </c>
      <c r="D26" s="14">
        <v>3.8923537348302645E-2</v>
      </c>
      <c r="E26" s="14">
        <f>D26*0</f>
        <v>0</v>
      </c>
      <c r="F26" s="14">
        <v>3.235504149287978E-2</v>
      </c>
      <c r="G26" s="14">
        <f>F26*0</f>
        <v>0</v>
      </c>
      <c r="H26" s="14">
        <v>0.32905510884826067</v>
      </c>
      <c r="I26" s="14">
        <f>H26*0</f>
        <v>0</v>
      </c>
      <c r="J26" s="14">
        <v>0.13665314197908213</v>
      </c>
      <c r="K26" s="14">
        <f>J26*0</f>
        <v>0</v>
      </c>
      <c r="L26" s="14">
        <v>5.9332374577465243E-2</v>
      </c>
      <c r="M26" s="14">
        <f>L26*0</f>
        <v>0</v>
      </c>
      <c r="N26" s="14">
        <v>5.6480890954270911E-2</v>
      </c>
      <c r="O26" s="14">
        <f>N26*0</f>
        <v>0</v>
      </c>
      <c r="P26" s="14">
        <v>0.19482569936709723</v>
      </c>
      <c r="Q26" s="14">
        <f>P26*0</f>
        <v>0</v>
      </c>
      <c r="R26" s="14">
        <v>4.6659687965770073E-2</v>
      </c>
      <c r="S26" s="14">
        <f>R26*0</f>
        <v>0</v>
      </c>
      <c r="T26" s="14">
        <v>0.24658636443888271</v>
      </c>
      <c r="U26" s="14">
        <f>T26*0</f>
        <v>0</v>
      </c>
      <c r="V26" s="14">
        <v>0.28052565871050983</v>
      </c>
      <c r="W26" s="14">
        <f>V26*0</f>
        <v>0</v>
      </c>
      <c r="X26" s="14">
        <v>5.8877448114539079E-2</v>
      </c>
      <c r="Y26" s="14">
        <f>X26*0</f>
        <v>0</v>
      </c>
      <c r="Z26" s="14">
        <v>0.174268771711524</v>
      </c>
      <c r="AA26" s="14">
        <f>Z26*0</f>
        <v>0</v>
      </c>
      <c r="AB26" s="14">
        <v>0.14539469476129388</v>
      </c>
      <c r="AC26" s="14">
        <f>AB26*0</f>
        <v>0</v>
      </c>
      <c r="AD26" s="14">
        <v>3.3405131934011206E-2</v>
      </c>
      <c r="AE26" s="14">
        <f>AD26*0</f>
        <v>0</v>
      </c>
      <c r="AF26" s="14">
        <v>9.2434335959588665E-2</v>
      </c>
      <c r="AG26" s="16">
        <f>AF26*0</f>
        <v>0</v>
      </c>
      <c r="AH26" s="16">
        <v>3.6920144899924602E-2</v>
      </c>
      <c r="AI26" s="16">
        <f>AH26*0</f>
        <v>0</v>
      </c>
      <c r="AJ26" s="14">
        <v>5.6450020264592747E-2</v>
      </c>
      <c r="AK26" s="14">
        <f>AJ26*0</f>
        <v>0</v>
      </c>
      <c r="AL26" s="14">
        <v>7.0643332409375259E-2</v>
      </c>
      <c r="AM26" s="14">
        <f>AL26*0</f>
        <v>0</v>
      </c>
      <c r="AN26" s="14">
        <v>0.14449100862281644</v>
      </c>
      <c r="AO26" s="14">
        <f>AN26*0</f>
        <v>0</v>
      </c>
      <c r="AP26" s="14">
        <v>0.19746500761523125</v>
      </c>
      <c r="AQ26" s="14">
        <f>AP26*0</f>
        <v>0</v>
      </c>
      <c r="AR26" s="14">
        <v>0.10729620601378538</v>
      </c>
      <c r="AS26" s="14">
        <f>AR26*0</f>
        <v>0</v>
      </c>
      <c r="AT26" s="14">
        <v>2.9754371382280109E-2</v>
      </c>
      <c r="AU26" s="14">
        <f>AT26*0</f>
        <v>0</v>
      </c>
      <c r="AV26" s="14">
        <v>0.1680269115266313</v>
      </c>
      <c r="AW26" s="14">
        <f>AV26*0</f>
        <v>0</v>
      </c>
      <c r="AX26" s="14">
        <v>0.10959202851588332</v>
      </c>
      <c r="AY26" s="14">
        <f>AX26*0</f>
        <v>0</v>
      </c>
      <c r="AZ26" s="14">
        <v>6.2334058722524316E-2</v>
      </c>
      <c r="BA26" s="14">
        <f>AZ26*0</f>
        <v>0</v>
      </c>
      <c r="BB26" s="14">
        <v>0.12079514339868311</v>
      </c>
      <c r="BC26" s="14">
        <f>BB26*0</f>
        <v>0</v>
      </c>
      <c r="BD26" s="14">
        <v>3.25536298344766E-2</v>
      </c>
      <c r="BE26" s="14">
        <f>BD26*0</f>
        <v>0</v>
      </c>
      <c r="BF26" s="14">
        <v>9.2327976561378242E-2</v>
      </c>
      <c r="BG26" s="14">
        <f>BF26*0</f>
        <v>0</v>
      </c>
      <c r="BH26" s="14">
        <v>0.17601324825522366</v>
      </c>
      <c r="BI26" s="14">
        <f>BH26*0</f>
        <v>0</v>
      </c>
      <c r="BJ26" s="14">
        <v>0.19588740309922723</v>
      </c>
      <c r="BK26" s="14">
        <f>BJ26*0</f>
        <v>0</v>
      </c>
      <c r="BL26" s="14">
        <v>0.17545998000940385</v>
      </c>
      <c r="BM26" s="14">
        <f>BL26*0</f>
        <v>0</v>
      </c>
      <c r="BN26" s="14">
        <v>5.8616166226583416E-2</v>
      </c>
      <c r="BO26" s="14">
        <f>BL26*0</f>
        <v>0</v>
      </c>
      <c r="BP26" s="14">
        <v>0.1249822168764496</v>
      </c>
      <c r="BQ26" s="14">
        <f>BL26*0</f>
        <v>0</v>
      </c>
      <c r="BR26" s="14">
        <v>0.43319943522414417</v>
      </c>
      <c r="BS26" s="14">
        <f>BR26*0</f>
        <v>0</v>
      </c>
      <c r="BT26" s="14">
        <v>5.3029024265604664E-2</v>
      </c>
      <c r="BU26" s="14">
        <f>BT26*0</f>
        <v>0</v>
      </c>
      <c r="BV26" s="14">
        <v>0.10405657915880667</v>
      </c>
      <c r="BW26" s="14">
        <f>BV26*0</f>
        <v>0</v>
      </c>
      <c r="BX26" s="14">
        <v>0.21090233072785269</v>
      </c>
      <c r="BY26" s="14">
        <f>BX26*0</f>
        <v>0</v>
      </c>
      <c r="BZ26" s="14">
        <v>0.12659898603739736</v>
      </c>
      <c r="CA26" s="14">
        <f>BZ26*0</f>
        <v>0</v>
      </c>
      <c r="CB26" s="53"/>
      <c r="CC26" s="53"/>
      <c r="CD26" s="53"/>
      <c r="CE26" s="53"/>
      <c r="CF26" s="53"/>
      <c r="CG26" s="53"/>
      <c r="CH26" s="53"/>
      <c r="CI26" s="53"/>
    </row>
    <row r="27" spans="1:87" ht="20.149999999999999" customHeight="1" x14ac:dyDescent="0.75">
      <c r="A27" s="171"/>
      <c r="B27" s="17" t="s">
        <v>56</v>
      </c>
      <c r="C27" s="18" t="s">
        <v>144</v>
      </c>
      <c r="D27" s="19">
        <v>7.7327868769847957E-2</v>
      </c>
      <c r="E27" s="19">
        <f>D27*0.33</f>
        <v>2.5518196694049828E-2</v>
      </c>
      <c r="F27" s="19">
        <v>5.3350429979106308E-2</v>
      </c>
      <c r="G27" s="19">
        <f>F27*0.33</f>
        <v>1.7605641893105081E-2</v>
      </c>
      <c r="H27" s="19">
        <v>0.26536481928102829</v>
      </c>
      <c r="I27" s="19">
        <f>H27*0.33</f>
        <v>8.7570390362739337E-2</v>
      </c>
      <c r="J27" s="19">
        <v>0.20916044445726512</v>
      </c>
      <c r="K27" s="19">
        <f>J27*0.33</f>
        <v>6.9022946670897492E-2</v>
      </c>
      <c r="L27" s="19">
        <v>0.12986399028347281</v>
      </c>
      <c r="M27" s="19">
        <f>L27*0.33</f>
        <v>4.2855116793546033E-2</v>
      </c>
      <c r="N27" s="19">
        <v>0.13700768420134635</v>
      </c>
      <c r="O27" s="19">
        <f>N27*0.33</f>
        <v>4.5212535786444297E-2</v>
      </c>
      <c r="P27" s="19">
        <v>0.32940860334754229</v>
      </c>
      <c r="Q27" s="19">
        <f>P27*0.33</f>
        <v>0.10870483910468896</v>
      </c>
      <c r="R27" s="19">
        <v>8.5985619284288453E-2</v>
      </c>
      <c r="S27" s="19">
        <f>R27*0.33</f>
        <v>2.8375254363815192E-2</v>
      </c>
      <c r="T27" s="19">
        <v>0.28472243901968153</v>
      </c>
      <c r="U27" s="19">
        <f>T27*0.33</f>
        <v>9.3958404876494914E-2</v>
      </c>
      <c r="V27" s="19">
        <v>0.32511983724523624</v>
      </c>
      <c r="W27" s="19">
        <f>V27*0.33</f>
        <v>0.10728954629092796</v>
      </c>
      <c r="X27" s="19">
        <v>0.11766410491802062</v>
      </c>
      <c r="Y27" s="19">
        <f>X27*0.33</f>
        <v>3.882915462294681E-2</v>
      </c>
      <c r="Z27" s="19">
        <v>0.24166878016122731</v>
      </c>
      <c r="AA27" s="19">
        <f>Z27*0.33</f>
        <v>7.9750697453205011E-2</v>
      </c>
      <c r="AB27" s="19">
        <v>0.29536365337024961</v>
      </c>
      <c r="AC27" s="19">
        <f>AB27*0.33</f>
        <v>9.7470005612182373E-2</v>
      </c>
      <c r="AD27" s="19">
        <v>5.8820197333367324E-2</v>
      </c>
      <c r="AE27" s="19">
        <f>AD27*0.33</f>
        <v>1.9410665120011217E-2</v>
      </c>
      <c r="AF27" s="19">
        <v>0.19902317784157905</v>
      </c>
      <c r="AG27" s="21">
        <f>AF27*0.33</f>
        <v>6.5677648687721094E-2</v>
      </c>
      <c r="AH27" s="21">
        <v>9.9848718748177467E-2</v>
      </c>
      <c r="AI27" s="21">
        <f>AH27*0.33</f>
        <v>3.2950077186898567E-2</v>
      </c>
      <c r="AJ27" s="19">
        <v>0.12399040434275584</v>
      </c>
      <c r="AK27" s="19">
        <f>AJ27*0.33</f>
        <v>4.091683343310943E-2</v>
      </c>
      <c r="AL27" s="19">
        <v>0.20387965598674251</v>
      </c>
      <c r="AM27" s="19">
        <f>AL27*0.33</f>
        <v>6.7280286475625034E-2</v>
      </c>
      <c r="AN27" s="19">
        <v>0.26814177441766457</v>
      </c>
      <c r="AO27" s="19">
        <f>AN27*0.33</f>
        <v>8.8486785557829309E-2</v>
      </c>
      <c r="AP27" s="19">
        <v>0.25519069782629283</v>
      </c>
      <c r="AQ27" s="19">
        <f>AP27*0.33</f>
        <v>8.4212930282676637E-2</v>
      </c>
      <c r="AR27" s="19">
        <v>0.19924949115136717</v>
      </c>
      <c r="AS27" s="19">
        <f>AR27*0.33</f>
        <v>6.5752332079951167E-2</v>
      </c>
      <c r="AT27" s="19">
        <v>8.6727318388004571E-2</v>
      </c>
      <c r="AU27" s="19">
        <f>AT27*0.33</f>
        <v>2.8620015068041509E-2</v>
      </c>
      <c r="AV27" s="19">
        <v>0.20385770958077909</v>
      </c>
      <c r="AW27" s="19">
        <f>AV27*0.33</f>
        <v>6.7273044161657108E-2</v>
      </c>
      <c r="AX27" s="19">
        <v>0.20068642630200564</v>
      </c>
      <c r="AY27" s="19">
        <f>AX27*0.33</f>
        <v>6.6226520679661866E-2</v>
      </c>
      <c r="AZ27" s="19">
        <v>0.14618011064431718</v>
      </c>
      <c r="BA27" s="19">
        <f>AZ27*0.33</f>
        <v>4.8239436512624675E-2</v>
      </c>
      <c r="BB27" s="19">
        <v>0.18621504375283682</v>
      </c>
      <c r="BC27" s="19">
        <f>BB27*0.33</f>
        <v>6.1450964438436152E-2</v>
      </c>
      <c r="BD27" s="19">
        <v>8.8443007374568505E-2</v>
      </c>
      <c r="BE27" s="19">
        <f>BD27*0.33</f>
        <v>2.9186192433607608E-2</v>
      </c>
      <c r="BF27" s="19">
        <v>0.14655451066558939</v>
      </c>
      <c r="BG27" s="19">
        <f>BF27*0.33</f>
        <v>4.8362988519644504E-2</v>
      </c>
      <c r="BH27" s="19">
        <v>0.33412592820490727</v>
      </c>
      <c r="BI27" s="19">
        <f>BH27*0.33</f>
        <v>0.1102615563076194</v>
      </c>
      <c r="BJ27" s="19">
        <v>0.28631753829536161</v>
      </c>
      <c r="BK27" s="19">
        <f>BJ27*0.33</f>
        <v>9.4484787637469328E-2</v>
      </c>
      <c r="BL27" s="19">
        <v>0.31755396817774634</v>
      </c>
      <c r="BM27" s="19">
        <f>BL27*0.33</f>
        <v>0.1047928094986563</v>
      </c>
      <c r="BN27" s="19">
        <v>0.20128486136311668</v>
      </c>
      <c r="BO27" s="19">
        <f>BL27*0.33</f>
        <v>0.1047928094986563</v>
      </c>
      <c r="BP27" s="19">
        <v>0.27561919194196122</v>
      </c>
      <c r="BQ27" s="19">
        <f>BL27*0.33</f>
        <v>0.1047928094986563</v>
      </c>
      <c r="BR27" s="19">
        <v>0.10683721318880086</v>
      </c>
      <c r="BS27" s="19">
        <f>BR27*0.33</f>
        <v>3.5256280352304284E-2</v>
      </c>
      <c r="BT27" s="19">
        <v>0.11928609148990603</v>
      </c>
      <c r="BU27" s="19">
        <f>BT27*0.33</f>
        <v>3.9364410191668989E-2</v>
      </c>
      <c r="BV27" s="19">
        <v>0.27703278055630354</v>
      </c>
      <c r="BW27" s="19">
        <f>BV27*0.33</f>
        <v>9.1420817583580172E-2</v>
      </c>
      <c r="BX27" s="19">
        <v>0.30767468745639992</v>
      </c>
      <c r="BY27" s="19">
        <f>BX27*0.33</f>
        <v>0.10153264686061197</v>
      </c>
      <c r="BZ27" s="19">
        <v>0.25193647957626764</v>
      </c>
      <c r="CA27" s="19">
        <f>BZ27*0.33</f>
        <v>8.313903826016833E-2</v>
      </c>
      <c r="CB27" s="53"/>
      <c r="CC27" s="53"/>
      <c r="CD27" s="53"/>
      <c r="CE27" s="53"/>
      <c r="CF27" s="53"/>
      <c r="CG27" s="53"/>
      <c r="CH27" s="53"/>
      <c r="CI27" s="53"/>
    </row>
    <row r="28" spans="1:87" ht="20.149999999999999" customHeight="1" x14ac:dyDescent="0.75">
      <c r="A28" s="171"/>
      <c r="B28" s="17" t="s">
        <v>57</v>
      </c>
      <c r="C28" s="18" t="s">
        <v>144</v>
      </c>
      <c r="D28" s="19">
        <v>0.41776449800441823</v>
      </c>
      <c r="E28" s="19">
        <f>D28*0.67</f>
        <v>0.27990221366296025</v>
      </c>
      <c r="F28" s="19">
        <v>0.37551965830538181</v>
      </c>
      <c r="G28" s="19">
        <f>F28*0.67</f>
        <v>0.2515981710646058</v>
      </c>
      <c r="H28" s="19">
        <v>0.30264243045248984</v>
      </c>
      <c r="I28" s="19">
        <f>H28*0.67</f>
        <v>0.2027704284031682</v>
      </c>
      <c r="J28" s="19">
        <v>0.42416847431167826</v>
      </c>
      <c r="K28" s="19">
        <f>J28*0.67</f>
        <v>0.28419287778882446</v>
      </c>
      <c r="L28" s="19">
        <v>0.47826037771229579</v>
      </c>
      <c r="M28" s="19">
        <f>L28*0.67</f>
        <v>0.32043445306723822</v>
      </c>
      <c r="N28" s="19">
        <v>0.46349534397768499</v>
      </c>
      <c r="O28" s="19">
        <f>N28*0.67</f>
        <v>0.31054188046504894</v>
      </c>
      <c r="P28" s="19">
        <v>0.32063450630757329</v>
      </c>
      <c r="Q28" s="19">
        <f>P28*0.67</f>
        <v>0.21482511922607411</v>
      </c>
      <c r="R28" s="19">
        <v>0.44116393725771486</v>
      </c>
      <c r="S28" s="19">
        <f>R28*0.67</f>
        <v>0.29557983796266896</v>
      </c>
      <c r="T28" s="19">
        <v>0.3123620613646067</v>
      </c>
      <c r="U28" s="19">
        <f>T28*0.67</f>
        <v>0.20928258111428649</v>
      </c>
      <c r="V28" s="19">
        <v>0.29390589186585053</v>
      </c>
      <c r="W28" s="19">
        <f>V28*0.67</f>
        <v>0.19691694755011988</v>
      </c>
      <c r="X28" s="19">
        <v>0.39070485817252887</v>
      </c>
      <c r="Y28" s="19">
        <f>X28*0.67</f>
        <v>0.26177225497559437</v>
      </c>
      <c r="Z28" s="19">
        <v>0.35480008923748424</v>
      </c>
      <c r="AA28" s="19">
        <f>Z28*0.67</f>
        <v>0.23771605978911445</v>
      </c>
      <c r="AB28" s="19">
        <v>0.40204489315802766</v>
      </c>
      <c r="AC28" s="19">
        <f>AB28*0.67</f>
        <v>0.26937007841587857</v>
      </c>
      <c r="AD28" s="19">
        <v>0.37624357151922555</v>
      </c>
      <c r="AE28" s="19">
        <f>AD28*0.67</f>
        <v>0.25208319291788112</v>
      </c>
      <c r="AF28" s="19">
        <v>0.40347090421707327</v>
      </c>
      <c r="AG28" s="21">
        <f>AF28*0.67</f>
        <v>0.27032550582543913</v>
      </c>
      <c r="AH28" s="21">
        <v>0.34030666045237423</v>
      </c>
      <c r="AI28" s="21">
        <f>AH28*0.67</f>
        <v>0.22800546250309076</v>
      </c>
      <c r="AJ28" s="19">
        <v>0.40089714783159819</v>
      </c>
      <c r="AK28" s="19">
        <f>AJ28*0.67</f>
        <v>0.26860108904717078</v>
      </c>
      <c r="AL28" s="19">
        <v>0.48083853959266631</v>
      </c>
      <c r="AM28" s="19">
        <f>AL28*0.67</f>
        <v>0.32216182152708644</v>
      </c>
      <c r="AN28" s="19">
        <v>0.46488620344612885</v>
      </c>
      <c r="AO28" s="19">
        <f>AN28*0.67</f>
        <v>0.31147375630890634</v>
      </c>
      <c r="AP28" s="19">
        <v>0.34295209660405956</v>
      </c>
      <c r="AQ28" s="19">
        <f>AP28*0.67</f>
        <v>0.22977790472471993</v>
      </c>
      <c r="AR28" s="19">
        <v>0.43004139234519156</v>
      </c>
      <c r="AS28" s="19">
        <f>AR28*0.67</f>
        <v>0.28812773287127835</v>
      </c>
      <c r="AT28" s="19">
        <v>0.47333751677222552</v>
      </c>
      <c r="AU28" s="19">
        <f>AT28*0.67</f>
        <v>0.31713613623739112</v>
      </c>
      <c r="AV28" s="19">
        <v>0.39984439181366715</v>
      </c>
      <c r="AW28" s="19">
        <f>AV28*0.67</f>
        <v>0.26789574251515702</v>
      </c>
      <c r="AX28" s="19">
        <v>0.44594910635614232</v>
      </c>
      <c r="AY28" s="19">
        <f>AX28*0.67</f>
        <v>0.29878590125861537</v>
      </c>
      <c r="AZ28" s="19">
        <v>0.46187510507043056</v>
      </c>
      <c r="BA28" s="19">
        <f>AZ28*0.67</f>
        <v>0.30945632039718851</v>
      </c>
      <c r="BB28" s="19">
        <v>0.41926079132010652</v>
      </c>
      <c r="BC28" s="19">
        <f>BB28*0.67</f>
        <v>0.28090473018447137</v>
      </c>
      <c r="BD28" s="19">
        <v>0.46933137520222279</v>
      </c>
      <c r="BE28" s="19">
        <f>BD28*0.67</f>
        <v>0.31445202138548928</v>
      </c>
      <c r="BF28" s="19">
        <v>0.43838129493636102</v>
      </c>
      <c r="BG28" s="19">
        <f>BF28*0.67</f>
        <v>0.29371546760736189</v>
      </c>
      <c r="BH28" s="19">
        <v>0.36583230793929866</v>
      </c>
      <c r="BI28" s="19">
        <f>BH28*0.67</f>
        <v>0.24510764631933013</v>
      </c>
      <c r="BJ28" s="19">
        <v>0.39498753688621607</v>
      </c>
      <c r="BK28" s="19">
        <f>BJ28*0.67</f>
        <v>0.2646416497137648</v>
      </c>
      <c r="BL28" s="19">
        <v>0.34993841250426377</v>
      </c>
      <c r="BM28" s="19">
        <f>BL28*0.67</f>
        <v>0.23445873637785675</v>
      </c>
      <c r="BN28" s="19">
        <v>0.48737058337064837</v>
      </c>
      <c r="BO28" s="19">
        <f>BL28*0.67</f>
        <v>0.23445873637785675</v>
      </c>
      <c r="BP28" s="19">
        <v>0.41545479849129785</v>
      </c>
      <c r="BQ28" s="19">
        <f>BL28*0.67</f>
        <v>0.23445873637785675</v>
      </c>
      <c r="BR28" s="19">
        <v>0.32355998536472547</v>
      </c>
      <c r="BS28" s="19">
        <f>BR28*0.67</f>
        <v>0.21678519019436607</v>
      </c>
      <c r="BT28" s="19">
        <v>0.41077202962201581</v>
      </c>
      <c r="BU28" s="19">
        <f>BT28*0.67</f>
        <v>0.27521725984675061</v>
      </c>
      <c r="BV28" s="19">
        <v>0.41759745868654286</v>
      </c>
      <c r="BW28" s="19">
        <f>BV28*0.67</f>
        <v>0.27979029731998373</v>
      </c>
      <c r="BX28" s="19">
        <v>0.34845068731051204</v>
      </c>
      <c r="BY28" s="19">
        <f>BX28*0.67</f>
        <v>0.23346196049804308</v>
      </c>
      <c r="BZ28" s="19">
        <v>0.39024248786357491</v>
      </c>
      <c r="CA28" s="19">
        <f>BZ28*0.67</f>
        <v>0.2614624668685952</v>
      </c>
      <c r="CB28" s="53"/>
      <c r="CC28" s="53"/>
      <c r="CD28" s="53"/>
      <c r="CE28" s="53"/>
      <c r="CF28" s="53"/>
      <c r="CG28" s="53"/>
      <c r="CH28" s="53"/>
      <c r="CI28" s="53"/>
    </row>
    <row r="29" spans="1:87" ht="20.149999999999999" customHeight="1" x14ac:dyDescent="0.75">
      <c r="A29" s="171"/>
      <c r="B29" s="17" t="s">
        <v>58</v>
      </c>
      <c r="C29" s="18" t="s">
        <v>144</v>
      </c>
      <c r="D29" s="19">
        <v>0.45451134571445884</v>
      </c>
      <c r="E29" s="19">
        <f>D29*1</f>
        <v>0.45451134571445884</v>
      </c>
      <c r="F29" s="19">
        <v>0.53559680386755149</v>
      </c>
      <c r="G29" s="19">
        <f>F29*1</f>
        <v>0.53559680386755149</v>
      </c>
      <c r="H29" s="19">
        <v>8.3257532097887471E-2</v>
      </c>
      <c r="I29" s="19">
        <f>H29*1</f>
        <v>8.3257532097887471E-2</v>
      </c>
      <c r="J29" s="19">
        <v>0.22175623238851835</v>
      </c>
      <c r="K29" s="19">
        <f>J29*1</f>
        <v>0.22175623238851835</v>
      </c>
      <c r="L29" s="19">
        <v>0.32039603632736574</v>
      </c>
      <c r="M29" s="19">
        <f>L29*1</f>
        <v>0.32039603632736574</v>
      </c>
      <c r="N29" s="19">
        <v>0.32551436478519152</v>
      </c>
      <c r="O29" s="19">
        <f>N29*1</f>
        <v>0.32551436478519152</v>
      </c>
      <c r="P29" s="19">
        <v>0.13219100876099202</v>
      </c>
      <c r="Q29" s="19">
        <f>P29*1</f>
        <v>0.13219100876099202</v>
      </c>
      <c r="R29" s="19">
        <v>0.41072613234695315</v>
      </c>
      <c r="S29" s="19">
        <f>R29*1</f>
        <v>0.41072613234695315</v>
      </c>
      <c r="T29" s="19">
        <v>0.1261709156774925</v>
      </c>
      <c r="U29" s="19">
        <f>T29*1</f>
        <v>0.1261709156774925</v>
      </c>
      <c r="V29" s="19">
        <v>7.5777848051319777E-2</v>
      </c>
      <c r="W29" s="19">
        <f>V29*1</f>
        <v>7.5777848051319777E-2</v>
      </c>
      <c r="X29" s="19">
        <v>0.40401726970693635</v>
      </c>
      <c r="Y29" s="19">
        <f>X29*1</f>
        <v>0.40401726970693635</v>
      </c>
      <c r="Z29" s="19">
        <v>0.22095265962865171</v>
      </c>
      <c r="AA29" s="19">
        <f>Z29*1</f>
        <v>0.22095265962865171</v>
      </c>
      <c r="AB29" s="19">
        <v>0.13798550757693784</v>
      </c>
      <c r="AC29" s="19">
        <f>AB29*1</f>
        <v>0.13798550757693784</v>
      </c>
      <c r="AD29" s="19">
        <v>0.5202566601483265</v>
      </c>
      <c r="AE29" s="19">
        <f>AD29*1</f>
        <v>0.5202566601483265</v>
      </c>
      <c r="AF29" s="19">
        <v>0.2865297918858728</v>
      </c>
      <c r="AG29" s="21">
        <f>AF29*1</f>
        <v>0.2865297918858728</v>
      </c>
      <c r="AH29" s="21">
        <v>0.51446905396071663</v>
      </c>
      <c r="AI29" s="21">
        <f>AH29*1</f>
        <v>0.51446905396071663</v>
      </c>
      <c r="AJ29" s="19">
        <v>0.39934644706737948</v>
      </c>
      <c r="AK29" s="19">
        <f>AJ29*1</f>
        <v>0.39934644706737948</v>
      </c>
      <c r="AL29" s="19">
        <v>0.21761111111887443</v>
      </c>
      <c r="AM29" s="19">
        <f>AL29*1</f>
        <v>0.21761111111887443</v>
      </c>
      <c r="AN29" s="19">
        <v>0.10895315163901134</v>
      </c>
      <c r="AO29" s="19">
        <f>AN29*1</f>
        <v>0.10895315163901134</v>
      </c>
      <c r="AP29" s="19">
        <v>0.1900354893135624</v>
      </c>
      <c r="AQ29" s="19">
        <f>AP29*1</f>
        <v>0.1900354893135624</v>
      </c>
      <c r="AR29" s="19">
        <v>0.24402429151277472</v>
      </c>
      <c r="AS29" s="19">
        <f>AR29*1</f>
        <v>0.24402429151277472</v>
      </c>
      <c r="AT29" s="19">
        <v>0.4007582570893462</v>
      </c>
      <c r="AU29" s="19">
        <f>AT29*1</f>
        <v>0.4007582570893462</v>
      </c>
      <c r="AV29" s="19">
        <v>0.20955193021615778</v>
      </c>
      <c r="AW29" s="19">
        <f>AV29*1</f>
        <v>0.20955193021615778</v>
      </c>
      <c r="AX29" s="19">
        <v>0.22111839814208598</v>
      </c>
      <c r="AY29" s="19">
        <f>AX29*1</f>
        <v>0.22111839814208598</v>
      </c>
      <c r="AZ29" s="19">
        <v>0.32160754942899877</v>
      </c>
      <c r="BA29" s="19">
        <f>AZ29*1</f>
        <v>0.32160754942899877</v>
      </c>
      <c r="BB29" s="19">
        <v>0.25041279445754944</v>
      </c>
      <c r="BC29" s="19">
        <f>BB29*1</f>
        <v>0.25041279445754944</v>
      </c>
      <c r="BD29" s="19">
        <v>0.38910969218881325</v>
      </c>
      <c r="BE29" s="19">
        <f>BD29*1</f>
        <v>0.38910969218881325</v>
      </c>
      <c r="BF29" s="19">
        <v>0.31159066027296123</v>
      </c>
      <c r="BG29" s="19">
        <f>BF29*1</f>
        <v>0.31159066027296123</v>
      </c>
      <c r="BH29" s="19">
        <v>8.6181271430644871E-2</v>
      </c>
      <c r="BI29" s="19">
        <f>BH29*1</f>
        <v>8.6181271430644871E-2</v>
      </c>
      <c r="BJ29" s="19">
        <v>0.11521295462237498</v>
      </c>
      <c r="BK29" s="19">
        <f>BJ29*1</f>
        <v>0.11521295462237498</v>
      </c>
      <c r="BL29" s="19">
        <v>0.13422447768606216</v>
      </c>
      <c r="BM29" s="19">
        <f>BL29*1</f>
        <v>0.13422447768606216</v>
      </c>
      <c r="BN29" s="19">
        <v>0.24587258149449157</v>
      </c>
      <c r="BO29" s="19">
        <f>BL29*1</f>
        <v>0.13422447768606216</v>
      </c>
      <c r="BP29" s="19">
        <v>0.14628786348603937</v>
      </c>
      <c r="BQ29" s="19">
        <f>BL29*1</f>
        <v>0.13422447768606216</v>
      </c>
      <c r="BR29" s="19">
        <v>0.12514828208158246</v>
      </c>
      <c r="BS29" s="19">
        <f>BR29*1</f>
        <v>0.12514828208158246</v>
      </c>
      <c r="BT29" s="19">
        <v>0.41376469673435345</v>
      </c>
      <c r="BU29" s="19">
        <f>BT29*1</f>
        <v>0.41376469673435345</v>
      </c>
      <c r="BV29" s="19">
        <v>0.17868157811493965</v>
      </c>
      <c r="BW29" s="19">
        <f>BV29*1</f>
        <v>0.17868157811493965</v>
      </c>
      <c r="BX29" s="19">
        <v>0.10416610382703832</v>
      </c>
      <c r="BY29" s="19">
        <f>BX29*1</f>
        <v>0.10416610382703832</v>
      </c>
      <c r="BZ29" s="19">
        <v>0.22418632421385265</v>
      </c>
      <c r="CA29" s="19">
        <f>BZ29*1</f>
        <v>0.22418632421385265</v>
      </c>
      <c r="CB29" s="53"/>
      <c r="CC29" s="53"/>
      <c r="CD29" s="53"/>
      <c r="CE29" s="53"/>
      <c r="CF29" s="53"/>
      <c r="CG29" s="53"/>
      <c r="CH29" s="53"/>
      <c r="CI29" s="53"/>
    </row>
    <row r="30" spans="1:87" ht="39.950000000000003" customHeight="1" x14ac:dyDescent="0.75">
      <c r="A30" s="171"/>
      <c r="B30" s="17" t="s">
        <v>59</v>
      </c>
      <c r="C30" s="18" t="s">
        <v>144</v>
      </c>
      <c r="D30" s="19">
        <v>1.1472750162971975E-2</v>
      </c>
      <c r="E30" s="19">
        <f>D30*0</f>
        <v>0</v>
      </c>
      <c r="F30" s="19">
        <v>3.1780663550808595E-3</v>
      </c>
      <c r="G30" s="19">
        <f>F30*0</f>
        <v>0</v>
      </c>
      <c r="H30" s="19">
        <v>1.9680109320332314E-2</v>
      </c>
      <c r="I30" s="19">
        <f>H30*0</f>
        <v>0</v>
      </c>
      <c r="J30" s="19">
        <v>8.2617068634578076E-3</v>
      </c>
      <c r="K30" s="19">
        <f>J30*0</f>
        <v>0</v>
      </c>
      <c r="L30" s="19">
        <v>1.2147221099406748E-2</v>
      </c>
      <c r="M30" s="19">
        <f>L30*0</f>
        <v>0</v>
      </c>
      <c r="N30" s="19">
        <v>1.7501716081509397E-2</v>
      </c>
      <c r="O30" s="19">
        <f>N30*0</f>
        <v>0</v>
      </c>
      <c r="P30" s="19">
        <v>2.2940182216796931E-2</v>
      </c>
      <c r="Q30" s="19">
        <f>P30*0</f>
        <v>0</v>
      </c>
      <c r="R30" s="19">
        <v>1.5464623145274697E-2</v>
      </c>
      <c r="S30" s="19">
        <f>R30*0</f>
        <v>0</v>
      </c>
      <c r="T30" s="19">
        <v>3.0158219499332489E-2</v>
      </c>
      <c r="U30" s="19">
        <f>T30*0</f>
        <v>0</v>
      </c>
      <c r="V30" s="19">
        <v>2.4670764127078502E-2</v>
      </c>
      <c r="W30" s="19">
        <f>V30*0</f>
        <v>0</v>
      </c>
      <c r="X30" s="19">
        <v>2.8736319087977299E-2</v>
      </c>
      <c r="Y30" s="19">
        <f>X30*0</f>
        <v>0</v>
      </c>
      <c r="Z30" s="19">
        <v>8.3096992611178967E-3</v>
      </c>
      <c r="AA30" s="19">
        <f>Z30*0</f>
        <v>0</v>
      </c>
      <c r="AB30" s="19">
        <v>1.921125113349029E-2</v>
      </c>
      <c r="AC30" s="19">
        <f>AB30*0</f>
        <v>0</v>
      </c>
      <c r="AD30" s="19">
        <v>1.1274439065067834E-2</v>
      </c>
      <c r="AE30" s="19">
        <f>AD30*0</f>
        <v>0</v>
      </c>
      <c r="AF30" s="19">
        <v>1.8541790095887505E-2</v>
      </c>
      <c r="AG30" s="21">
        <f>AF30*0</f>
        <v>0</v>
      </c>
      <c r="AH30" s="21">
        <v>8.4554219388105721E-3</v>
      </c>
      <c r="AI30" s="21">
        <f>AH30*0</f>
        <v>0</v>
      </c>
      <c r="AJ30" s="19">
        <v>1.9315980493676253E-2</v>
      </c>
      <c r="AK30" s="19">
        <f>AJ30*0</f>
        <v>0</v>
      </c>
      <c r="AL30" s="19">
        <v>2.7027360892339699E-2</v>
      </c>
      <c r="AM30" s="19">
        <f>AL30*0</f>
        <v>0</v>
      </c>
      <c r="AN30" s="19">
        <v>1.3527861874379437E-2</v>
      </c>
      <c r="AO30" s="19">
        <f>AN30*0</f>
        <v>0</v>
      </c>
      <c r="AP30" s="19">
        <v>1.43567086408496E-2</v>
      </c>
      <c r="AQ30" s="19">
        <f>AP30*0</f>
        <v>0</v>
      </c>
      <c r="AR30" s="19">
        <v>1.9388618976883893E-2</v>
      </c>
      <c r="AS30" s="19">
        <f>AR30*0</f>
        <v>0</v>
      </c>
      <c r="AT30" s="19">
        <v>9.4225363681456793E-3</v>
      </c>
      <c r="AU30" s="19">
        <f>AT30*0</f>
        <v>0</v>
      </c>
      <c r="AV30" s="19">
        <v>1.8719056862764549E-2</v>
      </c>
      <c r="AW30" s="19">
        <f>AV30*0</f>
        <v>0</v>
      </c>
      <c r="AX30" s="19">
        <v>2.2654040683886066E-2</v>
      </c>
      <c r="AY30" s="19">
        <f>AX30*0</f>
        <v>0</v>
      </c>
      <c r="AZ30" s="19">
        <v>8.003176133731171E-3</v>
      </c>
      <c r="BA30" s="19">
        <f>AZ30*0</f>
        <v>0</v>
      </c>
      <c r="BB30" s="19">
        <v>2.3316227070827499E-2</v>
      </c>
      <c r="BC30" s="19">
        <f>BB30*0</f>
        <v>0</v>
      </c>
      <c r="BD30" s="19">
        <v>2.0562295399915519E-2</v>
      </c>
      <c r="BE30" s="19">
        <f>BD30*0</f>
        <v>0</v>
      </c>
      <c r="BF30" s="19">
        <v>1.1145557563707931E-2</v>
      </c>
      <c r="BG30" s="19">
        <f>BF30*0</f>
        <v>0</v>
      </c>
      <c r="BH30" s="19">
        <v>3.7847244169925347E-2</v>
      </c>
      <c r="BI30" s="19">
        <f>BH30*0</f>
        <v>0</v>
      </c>
      <c r="BJ30" s="19">
        <v>7.5945670968180449E-3</v>
      </c>
      <c r="BK30" s="19">
        <f>BJ30*0</f>
        <v>0</v>
      </c>
      <c r="BL30" s="19">
        <v>2.282316162252071E-2</v>
      </c>
      <c r="BM30" s="19">
        <f>BL30*0</f>
        <v>0</v>
      </c>
      <c r="BN30" s="19">
        <v>6.8558075451566605E-3</v>
      </c>
      <c r="BO30" s="19">
        <f>BL30*0</f>
        <v>0</v>
      </c>
      <c r="BP30" s="19">
        <v>3.7655929204248609E-2</v>
      </c>
      <c r="BQ30" s="19">
        <f>BL30*0</f>
        <v>0</v>
      </c>
      <c r="BR30" s="19">
        <v>1.1255084140749896E-2</v>
      </c>
      <c r="BS30" s="19">
        <f>BR30*0</f>
        <v>0</v>
      </c>
      <c r="BT30" s="19">
        <v>3.1481578881163981E-3</v>
      </c>
      <c r="BU30" s="19">
        <f>BT30*0</f>
        <v>0</v>
      </c>
      <c r="BV30" s="19">
        <v>2.2631603483403019E-2</v>
      </c>
      <c r="BW30" s="19">
        <f>BV30*0</f>
        <v>0</v>
      </c>
      <c r="BX30" s="19">
        <v>2.8806190678194041E-2</v>
      </c>
      <c r="BY30" s="19">
        <f>BX30*0</f>
        <v>0</v>
      </c>
      <c r="BZ30" s="19">
        <v>7.0357223089053096E-3</v>
      </c>
      <c r="CA30" s="19">
        <f>BZ30*0</f>
        <v>0</v>
      </c>
      <c r="CB30" s="53"/>
      <c r="CC30" s="53"/>
      <c r="CD30" s="53"/>
      <c r="CE30" s="53"/>
      <c r="CF30" s="53"/>
      <c r="CG30" s="53"/>
      <c r="CH30" s="53"/>
      <c r="CI30" s="53"/>
    </row>
    <row r="31" spans="1:87" ht="20.75" customHeight="1" x14ac:dyDescent="0.75">
      <c r="A31" s="172"/>
      <c r="B31" s="7" t="s">
        <v>147</v>
      </c>
      <c r="C31" s="8"/>
      <c r="D31" s="29"/>
      <c r="E31" s="34">
        <f>(E26+E27+E28+E29+E30)</f>
        <v>0.7599317560714689</v>
      </c>
      <c r="F31" s="34"/>
      <c r="G31" s="34">
        <f>(G26+G27+G28+G29+G30)</f>
        <v>0.80480061682526238</v>
      </c>
      <c r="H31" s="34"/>
      <c r="I31" s="34">
        <f>(I26+I27+I28+I29+I30)</f>
        <v>0.373598350863795</v>
      </c>
      <c r="J31" s="34"/>
      <c r="K31" s="34">
        <f>(K26+K27+K28+K29+K30)</f>
        <v>0.57497205684824026</v>
      </c>
      <c r="L31" s="34"/>
      <c r="M31" s="34">
        <f>(M26+M27+M28+M29+M30)</f>
        <v>0.68368560618815</v>
      </c>
      <c r="N31" s="34"/>
      <c r="O31" s="34">
        <f>(O26+O27+O28+O29+O30)</f>
        <v>0.68126878103668476</v>
      </c>
      <c r="P31" s="34"/>
      <c r="Q31" s="34">
        <f>(Q26+Q27+Q28+Q29+Q30)</f>
        <v>0.45572096709175514</v>
      </c>
      <c r="R31" s="34"/>
      <c r="S31" s="34">
        <f>(S26+S27+S28+S29+S30)</f>
        <v>0.73468122467343733</v>
      </c>
      <c r="T31" s="34"/>
      <c r="U31" s="34">
        <f>(U26+U27+U28+U29+U30)</f>
        <v>0.42941190166827392</v>
      </c>
      <c r="V31" s="34"/>
      <c r="W31" s="34">
        <f>(W26+W27+W28+W29+W30)</f>
        <v>0.37998434189236757</v>
      </c>
      <c r="X31" s="34"/>
      <c r="Y31" s="34">
        <f>(Y26+Y27+Y28+Y29+Y30)</f>
        <v>0.70461867930547761</v>
      </c>
      <c r="Z31" s="34"/>
      <c r="AA31" s="34">
        <f>(AA26+AA27+AA28+AA29+AA30)</f>
        <v>0.53841941687097117</v>
      </c>
      <c r="AB31" s="34"/>
      <c r="AC31" s="34">
        <f>(AC26+AC27+AC28+AC29+AC30)</f>
        <v>0.50482559160499885</v>
      </c>
      <c r="AD31" s="34"/>
      <c r="AE31" s="34">
        <f>(AE26+AE27+AE28+AE29+AE30)</f>
        <v>0.79175051818621878</v>
      </c>
      <c r="AF31" s="34"/>
      <c r="AG31" s="34">
        <f>(AG26+AG27+AG28+AG29+AG30)</f>
        <v>0.622532946399033</v>
      </c>
      <c r="AH31" s="34"/>
      <c r="AI31" s="34">
        <f>(AI26+AI27+AI28+AI29+AI30)</f>
        <v>0.77542459365070593</v>
      </c>
      <c r="AJ31" s="34"/>
      <c r="AK31" s="34">
        <f>(AK26+AK27+AK28+AK29+AK30)</f>
        <v>0.70886436954765975</v>
      </c>
      <c r="AL31" s="34"/>
      <c r="AM31" s="34">
        <f>(AM26+AM27+AM28+AM29+AM30)</f>
        <v>0.60705321912158594</v>
      </c>
      <c r="AN31" s="34"/>
      <c r="AO31" s="34">
        <f>(AO26+AO27+AO28+AO29+AO30)</f>
        <v>0.508913693505747</v>
      </c>
      <c r="AP31" s="34"/>
      <c r="AQ31" s="34">
        <f>(AQ26+AQ27+AQ28+AQ29+AQ30)</f>
        <v>0.50402632432095895</v>
      </c>
      <c r="AR31" s="34"/>
      <c r="AS31" s="34">
        <f>(AS26+AS27+AS28+AS29+AS30)</f>
        <v>0.59790435646400431</v>
      </c>
      <c r="AT31" s="34"/>
      <c r="AU31" s="34">
        <f>(AU26+AU27+AU28+AU29+AU30)</f>
        <v>0.74651440839477878</v>
      </c>
      <c r="AV31" s="34"/>
      <c r="AW31" s="34">
        <f>(AW26+AW27+AW28+AW29+AW30)</f>
        <v>0.54472071689297197</v>
      </c>
      <c r="AX31" s="34"/>
      <c r="AY31" s="34">
        <f>(AY26+AY27+AY28+AY29+AY30)</f>
        <v>0.58613082008036321</v>
      </c>
      <c r="AZ31" s="34"/>
      <c r="BA31" s="34">
        <f>(BA26+BA27+BA28+BA29+BA30)</f>
        <v>0.67930330633881197</v>
      </c>
      <c r="BB31" s="34"/>
      <c r="BC31" s="34">
        <f>(BC26+BC27+BC28+BC29+BC30)</f>
        <v>0.59276848908045698</v>
      </c>
      <c r="BD31" s="34"/>
      <c r="BE31" s="34">
        <f>(BE26+BE27+BE28+BE29+BE30)</f>
        <v>0.73274790600791007</v>
      </c>
      <c r="BF31" s="34"/>
      <c r="BG31" s="34">
        <f>(BG26+BG27+BG28+BG29+BG30)</f>
        <v>0.65366911639996761</v>
      </c>
      <c r="BH31" s="34"/>
      <c r="BI31" s="34">
        <f>(BI26+BI27+BI28+BI29+BI30)</f>
        <v>0.4415504740575944</v>
      </c>
      <c r="BJ31" s="34"/>
      <c r="BK31" s="34">
        <f>(BK26+BK27+BK28+BK29+BK30)</f>
        <v>0.47433939197360908</v>
      </c>
      <c r="BL31" s="34"/>
      <c r="BM31" s="34">
        <f>(BM26+BM27+BM28+BM29+BM30)</f>
        <v>0.47347602356257523</v>
      </c>
      <c r="BN31" s="34"/>
      <c r="BO31" s="34">
        <f>(BM26+BM27+BM28+BM29+BM30)</f>
        <v>0.47347602356257523</v>
      </c>
      <c r="BP31" s="34"/>
      <c r="BQ31" s="34">
        <f>(BM26+BM27+BM28+BM29+BM30)</f>
        <v>0.47347602356257523</v>
      </c>
      <c r="BR31" s="34"/>
      <c r="BS31" s="34">
        <f>(BS26+BS27+BS28+BS29+BS30)</f>
        <v>0.37718975262825283</v>
      </c>
      <c r="BT31" s="34"/>
      <c r="BU31" s="34">
        <f>(BU26+BU27+BU28+BU29+BU30)</f>
        <v>0.72834636677277298</v>
      </c>
      <c r="BV31" s="34"/>
      <c r="BW31" s="34">
        <f>(BW26+BW27+BW28+BW29+BW30)</f>
        <v>0.54989269301850352</v>
      </c>
      <c r="BX31" s="34"/>
      <c r="BY31" s="34">
        <f>(BY26+BY27+BY28+BY29+BY30)</f>
        <v>0.43916071118569339</v>
      </c>
      <c r="BZ31" s="34"/>
      <c r="CA31" s="34">
        <f>(CA26+CA27+CA28+CA29+CA30)</f>
        <v>0.56878782934261618</v>
      </c>
      <c r="CB31" s="34"/>
      <c r="CC31" s="34"/>
      <c r="CD31" s="53"/>
      <c r="CE31" s="53"/>
      <c r="CF31" s="53"/>
      <c r="CG31" s="53"/>
      <c r="CH31" s="53"/>
      <c r="CI31" s="53"/>
    </row>
    <row r="32" spans="1:87" ht="20.149999999999999" customHeight="1" thickBot="1" x14ac:dyDescent="0.9">
      <c r="A32" s="172"/>
      <c r="B32" s="7" t="s">
        <v>40</v>
      </c>
      <c r="C32" s="8" t="s">
        <v>143</v>
      </c>
      <c r="D32" s="24">
        <v>855</v>
      </c>
      <c r="E32" s="24"/>
      <c r="F32" s="24">
        <v>851</v>
      </c>
      <c r="G32" s="24"/>
      <c r="H32" s="24">
        <v>861</v>
      </c>
      <c r="I32" s="24"/>
      <c r="J32" s="24">
        <v>871</v>
      </c>
      <c r="K32" s="24"/>
      <c r="L32" s="24">
        <v>862</v>
      </c>
      <c r="M32" s="24"/>
      <c r="N32" s="24">
        <v>857</v>
      </c>
      <c r="O32" s="24"/>
      <c r="P32" s="24">
        <v>849</v>
      </c>
      <c r="Q32" s="24"/>
      <c r="R32" s="24">
        <v>854</v>
      </c>
      <c r="S32" s="24"/>
      <c r="T32" s="24">
        <v>861</v>
      </c>
      <c r="U32" s="24"/>
      <c r="V32" s="24">
        <v>852</v>
      </c>
      <c r="W32" s="24"/>
      <c r="X32" s="24">
        <v>871</v>
      </c>
      <c r="Y32" s="24"/>
      <c r="Z32" s="24">
        <v>853</v>
      </c>
      <c r="AA32" s="24"/>
      <c r="AB32" s="24">
        <v>848</v>
      </c>
      <c r="AC32" s="24"/>
      <c r="AD32" s="24">
        <v>869</v>
      </c>
      <c r="AE32" s="24"/>
      <c r="AF32" s="24">
        <v>882</v>
      </c>
      <c r="AG32" s="25"/>
      <c r="AH32" s="25">
        <v>849</v>
      </c>
      <c r="AI32" s="25"/>
      <c r="AJ32" s="24">
        <v>851</v>
      </c>
      <c r="AK32" s="24"/>
      <c r="AL32" s="24">
        <v>857</v>
      </c>
      <c r="AM32" s="24"/>
      <c r="AN32" s="24">
        <v>857</v>
      </c>
      <c r="AO32" s="24"/>
      <c r="AP32" s="24">
        <v>859</v>
      </c>
      <c r="AQ32" s="24"/>
      <c r="AR32" s="24">
        <v>853</v>
      </c>
      <c r="AS32" s="24"/>
      <c r="AT32" s="24">
        <v>855</v>
      </c>
      <c r="AU32" s="24"/>
      <c r="AV32" s="24">
        <v>861</v>
      </c>
      <c r="AW32" s="24"/>
      <c r="AX32" s="24">
        <v>849</v>
      </c>
      <c r="AY32" s="24"/>
      <c r="AZ32" s="24">
        <v>855</v>
      </c>
      <c r="BA32" s="24"/>
      <c r="BB32" s="24">
        <v>846</v>
      </c>
      <c r="BC32" s="24"/>
      <c r="BD32" s="24">
        <v>878</v>
      </c>
      <c r="BE32" s="24"/>
      <c r="BF32" s="24">
        <v>853</v>
      </c>
      <c r="BG32" s="24"/>
      <c r="BH32" s="24">
        <v>860</v>
      </c>
      <c r="BI32" s="24"/>
      <c r="BJ32" s="24">
        <v>855</v>
      </c>
      <c r="BK32" s="24"/>
      <c r="BL32" s="24">
        <v>853</v>
      </c>
      <c r="BM32" s="24"/>
      <c r="BN32" s="24">
        <v>839</v>
      </c>
      <c r="BO32" s="24"/>
      <c r="BP32" s="24">
        <v>855</v>
      </c>
      <c r="BQ32" s="24"/>
      <c r="BR32" s="24">
        <v>856</v>
      </c>
      <c r="BS32" s="24"/>
      <c r="BT32" s="24">
        <v>865</v>
      </c>
      <c r="BU32" s="24"/>
      <c r="BV32" s="24">
        <v>846</v>
      </c>
      <c r="BW32" s="24"/>
      <c r="BX32" s="24">
        <v>851</v>
      </c>
      <c r="BY32" s="24"/>
      <c r="BZ32" s="24">
        <v>853</v>
      </c>
      <c r="CA32" s="24"/>
      <c r="CB32" s="53"/>
      <c r="CC32" s="53"/>
      <c r="CD32" s="53"/>
      <c r="CE32" s="53"/>
      <c r="CF32" s="53"/>
      <c r="CG32" s="53"/>
      <c r="CH32" s="53"/>
      <c r="CI32" s="53"/>
    </row>
    <row r="33" spans="1:87" ht="33.9" customHeight="1" x14ac:dyDescent="0.75">
      <c r="A33" s="170" t="s">
        <v>61</v>
      </c>
      <c r="B33" s="12" t="s">
        <v>55</v>
      </c>
      <c r="C33" s="13" t="s">
        <v>144</v>
      </c>
      <c r="D33" s="14">
        <v>4.5758621744603364E-2</v>
      </c>
      <c r="E33" s="14">
        <f>D33*0</f>
        <v>0</v>
      </c>
      <c r="F33" s="14">
        <v>6.1358444774051897E-2</v>
      </c>
      <c r="G33" s="14">
        <f>F33*0</f>
        <v>0</v>
      </c>
      <c r="H33" s="14">
        <v>0.18474232007231919</v>
      </c>
      <c r="I33" s="14">
        <f>H33*0</f>
        <v>0</v>
      </c>
      <c r="J33" s="14">
        <v>9.7557146382705323E-2</v>
      </c>
      <c r="K33" s="14">
        <f>F33*0</f>
        <v>0</v>
      </c>
      <c r="L33" s="14">
        <v>5.4176756554655182E-2</v>
      </c>
      <c r="M33" s="14">
        <f>L33*0</f>
        <v>0</v>
      </c>
      <c r="N33" s="14">
        <v>3.3150909211607349E-2</v>
      </c>
      <c r="O33" s="14">
        <f>N33*0</f>
        <v>0</v>
      </c>
      <c r="P33" s="14">
        <v>9.3228560509910172E-2</v>
      </c>
      <c r="Q33" s="14">
        <f>P33*0</f>
        <v>0</v>
      </c>
      <c r="R33" s="14">
        <v>6.4727113509449624E-2</v>
      </c>
      <c r="S33" s="14">
        <f>R33*0</f>
        <v>0</v>
      </c>
      <c r="T33" s="14">
        <v>0.13801497612354868</v>
      </c>
      <c r="U33" s="14">
        <f>T33*0</f>
        <v>0</v>
      </c>
      <c r="V33" s="14">
        <v>8.9004518493829551E-2</v>
      </c>
      <c r="W33" s="14">
        <f>V33*0</f>
        <v>0</v>
      </c>
      <c r="X33" s="14">
        <v>7.3196663470310008E-2</v>
      </c>
      <c r="Y33" s="14">
        <f>X33*0</f>
        <v>0</v>
      </c>
      <c r="Z33" s="14">
        <v>4.7943719642858429E-2</v>
      </c>
      <c r="AA33" s="14">
        <f>Z33*0</f>
        <v>0</v>
      </c>
      <c r="AB33" s="14">
        <v>4.4500355172476996E-2</v>
      </c>
      <c r="AC33" s="14">
        <f>AB33*0</f>
        <v>0</v>
      </c>
      <c r="AD33" s="14">
        <v>4.1967414101450926E-2</v>
      </c>
      <c r="AE33" s="14">
        <f>AD33*0</f>
        <v>0</v>
      </c>
      <c r="AF33" s="14">
        <v>8.0991271108066379E-2</v>
      </c>
      <c r="AG33" s="16">
        <f>AF33*0</f>
        <v>0</v>
      </c>
      <c r="AH33" s="16">
        <v>6.494377358277123E-2</v>
      </c>
      <c r="AI33" s="16">
        <f>AH33*0</f>
        <v>0</v>
      </c>
      <c r="AJ33" s="14">
        <v>4.1320586301687855E-2</v>
      </c>
      <c r="AK33" s="14">
        <f>AJ33*0</f>
        <v>0</v>
      </c>
      <c r="AL33" s="14">
        <v>3.2207376980433342E-2</v>
      </c>
      <c r="AM33" s="14">
        <f>AL33*0</f>
        <v>0</v>
      </c>
      <c r="AN33" s="14">
        <v>4.7571398784795542E-2</v>
      </c>
      <c r="AO33" s="14">
        <f>AN33*0</f>
        <v>0</v>
      </c>
      <c r="AP33" s="14">
        <v>3.9620504032690719E-2</v>
      </c>
      <c r="AQ33" s="14">
        <f>AP33*0</f>
        <v>0</v>
      </c>
      <c r="AR33" s="14">
        <v>7.6190978751509111E-2</v>
      </c>
      <c r="AS33" s="14">
        <f>AR33*0</f>
        <v>0</v>
      </c>
      <c r="AT33" s="14">
        <v>2.8198378613007981E-2</v>
      </c>
      <c r="AU33" s="14">
        <f>AT33*0</f>
        <v>0</v>
      </c>
      <c r="AV33" s="14">
        <v>0.12435322884588841</v>
      </c>
      <c r="AW33" s="14">
        <f>AV33*0</f>
        <v>0</v>
      </c>
      <c r="AX33" s="14">
        <v>4.5544896892397074E-2</v>
      </c>
      <c r="AY33" s="14">
        <f>AX33*0</f>
        <v>0</v>
      </c>
      <c r="AZ33" s="14">
        <v>0.12801793146252877</v>
      </c>
      <c r="BA33" s="14">
        <f>AZ33*0</f>
        <v>0</v>
      </c>
      <c r="BB33" s="14">
        <v>0.15782239006093329</v>
      </c>
      <c r="BC33" s="14">
        <f>BB33*0</f>
        <v>0</v>
      </c>
      <c r="BD33" s="14">
        <v>7.0410378033744558E-2</v>
      </c>
      <c r="BE33" s="14">
        <f>BD33*0</f>
        <v>0</v>
      </c>
      <c r="BF33" s="14">
        <v>7.5487715231443236E-2</v>
      </c>
      <c r="BG33" s="14">
        <f>BF33*0</f>
        <v>0</v>
      </c>
      <c r="BH33" s="14">
        <v>6.9148466395265076E-2</v>
      </c>
      <c r="BI33" s="14">
        <f>BH33*0</f>
        <v>0</v>
      </c>
      <c r="BJ33" s="14">
        <v>0.13353338732426862</v>
      </c>
      <c r="BK33" s="14">
        <f>BJ33*0</f>
        <v>0</v>
      </c>
      <c r="BL33" s="14">
        <v>0.12287223701709493</v>
      </c>
      <c r="BM33" s="14">
        <f>BL33*0</f>
        <v>0</v>
      </c>
      <c r="BN33" s="14">
        <v>6.4508642402323998E-2</v>
      </c>
      <c r="BO33" s="14">
        <f>BN33*0</f>
        <v>0</v>
      </c>
      <c r="BP33" s="14">
        <v>3.2335168964057255E-2</v>
      </c>
      <c r="BQ33" s="14">
        <f>BP33*0</f>
        <v>0</v>
      </c>
      <c r="BR33" s="14">
        <v>0.4129726549631545</v>
      </c>
      <c r="BS33" s="14">
        <f>BR33*0</f>
        <v>0</v>
      </c>
      <c r="BT33" s="14">
        <v>6.9211438743934997E-2</v>
      </c>
      <c r="BU33" s="14">
        <f>BT33*0</f>
        <v>0</v>
      </c>
      <c r="BV33" s="14">
        <v>7.3378917747008124E-2</v>
      </c>
      <c r="BW33" s="14">
        <f>BV33*0</f>
        <v>0</v>
      </c>
      <c r="BX33" s="14">
        <v>4.7000204692626467E-2</v>
      </c>
      <c r="BY33" s="14">
        <f>BX33*0</f>
        <v>0</v>
      </c>
      <c r="BZ33" s="14">
        <v>0.11501142605525562</v>
      </c>
      <c r="CA33" s="14">
        <f>BZ33*0</f>
        <v>0</v>
      </c>
      <c r="CB33" s="53"/>
      <c r="CC33" s="53"/>
      <c r="CD33" s="53"/>
      <c r="CE33" s="53"/>
      <c r="CF33" s="53"/>
      <c r="CG33" s="53"/>
      <c r="CH33" s="53"/>
      <c r="CI33" s="53"/>
    </row>
    <row r="34" spans="1:87" ht="33.9" customHeight="1" x14ac:dyDescent="0.75">
      <c r="A34" s="171"/>
      <c r="B34" s="17" t="s">
        <v>56</v>
      </c>
      <c r="C34" s="18" t="s">
        <v>144</v>
      </c>
      <c r="D34" s="19">
        <v>7.8830814819956213E-2</v>
      </c>
      <c r="E34" s="19">
        <f>D34*0.33</f>
        <v>2.601416889058555E-2</v>
      </c>
      <c r="F34" s="19">
        <v>0.10497357674483908</v>
      </c>
      <c r="G34" s="19">
        <f>F34*0.33</f>
        <v>3.46412803257969E-2</v>
      </c>
      <c r="H34" s="19">
        <v>0.25688677296799411</v>
      </c>
      <c r="I34" s="19">
        <f>H34*0.33</f>
        <v>8.4772635079438066E-2</v>
      </c>
      <c r="J34" s="19">
        <v>0.17246508965825108</v>
      </c>
      <c r="K34" s="19">
        <f>F34*0.33</f>
        <v>3.46412803257969E-2</v>
      </c>
      <c r="L34" s="19">
        <v>0.15528446991728753</v>
      </c>
      <c r="M34" s="19">
        <f>L34*0.33</f>
        <v>5.1243875072704885E-2</v>
      </c>
      <c r="N34" s="19">
        <v>0.10957346747920461</v>
      </c>
      <c r="O34" s="19">
        <f>N34*0.33</f>
        <v>3.6159244268137526E-2</v>
      </c>
      <c r="P34" s="19">
        <v>0.214497617959301</v>
      </c>
      <c r="Q34" s="19">
        <f>P34*0.33</f>
        <v>7.0784213926569334E-2</v>
      </c>
      <c r="R34" s="19">
        <v>0.14155666282567428</v>
      </c>
      <c r="S34" s="19">
        <f>R34*0.33</f>
        <v>4.6713698732472511E-2</v>
      </c>
      <c r="T34" s="19">
        <v>0.26923098530449274</v>
      </c>
      <c r="U34" s="19">
        <f>T34*0.33</f>
        <v>8.8846225150482613E-2</v>
      </c>
      <c r="V34" s="19">
        <v>0.1206614843250135</v>
      </c>
      <c r="W34" s="19">
        <f>V34*0.33</f>
        <v>3.9818289827254459E-2</v>
      </c>
      <c r="X34" s="19">
        <v>0.14400197513414892</v>
      </c>
      <c r="Y34" s="19">
        <f>X34*0.33</f>
        <v>4.7520651794269148E-2</v>
      </c>
      <c r="Z34" s="19">
        <v>0.14463233646932644</v>
      </c>
      <c r="AA34" s="19">
        <f>Z34*0.33</f>
        <v>4.7728671034877726E-2</v>
      </c>
      <c r="AB34" s="19">
        <v>0.1035432105860901</v>
      </c>
      <c r="AC34" s="19">
        <f>AB34*0.33</f>
        <v>3.4169259493409737E-2</v>
      </c>
      <c r="AD34" s="19">
        <v>6.0040466360629235E-2</v>
      </c>
      <c r="AE34" s="19">
        <f>AD34*0.33</f>
        <v>1.9813353899007648E-2</v>
      </c>
      <c r="AF34" s="19">
        <v>0.11184900298833497</v>
      </c>
      <c r="AG34" s="21">
        <f>AF34*0.33</f>
        <v>3.6910170986150542E-2</v>
      </c>
      <c r="AH34" s="21">
        <v>0.15975950873478728</v>
      </c>
      <c r="AI34" s="21">
        <f>AH34*0.33</f>
        <v>5.2720637882479805E-2</v>
      </c>
      <c r="AJ34" s="19">
        <v>0.10539249828161927</v>
      </c>
      <c r="AK34" s="19">
        <f>AJ34*0.33</f>
        <v>3.4779524432934361E-2</v>
      </c>
      <c r="AL34" s="19">
        <v>7.969500457402226E-2</v>
      </c>
      <c r="AM34" s="19">
        <f>AL34*0.33</f>
        <v>2.6299351509427346E-2</v>
      </c>
      <c r="AN34" s="19">
        <v>0.22338297002660398</v>
      </c>
      <c r="AO34" s="19">
        <f>AN34*0.33</f>
        <v>7.3716380108779317E-2</v>
      </c>
      <c r="AP34" s="19">
        <v>0.10974383263388839</v>
      </c>
      <c r="AQ34" s="19">
        <f>AP34*0.33</f>
        <v>3.6215464769183171E-2</v>
      </c>
      <c r="AR34" s="19">
        <v>0.15363945079126193</v>
      </c>
      <c r="AS34" s="19">
        <f>AR34*0.33</f>
        <v>5.0701018761116441E-2</v>
      </c>
      <c r="AT34" s="19">
        <v>8.0790720471509272E-2</v>
      </c>
      <c r="AU34" s="19">
        <f>AT34*0.33</f>
        <v>2.6660937755598062E-2</v>
      </c>
      <c r="AV34" s="19">
        <v>0.18994993794282833</v>
      </c>
      <c r="AW34" s="19">
        <f>AV34*0.33</f>
        <v>6.2683479521133345E-2</v>
      </c>
      <c r="AX34" s="19">
        <v>0.10543968617458212</v>
      </c>
      <c r="AY34" s="19">
        <f>AX34*0.33</f>
        <v>3.4795096437612097E-2</v>
      </c>
      <c r="AZ34" s="19">
        <v>0.20581999158330239</v>
      </c>
      <c r="BA34" s="19">
        <f>AZ34*0.33</f>
        <v>6.792059722248979E-2</v>
      </c>
      <c r="BB34" s="19">
        <v>0.17478984649964835</v>
      </c>
      <c r="BC34" s="19">
        <f>BB34*0.33</f>
        <v>5.7680649344883955E-2</v>
      </c>
      <c r="BD34" s="19">
        <v>0.1540601992349023</v>
      </c>
      <c r="BE34" s="19">
        <f>BD34*0.33</f>
        <v>5.0839865747517761E-2</v>
      </c>
      <c r="BF34" s="19">
        <v>0.2004143434644011</v>
      </c>
      <c r="BG34" s="19">
        <f>BF34*0.33</f>
        <v>6.613673334325236E-2</v>
      </c>
      <c r="BH34" s="19">
        <v>0.19323403098928868</v>
      </c>
      <c r="BI34" s="19">
        <f>BH34*0.33</f>
        <v>6.3767230226465271E-2</v>
      </c>
      <c r="BJ34" s="19">
        <v>0.24106171146392602</v>
      </c>
      <c r="BK34" s="19">
        <f>BJ34*0.33</f>
        <v>7.9550364783095587E-2</v>
      </c>
      <c r="BL34" s="19">
        <v>0.23463795968133347</v>
      </c>
      <c r="BM34" s="19">
        <f>BL34*0.33</f>
        <v>7.7430526694840046E-2</v>
      </c>
      <c r="BN34" s="19">
        <v>0.14094101584911439</v>
      </c>
      <c r="BO34" s="19">
        <f>BN34*0.33</f>
        <v>4.6510535230207754E-2</v>
      </c>
      <c r="BP34" s="19">
        <v>0.11878600616824286</v>
      </c>
      <c r="BQ34" s="19">
        <f>BP34*0.33</f>
        <v>3.9199382035520147E-2</v>
      </c>
      <c r="BR34" s="19">
        <v>0.14535503894590951</v>
      </c>
      <c r="BS34" s="19">
        <f>BR34*0.33</f>
        <v>4.7967162852150143E-2</v>
      </c>
      <c r="BT34" s="19">
        <v>0.11366354838430044</v>
      </c>
      <c r="BU34" s="19">
        <f>BT34*0.33</f>
        <v>3.7508970966819148E-2</v>
      </c>
      <c r="BV34" s="19">
        <v>0.19611775158587152</v>
      </c>
      <c r="BW34" s="19">
        <f>BV34*0.33</f>
        <v>6.47188580233376E-2</v>
      </c>
      <c r="BX34" s="19">
        <v>0.12656710866357279</v>
      </c>
      <c r="BY34" s="19">
        <f>BX34*0.33</f>
        <v>4.1767145858979025E-2</v>
      </c>
      <c r="BZ34" s="19">
        <v>0.26502607966761477</v>
      </c>
      <c r="CA34" s="19">
        <f>BZ34*0.33</f>
        <v>8.7458606290312879E-2</v>
      </c>
      <c r="CB34" s="53"/>
      <c r="CC34" s="53"/>
      <c r="CD34" s="53"/>
      <c r="CE34" s="53"/>
      <c r="CF34" s="53"/>
      <c r="CG34" s="53"/>
      <c r="CH34" s="53"/>
      <c r="CI34" s="53"/>
    </row>
    <row r="35" spans="1:87" ht="33.75" customHeight="1" x14ac:dyDescent="0.75">
      <c r="A35" s="171"/>
      <c r="B35" s="17" t="s">
        <v>57</v>
      </c>
      <c r="C35" s="18" t="s">
        <v>144</v>
      </c>
      <c r="D35" s="19">
        <v>0.42951955182489177</v>
      </c>
      <c r="E35" s="19">
        <f>D35*0.67</f>
        <v>0.28777809972267748</v>
      </c>
      <c r="F35" s="19">
        <v>0.45069112026692643</v>
      </c>
      <c r="G35" s="19">
        <f>F35*0.67</f>
        <v>0.30196305057884071</v>
      </c>
      <c r="H35" s="19">
        <v>0.3755728322070091</v>
      </c>
      <c r="I35" s="19">
        <f>H35*0.67</f>
        <v>0.25163379757869614</v>
      </c>
      <c r="J35" s="19">
        <v>0.49884376545918518</v>
      </c>
      <c r="K35" s="19">
        <f>F35*0.67</f>
        <v>0.30196305057884071</v>
      </c>
      <c r="L35" s="19">
        <v>0.45986279078099979</v>
      </c>
      <c r="M35" s="19">
        <f>L35*0.67</f>
        <v>0.30810806982326988</v>
      </c>
      <c r="N35" s="19">
        <v>0.49245846975853125</v>
      </c>
      <c r="O35" s="19">
        <f>N35*0.67</f>
        <v>0.32994717473821594</v>
      </c>
      <c r="P35" s="19">
        <v>0.43974596273991301</v>
      </c>
      <c r="Q35" s="19">
        <f>P35*0.67</f>
        <v>0.29462979503574172</v>
      </c>
      <c r="R35" s="19">
        <v>0.43942398151237166</v>
      </c>
      <c r="S35" s="19">
        <f>R35*0.67</f>
        <v>0.29441406761328903</v>
      </c>
      <c r="T35" s="19">
        <v>0.31088319120019625</v>
      </c>
      <c r="U35" s="19">
        <f>T35*0.67</f>
        <v>0.20829173810413151</v>
      </c>
      <c r="V35" s="19">
        <v>0.34737369812223418</v>
      </c>
      <c r="W35" s="19">
        <f>V35*0.67</f>
        <v>0.2327403777418969</v>
      </c>
      <c r="X35" s="19">
        <v>0.34219052070526973</v>
      </c>
      <c r="Y35" s="19">
        <f>X35*0.67</f>
        <v>0.22926764887253073</v>
      </c>
      <c r="Z35" s="19">
        <v>0.41915338850403011</v>
      </c>
      <c r="AA35" s="19">
        <f>Z35*0.67</f>
        <v>0.28083277029770021</v>
      </c>
      <c r="AB35" s="19">
        <v>0.4412379188850713</v>
      </c>
      <c r="AC35" s="19">
        <f>AB35*0.67</f>
        <v>0.29562940565299778</v>
      </c>
      <c r="AD35" s="19">
        <v>0.43711898550809303</v>
      </c>
      <c r="AE35" s="19">
        <f>AD35*0.67</f>
        <v>0.29286972029042235</v>
      </c>
      <c r="AF35" s="19">
        <v>0.42417630853111649</v>
      </c>
      <c r="AG35" s="21">
        <f>AF35*0.67</f>
        <v>0.28419812671584804</v>
      </c>
      <c r="AH35" s="21">
        <v>0.46371219747214826</v>
      </c>
      <c r="AI35" s="21">
        <f>AH35*0.67</f>
        <v>0.31068717230633935</v>
      </c>
      <c r="AJ35" s="19">
        <v>0.46970838950026478</v>
      </c>
      <c r="AK35" s="19">
        <f>AJ35*0.67</f>
        <v>0.31470462096517743</v>
      </c>
      <c r="AL35" s="19">
        <v>0.52715688269323824</v>
      </c>
      <c r="AM35" s="19">
        <f>AL35*0.67</f>
        <v>0.35319511140446963</v>
      </c>
      <c r="AN35" s="19">
        <v>0.49332572629911225</v>
      </c>
      <c r="AO35" s="19">
        <f>AN35*0.67</f>
        <v>0.33052823662040526</v>
      </c>
      <c r="AP35" s="19">
        <v>0.48988120928154716</v>
      </c>
      <c r="AQ35" s="19">
        <f>AP35*0.67</f>
        <v>0.32822041021863663</v>
      </c>
      <c r="AR35" s="19">
        <v>0.41250721149413327</v>
      </c>
      <c r="AS35" s="19">
        <f>AR35*0.67</f>
        <v>0.27637983170106933</v>
      </c>
      <c r="AT35" s="19">
        <v>0.43326967588721232</v>
      </c>
      <c r="AU35" s="19">
        <f>AT35*0.67</f>
        <v>0.29029068284443227</v>
      </c>
      <c r="AV35" s="19">
        <v>0.4330942120585039</v>
      </c>
      <c r="AW35" s="19">
        <f>AV35*0.67</f>
        <v>0.29017312207919765</v>
      </c>
      <c r="AX35" s="19">
        <v>0.4654762205889198</v>
      </c>
      <c r="AY35" s="19">
        <f>AX35*0.67</f>
        <v>0.31186906779457629</v>
      </c>
      <c r="AZ35" s="19">
        <v>0.36742423129941754</v>
      </c>
      <c r="BA35" s="19">
        <f>AZ35*0.67</f>
        <v>0.24617423497060975</v>
      </c>
      <c r="BB35" s="19">
        <v>0.3587417384323876</v>
      </c>
      <c r="BC35" s="19">
        <f>BB35*0.67</f>
        <v>0.2403569647496997</v>
      </c>
      <c r="BD35" s="19">
        <v>0.42854023121956147</v>
      </c>
      <c r="BE35" s="19">
        <f>BD35*0.67</f>
        <v>0.28712195491710618</v>
      </c>
      <c r="BF35" s="19">
        <v>0.45334154072879246</v>
      </c>
      <c r="BG35" s="19">
        <f>BF35*0.67</f>
        <v>0.30373883228829096</v>
      </c>
      <c r="BH35" s="19">
        <v>0.44787188149050933</v>
      </c>
      <c r="BI35" s="19">
        <f>BH35*0.67</f>
        <v>0.30007416059864128</v>
      </c>
      <c r="BJ35" s="19">
        <v>0.4336078370042995</v>
      </c>
      <c r="BK35" s="19">
        <f>BJ35*0.67</f>
        <v>0.29051725079288071</v>
      </c>
      <c r="BL35" s="19">
        <v>0.30807841919102336</v>
      </c>
      <c r="BM35" s="19">
        <f>BL35*0.67</f>
        <v>0.20641254085798566</v>
      </c>
      <c r="BN35" s="19">
        <v>0.41290151803675973</v>
      </c>
      <c r="BO35" s="19">
        <f>BN35*0.67</f>
        <v>0.27664401708462905</v>
      </c>
      <c r="BP35" s="19">
        <v>0.42238037056343225</v>
      </c>
      <c r="BQ35" s="19">
        <f>BP35*0.67</f>
        <v>0.2829948482774996</v>
      </c>
      <c r="BR35" s="19">
        <v>0.2616070942148796</v>
      </c>
      <c r="BS35" s="19">
        <f>BR35*0.67</f>
        <v>0.17527675312396934</v>
      </c>
      <c r="BT35" s="19">
        <v>0.40043966028465261</v>
      </c>
      <c r="BU35" s="19">
        <f>BT35*0.67</f>
        <v>0.26829457239071725</v>
      </c>
      <c r="BV35" s="19">
        <v>0.39794589530108515</v>
      </c>
      <c r="BW35" s="19">
        <f>BV35*0.67</f>
        <v>0.26662374985172704</v>
      </c>
      <c r="BX35" s="19">
        <v>0.51689605883681777</v>
      </c>
      <c r="BY35" s="19">
        <f>BX35*0.67</f>
        <v>0.34632035942066791</v>
      </c>
      <c r="BZ35" s="19">
        <v>0.40871410668853414</v>
      </c>
      <c r="CA35" s="19">
        <f>BZ35*0.67</f>
        <v>0.27383845148131791</v>
      </c>
      <c r="CB35" s="53"/>
      <c r="CC35" s="53"/>
      <c r="CD35" s="53"/>
      <c r="CE35" s="53"/>
      <c r="CF35" s="53"/>
      <c r="CG35" s="53"/>
      <c r="CH35" s="53"/>
      <c r="CI35" s="53"/>
    </row>
    <row r="36" spans="1:87" ht="33.9" customHeight="1" x14ac:dyDescent="0.75">
      <c r="A36" s="171"/>
      <c r="B36" s="17" t="s">
        <v>58</v>
      </c>
      <c r="C36" s="18" t="s">
        <v>144</v>
      </c>
      <c r="D36" s="19">
        <v>0.31897085115979923</v>
      </c>
      <c r="E36" s="19">
        <f>D36*1</f>
        <v>0.31897085115979923</v>
      </c>
      <c r="F36" s="19">
        <v>0.29494903068088418</v>
      </c>
      <c r="G36" s="19">
        <f>F36*1</f>
        <v>0.29494903068088418</v>
      </c>
      <c r="H36" s="19">
        <v>9.2481396982552991E-2</v>
      </c>
      <c r="I36" s="19">
        <f>H36*1</f>
        <v>9.2481396982552991E-2</v>
      </c>
      <c r="J36" s="19">
        <v>0.14029676903697974</v>
      </c>
      <c r="K36" s="19">
        <f>F36*1</f>
        <v>0.29494903068088418</v>
      </c>
      <c r="L36" s="19">
        <v>0.16122892722185958</v>
      </c>
      <c r="M36" s="19">
        <f>L36*1</f>
        <v>0.16122892722185958</v>
      </c>
      <c r="N36" s="19">
        <v>0.25786368857479752</v>
      </c>
      <c r="O36" s="19">
        <f>N36*1</f>
        <v>0.25786368857479752</v>
      </c>
      <c r="P36" s="19">
        <v>0.13430816489958577</v>
      </c>
      <c r="Q36" s="19">
        <f>P36*1</f>
        <v>0.13430816489958577</v>
      </c>
      <c r="R36" s="19">
        <v>0.24523342970823855</v>
      </c>
      <c r="S36" s="19">
        <f>R36*1</f>
        <v>0.24523342970823855</v>
      </c>
      <c r="T36" s="19">
        <v>0.10021560741661464</v>
      </c>
      <c r="U36" s="19">
        <f>T36*1</f>
        <v>0.10021560741661464</v>
      </c>
      <c r="V36" s="19">
        <v>0.23517553195092297</v>
      </c>
      <c r="W36" s="19">
        <f>V36*1</f>
        <v>0.23517553195092297</v>
      </c>
      <c r="X36" s="19">
        <v>0.26415687149884526</v>
      </c>
      <c r="Y36" s="19">
        <f>X36*1</f>
        <v>0.26415687149884526</v>
      </c>
      <c r="Z36" s="19">
        <v>0.31577589807657575</v>
      </c>
      <c r="AA36" s="19">
        <f>Z36*1</f>
        <v>0.31577589807657575</v>
      </c>
      <c r="AB36" s="19">
        <v>0.31962094654817724</v>
      </c>
      <c r="AC36" s="19">
        <f>AB36*1</f>
        <v>0.31962094654817724</v>
      </c>
      <c r="AD36" s="19">
        <v>0.32922398036788819</v>
      </c>
      <c r="AE36" s="19">
        <f>AD36*1</f>
        <v>0.32922398036788819</v>
      </c>
      <c r="AF36" s="19">
        <v>0.28089595313142424</v>
      </c>
      <c r="AG36" s="21">
        <f>AF36*1</f>
        <v>0.28089595313142424</v>
      </c>
      <c r="AH36" s="21">
        <v>0.20667370283002906</v>
      </c>
      <c r="AI36" s="21">
        <f>AH36*1</f>
        <v>0.20667370283002906</v>
      </c>
      <c r="AJ36" s="19">
        <v>0.22278647410698615</v>
      </c>
      <c r="AK36" s="19">
        <f>AJ36*1</f>
        <v>0.22278647410698615</v>
      </c>
      <c r="AL36" s="19">
        <v>0.2848582388430918</v>
      </c>
      <c r="AM36" s="19">
        <f>AL36*1</f>
        <v>0.2848582388430918</v>
      </c>
      <c r="AN36" s="19">
        <v>0.12910713788897962</v>
      </c>
      <c r="AO36" s="19">
        <f>AN36*1</f>
        <v>0.12910713788897962</v>
      </c>
      <c r="AP36" s="19">
        <v>0.29360406542274148</v>
      </c>
      <c r="AQ36" s="19">
        <f>AP36*1</f>
        <v>0.29360406542274148</v>
      </c>
      <c r="AR36" s="19">
        <v>0.21163123124359193</v>
      </c>
      <c r="AS36" s="19">
        <f>AR36*1</f>
        <v>0.21163123124359193</v>
      </c>
      <c r="AT36" s="19">
        <v>0.35365935750162292</v>
      </c>
      <c r="AU36" s="19">
        <f>AT36*1</f>
        <v>0.35365935750162292</v>
      </c>
      <c r="AV36" s="19">
        <v>0.17164205521417356</v>
      </c>
      <c r="AW36" s="19">
        <f>AV36*1</f>
        <v>0.17164205521417356</v>
      </c>
      <c r="AX36" s="19">
        <v>0.21065298660101084</v>
      </c>
      <c r="AY36" s="19">
        <f>AX36*1</f>
        <v>0.21065298660101084</v>
      </c>
      <c r="AZ36" s="19">
        <v>0.1749806361940312</v>
      </c>
      <c r="BA36" s="19">
        <f>AZ36*1</f>
        <v>0.1749806361940312</v>
      </c>
      <c r="BB36" s="19">
        <v>0.16559644222942838</v>
      </c>
      <c r="BC36" s="19">
        <f>BB36*1</f>
        <v>0.16559644222942838</v>
      </c>
      <c r="BD36" s="19">
        <v>0.22840771319031383</v>
      </c>
      <c r="BE36" s="19">
        <f>BD36*1</f>
        <v>0.22840771319031383</v>
      </c>
      <c r="BF36" s="19">
        <v>0.15997839527840471</v>
      </c>
      <c r="BG36" s="19">
        <f>BF36*1</f>
        <v>0.15997839527840471</v>
      </c>
      <c r="BH36" s="19">
        <v>0.10435598418959544</v>
      </c>
      <c r="BI36" s="19">
        <f>BH36*1</f>
        <v>0.10435598418959544</v>
      </c>
      <c r="BJ36" s="19">
        <v>0.11089636315620113</v>
      </c>
      <c r="BK36" s="19">
        <f>BJ36*1</f>
        <v>0.11089636315620113</v>
      </c>
      <c r="BL36" s="19">
        <v>0.16616049208966466</v>
      </c>
      <c r="BM36" s="19">
        <f>BL36*1</f>
        <v>0.16616049208966466</v>
      </c>
      <c r="BN36" s="19">
        <v>0.16213805916515686</v>
      </c>
      <c r="BO36" s="19">
        <f>BN36*1</f>
        <v>0.16213805916515686</v>
      </c>
      <c r="BP36" s="19">
        <v>0.22251772254876795</v>
      </c>
      <c r="BQ36" s="19">
        <f>BP36*1</f>
        <v>0.22251772254876795</v>
      </c>
      <c r="BR36" s="19">
        <v>0.13739321596911824</v>
      </c>
      <c r="BS36" s="19">
        <f>BR36*1</f>
        <v>0.13739321596911824</v>
      </c>
      <c r="BT36" s="19">
        <v>0.25186305035807405</v>
      </c>
      <c r="BU36" s="19">
        <f>BT36*1</f>
        <v>0.25186305035807405</v>
      </c>
      <c r="BV36" s="19">
        <v>0.13527579589325772</v>
      </c>
      <c r="BW36" s="19">
        <f>BV36*1</f>
        <v>0.13527579589325772</v>
      </c>
      <c r="BX36" s="19">
        <v>0.14181364498056742</v>
      </c>
      <c r="BY36" s="19">
        <f>BX36*1</f>
        <v>0.14181364498056742</v>
      </c>
      <c r="BZ36" s="19">
        <v>0.14571443414722568</v>
      </c>
      <c r="CA36" s="19">
        <f>BZ36*1</f>
        <v>0.14571443414722568</v>
      </c>
      <c r="CB36" s="53"/>
      <c r="CC36" s="53"/>
      <c r="CD36" s="53"/>
      <c r="CE36" s="53"/>
      <c r="CF36" s="53"/>
      <c r="CG36" s="53"/>
      <c r="CH36" s="53"/>
      <c r="CI36" s="53"/>
    </row>
    <row r="37" spans="1:87" ht="39.950000000000003" customHeight="1" x14ac:dyDescent="0.75">
      <c r="A37" s="171"/>
      <c r="B37" s="17" t="s">
        <v>59</v>
      </c>
      <c r="C37" s="18" t="s">
        <v>144</v>
      </c>
      <c r="D37" s="19">
        <v>0.12692016045074914</v>
      </c>
      <c r="E37" s="19">
        <f>D37*0</f>
        <v>0</v>
      </c>
      <c r="F37" s="19">
        <v>8.8027827533298228E-2</v>
      </c>
      <c r="G37" s="19">
        <f t="shared" ref="G37" si="0">F37*1</f>
        <v>8.8027827533298228E-2</v>
      </c>
      <c r="H37" s="19">
        <v>9.0316677770123477E-2</v>
      </c>
      <c r="I37" s="19">
        <f>H37*0</f>
        <v>0</v>
      </c>
      <c r="J37" s="19">
        <v>9.0837229462880364E-2</v>
      </c>
      <c r="K37" s="19">
        <f>F37*0</f>
        <v>0</v>
      </c>
      <c r="L37" s="19">
        <v>0.16944705552520398</v>
      </c>
      <c r="M37" s="19">
        <f>L37*0</f>
        <v>0</v>
      </c>
      <c r="N37" s="19">
        <v>0.10695346497586158</v>
      </c>
      <c r="O37" s="19">
        <f>N37*0</f>
        <v>0</v>
      </c>
      <c r="P37" s="19">
        <v>0.11821969389129175</v>
      </c>
      <c r="Q37" s="19">
        <f>P37*0</f>
        <v>0</v>
      </c>
      <c r="R37" s="19">
        <v>0.10905881244426661</v>
      </c>
      <c r="S37" s="19">
        <f>R37*0</f>
        <v>0</v>
      </c>
      <c r="T37" s="19">
        <v>0.18165523995514404</v>
      </c>
      <c r="U37" s="19">
        <f>T37*0</f>
        <v>0</v>
      </c>
      <c r="V37" s="19">
        <v>0.20778476710799446</v>
      </c>
      <c r="W37" s="19">
        <f>V37*0</f>
        <v>0</v>
      </c>
      <c r="X37" s="19">
        <v>0.17645396919142844</v>
      </c>
      <c r="Y37" s="19">
        <f>X37*0</f>
        <v>0</v>
      </c>
      <c r="Z37" s="19">
        <v>7.2494657307214425E-2</v>
      </c>
      <c r="AA37" s="19">
        <f>Z37*0</f>
        <v>0</v>
      </c>
      <c r="AB37" s="19">
        <v>9.1097568808184134E-2</v>
      </c>
      <c r="AC37" s="19">
        <f>AB37*0</f>
        <v>0</v>
      </c>
      <c r="AD37" s="19">
        <v>0.13164915366193755</v>
      </c>
      <c r="AE37" s="19">
        <f>AD37*0</f>
        <v>0</v>
      </c>
      <c r="AF37" s="19">
        <v>0.10208746424105909</v>
      </c>
      <c r="AG37" s="21">
        <f>AF37*0</f>
        <v>0</v>
      </c>
      <c r="AH37" s="21">
        <v>0.10491081738026758</v>
      </c>
      <c r="AI37" s="21">
        <f>AH37*0</f>
        <v>0</v>
      </c>
      <c r="AJ37" s="19">
        <v>0.16079205180944511</v>
      </c>
      <c r="AK37" s="19">
        <f>AJ37*0</f>
        <v>0</v>
      </c>
      <c r="AL37" s="19">
        <v>7.6082496909212816E-2</v>
      </c>
      <c r="AM37" s="19">
        <f>AL37*0</f>
        <v>0</v>
      </c>
      <c r="AN37" s="19">
        <v>0.10661276700050908</v>
      </c>
      <c r="AO37" s="19">
        <f>AN37*0</f>
        <v>0</v>
      </c>
      <c r="AP37" s="19">
        <v>6.7150388629128061E-2</v>
      </c>
      <c r="AQ37" s="19">
        <f>AP37*0</f>
        <v>0</v>
      </c>
      <c r="AR37" s="19">
        <v>0.14603112771950658</v>
      </c>
      <c r="AS37" s="19">
        <f>AR37*0</f>
        <v>0</v>
      </c>
      <c r="AT37" s="19">
        <v>0.1040818675266499</v>
      </c>
      <c r="AU37" s="19">
        <f>AT37*0</f>
        <v>0</v>
      </c>
      <c r="AV37" s="19">
        <v>8.0960565938606288E-2</v>
      </c>
      <c r="AW37" s="19">
        <f>AV37*0</f>
        <v>0</v>
      </c>
      <c r="AX37" s="19">
        <v>0.17288620974309338</v>
      </c>
      <c r="AY37" s="19">
        <f>AX37*0</f>
        <v>0</v>
      </c>
      <c r="AZ37" s="19">
        <v>0.1237572094607208</v>
      </c>
      <c r="BA37" s="19">
        <f>AZ37*0</f>
        <v>0</v>
      </c>
      <c r="BB37" s="19">
        <v>0.14304958277760579</v>
      </c>
      <c r="BC37" s="19">
        <f>BB37*0</f>
        <v>0</v>
      </c>
      <c r="BD37" s="19">
        <v>0.11858147832147344</v>
      </c>
      <c r="BE37" s="19">
        <f>BD37*0</f>
        <v>0</v>
      </c>
      <c r="BF37" s="19">
        <v>0.11077800529695621</v>
      </c>
      <c r="BG37" s="19">
        <f>BF37*0</f>
        <v>0</v>
      </c>
      <c r="BH37" s="19">
        <v>0.18538963693534152</v>
      </c>
      <c r="BI37" s="19">
        <f>BH37*0</f>
        <v>0</v>
      </c>
      <c r="BJ37" s="19">
        <v>8.0900701051302426E-2</v>
      </c>
      <c r="BK37" s="19">
        <f>BJ37*0</f>
        <v>0</v>
      </c>
      <c r="BL37" s="19">
        <v>0.16825089202088006</v>
      </c>
      <c r="BM37" s="19">
        <f>BL37*0</f>
        <v>0</v>
      </c>
      <c r="BN37" s="19">
        <v>0.21951076454664226</v>
      </c>
      <c r="BO37" s="19">
        <f>BN37*0</f>
        <v>0</v>
      </c>
      <c r="BP37" s="19">
        <v>0.20398073175549608</v>
      </c>
      <c r="BQ37" s="19">
        <f>BP37*0</f>
        <v>0</v>
      </c>
      <c r="BR37" s="19">
        <v>4.2671995906941061E-2</v>
      </c>
      <c r="BS37" s="19">
        <f>BR37*0</f>
        <v>0</v>
      </c>
      <c r="BT37" s="19">
        <v>0.16482230222903504</v>
      </c>
      <c r="BU37" s="19">
        <f>BT37*0</f>
        <v>0</v>
      </c>
      <c r="BV37" s="19">
        <v>0.19728163947277302</v>
      </c>
      <c r="BW37" s="19">
        <f>BV37*0</f>
        <v>0</v>
      </c>
      <c r="BX37" s="19">
        <v>0.1677229828264126</v>
      </c>
      <c r="BY37" s="19">
        <f>BX37*0</f>
        <v>0</v>
      </c>
      <c r="BZ37" s="19">
        <v>6.5533953441367615E-2</v>
      </c>
      <c r="CA37" s="19">
        <f>BZ37*0</f>
        <v>0</v>
      </c>
      <c r="CB37" s="53"/>
      <c r="CC37" s="53"/>
      <c r="CD37" s="53"/>
      <c r="CE37" s="53"/>
      <c r="CF37" s="53"/>
      <c r="CG37" s="53"/>
      <c r="CH37" s="53"/>
      <c r="CI37" s="53"/>
    </row>
    <row r="38" spans="1:87" ht="22" customHeight="1" x14ac:dyDescent="0.75">
      <c r="A38" s="172"/>
      <c r="B38" s="7" t="s">
        <v>147</v>
      </c>
      <c r="C38" s="8"/>
      <c r="D38" s="29"/>
      <c r="E38" s="34">
        <f>(E33+E34+E35+E36+E37)</f>
        <v>0.63276311977306232</v>
      </c>
      <c r="F38" s="34"/>
      <c r="G38" s="34">
        <f>SUM(G33:G37)</f>
        <v>0.71958118911881996</v>
      </c>
      <c r="H38" s="34"/>
      <c r="I38" s="34">
        <f>(I33+I34+I35+I36+I37)</f>
        <v>0.42888782964068717</v>
      </c>
      <c r="J38" s="34"/>
      <c r="K38" s="34">
        <f>SUM(K33:K37)</f>
        <v>0.63155336158552178</v>
      </c>
      <c r="L38" s="34"/>
      <c r="M38" s="34">
        <f>(M33+M34+M35+M36+M37)</f>
        <v>0.52058087211783433</v>
      </c>
      <c r="N38" s="34"/>
      <c r="O38" s="34">
        <f>(O33+O34+O35+O36+O37)</f>
        <v>0.62397010758115101</v>
      </c>
      <c r="P38" s="34"/>
      <c r="Q38" s="34">
        <f>(Q33+Q34+Q35+Q36+Q37)</f>
        <v>0.49972217386189677</v>
      </c>
      <c r="R38" s="34"/>
      <c r="S38" s="34">
        <f>(S33+S34+S35+S36+S37)</f>
        <v>0.58636119605400006</v>
      </c>
      <c r="T38" s="34"/>
      <c r="U38" s="34">
        <f>(U33+U34+U35+U36+U37)</f>
        <v>0.39735357067122878</v>
      </c>
      <c r="V38" s="34"/>
      <c r="W38" s="34">
        <f>(W33+W34+W35+W36+W37)</f>
        <v>0.50773419952007437</v>
      </c>
      <c r="X38" s="34"/>
      <c r="Y38" s="34">
        <f>(Y33+Y34+Y35+Y36+Y37)</f>
        <v>0.54094517216564508</v>
      </c>
      <c r="Z38" s="34"/>
      <c r="AA38" s="34">
        <f>(AA33+AA34+AA35+AA36+AA37)</f>
        <v>0.64433733940915361</v>
      </c>
      <c r="AB38" s="34"/>
      <c r="AC38" s="34">
        <f>SUM(AC33:AC37)</f>
        <v>0.64941961169458473</v>
      </c>
      <c r="AD38" s="34"/>
      <c r="AE38" s="34">
        <f>SUM(AE33:AE37)</f>
        <v>0.64190705455731822</v>
      </c>
      <c r="AF38" s="34"/>
      <c r="AG38" s="34">
        <f>(AG33+AG34+AG35+AG36+AG37)</f>
        <v>0.60200425083342279</v>
      </c>
      <c r="AH38" s="34"/>
      <c r="AI38" s="34">
        <f>(AI33+AI34+AI35+AI36+AI37)</f>
        <v>0.57008151301884824</v>
      </c>
      <c r="AJ38" s="34"/>
      <c r="AK38" s="34">
        <f>(AK33+AK34+AK35+AK36+AK37)</f>
        <v>0.57227061950509794</v>
      </c>
      <c r="AL38" s="34"/>
      <c r="AM38" s="34">
        <f>(AM33+AM34+AM35+AM36+AM37)</f>
        <v>0.66435270175698879</v>
      </c>
      <c r="AN38" s="34"/>
      <c r="AO38" s="34">
        <f>(AO33+AO34+AO35+AO36+AO37)</f>
        <v>0.5333517546181642</v>
      </c>
      <c r="AP38" s="34"/>
      <c r="AQ38" s="34">
        <f>(AQ33+AQ34+AQ35+AQ36+AQ37)</f>
        <v>0.65803994041056124</v>
      </c>
      <c r="AR38" s="34"/>
      <c r="AS38" s="34">
        <f>(AS33+AS34+AS35+AS36+AS37)</f>
        <v>0.53871208170577767</v>
      </c>
      <c r="AT38" s="34"/>
      <c r="AU38" s="34">
        <f>(AU33+AU34+AU35+AU36+AU37)</f>
        <v>0.67061097810165327</v>
      </c>
      <c r="AV38" s="34"/>
      <c r="AW38" s="34">
        <f>(AW33+AW34+AW35+AW36+AW37)</f>
        <v>0.52449865681450458</v>
      </c>
      <c r="AX38" s="34"/>
      <c r="AY38" s="34">
        <f>(AY33+AY34+AY35+AY36+AY37)</f>
        <v>0.55731715083319922</v>
      </c>
      <c r="AZ38" s="34"/>
      <c r="BA38" s="34">
        <f>(BA33+BA34+BA35+BA36+BA37)</f>
        <v>0.48907546838713073</v>
      </c>
      <c r="BB38" s="34"/>
      <c r="BC38" s="34">
        <f>(BC33+BC34+BC35+BC36+BC37)</f>
        <v>0.463634056324012</v>
      </c>
      <c r="BD38" s="34"/>
      <c r="BE38" s="34">
        <f>(BE33+BE34+BE35+BE36+BE37)</f>
        <v>0.56636953385493771</v>
      </c>
      <c r="BF38" s="34"/>
      <c r="BG38" s="34">
        <f>(BG33+BG34+BG35+BG36+BG37)</f>
        <v>0.52985396090994807</v>
      </c>
      <c r="BH38" s="34"/>
      <c r="BI38" s="34">
        <f>(BI33+BI34+BI35+BI36+BI37)</f>
        <v>0.46819737501470204</v>
      </c>
      <c r="BJ38" s="34"/>
      <c r="BK38" s="34">
        <f>(BK33+BK34+BK35+BK36+BK37)</f>
        <v>0.48096397873217744</v>
      </c>
      <c r="BL38" s="34"/>
      <c r="BM38" s="34">
        <f>(BM33+BM34+BM35+BM36+BM37)</f>
        <v>0.45000355964249039</v>
      </c>
      <c r="BN38" s="34"/>
      <c r="BO38" s="34">
        <f>(BO33+BO34+BO35+BO36+BO37)</f>
        <v>0.4852926114799937</v>
      </c>
      <c r="BP38" s="34"/>
      <c r="BQ38" s="34">
        <f>(BQ33+BQ34+BQ35+BQ36+BQ37)</f>
        <v>0.54471195286178764</v>
      </c>
      <c r="BR38" s="34"/>
      <c r="BS38" s="34">
        <f>(BS33+BS34+BS35+BS36+BS37)</f>
        <v>0.36063713194523772</v>
      </c>
      <c r="BT38" s="34"/>
      <c r="BU38" s="34">
        <f>(BU33+BU34+BU35+BU36+BU37)</f>
        <v>0.55766659371561045</v>
      </c>
      <c r="BV38" s="34"/>
      <c r="BW38" s="34">
        <f>(BW33+BW34+BW35+BW36+BW37)</f>
        <v>0.46661840376832237</v>
      </c>
      <c r="BX38" s="34"/>
      <c r="BY38" s="34">
        <f>SUM(BY33:BY37)</f>
        <v>0.52990115026021434</v>
      </c>
      <c r="BZ38" s="34"/>
      <c r="CA38" s="34">
        <f>(CA33+CA34+CA35+CA36+CA37)</f>
        <v>0.50701149191885642</v>
      </c>
      <c r="CB38" s="34"/>
      <c r="CC38" s="53"/>
      <c r="CD38" s="53"/>
      <c r="CE38" s="53"/>
      <c r="CF38" s="53"/>
      <c r="CG38" s="53"/>
      <c r="CH38" s="53"/>
      <c r="CI38" s="53"/>
    </row>
    <row r="39" spans="1:87" ht="20.149999999999999" customHeight="1" thickBot="1" x14ac:dyDescent="0.9">
      <c r="A39" s="172"/>
      <c r="B39" s="7" t="s">
        <v>40</v>
      </c>
      <c r="C39" s="8" t="s">
        <v>143</v>
      </c>
      <c r="D39" s="24">
        <v>855</v>
      </c>
      <c r="E39" s="24"/>
      <c r="F39" s="24">
        <v>851</v>
      </c>
      <c r="G39" s="24"/>
      <c r="H39" s="24">
        <v>861</v>
      </c>
      <c r="I39" s="24"/>
      <c r="J39" s="24">
        <v>871</v>
      </c>
      <c r="K39" s="24"/>
      <c r="L39" s="24">
        <v>862</v>
      </c>
      <c r="M39" s="24"/>
      <c r="N39" s="24">
        <v>857</v>
      </c>
      <c r="O39" s="24"/>
      <c r="P39" s="24">
        <v>849</v>
      </c>
      <c r="Q39" s="24"/>
      <c r="R39" s="24">
        <v>854</v>
      </c>
      <c r="S39" s="24"/>
      <c r="T39" s="24">
        <v>861</v>
      </c>
      <c r="U39" s="24"/>
      <c r="V39" s="24">
        <v>852</v>
      </c>
      <c r="W39" s="24"/>
      <c r="X39" s="24">
        <v>871</v>
      </c>
      <c r="Y39" s="24"/>
      <c r="Z39" s="24">
        <v>853</v>
      </c>
      <c r="AA39" s="24"/>
      <c r="AB39" s="24">
        <v>848</v>
      </c>
      <c r="AC39" s="24"/>
      <c r="AD39" s="24">
        <v>869</v>
      </c>
      <c r="AE39" s="24"/>
      <c r="AF39" s="24">
        <v>882</v>
      </c>
      <c r="AG39" s="25"/>
      <c r="AH39" s="25">
        <v>849</v>
      </c>
      <c r="AI39" s="25"/>
      <c r="AJ39" s="24">
        <v>851</v>
      </c>
      <c r="AK39" s="24"/>
      <c r="AL39" s="24">
        <v>857</v>
      </c>
      <c r="AM39" s="24"/>
      <c r="AN39" s="24">
        <v>857</v>
      </c>
      <c r="AO39" s="24"/>
      <c r="AP39" s="24">
        <v>859</v>
      </c>
      <c r="AQ39" s="24"/>
      <c r="AR39" s="24">
        <v>853</v>
      </c>
      <c r="AS39" s="24"/>
      <c r="AT39" s="24">
        <v>855</v>
      </c>
      <c r="AU39" s="24"/>
      <c r="AV39" s="24">
        <v>861</v>
      </c>
      <c r="AW39" s="24"/>
      <c r="AX39" s="24">
        <v>849</v>
      </c>
      <c r="AY39" s="24"/>
      <c r="AZ39" s="24">
        <v>855</v>
      </c>
      <c r="BA39" s="24"/>
      <c r="BB39" s="24">
        <v>846</v>
      </c>
      <c r="BC39" s="24"/>
      <c r="BD39" s="24">
        <v>878</v>
      </c>
      <c r="BE39" s="24"/>
      <c r="BF39" s="24">
        <v>853</v>
      </c>
      <c r="BG39" s="24"/>
      <c r="BH39" s="24">
        <v>860</v>
      </c>
      <c r="BI39" s="24"/>
      <c r="BJ39" s="24">
        <v>855</v>
      </c>
      <c r="BK39" s="24"/>
      <c r="BL39" s="24">
        <v>853</v>
      </c>
      <c r="BM39" s="24"/>
      <c r="BN39" s="24">
        <v>839</v>
      </c>
      <c r="BO39" s="24"/>
      <c r="BP39" s="24">
        <v>855</v>
      </c>
      <c r="BQ39" s="24"/>
      <c r="BR39" s="24">
        <v>856</v>
      </c>
      <c r="BS39" s="24"/>
      <c r="BT39" s="24">
        <v>865</v>
      </c>
      <c r="BU39" s="24"/>
      <c r="BV39" s="24">
        <v>846</v>
      </c>
      <c r="BW39" s="24"/>
      <c r="BX39" s="24">
        <v>851</v>
      </c>
      <c r="BY39" s="24"/>
      <c r="BZ39" s="24">
        <v>853</v>
      </c>
      <c r="CA39" s="24"/>
      <c r="CB39" s="53"/>
      <c r="CC39" s="53"/>
      <c r="CD39" s="53"/>
      <c r="CE39" s="53"/>
      <c r="CF39" s="53"/>
      <c r="CG39" s="53"/>
      <c r="CH39" s="53"/>
      <c r="CI39" s="53"/>
    </row>
    <row r="40" spans="1:87" ht="20.149999999999999" customHeight="1" x14ac:dyDescent="0.75">
      <c r="A40" s="170" t="s">
        <v>62</v>
      </c>
      <c r="B40" s="12" t="s">
        <v>55</v>
      </c>
      <c r="C40" s="13" t="s">
        <v>144</v>
      </c>
      <c r="D40" s="14">
        <v>2.4933831136653553E-2</v>
      </c>
      <c r="E40" s="14">
        <f>D40*0</f>
        <v>0</v>
      </c>
      <c r="F40" s="14">
        <v>3.1115535649900408E-2</v>
      </c>
      <c r="G40" s="14">
        <f>F40*0</f>
        <v>0</v>
      </c>
      <c r="H40" s="14">
        <v>0.14708153876183755</v>
      </c>
      <c r="I40" s="14">
        <f>H40*0</f>
        <v>0</v>
      </c>
      <c r="J40" s="14">
        <v>9.2465613142382927E-2</v>
      </c>
      <c r="K40" s="14">
        <f>J40*0</f>
        <v>0</v>
      </c>
      <c r="L40" s="14">
        <v>4.0328126024677065E-2</v>
      </c>
      <c r="M40" s="14">
        <f>L40*0</f>
        <v>0</v>
      </c>
      <c r="N40" s="14">
        <v>4.3101034277781655E-2</v>
      </c>
      <c r="O40" s="14">
        <f>N40*0</f>
        <v>0</v>
      </c>
      <c r="P40" s="14">
        <v>4.448472611510175E-2</v>
      </c>
      <c r="Q40" s="14">
        <f>P40*0</f>
        <v>0</v>
      </c>
      <c r="R40" s="14">
        <v>4.9748652898701763E-2</v>
      </c>
      <c r="S40" s="14">
        <f>R40*0</f>
        <v>0</v>
      </c>
      <c r="T40" s="14">
        <v>6.4747365114529248E-2</v>
      </c>
      <c r="U40" s="14">
        <f>T40*0</f>
        <v>0</v>
      </c>
      <c r="V40" s="14">
        <v>4.405889995727625E-2</v>
      </c>
      <c r="W40" s="14">
        <f>V40*0</f>
        <v>0</v>
      </c>
      <c r="X40" s="14">
        <v>4.1439277701021481E-2</v>
      </c>
      <c r="Y40" s="14">
        <f>X40*0</f>
        <v>0</v>
      </c>
      <c r="Z40" s="14">
        <v>3.7163550669834088E-2</v>
      </c>
      <c r="AA40" s="14">
        <f>Z40*0</f>
        <v>0</v>
      </c>
      <c r="AB40" s="14">
        <v>1.9878353454121023E-2</v>
      </c>
      <c r="AC40" s="14">
        <f>AB40*0</f>
        <v>0</v>
      </c>
      <c r="AD40" s="14">
        <v>2.5625949129162749E-2</v>
      </c>
      <c r="AE40" s="14">
        <f>AD40*0</f>
        <v>0</v>
      </c>
      <c r="AF40" s="14">
        <v>5.6632238964447933E-2</v>
      </c>
      <c r="AG40" s="16">
        <f>AF40*0</f>
        <v>0</v>
      </c>
      <c r="AH40" s="16">
        <v>4.1151417341614753E-2</v>
      </c>
      <c r="AI40" s="16">
        <f>AH40*0</f>
        <v>0</v>
      </c>
      <c r="AJ40" s="14">
        <v>2.0729343236338061E-2</v>
      </c>
      <c r="AK40" s="14">
        <f>AJ40*0</f>
        <v>0</v>
      </c>
      <c r="AL40" s="14">
        <v>1.9846600106295877E-2</v>
      </c>
      <c r="AM40" s="14">
        <f>AL40*0</f>
        <v>0</v>
      </c>
      <c r="AN40" s="14">
        <v>5.3440589457249811E-2</v>
      </c>
      <c r="AO40" s="14">
        <f>AN40*0</f>
        <v>0</v>
      </c>
      <c r="AP40" s="14">
        <v>3.6677065815015966E-2</v>
      </c>
      <c r="AQ40" s="14">
        <f>AP40*0</f>
        <v>0</v>
      </c>
      <c r="AR40" s="14">
        <v>6.1383357884383261E-2</v>
      </c>
      <c r="AS40" s="14">
        <f>AR40*0</f>
        <v>0</v>
      </c>
      <c r="AT40" s="14">
        <v>3.0779934782878507E-2</v>
      </c>
      <c r="AU40" s="14">
        <f>AT40*0</f>
        <v>0</v>
      </c>
      <c r="AV40" s="14">
        <v>0.14082587246949649</v>
      </c>
      <c r="AW40" s="14">
        <f>AV40*0</f>
        <v>0</v>
      </c>
      <c r="AX40" s="14">
        <v>3.1626141662578072E-2</v>
      </c>
      <c r="AY40" s="14">
        <f>AX40*0</f>
        <v>0</v>
      </c>
      <c r="AZ40" s="14">
        <v>7.652463829961452E-2</v>
      </c>
      <c r="BA40" s="14">
        <f>AZ40*0</f>
        <v>0</v>
      </c>
      <c r="BB40" s="14">
        <v>0.11518495932527027</v>
      </c>
      <c r="BC40" s="14">
        <f>BB40*0</f>
        <v>0</v>
      </c>
      <c r="BD40" s="14">
        <v>3.5644433862011181E-2</v>
      </c>
      <c r="BE40" s="14">
        <f>BD40*0</f>
        <v>0</v>
      </c>
      <c r="BF40" s="14">
        <v>2.9443694647865195E-2</v>
      </c>
      <c r="BG40" s="14">
        <f>BF40*0</f>
        <v>0</v>
      </c>
      <c r="BH40" s="14">
        <v>2.9781970134326142E-2</v>
      </c>
      <c r="BI40" s="14">
        <f>BH40*0</f>
        <v>0</v>
      </c>
      <c r="BJ40" s="14">
        <v>0.13119801466957051</v>
      </c>
      <c r="BK40" s="14">
        <f>BJ40*0</f>
        <v>0</v>
      </c>
      <c r="BL40" s="14">
        <v>7.5220805100703655E-2</v>
      </c>
      <c r="BM40" s="14">
        <f>BL40*0</f>
        <v>0</v>
      </c>
      <c r="BN40" s="14">
        <v>3.1581726645903814E-2</v>
      </c>
      <c r="BO40" s="14">
        <f>BN40*0</f>
        <v>0</v>
      </c>
      <c r="BP40" s="14">
        <v>1.1751795306015424E-2</v>
      </c>
      <c r="BQ40" s="14">
        <f>BP40*0</f>
        <v>0</v>
      </c>
      <c r="BR40" s="14">
        <v>0.33660370717317251</v>
      </c>
      <c r="BS40" s="14">
        <f>BR40*0</f>
        <v>0</v>
      </c>
      <c r="BT40" s="14">
        <v>3.8296739709496493E-2</v>
      </c>
      <c r="BU40" s="14">
        <f>BT40*0</f>
        <v>0</v>
      </c>
      <c r="BV40" s="14">
        <v>3.0302636564435236E-2</v>
      </c>
      <c r="BW40" s="14">
        <f>BV40*0</f>
        <v>0</v>
      </c>
      <c r="BX40" s="14">
        <v>1.1523231598888017E-2</v>
      </c>
      <c r="BY40" s="14">
        <f>BX40*0</f>
        <v>0</v>
      </c>
      <c r="BZ40" s="14">
        <v>3.7624360476676534E-2</v>
      </c>
      <c r="CA40" s="14">
        <f>BZ40*0</f>
        <v>0</v>
      </c>
      <c r="CB40" s="53"/>
      <c r="CC40" s="53"/>
      <c r="CD40" s="53"/>
      <c r="CE40" s="53"/>
      <c r="CF40" s="53"/>
      <c r="CG40" s="53"/>
      <c r="CH40" s="53"/>
      <c r="CI40" s="53"/>
    </row>
    <row r="41" spans="1:87" ht="20.149999999999999" customHeight="1" x14ac:dyDescent="0.75">
      <c r="A41" s="171"/>
      <c r="B41" s="17" t="s">
        <v>56</v>
      </c>
      <c r="C41" s="18" t="s">
        <v>144</v>
      </c>
      <c r="D41" s="19">
        <v>6.8769659997573437E-2</v>
      </c>
      <c r="E41" s="19">
        <f>D41*0.33</f>
        <v>2.2693987799199237E-2</v>
      </c>
      <c r="F41" s="19">
        <v>6.9477787366352503E-2</v>
      </c>
      <c r="G41" s="19">
        <f>F41*0.33</f>
        <v>2.2927669830896329E-2</v>
      </c>
      <c r="H41" s="19">
        <v>0.20552650467281552</v>
      </c>
      <c r="I41" s="19">
        <f>H41*0.33</f>
        <v>6.782374654202912E-2</v>
      </c>
      <c r="J41" s="19">
        <v>0.10925298163848525</v>
      </c>
      <c r="K41" s="19">
        <f>J41*0.33</f>
        <v>3.6053483940700133E-2</v>
      </c>
      <c r="L41" s="19">
        <v>8.5952021354569558E-2</v>
      </c>
      <c r="M41" s="19">
        <f>L41*0.33</f>
        <v>2.8364167047007956E-2</v>
      </c>
      <c r="N41" s="19">
        <v>0.10587158021690268</v>
      </c>
      <c r="O41" s="19">
        <f>N41*0.33</f>
        <v>3.493762147157789E-2</v>
      </c>
      <c r="P41" s="19">
        <v>0.11615419119243282</v>
      </c>
      <c r="Q41" s="19">
        <f>P41*0.33</f>
        <v>3.8330883093502834E-2</v>
      </c>
      <c r="R41" s="19">
        <v>8.7427997696073567E-2</v>
      </c>
      <c r="S41" s="19">
        <f>R41*0.33</f>
        <v>2.8851239239704278E-2</v>
      </c>
      <c r="T41" s="19">
        <v>0.11778011888607376</v>
      </c>
      <c r="U41" s="19">
        <f>T41*0.33</f>
        <v>3.8867439232404342E-2</v>
      </c>
      <c r="V41" s="19">
        <v>9.1571916871556802E-2</v>
      </c>
      <c r="W41" s="19">
        <f>V41*0.33</f>
        <v>3.0218732567613746E-2</v>
      </c>
      <c r="X41" s="19">
        <v>6.0365268827862736E-2</v>
      </c>
      <c r="Y41" s="19">
        <f>X41*0.33</f>
        <v>1.9920538713194703E-2</v>
      </c>
      <c r="Z41" s="19">
        <v>0.10596887759445874</v>
      </c>
      <c r="AA41" s="19">
        <f>Z41*0.33</f>
        <v>3.4969729606171382E-2</v>
      </c>
      <c r="AB41" s="19">
        <v>5.7016904445114272E-2</v>
      </c>
      <c r="AC41" s="19">
        <f>AB41*0.33</f>
        <v>1.8815578466887712E-2</v>
      </c>
      <c r="AD41" s="19">
        <v>8.7198914090456672E-2</v>
      </c>
      <c r="AE41" s="19">
        <f>AD41*0.33</f>
        <v>2.8775641649850702E-2</v>
      </c>
      <c r="AF41" s="19">
        <v>0.10018951610322034</v>
      </c>
      <c r="AG41" s="21">
        <f>AF41*0.33</f>
        <v>3.3062540314062715E-2</v>
      </c>
      <c r="AH41" s="21">
        <v>6.1680616152275401E-2</v>
      </c>
      <c r="AI41" s="21">
        <f>AH41*0.33</f>
        <v>2.0354603330250885E-2</v>
      </c>
      <c r="AJ41" s="19">
        <v>6.3252010838455469E-2</v>
      </c>
      <c r="AK41" s="19">
        <f>AJ41*0.33</f>
        <v>2.0873163576690307E-2</v>
      </c>
      <c r="AL41" s="19">
        <v>5.0267864232085263E-2</v>
      </c>
      <c r="AM41" s="19">
        <f>AL41*0.33</f>
        <v>1.6588395196588137E-2</v>
      </c>
      <c r="AN41" s="19">
        <v>0.2008268722331876</v>
      </c>
      <c r="AO41" s="19">
        <f>AN41*0.33</f>
        <v>6.627286783695191E-2</v>
      </c>
      <c r="AP41" s="19">
        <v>8.4100546204412652E-2</v>
      </c>
      <c r="AQ41" s="19">
        <f>AP41*0.33</f>
        <v>2.7753180247456176E-2</v>
      </c>
      <c r="AR41" s="19">
        <v>0.14677285244835114</v>
      </c>
      <c r="AS41" s="19">
        <f>AR41*0.33</f>
        <v>4.8435041307955881E-2</v>
      </c>
      <c r="AT41" s="19">
        <v>4.8932494413746239E-2</v>
      </c>
      <c r="AU41" s="19">
        <f>AT41*0.33</f>
        <v>1.6147723156536259E-2</v>
      </c>
      <c r="AV41" s="19">
        <v>0.1351438900588279</v>
      </c>
      <c r="AW41" s="19">
        <f>AV41*0.33</f>
        <v>4.459748371941321E-2</v>
      </c>
      <c r="AX41" s="19">
        <v>5.2456868689963659E-2</v>
      </c>
      <c r="AY41" s="19">
        <f>AX41*0.33</f>
        <v>1.7310766667688007E-2</v>
      </c>
      <c r="AZ41" s="19">
        <v>0.14191188229267968</v>
      </c>
      <c r="BA41" s="19">
        <f>AZ41*0.33</f>
        <v>4.6830921156584292E-2</v>
      </c>
      <c r="BB41" s="19">
        <v>0.14331413956316233</v>
      </c>
      <c r="BC41" s="19">
        <f>BB41*0.33</f>
        <v>4.7293666055843571E-2</v>
      </c>
      <c r="BD41" s="19">
        <v>7.0837547196580503E-2</v>
      </c>
      <c r="BE41" s="19">
        <f>BD41*0.33</f>
        <v>2.3376390574871567E-2</v>
      </c>
      <c r="BF41" s="19">
        <v>6.7923811099045051E-2</v>
      </c>
      <c r="BG41" s="19">
        <f>BF41*0.33</f>
        <v>2.2414857662684869E-2</v>
      </c>
      <c r="BH41" s="19">
        <v>9.419937671739359E-2</v>
      </c>
      <c r="BI41" s="19">
        <f>BH41*0.33</f>
        <v>3.1085794316739888E-2</v>
      </c>
      <c r="BJ41" s="19">
        <v>0.14276286159520882</v>
      </c>
      <c r="BK41" s="19">
        <f>BJ41*0.33</f>
        <v>4.711174432641891E-2</v>
      </c>
      <c r="BL41" s="19">
        <v>0.14793576785840956</v>
      </c>
      <c r="BM41" s="19">
        <f>BL41*0.33</f>
        <v>4.8818803393275156E-2</v>
      </c>
      <c r="BN41" s="19">
        <v>5.2939523727768181E-2</v>
      </c>
      <c r="BO41" s="19">
        <f>BN41*0.33</f>
        <v>1.7470042830163502E-2</v>
      </c>
      <c r="BP41" s="19">
        <v>5.7391847286549599E-2</v>
      </c>
      <c r="BQ41" s="19">
        <f>BP41*0.33</f>
        <v>1.8939309604561368E-2</v>
      </c>
      <c r="BR41" s="19">
        <v>0.14080433738619161</v>
      </c>
      <c r="BS41" s="19">
        <f>BR41*0.33</f>
        <v>4.6465431337443235E-2</v>
      </c>
      <c r="BT41" s="19">
        <v>4.8150052943753491E-2</v>
      </c>
      <c r="BU41" s="19">
        <f>BT41*0.33</f>
        <v>1.5889517471438654E-2</v>
      </c>
      <c r="BV41" s="19">
        <v>9.1701042200773145E-2</v>
      </c>
      <c r="BW41" s="19">
        <f>BV41*0.33</f>
        <v>3.0261343926255138E-2</v>
      </c>
      <c r="BX41" s="19">
        <v>7.7563521253291468E-2</v>
      </c>
      <c r="BY41" s="19">
        <f>BX41*0.33</f>
        <v>2.5595962013586184E-2</v>
      </c>
      <c r="BZ41" s="19">
        <v>0.1045373240565764</v>
      </c>
      <c r="CA41" s="19">
        <f>BZ41*0.33</f>
        <v>3.4497316938670211E-2</v>
      </c>
      <c r="CB41" s="53"/>
      <c r="CC41" s="53"/>
      <c r="CD41" s="53"/>
      <c r="CE41" s="53"/>
      <c r="CF41" s="53"/>
      <c r="CG41" s="53"/>
      <c r="CH41" s="53"/>
      <c r="CI41" s="53"/>
    </row>
    <row r="42" spans="1:87" ht="20.149999999999999" customHeight="1" x14ac:dyDescent="0.75">
      <c r="A42" s="171"/>
      <c r="B42" s="17" t="s">
        <v>57</v>
      </c>
      <c r="C42" s="18" t="s">
        <v>144</v>
      </c>
      <c r="D42" s="19">
        <v>0.32040940309307731</v>
      </c>
      <c r="E42" s="19">
        <f>D42*0.67</f>
        <v>0.2146743000723618</v>
      </c>
      <c r="F42" s="19">
        <v>0.45634527162423283</v>
      </c>
      <c r="G42" s="19">
        <f>F42*0.67</f>
        <v>0.30575133198823601</v>
      </c>
      <c r="H42" s="19">
        <v>0.43790970454266753</v>
      </c>
      <c r="I42" s="19">
        <f>H42*0.67</f>
        <v>0.29339950204358728</v>
      </c>
      <c r="J42" s="19">
        <v>0.51568649242547471</v>
      </c>
      <c r="K42" s="19">
        <f>J42*0.67</f>
        <v>0.34550994992506806</v>
      </c>
      <c r="L42" s="19">
        <v>0.32154372554396921</v>
      </c>
      <c r="M42" s="19">
        <f>L42*0.67</f>
        <v>0.21543429611445938</v>
      </c>
      <c r="N42" s="19">
        <v>0.47261562715099076</v>
      </c>
      <c r="O42" s="19">
        <f>N42*0.67</f>
        <v>0.31665247019116383</v>
      </c>
      <c r="P42" s="19">
        <v>0.5302725506288658</v>
      </c>
      <c r="Q42" s="19">
        <f>P42*0.67</f>
        <v>0.35528260892134012</v>
      </c>
      <c r="R42" s="19">
        <v>0.4538998429284945</v>
      </c>
      <c r="S42" s="19">
        <f>R42*0.67</f>
        <v>0.30411289476209136</v>
      </c>
      <c r="T42" s="19">
        <v>0.48039390824614986</v>
      </c>
      <c r="U42" s="19">
        <f>T42*0.67</f>
        <v>0.32186391852492041</v>
      </c>
      <c r="V42" s="19">
        <v>0.43154430786306291</v>
      </c>
      <c r="W42" s="19">
        <f>V42*0.67</f>
        <v>0.28913468626825217</v>
      </c>
      <c r="X42" s="19">
        <v>0.31121304255003029</v>
      </c>
      <c r="Y42" s="19">
        <f>X42*0.67</f>
        <v>0.20851273850852031</v>
      </c>
      <c r="Z42" s="19">
        <v>0.44778413466435962</v>
      </c>
      <c r="AA42" s="19">
        <f>Z42*0.67</f>
        <v>0.30001537022512098</v>
      </c>
      <c r="AB42" s="19">
        <v>0.50519542568770193</v>
      </c>
      <c r="AC42" s="19">
        <f>AB42*0.67</f>
        <v>0.33848093521076034</v>
      </c>
      <c r="AD42" s="19">
        <v>0.43224880993314846</v>
      </c>
      <c r="AE42" s="19">
        <f>AD42*0.67</f>
        <v>0.28960670265520949</v>
      </c>
      <c r="AF42" s="19">
        <v>0.37865381108954205</v>
      </c>
      <c r="AG42" s="21">
        <f>AF42*0.67</f>
        <v>0.25369805342999319</v>
      </c>
      <c r="AH42" s="21">
        <v>0.31902390752832049</v>
      </c>
      <c r="AI42" s="21">
        <f>AH42*0.67</f>
        <v>0.21374601804397475</v>
      </c>
      <c r="AJ42" s="19">
        <v>0.38084269491337447</v>
      </c>
      <c r="AK42" s="19">
        <f>AJ42*0.67</f>
        <v>0.25516460559196091</v>
      </c>
      <c r="AL42" s="19">
        <v>0.38442725423541035</v>
      </c>
      <c r="AM42" s="19">
        <f>AL42*0.67</f>
        <v>0.25756626033772495</v>
      </c>
      <c r="AN42" s="19">
        <v>0.54967582800999537</v>
      </c>
      <c r="AO42" s="19">
        <f>AN42*0.67</f>
        <v>0.36828280476669695</v>
      </c>
      <c r="AP42" s="19">
        <v>0.4319000973763284</v>
      </c>
      <c r="AQ42" s="19">
        <f>AP42*0.67</f>
        <v>0.28937306524214002</v>
      </c>
      <c r="AR42" s="19">
        <v>0.36882885484896505</v>
      </c>
      <c r="AS42" s="19">
        <f>AR42*0.67</f>
        <v>0.24711533274880659</v>
      </c>
      <c r="AT42" s="19">
        <v>0.43120920824384817</v>
      </c>
      <c r="AU42" s="19">
        <f>AT42*0.67</f>
        <v>0.28891016952337828</v>
      </c>
      <c r="AV42" s="19">
        <v>0.42769485320160927</v>
      </c>
      <c r="AW42" s="19">
        <f>AV42*0.67</f>
        <v>0.28655555164507823</v>
      </c>
      <c r="AX42" s="19">
        <v>0.41483516604951748</v>
      </c>
      <c r="AY42" s="19">
        <f>AX42*0.67</f>
        <v>0.2779395612531767</v>
      </c>
      <c r="AZ42" s="19">
        <v>0.48615409269165966</v>
      </c>
      <c r="BA42" s="19">
        <f>AZ42*0.67</f>
        <v>0.32572324210341197</v>
      </c>
      <c r="BB42" s="19">
        <v>0.43237126245832336</v>
      </c>
      <c r="BC42" s="19">
        <f>BB42*0.67</f>
        <v>0.28968874584707666</v>
      </c>
      <c r="BD42" s="19">
        <v>0.36849364679565072</v>
      </c>
      <c r="BE42" s="19">
        <f>BD42*0.67</f>
        <v>0.246890743353086</v>
      </c>
      <c r="BF42" s="19">
        <v>0.43214528075208009</v>
      </c>
      <c r="BG42" s="19">
        <f>BF42*0.67</f>
        <v>0.28953733810389365</v>
      </c>
      <c r="BH42" s="19">
        <v>0.58591630008424067</v>
      </c>
      <c r="BI42" s="19">
        <f>BH42*0.67</f>
        <v>0.39256392105644128</v>
      </c>
      <c r="BJ42" s="19">
        <v>0.49807530956893342</v>
      </c>
      <c r="BK42" s="19">
        <f>BJ42*0.67</f>
        <v>0.33371045741118543</v>
      </c>
      <c r="BL42" s="19">
        <v>0.49859934296025715</v>
      </c>
      <c r="BM42" s="19">
        <f>BL42*0.67</f>
        <v>0.33406155978337232</v>
      </c>
      <c r="BN42" s="19">
        <v>0.39258080888397201</v>
      </c>
      <c r="BO42" s="19">
        <f>BN42*0.67</f>
        <v>0.26302914195226124</v>
      </c>
      <c r="BP42" s="19">
        <v>0.46316618864826181</v>
      </c>
      <c r="BQ42" s="19">
        <f>BP42*0.67</f>
        <v>0.31032134639433545</v>
      </c>
      <c r="BR42" s="19">
        <v>0.31744680828564964</v>
      </c>
      <c r="BS42" s="19">
        <f>BR42*0.67</f>
        <v>0.21268936155138526</v>
      </c>
      <c r="BT42" s="19">
        <v>0.22709758859798318</v>
      </c>
      <c r="BU42" s="19">
        <f>BT42*0.67</f>
        <v>0.15215538436064874</v>
      </c>
      <c r="BV42" s="19">
        <v>0.48042260952293359</v>
      </c>
      <c r="BW42" s="19">
        <f>BV42*0.67</f>
        <v>0.32188314838036552</v>
      </c>
      <c r="BX42" s="19">
        <v>0.53469651268430263</v>
      </c>
      <c r="BY42" s="19">
        <f>BX42*0.67</f>
        <v>0.35824666349848278</v>
      </c>
      <c r="BZ42" s="19">
        <v>0.56136210784524787</v>
      </c>
      <c r="CA42" s="19">
        <f>BZ42*0.67</f>
        <v>0.37611261225631609</v>
      </c>
      <c r="CB42" s="53"/>
      <c r="CC42" s="53"/>
      <c r="CD42" s="53"/>
      <c r="CE42" s="53"/>
      <c r="CF42" s="53"/>
      <c r="CG42" s="53"/>
      <c r="CH42" s="53"/>
      <c r="CI42" s="53"/>
    </row>
    <row r="43" spans="1:87" ht="20.149999999999999" customHeight="1" x14ac:dyDescent="0.75">
      <c r="A43" s="171"/>
      <c r="B43" s="17" t="s">
        <v>58</v>
      </c>
      <c r="C43" s="18" t="s">
        <v>144</v>
      </c>
      <c r="D43" s="19">
        <v>0.5378172049152351</v>
      </c>
      <c r="E43" s="19">
        <f>D43*1</f>
        <v>0.5378172049152351</v>
      </c>
      <c r="F43" s="19">
        <v>0.42726060409139099</v>
      </c>
      <c r="G43" s="19">
        <f>F43*1</f>
        <v>0.42726060409139099</v>
      </c>
      <c r="H43" s="19">
        <v>0.17087587230080889</v>
      </c>
      <c r="I43" s="19">
        <f>H43*1</f>
        <v>0.17087587230080889</v>
      </c>
      <c r="J43" s="19">
        <v>0.23461346314575082</v>
      </c>
      <c r="K43" s="19">
        <f>J43*1</f>
        <v>0.23461346314575082</v>
      </c>
      <c r="L43" s="19">
        <v>0.5071926826554275</v>
      </c>
      <c r="M43" s="19">
        <f>L43*1</f>
        <v>0.5071926826554275</v>
      </c>
      <c r="N43" s="19">
        <v>0.34621542447929621</v>
      </c>
      <c r="O43" s="19">
        <f>N43*1</f>
        <v>0.34621542447929621</v>
      </c>
      <c r="P43" s="19">
        <v>0.2369875412961516</v>
      </c>
      <c r="Q43" s="19">
        <f>P43*1</f>
        <v>0.2369875412961516</v>
      </c>
      <c r="R43" s="19">
        <v>0.34838278288820868</v>
      </c>
      <c r="S43" s="19">
        <f>R43*1</f>
        <v>0.34838278288820868</v>
      </c>
      <c r="T43" s="19">
        <v>0.2114480073984048</v>
      </c>
      <c r="U43" s="19">
        <f>T43*1</f>
        <v>0.2114480073984048</v>
      </c>
      <c r="V43" s="19">
        <v>0.37158321974003394</v>
      </c>
      <c r="W43" s="19">
        <f>V43*1</f>
        <v>0.37158321974003394</v>
      </c>
      <c r="X43" s="19">
        <v>0.54891020571966909</v>
      </c>
      <c r="Y43" s="19">
        <f>X43*1</f>
        <v>0.54891020571966909</v>
      </c>
      <c r="Z43" s="19">
        <v>0.39519648496462301</v>
      </c>
      <c r="AA43" s="19">
        <f>Z43*1</f>
        <v>0.39519648496462301</v>
      </c>
      <c r="AB43" s="19">
        <v>0.37944622898357921</v>
      </c>
      <c r="AC43" s="19">
        <f>AB43*1</f>
        <v>0.37944622898357921</v>
      </c>
      <c r="AD43" s="19">
        <v>0.40604618094482975</v>
      </c>
      <c r="AE43" s="19">
        <f>AD43*1</f>
        <v>0.40604618094482975</v>
      </c>
      <c r="AF43" s="19">
        <v>0.44409429851764026</v>
      </c>
      <c r="AG43" s="21">
        <f>AF43*1</f>
        <v>0.44409429851764026</v>
      </c>
      <c r="AH43" s="21">
        <v>0.55853063340731313</v>
      </c>
      <c r="AI43" s="21">
        <f>AH43*1</f>
        <v>0.55853063340731313</v>
      </c>
      <c r="AJ43" s="19">
        <v>0.51286323906642672</v>
      </c>
      <c r="AK43" s="19">
        <f>AJ43*1</f>
        <v>0.51286323906642672</v>
      </c>
      <c r="AL43" s="19">
        <v>0.45050933353521977</v>
      </c>
      <c r="AM43" s="19">
        <f>AL43*1</f>
        <v>0.45050933353521977</v>
      </c>
      <c r="AN43" s="19">
        <v>0.14147845325746308</v>
      </c>
      <c r="AO43" s="19">
        <f>AN43*1</f>
        <v>0.14147845325746308</v>
      </c>
      <c r="AP43" s="19">
        <v>0.39840865177592549</v>
      </c>
      <c r="AQ43" s="19">
        <f>AP43*1</f>
        <v>0.39840865177592549</v>
      </c>
      <c r="AR43" s="19">
        <v>0.3876252490265959</v>
      </c>
      <c r="AS43" s="19">
        <f>AR43*1</f>
        <v>0.3876252490265959</v>
      </c>
      <c r="AT43" s="19">
        <v>0.42894707278964445</v>
      </c>
      <c r="AU43" s="19">
        <f>AT43*1</f>
        <v>0.42894707278964445</v>
      </c>
      <c r="AV43" s="19">
        <v>0.25225531726201955</v>
      </c>
      <c r="AW43" s="19">
        <f>AV43*1</f>
        <v>0.25225531726201955</v>
      </c>
      <c r="AX43" s="19">
        <v>0.46336813430226637</v>
      </c>
      <c r="AY43" s="19">
        <f>AX43*1</f>
        <v>0.46336813430226637</v>
      </c>
      <c r="AZ43" s="19">
        <v>0.25788921421169608</v>
      </c>
      <c r="BA43" s="19">
        <f>AZ43*1</f>
        <v>0.25788921421169608</v>
      </c>
      <c r="BB43" s="19">
        <v>0.23111525075366182</v>
      </c>
      <c r="BC43" s="19">
        <f>BB43*1</f>
        <v>0.23111525075366182</v>
      </c>
      <c r="BD43" s="19">
        <v>0.49315479756840408</v>
      </c>
      <c r="BE43" s="19">
        <f>BD43*1</f>
        <v>0.49315479756840408</v>
      </c>
      <c r="BF43" s="19">
        <v>0.45288136347229874</v>
      </c>
      <c r="BG43" s="19">
        <f>BF43*1</f>
        <v>0.45288136347229874</v>
      </c>
      <c r="BH43" s="19">
        <v>0.22984423423241546</v>
      </c>
      <c r="BI43" s="19">
        <f>BH43*1</f>
        <v>0.22984423423241546</v>
      </c>
      <c r="BJ43" s="19">
        <v>0.20685085408254808</v>
      </c>
      <c r="BK43" s="19">
        <f>BJ43*1</f>
        <v>0.20685085408254808</v>
      </c>
      <c r="BL43" s="19">
        <v>0.1982461957779485</v>
      </c>
      <c r="BM43" s="19">
        <f>BL43*1</f>
        <v>0.1982461957779485</v>
      </c>
      <c r="BN43" s="19">
        <v>0.48839675786968578</v>
      </c>
      <c r="BO43" s="19">
        <f>BN43*1</f>
        <v>0.48839675786968578</v>
      </c>
      <c r="BP43" s="19">
        <v>0.41006515686005973</v>
      </c>
      <c r="BQ43" s="19">
        <f>BP43*1</f>
        <v>0.41006515686005973</v>
      </c>
      <c r="BR43" s="19">
        <v>0.13496329675248461</v>
      </c>
      <c r="BS43" s="19">
        <f>BR43*1</f>
        <v>0.13496329675248461</v>
      </c>
      <c r="BT43" s="19">
        <v>0.67559525620261041</v>
      </c>
      <c r="BU43" s="19">
        <f>BT43*1</f>
        <v>0.67559525620261041</v>
      </c>
      <c r="BV43" s="19">
        <v>0.32756490211356182</v>
      </c>
      <c r="BW43" s="19">
        <f>BV43*1</f>
        <v>0.32756490211356182</v>
      </c>
      <c r="BX43" s="19">
        <v>0.30948490684035984</v>
      </c>
      <c r="BY43" s="19">
        <f>BX43*1</f>
        <v>0.30948490684035984</v>
      </c>
      <c r="BZ43" s="19">
        <v>0.26487541585831864</v>
      </c>
      <c r="CA43" s="19">
        <f>BZ43*1</f>
        <v>0.26487541585831864</v>
      </c>
      <c r="CB43" s="53"/>
      <c r="CC43" s="53"/>
      <c r="CD43" s="53"/>
      <c r="CE43" s="53"/>
      <c r="CF43" s="53"/>
      <c r="CG43" s="53"/>
      <c r="CH43" s="53"/>
      <c r="CI43" s="53"/>
    </row>
    <row r="44" spans="1:87" ht="39.75" customHeight="1" x14ac:dyDescent="0.75">
      <c r="A44" s="171"/>
      <c r="B44" s="17" t="s">
        <v>59</v>
      </c>
      <c r="C44" s="18" t="s">
        <v>144</v>
      </c>
      <c r="D44" s="19">
        <v>4.8069900857460206E-2</v>
      </c>
      <c r="E44" s="19">
        <f>D44*0</f>
        <v>0</v>
      </c>
      <c r="F44" s="19">
        <v>1.5800801268122958E-2</v>
      </c>
      <c r="G44" s="19">
        <f>F44*0</f>
        <v>0</v>
      </c>
      <c r="H44" s="19">
        <v>3.8606379721870428E-2</v>
      </c>
      <c r="I44" s="19">
        <f>H44*0</f>
        <v>0</v>
      </c>
      <c r="J44" s="19">
        <v>4.798144964790798E-2</v>
      </c>
      <c r="K44" s="19">
        <f>J44*0</f>
        <v>0</v>
      </c>
      <c r="L44" s="19">
        <v>4.4983444421362755E-2</v>
      </c>
      <c r="M44" s="19">
        <f>L44*0</f>
        <v>0</v>
      </c>
      <c r="N44" s="19">
        <v>3.2196333875032193E-2</v>
      </c>
      <c r="O44" s="19">
        <f>N44*0</f>
        <v>0</v>
      </c>
      <c r="P44" s="19">
        <v>7.2100990767449469E-2</v>
      </c>
      <c r="Q44" s="19">
        <f>P44*0</f>
        <v>0</v>
      </c>
      <c r="R44" s="19">
        <v>6.0540723588522562E-2</v>
      </c>
      <c r="S44" s="19">
        <f>R44*0</f>
        <v>0</v>
      </c>
      <c r="T44" s="19">
        <v>0.12563060035483856</v>
      </c>
      <c r="U44" s="19">
        <f>T44*0</f>
        <v>0</v>
      </c>
      <c r="V44" s="19">
        <v>6.1241655568064636E-2</v>
      </c>
      <c r="W44" s="19">
        <f>V44*0</f>
        <v>0</v>
      </c>
      <c r="X44" s="19">
        <v>3.807220520141897E-2</v>
      </c>
      <c r="Y44" s="19">
        <f>X44*0</f>
        <v>0</v>
      </c>
      <c r="Z44" s="19">
        <v>1.3886952106729822E-2</v>
      </c>
      <c r="AA44" s="19">
        <f>Z44*0</f>
        <v>0</v>
      </c>
      <c r="AB44" s="19">
        <v>3.8463087429484163E-2</v>
      </c>
      <c r="AC44" s="19">
        <f>AB44*0</f>
        <v>0</v>
      </c>
      <c r="AD44" s="19">
        <v>4.8880145902400744E-2</v>
      </c>
      <c r="AE44" s="19">
        <f>AD44*0</f>
        <v>0</v>
      </c>
      <c r="AF44" s="19">
        <v>2.0430135325151214E-2</v>
      </c>
      <c r="AG44" s="21">
        <f>AF44*0</f>
        <v>0</v>
      </c>
      <c r="AH44" s="21">
        <v>1.9613425570479511E-2</v>
      </c>
      <c r="AI44" s="21">
        <f>AH44*0</f>
        <v>0</v>
      </c>
      <c r="AJ44" s="19">
        <v>2.2312711945407862E-2</v>
      </c>
      <c r="AK44" s="19">
        <f>AJ44*0</f>
        <v>0</v>
      </c>
      <c r="AL44" s="19">
        <v>9.4948947890987317E-2</v>
      </c>
      <c r="AM44" s="19">
        <f>AL44*0</f>
        <v>0</v>
      </c>
      <c r="AN44" s="19">
        <v>5.4578257042104242E-2</v>
      </c>
      <c r="AO44" s="19">
        <f>AN44*0</f>
        <v>0</v>
      </c>
      <c r="AP44" s="19">
        <v>4.8913638828313372E-2</v>
      </c>
      <c r="AQ44" s="19">
        <f>AP44*0</f>
        <v>0</v>
      </c>
      <c r="AR44" s="19">
        <v>3.5389685791707079E-2</v>
      </c>
      <c r="AS44" s="19">
        <f>AR44*0</f>
        <v>0</v>
      </c>
      <c r="AT44" s="19">
        <v>6.0131289769884813E-2</v>
      </c>
      <c r="AU44" s="19">
        <f>AT44*0</f>
        <v>0</v>
      </c>
      <c r="AV44" s="19">
        <v>4.4080067008047077E-2</v>
      </c>
      <c r="AW44" s="19">
        <f>AV44*0</f>
        <v>0</v>
      </c>
      <c r="AX44" s="19">
        <v>3.7713689295677651E-2</v>
      </c>
      <c r="AY44" s="19">
        <f>AX44*0</f>
        <v>0</v>
      </c>
      <c r="AZ44" s="19">
        <v>3.7520172504351579E-2</v>
      </c>
      <c r="BA44" s="19">
        <f>AZ44*0</f>
        <v>0</v>
      </c>
      <c r="BB44" s="19">
        <v>7.8014387899585536E-2</v>
      </c>
      <c r="BC44" s="19">
        <f>BB44*0</f>
        <v>0</v>
      </c>
      <c r="BD44" s="19">
        <v>3.1869574577350492E-2</v>
      </c>
      <c r="BE44" s="19">
        <f>BD44*0</f>
        <v>0</v>
      </c>
      <c r="BF44" s="19">
        <v>1.7605850028708632E-2</v>
      </c>
      <c r="BG44" s="19">
        <f>BF44*0</f>
        <v>0</v>
      </c>
      <c r="BH44" s="19">
        <v>6.0258118831625039E-2</v>
      </c>
      <c r="BI44" s="19">
        <f>BH44*0</f>
        <v>0</v>
      </c>
      <c r="BJ44" s="19">
        <v>2.1112960083736362E-2</v>
      </c>
      <c r="BK44" s="19">
        <f>BJ44*0</f>
        <v>0</v>
      </c>
      <c r="BL44" s="19">
        <v>7.9997888302678288E-2</v>
      </c>
      <c r="BM44" s="19">
        <f>BL44*0</f>
        <v>0</v>
      </c>
      <c r="BN44" s="19">
        <v>3.4501182872666632E-2</v>
      </c>
      <c r="BO44" s="19">
        <f>BN44*0</f>
        <v>0</v>
      </c>
      <c r="BP44" s="19">
        <v>5.7625011899110262E-2</v>
      </c>
      <c r="BQ44" s="19">
        <f>BP44*0</f>
        <v>0</v>
      </c>
      <c r="BR44" s="19">
        <v>7.0181850402504312E-2</v>
      </c>
      <c r="BS44" s="19">
        <f>BR44*0</f>
        <v>0</v>
      </c>
      <c r="BT44" s="19">
        <v>1.0860362546154629E-2</v>
      </c>
      <c r="BU44" s="19">
        <f>BT44*0</f>
        <v>0</v>
      </c>
      <c r="BV44" s="19">
        <v>7.0008809598292546E-2</v>
      </c>
      <c r="BW44" s="19">
        <f>BV44*0</f>
        <v>0</v>
      </c>
      <c r="BX44" s="19">
        <v>6.6731827623154813E-2</v>
      </c>
      <c r="BY44" s="19">
        <f>BX44*0</f>
        <v>0</v>
      </c>
      <c r="BZ44" s="19">
        <v>3.1600791763177975E-2</v>
      </c>
      <c r="CA44" s="19">
        <f>BZ44*0</f>
        <v>0</v>
      </c>
      <c r="CB44" s="53"/>
      <c r="CC44" s="53"/>
      <c r="CD44" s="53"/>
      <c r="CE44" s="53"/>
      <c r="CF44" s="53"/>
      <c r="CG44" s="53"/>
      <c r="CH44" s="53"/>
      <c r="CI44" s="53"/>
    </row>
    <row r="45" spans="1:87" ht="19.25" customHeight="1" x14ac:dyDescent="0.75">
      <c r="A45" s="172"/>
      <c r="B45" s="7" t="s">
        <v>147</v>
      </c>
      <c r="C45" s="8"/>
      <c r="D45" s="29"/>
      <c r="E45" s="34">
        <f>(E40+E41+E42+E43+E44)</f>
        <v>0.77518549278679616</v>
      </c>
      <c r="F45" s="34"/>
      <c r="G45" s="34">
        <f>(G40+G41+G42+G43+G44)</f>
        <v>0.75593960591052334</v>
      </c>
      <c r="H45" s="34"/>
      <c r="I45" s="34">
        <f>(I40+I41+I42+I43+I44)</f>
        <v>0.5320991208864253</v>
      </c>
      <c r="J45" s="34"/>
      <c r="K45" s="34">
        <f>(K40+K41+K42+K43+K44)</f>
        <v>0.61617689701151901</v>
      </c>
      <c r="L45" s="34"/>
      <c r="M45" s="34">
        <f>(M40+M41+M42+M43+M44)</f>
        <v>0.75099114581689486</v>
      </c>
      <c r="N45" s="34"/>
      <c r="O45" s="34">
        <f>(O40+O41+O42+O43+O44)</f>
        <v>0.6978055161420379</v>
      </c>
      <c r="P45" s="34"/>
      <c r="Q45" s="34">
        <f>(Q40+Q41+Q42+Q43+Q44)</f>
        <v>0.6306010333109946</v>
      </c>
      <c r="R45" s="34"/>
      <c r="S45" s="34">
        <f>(S40+S41+S42+S43+S44)</f>
        <v>0.68134691689000437</v>
      </c>
      <c r="T45" s="34"/>
      <c r="U45" s="34">
        <f>(U40+U41+U42+U43+U44)</f>
        <v>0.57217936515572954</v>
      </c>
      <c r="V45" s="34"/>
      <c r="W45" s="34">
        <f>(W40+W41+W42+W43+W44)</f>
        <v>0.69093663857589993</v>
      </c>
      <c r="X45" s="34"/>
      <c r="Y45" s="34">
        <f>(Y40+Y41+Y42+Y43+Y44)</f>
        <v>0.77734348294138411</v>
      </c>
      <c r="Z45" s="34"/>
      <c r="AA45" s="34">
        <f>(AA40+AA41+AA42+AA43+AA44)</f>
        <v>0.73018158479591544</v>
      </c>
      <c r="AB45" s="34"/>
      <c r="AC45" s="34">
        <f>(AC40+AC41+AC42+AC43+AC44)</f>
        <v>0.73674274266122719</v>
      </c>
      <c r="AD45" s="34"/>
      <c r="AE45" s="34">
        <f>(AE40+AE41+AE42+AE43+AE44)</f>
        <v>0.72442852524988988</v>
      </c>
      <c r="AF45" s="34"/>
      <c r="AG45" s="34">
        <f>(AG40+AG41+AG42+AG43+AG44)</f>
        <v>0.7308548922616962</v>
      </c>
      <c r="AH45" s="34"/>
      <c r="AI45" s="34">
        <f>(AI40+AI41+AI42+AI43+AI44)</f>
        <v>0.79263125478153873</v>
      </c>
      <c r="AJ45" s="34"/>
      <c r="AK45" s="34">
        <f>(AK40+AK41+AK42+AK43+AK44)</f>
        <v>0.78890100823507792</v>
      </c>
      <c r="AL45" s="34"/>
      <c r="AM45" s="34">
        <f>(AM40+AM41+AM42+AM43+AM44)</f>
        <v>0.72466398906953278</v>
      </c>
      <c r="AN45" s="34"/>
      <c r="AO45" s="34">
        <f>(AO40+AO41+AO42+AO43+AO44)</f>
        <v>0.57603412586111191</v>
      </c>
      <c r="AP45" s="34"/>
      <c r="AQ45" s="34">
        <f>(AQ40+AQ41+AQ42+AQ43+AQ44)</f>
        <v>0.71553489726552166</v>
      </c>
      <c r="AR45" s="34"/>
      <c r="AS45" s="34">
        <f>(AS40+AS41+AS42+AS43+AS44)</f>
        <v>0.68317562308335833</v>
      </c>
      <c r="AT45" s="34"/>
      <c r="AU45" s="34">
        <f>(AU40+AU41+AU42+AU43+AU44)</f>
        <v>0.73400496546955907</v>
      </c>
      <c r="AV45" s="34"/>
      <c r="AW45" s="34">
        <f>(AW40+AW41+AW42+AW43+AW44)</f>
        <v>0.58340835262651103</v>
      </c>
      <c r="AX45" s="34"/>
      <c r="AY45" s="34">
        <f>(AY40+AY41+AY42+AY43+AY44)</f>
        <v>0.75861846222313112</v>
      </c>
      <c r="AZ45" s="34"/>
      <c r="BA45" s="34">
        <f>(BA40+BA41+BA42+BA43+BA44)</f>
        <v>0.63044337747169232</v>
      </c>
      <c r="BB45" s="34"/>
      <c r="BC45" s="34">
        <f>(BC40+BC41+BC42+BC43+BC44)</f>
        <v>0.56809766265658201</v>
      </c>
      <c r="BD45" s="34"/>
      <c r="BE45" s="34">
        <f>(BE40+BE41+BE42+BE43+BE44)</f>
        <v>0.76342193149636173</v>
      </c>
      <c r="BF45" s="34"/>
      <c r="BG45" s="34">
        <f>(BG40+BG41+BG42+BG43+BG44)</f>
        <v>0.7648335592388773</v>
      </c>
      <c r="BH45" s="34"/>
      <c r="BI45" s="34">
        <f>(BI40+BI41+BI42+BI43+BI44)</f>
        <v>0.6534939496055967</v>
      </c>
      <c r="BJ45" s="34"/>
      <c r="BK45" s="34">
        <f>(BK40+BK41+BK42+BK43+BK44)</f>
        <v>0.58767305582015239</v>
      </c>
      <c r="BL45" s="34"/>
      <c r="BM45" s="34">
        <f>(BM40+BM41+BM42+BM43+BM44)</f>
        <v>0.58112655895459597</v>
      </c>
      <c r="BN45" s="34"/>
      <c r="BO45" s="34">
        <f>(BO40+BO41+BO42+BO43+BO44)</f>
        <v>0.76889594265211048</v>
      </c>
      <c r="BP45" s="34"/>
      <c r="BQ45" s="34">
        <f>(BQ40+BQ41+BQ42+BQ43+BQ44)</f>
        <v>0.7393258128589566</v>
      </c>
      <c r="BR45" s="34"/>
      <c r="BS45" s="34">
        <f>(BS40+BS41+BS42+BS43+BS44)</f>
        <v>0.39411808964131312</v>
      </c>
      <c r="BT45" s="34"/>
      <c r="BU45" s="34">
        <f>(BU40+BU41+BU42+BU43+BU44)</f>
        <v>0.84364015803469783</v>
      </c>
      <c r="BV45" s="34"/>
      <c r="BW45" s="34">
        <f>(BW40+BW41+BW42+BW43+BW44)</f>
        <v>0.67970939442018241</v>
      </c>
      <c r="BX45" s="34"/>
      <c r="BY45" s="34">
        <f>(BY40+BY41+BY42+BY43+BY44)</f>
        <v>0.69332753235242883</v>
      </c>
      <c r="BZ45" s="34"/>
      <c r="CA45" s="34">
        <f>(CA40+CA41+CA42+CA43+CA44)</f>
        <v>0.67548534505330493</v>
      </c>
      <c r="CB45" s="34"/>
      <c r="CC45" s="34"/>
      <c r="CD45" s="34"/>
      <c r="CE45" s="34"/>
      <c r="CF45" s="34"/>
      <c r="CG45" s="34"/>
      <c r="CH45" s="34"/>
      <c r="CI45" s="53"/>
    </row>
    <row r="46" spans="1:87" ht="20.149999999999999" customHeight="1" thickBot="1" x14ac:dyDescent="0.9">
      <c r="A46" s="172"/>
      <c r="B46" s="7" t="s">
        <v>40</v>
      </c>
      <c r="C46" s="8" t="s">
        <v>143</v>
      </c>
      <c r="D46" s="24">
        <v>855</v>
      </c>
      <c r="E46" s="24"/>
      <c r="F46" s="24">
        <v>851</v>
      </c>
      <c r="G46" s="24"/>
      <c r="H46" s="24">
        <v>861</v>
      </c>
      <c r="I46" s="24"/>
      <c r="J46" s="24">
        <v>871</v>
      </c>
      <c r="K46" s="24"/>
      <c r="L46" s="24">
        <v>862</v>
      </c>
      <c r="M46" s="24"/>
      <c r="N46" s="24">
        <v>857</v>
      </c>
      <c r="O46" s="24"/>
      <c r="P46" s="24">
        <v>849</v>
      </c>
      <c r="Q46" s="24"/>
      <c r="R46" s="24">
        <v>854</v>
      </c>
      <c r="S46" s="24"/>
      <c r="T46" s="24">
        <v>861</v>
      </c>
      <c r="U46" s="24"/>
      <c r="V46" s="24">
        <v>852</v>
      </c>
      <c r="W46" s="24"/>
      <c r="X46" s="24">
        <v>871</v>
      </c>
      <c r="Y46" s="24"/>
      <c r="Z46" s="24">
        <v>853</v>
      </c>
      <c r="AA46" s="24"/>
      <c r="AB46" s="24">
        <v>848</v>
      </c>
      <c r="AC46" s="24"/>
      <c r="AD46" s="24">
        <v>869</v>
      </c>
      <c r="AE46" s="24"/>
      <c r="AF46" s="24">
        <v>882</v>
      </c>
      <c r="AG46" s="25"/>
      <c r="AH46" s="25">
        <v>849</v>
      </c>
      <c r="AI46" s="25"/>
      <c r="AJ46" s="24">
        <v>851</v>
      </c>
      <c r="AK46" s="24"/>
      <c r="AL46" s="24">
        <v>857</v>
      </c>
      <c r="AM46" s="24"/>
      <c r="AN46" s="24">
        <v>857</v>
      </c>
      <c r="AO46" s="24"/>
      <c r="AP46" s="24">
        <v>859</v>
      </c>
      <c r="AQ46" s="24"/>
      <c r="AR46" s="24">
        <v>853</v>
      </c>
      <c r="AS46" s="24"/>
      <c r="AT46" s="24">
        <v>855</v>
      </c>
      <c r="AU46" s="24"/>
      <c r="AV46" s="24">
        <v>861</v>
      </c>
      <c r="AW46" s="24"/>
      <c r="AX46" s="24">
        <v>849</v>
      </c>
      <c r="AY46" s="24"/>
      <c r="AZ46" s="24">
        <v>855</v>
      </c>
      <c r="BA46" s="24"/>
      <c r="BB46" s="24">
        <v>846</v>
      </c>
      <c r="BC46" s="24"/>
      <c r="BD46" s="24">
        <v>878</v>
      </c>
      <c r="BE46" s="24"/>
      <c r="BF46" s="24">
        <v>853</v>
      </c>
      <c r="BG46" s="24"/>
      <c r="BH46" s="24">
        <v>860</v>
      </c>
      <c r="BI46" s="24"/>
      <c r="BJ46" s="24">
        <v>855</v>
      </c>
      <c r="BK46" s="24"/>
      <c r="BL46" s="24">
        <v>853</v>
      </c>
      <c r="BM46" s="24"/>
      <c r="BN46" s="24">
        <v>839</v>
      </c>
      <c r="BO46" s="24"/>
      <c r="BP46" s="24">
        <v>855</v>
      </c>
      <c r="BQ46" s="24"/>
      <c r="BR46" s="24">
        <v>856</v>
      </c>
      <c r="BS46" s="24"/>
      <c r="BT46" s="24">
        <v>865</v>
      </c>
      <c r="BU46" s="24"/>
      <c r="BV46" s="24">
        <v>846</v>
      </c>
      <c r="BW46" s="24"/>
      <c r="BX46" s="24">
        <v>851</v>
      </c>
      <c r="BY46" s="24"/>
      <c r="BZ46" s="24">
        <v>853</v>
      </c>
      <c r="CA46" s="24"/>
      <c r="CB46" s="53"/>
      <c r="CC46" s="53"/>
      <c r="CD46" s="53"/>
      <c r="CE46" s="53"/>
      <c r="CF46" s="53"/>
      <c r="CG46" s="53"/>
      <c r="CH46" s="53"/>
      <c r="CI46" s="53"/>
    </row>
    <row r="47" spans="1:87" ht="20.149999999999999" customHeight="1" x14ac:dyDescent="0.75">
      <c r="A47" s="170" t="s">
        <v>63</v>
      </c>
      <c r="B47" s="12" t="s">
        <v>55</v>
      </c>
      <c r="C47" s="13" t="s">
        <v>144</v>
      </c>
      <c r="D47" s="14">
        <v>4.4583718061512456E-2</v>
      </c>
      <c r="E47" s="14">
        <f>D47*0</f>
        <v>0</v>
      </c>
      <c r="F47" s="14">
        <v>6.1853844529636756E-2</v>
      </c>
      <c r="G47" s="14">
        <f>F47*0</f>
        <v>0</v>
      </c>
      <c r="H47" s="14">
        <v>0.36108490149042849</v>
      </c>
      <c r="I47" s="14">
        <f>H47*0</f>
        <v>0</v>
      </c>
      <c r="J47" s="14">
        <v>0.11045140855426436</v>
      </c>
      <c r="K47" s="14">
        <f>J47*0</f>
        <v>0</v>
      </c>
      <c r="L47" s="14">
        <v>4.2865602768166096E-2</v>
      </c>
      <c r="M47" s="14">
        <f>L47*0</f>
        <v>0</v>
      </c>
      <c r="N47" s="14">
        <v>3.8102185560632822E-2</v>
      </c>
      <c r="O47" s="14">
        <f>N47*0</f>
        <v>0</v>
      </c>
      <c r="P47" s="14">
        <v>7.0761771486773928E-2</v>
      </c>
      <c r="Q47" s="14">
        <f>P47*0</f>
        <v>0</v>
      </c>
      <c r="R47" s="14">
        <v>5.7032516306663596E-2</v>
      </c>
      <c r="S47" s="14">
        <f>R47*0</f>
        <v>0</v>
      </c>
      <c r="T47" s="14">
        <v>0.14249912031077297</v>
      </c>
      <c r="U47" s="14">
        <f>T47*0</f>
        <v>0</v>
      </c>
      <c r="V47" s="14">
        <v>8.1439194801153261E-2</v>
      </c>
      <c r="W47" s="14">
        <f>V47*0</f>
        <v>0</v>
      </c>
      <c r="X47" s="14">
        <v>4.2133397603281143E-2</v>
      </c>
      <c r="Y47" s="14">
        <f>X47*0</f>
        <v>0</v>
      </c>
      <c r="Z47" s="14">
        <v>3.2618136351065974E-2</v>
      </c>
      <c r="AA47" s="14">
        <f>Z47*0</f>
        <v>0</v>
      </c>
      <c r="AB47" s="14">
        <v>4.2873509376207514E-2</v>
      </c>
      <c r="AC47" s="14">
        <f>AB47*0</f>
        <v>0</v>
      </c>
      <c r="AD47" s="14">
        <v>1.1274106224331858E-2</v>
      </c>
      <c r="AE47" s="14">
        <f>AD47*0</f>
        <v>0</v>
      </c>
      <c r="AF47" s="14">
        <v>5.7044737505858339E-2</v>
      </c>
      <c r="AG47" s="16">
        <f>AF47*0</f>
        <v>0</v>
      </c>
      <c r="AH47" s="16">
        <v>8.1875909128868662E-2</v>
      </c>
      <c r="AI47" s="16">
        <f>AH47*0</f>
        <v>0</v>
      </c>
      <c r="AJ47" s="14">
        <v>3.2290194860806906E-2</v>
      </c>
      <c r="AK47" s="14">
        <f>AJ47*0</f>
        <v>0</v>
      </c>
      <c r="AL47" s="14">
        <v>2.3674049677165524E-2</v>
      </c>
      <c r="AM47" s="14">
        <f>AL47*0</f>
        <v>0</v>
      </c>
      <c r="AN47" s="14">
        <v>8.585929795443896E-2</v>
      </c>
      <c r="AO47" s="14">
        <f>AN47*0</f>
        <v>0</v>
      </c>
      <c r="AP47" s="14">
        <v>4.5299136932542512E-2</v>
      </c>
      <c r="AQ47" s="14">
        <f>AP47*0</f>
        <v>0</v>
      </c>
      <c r="AR47" s="14">
        <v>3.383101258342941E-2</v>
      </c>
      <c r="AS47" s="14">
        <f>AR47*0</f>
        <v>0</v>
      </c>
      <c r="AT47" s="14">
        <v>2.5121632893577283E-2</v>
      </c>
      <c r="AU47" s="14">
        <f>AT47*0</f>
        <v>0</v>
      </c>
      <c r="AV47" s="14">
        <v>0.12138751466719823</v>
      </c>
      <c r="AW47" s="14">
        <f>AV47*0</f>
        <v>0</v>
      </c>
      <c r="AX47" s="14">
        <v>3.3464558628721289E-2</v>
      </c>
      <c r="AY47" s="14">
        <f>AX47*0</f>
        <v>0</v>
      </c>
      <c r="AZ47" s="14">
        <v>0.13797601262488041</v>
      </c>
      <c r="BA47" s="14">
        <f>AZ47*0</f>
        <v>0</v>
      </c>
      <c r="BB47" s="14">
        <v>0.17980478322221671</v>
      </c>
      <c r="BC47" s="14">
        <f>BB47*0</f>
        <v>0</v>
      </c>
      <c r="BD47" s="14">
        <v>3.1913975012198656E-2</v>
      </c>
      <c r="BE47" s="14">
        <f>BD47*0</f>
        <v>0</v>
      </c>
      <c r="BF47" s="14">
        <v>6.300491366001168E-2</v>
      </c>
      <c r="BG47" s="14">
        <f>BF47*0</f>
        <v>0</v>
      </c>
      <c r="BH47" s="14">
        <v>4.8601901667042709E-2</v>
      </c>
      <c r="BI47" s="14">
        <f>BH47*0</f>
        <v>0</v>
      </c>
      <c r="BJ47" s="14">
        <v>0.15553714079780226</v>
      </c>
      <c r="BK47" s="14">
        <f>BJ47*0</f>
        <v>0</v>
      </c>
      <c r="BL47" s="14">
        <v>9.9863621022851234E-2</v>
      </c>
      <c r="BM47" s="14">
        <f>BL47*0</f>
        <v>0</v>
      </c>
      <c r="BN47" s="14">
        <v>3.0248245422628668E-2</v>
      </c>
      <c r="BO47" s="14">
        <f>BN47*0</f>
        <v>0</v>
      </c>
      <c r="BP47" s="14">
        <v>2.7012236468459169E-2</v>
      </c>
      <c r="BQ47" s="14">
        <f>BP47*0</f>
        <v>0</v>
      </c>
      <c r="BR47" s="14">
        <v>0.46663022773349705</v>
      </c>
      <c r="BS47" s="14">
        <f>BR47*0</f>
        <v>0</v>
      </c>
      <c r="BT47" s="14">
        <v>1.7022162905190756E-2</v>
      </c>
      <c r="BU47" s="14">
        <f>BT47*0</f>
        <v>0</v>
      </c>
      <c r="BV47" s="14">
        <v>3.2272656397023446E-2</v>
      </c>
      <c r="BW47" s="14">
        <f>BV47*0</f>
        <v>0</v>
      </c>
      <c r="BX47" s="14">
        <v>5.6933410027948987E-2</v>
      </c>
      <c r="BY47" s="14">
        <f>BX47*0</f>
        <v>0</v>
      </c>
      <c r="BZ47" s="14">
        <v>8.2000190744140403E-2</v>
      </c>
      <c r="CA47" s="14">
        <f>BZ47*0</f>
        <v>0</v>
      </c>
      <c r="CB47" s="53"/>
      <c r="CC47" s="53"/>
      <c r="CD47" s="53"/>
      <c r="CE47" s="53"/>
      <c r="CF47" s="53"/>
      <c r="CG47" s="53"/>
      <c r="CH47" s="53"/>
      <c r="CI47" s="53"/>
    </row>
    <row r="48" spans="1:87" ht="20.149999999999999" customHeight="1" x14ac:dyDescent="0.75">
      <c r="A48" s="171"/>
      <c r="B48" s="17" t="s">
        <v>56</v>
      </c>
      <c r="C48" s="18" t="s">
        <v>144</v>
      </c>
      <c r="D48" s="19">
        <v>9.517140029177322E-2</v>
      </c>
      <c r="E48" s="19">
        <f>D48*0.33</f>
        <v>3.1406562096285166E-2</v>
      </c>
      <c r="F48" s="19">
        <v>0.11244771239684473</v>
      </c>
      <c r="G48" s="19">
        <f>F48*0.33</f>
        <v>3.7107745090958759E-2</v>
      </c>
      <c r="H48" s="19">
        <v>0.26039847185049797</v>
      </c>
      <c r="I48" s="19">
        <f>H48*0.33</f>
        <v>8.593149571066433E-2</v>
      </c>
      <c r="J48" s="19">
        <v>0.23774405438004848</v>
      </c>
      <c r="K48" s="19">
        <f>J48*0.33</f>
        <v>7.8455537945416001E-2</v>
      </c>
      <c r="L48" s="19">
        <v>8.0552316140170846E-2</v>
      </c>
      <c r="M48" s="19">
        <f>L48*0.33</f>
        <v>2.6582264326256381E-2</v>
      </c>
      <c r="N48" s="19">
        <v>0.12172465680220762</v>
      </c>
      <c r="O48" s="19">
        <f>N48*0.33</f>
        <v>4.0169136744728516E-2</v>
      </c>
      <c r="P48" s="19">
        <v>0.26840155260207049</v>
      </c>
      <c r="Q48" s="19">
        <f>P48*0.33</f>
        <v>8.857251235868327E-2</v>
      </c>
      <c r="R48" s="19">
        <v>8.8663891180253473E-2</v>
      </c>
      <c r="S48" s="19">
        <f>R48*0.33</f>
        <v>2.9259084089483647E-2</v>
      </c>
      <c r="T48" s="19">
        <v>0.25880682130921101</v>
      </c>
      <c r="U48" s="19">
        <f>T48*0.33</f>
        <v>8.5406251032039637E-2</v>
      </c>
      <c r="V48" s="19">
        <v>0.21819369715482284</v>
      </c>
      <c r="W48" s="19">
        <f>V48*0.33</f>
        <v>7.2003920061091548E-2</v>
      </c>
      <c r="X48" s="19">
        <v>6.3503502340547691E-2</v>
      </c>
      <c r="Y48" s="19">
        <f>X48*0.33</f>
        <v>2.095615577238074E-2</v>
      </c>
      <c r="Z48" s="19">
        <v>8.9572865207820165E-2</v>
      </c>
      <c r="AA48" s="19">
        <f>Z48*0.33</f>
        <v>2.9559045518580657E-2</v>
      </c>
      <c r="AB48" s="19">
        <v>0.12393844216388208</v>
      </c>
      <c r="AC48" s="19">
        <f>AB48*0.33</f>
        <v>4.0899685914081087E-2</v>
      </c>
      <c r="AD48" s="19">
        <v>4.9728873137108526E-2</v>
      </c>
      <c r="AE48" s="19">
        <f>AD48*0.33</f>
        <v>1.6410528135245815E-2</v>
      </c>
      <c r="AF48" s="19">
        <v>7.755896605916808E-2</v>
      </c>
      <c r="AG48" s="21">
        <f>AF48*0.33</f>
        <v>2.5594458799525467E-2</v>
      </c>
      <c r="AH48" s="21">
        <v>0.18003443623167015</v>
      </c>
      <c r="AI48" s="21">
        <f>AH48*0.33</f>
        <v>5.9411363956451149E-2</v>
      </c>
      <c r="AJ48" s="19">
        <v>7.3151455995535061E-2</v>
      </c>
      <c r="AK48" s="19">
        <f>AJ48*0.33</f>
        <v>2.4139980478526571E-2</v>
      </c>
      <c r="AL48" s="19">
        <v>7.2032573673181083E-2</v>
      </c>
      <c r="AM48" s="19">
        <f>AL48*0.33</f>
        <v>2.3770749312149758E-2</v>
      </c>
      <c r="AN48" s="19">
        <v>0.20952865302519871</v>
      </c>
      <c r="AO48" s="19">
        <f>AN48*0.33</f>
        <v>6.9144455498315577E-2</v>
      </c>
      <c r="AP48" s="19">
        <v>7.967338746796665E-2</v>
      </c>
      <c r="AQ48" s="19">
        <f>AP48*0.33</f>
        <v>2.6292217864428997E-2</v>
      </c>
      <c r="AR48" s="19">
        <v>9.5862864452845267E-2</v>
      </c>
      <c r="AS48" s="19">
        <f>AR48*0.33</f>
        <v>3.1634745269438942E-2</v>
      </c>
      <c r="AT48" s="19">
        <v>9.3316789818199131E-2</v>
      </c>
      <c r="AU48" s="19">
        <f>AT48*0.33</f>
        <v>3.0794540640005714E-2</v>
      </c>
      <c r="AV48" s="19">
        <v>0.18060371299219768</v>
      </c>
      <c r="AW48" s="19">
        <f>AV48*0.33</f>
        <v>5.9599225287425242E-2</v>
      </c>
      <c r="AX48" s="19">
        <v>4.3947859719725105E-2</v>
      </c>
      <c r="AY48" s="19">
        <f>AX48*0.33</f>
        <v>1.4502793707509285E-2</v>
      </c>
      <c r="AZ48" s="19">
        <v>0.21144945845830143</v>
      </c>
      <c r="BA48" s="19">
        <f>AZ48*0.33</f>
        <v>6.9778321291239481E-2</v>
      </c>
      <c r="BB48" s="19">
        <v>0.25232092408585333</v>
      </c>
      <c r="BC48" s="19">
        <f>BB48*0.33</f>
        <v>8.3265904948331596E-2</v>
      </c>
      <c r="BD48" s="19">
        <v>5.3633041534745171E-2</v>
      </c>
      <c r="BE48" s="19">
        <f>BD48*0.33</f>
        <v>1.7698903706465909E-2</v>
      </c>
      <c r="BF48" s="19">
        <v>0.14788834998176664</v>
      </c>
      <c r="BG48" s="19">
        <f>BF48*0.33</f>
        <v>4.8803155493982994E-2</v>
      </c>
      <c r="BH48" s="19">
        <v>0.10396043700383731</v>
      </c>
      <c r="BI48" s="19">
        <f>BH48*0.33</f>
        <v>3.4306944211266316E-2</v>
      </c>
      <c r="BJ48" s="19">
        <v>0.21947626235641141</v>
      </c>
      <c r="BK48" s="19">
        <f>BJ48*0.33</f>
        <v>7.2427166577615762E-2</v>
      </c>
      <c r="BL48" s="19">
        <v>0.22365079788416994</v>
      </c>
      <c r="BM48" s="19">
        <f>BL48*0.33</f>
        <v>7.3804763301776086E-2</v>
      </c>
      <c r="BN48" s="19">
        <v>9.2491048936783921E-2</v>
      </c>
      <c r="BO48" s="19">
        <f>BN48*0.33</f>
        <v>3.0522046149138695E-2</v>
      </c>
      <c r="BP48" s="19">
        <v>0.12039074309482728</v>
      </c>
      <c r="BQ48" s="19">
        <f>BP48*0.33</f>
        <v>3.9728945221293006E-2</v>
      </c>
      <c r="BR48" s="19">
        <v>0.1482672896722281</v>
      </c>
      <c r="BS48" s="19">
        <f>BR48*0.33</f>
        <v>4.8928205591835278E-2</v>
      </c>
      <c r="BT48" s="19">
        <v>0.11436153591712339</v>
      </c>
      <c r="BU48" s="19">
        <f>BT48*0.33</f>
        <v>3.7739306852650721E-2</v>
      </c>
      <c r="BV48" s="19">
        <v>0.12306165776974803</v>
      </c>
      <c r="BW48" s="19">
        <f>BV48*0.33</f>
        <v>4.0610347064016852E-2</v>
      </c>
      <c r="BX48" s="19">
        <v>0.12048837229441761</v>
      </c>
      <c r="BY48" s="19">
        <f>BX48*0.33</f>
        <v>3.9761162857157813E-2</v>
      </c>
      <c r="BZ48" s="19">
        <v>0.16124187778856633</v>
      </c>
      <c r="CA48" s="19">
        <f>BZ48*0.33</f>
        <v>5.3209819670226893E-2</v>
      </c>
      <c r="CB48" s="53"/>
      <c r="CC48" s="53"/>
      <c r="CD48" s="53"/>
      <c r="CE48" s="53"/>
      <c r="CF48" s="53"/>
      <c r="CG48" s="53"/>
      <c r="CH48" s="53"/>
      <c r="CI48" s="53"/>
    </row>
    <row r="49" spans="1:87" ht="20.149999999999999" customHeight="1" x14ac:dyDescent="0.75">
      <c r="A49" s="171"/>
      <c r="B49" s="17" t="s">
        <v>57</v>
      </c>
      <c r="C49" s="18" t="s">
        <v>144</v>
      </c>
      <c r="D49" s="19">
        <v>0.44613888795098161</v>
      </c>
      <c r="E49" s="19">
        <f>D49*0.67</f>
        <v>0.2989130549271577</v>
      </c>
      <c r="F49" s="19">
        <v>0.47590212676611254</v>
      </c>
      <c r="G49" s="19">
        <f>F49*0.67</f>
        <v>0.31885442493329541</v>
      </c>
      <c r="H49" s="19">
        <v>0.27741820346550156</v>
      </c>
      <c r="I49" s="19">
        <f>H49*0.67</f>
        <v>0.18587019632188606</v>
      </c>
      <c r="J49" s="19">
        <v>0.48041948540831553</v>
      </c>
      <c r="K49" s="19">
        <f>J49*0.67</f>
        <v>0.32188105522357141</v>
      </c>
      <c r="L49" s="19">
        <v>0.51411322130977832</v>
      </c>
      <c r="M49" s="19">
        <f>L49*0.67</f>
        <v>0.34445585827755149</v>
      </c>
      <c r="N49" s="19">
        <v>0.45762410591033142</v>
      </c>
      <c r="O49" s="19">
        <f>N49*0.67</f>
        <v>0.30660815095992205</v>
      </c>
      <c r="P49" s="19">
        <v>0.43631925865541105</v>
      </c>
      <c r="Q49" s="19">
        <f>P49*0.67</f>
        <v>0.2923339032991254</v>
      </c>
      <c r="R49" s="19">
        <v>0.47118979266514588</v>
      </c>
      <c r="S49" s="19">
        <f>R49*0.67</f>
        <v>0.31569716108564777</v>
      </c>
      <c r="T49" s="19">
        <v>0.39347236755058662</v>
      </c>
      <c r="U49" s="19">
        <f>T49*0.67</f>
        <v>0.26362648625889307</v>
      </c>
      <c r="V49" s="19">
        <v>0.46594819497628459</v>
      </c>
      <c r="W49" s="19">
        <f>V49*0.67</f>
        <v>0.31218529063411071</v>
      </c>
      <c r="X49" s="19">
        <v>0.40286148402007776</v>
      </c>
      <c r="Y49" s="19">
        <f>X49*0.67</f>
        <v>0.26991719429345212</v>
      </c>
      <c r="Z49" s="19">
        <v>0.39039088187271936</v>
      </c>
      <c r="AA49" s="19">
        <f>Z49*0.67</f>
        <v>0.26156189085472198</v>
      </c>
      <c r="AB49" s="19">
        <v>0.46182600064265356</v>
      </c>
      <c r="AC49" s="19">
        <f>AB49*0.67</f>
        <v>0.30942342043057791</v>
      </c>
      <c r="AD49" s="19">
        <v>0.42074485221756858</v>
      </c>
      <c r="AE49" s="19">
        <f>AD49*0.67</f>
        <v>0.28189905098577095</v>
      </c>
      <c r="AF49" s="19">
        <v>0.40429640208095635</v>
      </c>
      <c r="AG49" s="21">
        <f>AF49*0.67</f>
        <v>0.27087858939424075</v>
      </c>
      <c r="AH49" s="21">
        <v>0.37198878186091039</v>
      </c>
      <c r="AI49" s="21">
        <f>AH49*0.67</f>
        <v>0.24923248384680999</v>
      </c>
      <c r="AJ49" s="19">
        <v>0.42130860012590388</v>
      </c>
      <c r="AK49" s="19">
        <f>AJ49*0.67</f>
        <v>0.28227676208435559</v>
      </c>
      <c r="AL49" s="19">
        <v>0.54360900311138693</v>
      </c>
      <c r="AM49" s="19">
        <f>AL49*0.67</f>
        <v>0.36421803208462927</v>
      </c>
      <c r="AN49" s="19">
        <v>0.53754842261986879</v>
      </c>
      <c r="AO49" s="19">
        <f>AN49*0.67</f>
        <v>0.36015744315531212</v>
      </c>
      <c r="AP49" s="19">
        <v>0.41482819444697105</v>
      </c>
      <c r="AQ49" s="19">
        <f>AP49*0.67</f>
        <v>0.2779348902794706</v>
      </c>
      <c r="AR49" s="19">
        <v>0.41931676011389335</v>
      </c>
      <c r="AS49" s="19">
        <f>AR49*0.67</f>
        <v>0.28094222927630857</v>
      </c>
      <c r="AT49" s="19">
        <v>0.36556677995687958</v>
      </c>
      <c r="AU49" s="19">
        <f>AT49*0.67</f>
        <v>0.24492974257110933</v>
      </c>
      <c r="AV49" s="19">
        <v>0.46642817266180997</v>
      </c>
      <c r="AW49" s="19">
        <f>AV49*0.67</f>
        <v>0.31250687568341268</v>
      </c>
      <c r="AX49" s="19">
        <v>0.32025470487589219</v>
      </c>
      <c r="AY49" s="19">
        <f>AX49*0.67</f>
        <v>0.21457065226684779</v>
      </c>
      <c r="AZ49" s="19">
        <v>0.44775378895800666</v>
      </c>
      <c r="BA49" s="19">
        <f>AZ49*0.67</f>
        <v>0.29999503860186449</v>
      </c>
      <c r="BB49" s="19">
        <v>0.35594064750018811</v>
      </c>
      <c r="BC49" s="19">
        <f>BB49*0.67</f>
        <v>0.23848023382512604</v>
      </c>
      <c r="BD49" s="19">
        <v>0.44851581691108527</v>
      </c>
      <c r="BE49" s="19">
        <f>BD49*0.67</f>
        <v>0.30050559733042714</v>
      </c>
      <c r="BF49" s="19">
        <v>0.49833053321751825</v>
      </c>
      <c r="BG49" s="19">
        <f>BF49*0.67</f>
        <v>0.33388145725573726</v>
      </c>
      <c r="BH49" s="19">
        <v>0.53215961275919332</v>
      </c>
      <c r="BI49" s="19">
        <f>BH49*0.67</f>
        <v>0.35654694054865954</v>
      </c>
      <c r="BJ49" s="19">
        <v>0.44185178753969745</v>
      </c>
      <c r="BK49" s="19">
        <f>BJ49*0.67</f>
        <v>0.2960406976515973</v>
      </c>
      <c r="BL49" s="19">
        <v>0.43145195913093987</v>
      </c>
      <c r="BM49" s="19">
        <f>BL49*0.67</f>
        <v>0.28907281261772971</v>
      </c>
      <c r="BN49" s="19">
        <v>0.43786206621730978</v>
      </c>
      <c r="BO49" s="19">
        <f>BN49*0.67</f>
        <v>0.29336758436559757</v>
      </c>
      <c r="BP49" s="19">
        <v>0.48000178306293073</v>
      </c>
      <c r="BQ49" s="19">
        <f>BP49*0.67</f>
        <v>0.32160119465216364</v>
      </c>
      <c r="BR49" s="19">
        <v>0.2253030630410511</v>
      </c>
      <c r="BS49" s="19">
        <f>BR49*0.67</f>
        <v>0.15095305223750424</v>
      </c>
      <c r="BT49" s="19">
        <v>0.3450541818674322</v>
      </c>
      <c r="BU49" s="19">
        <f>BT49*0.67</f>
        <v>0.23118630185117958</v>
      </c>
      <c r="BV49" s="19">
        <v>0.52978255897000703</v>
      </c>
      <c r="BW49" s="19">
        <f>BV49*0.67</f>
        <v>0.35495431450990472</v>
      </c>
      <c r="BX49" s="19">
        <v>0.52618917555258149</v>
      </c>
      <c r="BY49" s="19">
        <f>BX49*0.67</f>
        <v>0.35254674762022964</v>
      </c>
      <c r="BZ49" s="19">
        <v>0.43971357536110584</v>
      </c>
      <c r="CA49" s="19">
        <f>BZ49*0.67</f>
        <v>0.29460809549194095</v>
      </c>
      <c r="CB49" s="53"/>
      <c r="CC49" s="53"/>
      <c r="CD49" s="53"/>
      <c r="CE49" s="53"/>
      <c r="CF49" s="53"/>
      <c r="CG49" s="53"/>
      <c r="CH49" s="53"/>
      <c r="CI49" s="53"/>
    </row>
    <row r="50" spans="1:87" ht="20.149999999999999" customHeight="1" x14ac:dyDescent="0.75">
      <c r="A50" s="171"/>
      <c r="B50" s="17" t="s">
        <v>58</v>
      </c>
      <c r="C50" s="18" t="s">
        <v>144</v>
      </c>
      <c r="D50" s="19">
        <v>0.40741062366012926</v>
      </c>
      <c r="E50" s="19">
        <f>D50*1</f>
        <v>0.40741062366012926</v>
      </c>
      <c r="F50" s="19">
        <v>0.34109605951269595</v>
      </c>
      <c r="G50" s="19">
        <f>F50*1</f>
        <v>0.34109605951269595</v>
      </c>
      <c r="H50" s="19">
        <v>9.5313092417979084E-2</v>
      </c>
      <c r="I50" s="19">
        <f>H50*1</f>
        <v>9.5313092417979084E-2</v>
      </c>
      <c r="J50" s="19">
        <v>0.15857139423981245</v>
      </c>
      <c r="K50" s="19">
        <f>J50*1</f>
        <v>0.15857139423981245</v>
      </c>
      <c r="L50" s="19">
        <v>0.35138171619189085</v>
      </c>
      <c r="M50" s="19">
        <f>L50*1</f>
        <v>0.35138171619189085</v>
      </c>
      <c r="N50" s="19">
        <v>0.37569530998265166</v>
      </c>
      <c r="O50" s="19">
        <f>N50*1</f>
        <v>0.37569530998265166</v>
      </c>
      <c r="P50" s="19">
        <v>0.21579374306521751</v>
      </c>
      <c r="Q50" s="19">
        <f>P50*1</f>
        <v>0.21579374306521751</v>
      </c>
      <c r="R50" s="19">
        <v>0.3719317551671682</v>
      </c>
      <c r="S50" s="19">
        <f>R50*1</f>
        <v>0.3719317551671682</v>
      </c>
      <c r="T50" s="19">
        <v>0.19808727756015954</v>
      </c>
      <c r="U50" s="19">
        <f>T50*1</f>
        <v>0.19808727756015954</v>
      </c>
      <c r="V50" s="19">
        <v>0.22636574609033328</v>
      </c>
      <c r="W50" s="19">
        <f>V50*1</f>
        <v>0.22636574609033328</v>
      </c>
      <c r="X50" s="19">
        <v>0.47333999835897134</v>
      </c>
      <c r="Y50" s="19">
        <f>X50*1</f>
        <v>0.47333999835897134</v>
      </c>
      <c r="Z50" s="19">
        <v>0.48464962809122719</v>
      </c>
      <c r="AA50" s="19">
        <f>Z50*1</f>
        <v>0.48464962809122719</v>
      </c>
      <c r="AB50" s="19">
        <v>0.36141046833500995</v>
      </c>
      <c r="AC50" s="19">
        <f>AB50*1</f>
        <v>0.36141046833500995</v>
      </c>
      <c r="AD50" s="19">
        <v>0.51091730303561644</v>
      </c>
      <c r="AE50" s="19">
        <f>AD50*1</f>
        <v>0.51091730303561644</v>
      </c>
      <c r="AF50" s="19">
        <v>0.44956237874050781</v>
      </c>
      <c r="AG50" s="21">
        <f>AF50*1</f>
        <v>0.44956237874050781</v>
      </c>
      <c r="AH50" s="21">
        <v>0.35642084453038125</v>
      </c>
      <c r="AI50" s="21">
        <f>AH50*1</f>
        <v>0.35642084453038125</v>
      </c>
      <c r="AJ50" s="19">
        <v>0.46737525885328074</v>
      </c>
      <c r="AK50" s="19">
        <f>AJ50*1</f>
        <v>0.46737525885328074</v>
      </c>
      <c r="AL50" s="19">
        <v>0.34978485546137927</v>
      </c>
      <c r="AM50" s="19">
        <f>AL50*1</f>
        <v>0.34978485546137927</v>
      </c>
      <c r="AN50" s="19">
        <v>0.14325348773607202</v>
      </c>
      <c r="AO50" s="19">
        <f>AN50*1</f>
        <v>0.14325348773607202</v>
      </c>
      <c r="AP50" s="19">
        <v>0.45585070377500081</v>
      </c>
      <c r="AQ50" s="19">
        <f>AP50*1</f>
        <v>0.45585070377500081</v>
      </c>
      <c r="AR50" s="19">
        <v>0.4466076898203778</v>
      </c>
      <c r="AS50" s="19">
        <f>AR50*1</f>
        <v>0.4466076898203778</v>
      </c>
      <c r="AT50" s="19">
        <v>0.50654017176989918</v>
      </c>
      <c r="AU50" s="19">
        <f>AT50*1</f>
        <v>0.50654017176989918</v>
      </c>
      <c r="AV50" s="19">
        <v>0.22196983403669099</v>
      </c>
      <c r="AW50" s="19">
        <f>AV50*1</f>
        <v>0.22196983403669099</v>
      </c>
      <c r="AX50" s="19">
        <v>0.59650386840161229</v>
      </c>
      <c r="AY50" s="19">
        <f>AX50*1</f>
        <v>0.59650386840161229</v>
      </c>
      <c r="AZ50" s="19">
        <v>0.19064572522152026</v>
      </c>
      <c r="BA50" s="19">
        <f>AZ50*1</f>
        <v>0.19064572522152026</v>
      </c>
      <c r="BB50" s="19">
        <v>0.20393895449853733</v>
      </c>
      <c r="BC50" s="19">
        <f>BB50*1</f>
        <v>0.20393895449853733</v>
      </c>
      <c r="BD50" s="19">
        <v>0.46071345214262927</v>
      </c>
      <c r="BE50" s="19">
        <f>BD50*1</f>
        <v>0.46071345214262927</v>
      </c>
      <c r="BF50" s="19">
        <v>0.28375829026378291</v>
      </c>
      <c r="BG50" s="19">
        <f>BF50*1</f>
        <v>0.28375829026378291</v>
      </c>
      <c r="BH50" s="19">
        <v>0.29780886512735355</v>
      </c>
      <c r="BI50" s="19">
        <f>BH50*1</f>
        <v>0.29780886512735355</v>
      </c>
      <c r="BJ50" s="19">
        <v>0.18079979731960732</v>
      </c>
      <c r="BK50" s="19">
        <f>BJ50*1</f>
        <v>0.18079979731960732</v>
      </c>
      <c r="BL50" s="19">
        <v>0.22849750935375687</v>
      </c>
      <c r="BM50" s="19">
        <f>BL50*1</f>
        <v>0.22849750935375687</v>
      </c>
      <c r="BN50" s="19">
        <v>0.43089931718410246</v>
      </c>
      <c r="BO50" s="19">
        <f>BN50*1</f>
        <v>0.43089931718410246</v>
      </c>
      <c r="BP50" s="19">
        <v>0.3404128398602973</v>
      </c>
      <c r="BQ50" s="19">
        <f>BP50*1</f>
        <v>0.3404128398602973</v>
      </c>
      <c r="BR50" s="19">
        <v>0.15618761392708627</v>
      </c>
      <c r="BS50" s="19">
        <f>BR50*1</f>
        <v>0.15618761392708627</v>
      </c>
      <c r="BT50" s="19">
        <v>0.51845327727405588</v>
      </c>
      <c r="BU50" s="19">
        <f>BT50*1</f>
        <v>0.51845327727405588</v>
      </c>
      <c r="BV50" s="19">
        <v>0.30187494654447139</v>
      </c>
      <c r="BW50" s="19">
        <f>BV50*1</f>
        <v>0.30187494654447139</v>
      </c>
      <c r="BX50" s="19">
        <v>0.29185567214275476</v>
      </c>
      <c r="BY50" s="19">
        <f>BX50*1</f>
        <v>0.29185567214275476</v>
      </c>
      <c r="BZ50" s="19">
        <v>0.31586093089702838</v>
      </c>
      <c r="CA50" s="19">
        <f>BZ50*1</f>
        <v>0.31586093089702838</v>
      </c>
      <c r="CB50" s="53"/>
      <c r="CC50" s="53"/>
      <c r="CD50" s="53"/>
      <c r="CE50" s="53"/>
      <c r="CF50" s="53"/>
      <c r="CG50" s="53"/>
      <c r="CH50" s="53"/>
      <c r="CI50" s="53"/>
    </row>
    <row r="51" spans="1:87" ht="39.950000000000003" customHeight="1" x14ac:dyDescent="0.75">
      <c r="A51" s="171"/>
      <c r="B51" s="17" t="s">
        <v>59</v>
      </c>
      <c r="C51" s="18" t="s">
        <v>144</v>
      </c>
      <c r="D51" s="19">
        <v>6.6953700356032642E-3</v>
      </c>
      <c r="E51" s="19">
        <f>D51*0</f>
        <v>0</v>
      </c>
      <c r="F51" s="19">
        <v>8.7002567947100876E-3</v>
      </c>
      <c r="G51" s="19">
        <f>F51*0</f>
        <v>0</v>
      </c>
      <c r="H51" s="19">
        <v>5.7853307755911495E-3</v>
      </c>
      <c r="I51" s="19">
        <f>H51*0</f>
        <v>0</v>
      </c>
      <c r="J51" s="19">
        <v>1.2813657417561077E-2</v>
      </c>
      <c r="K51" s="19">
        <f>J51*0</f>
        <v>0</v>
      </c>
      <c r="L51" s="19">
        <v>1.1087143589999763E-2</v>
      </c>
      <c r="M51" s="19">
        <f>L51*0</f>
        <v>0</v>
      </c>
      <c r="N51" s="19">
        <v>6.8537417441800119E-3</v>
      </c>
      <c r="O51" s="19">
        <f>N51*0</f>
        <v>0</v>
      </c>
      <c r="P51" s="19">
        <v>8.7236741905284063E-3</v>
      </c>
      <c r="Q51" s="19">
        <f>P51*0</f>
        <v>0</v>
      </c>
      <c r="R51" s="19">
        <v>1.1182044680770309E-2</v>
      </c>
      <c r="S51" s="19">
        <f>R51*0</f>
        <v>0</v>
      </c>
      <c r="T51" s="19">
        <v>7.1344132692658683E-3</v>
      </c>
      <c r="U51" s="19">
        <f>T51*0</f>
        <v>0</v>
      </c>
      <c r="V51" s="19">
        <v>8.0531669774001405E-3</v>
      </c>
      <c r="W51" s="19">
        <f>V51*0</f>
        <v>0</v>
      </c>
      <c r="X51" s="19">
        <v>1.8161617677124542E-2</v>
      </c>
      <c r="Y51" s="19">
        <f>X51*0</f>
        <v>0</v>
      </c>
      <c r="Z51" s="19">
        <v>2.7684884771729517E-3</v>
      </c>
      <c r="AA51" s="19">
        <f>Z51*0</f>
        <v>0</v>
      </c>
      <c r="AB51" s="19">
        <v>9.9515794822472355E-3</v>
      </c>
      <c r="AC51" s="19">
        <f>AB51*0</f>
        <v>0</v>
      </c>
      <c r="AD51" s="19">
        <v>7.334865385372669E-3</v>
      </c>
      <c r="AE51" s="19">
        <f>AD51*0</f>
        <v>0</v>
      </c>
      <c r="AF51" s="19">
        <v>1.1537515613511691E-2</v>
      </c>
      <c r="AG51" s="21">
        <f>AF51*0</f>
        <v>0</v>
      </c>
      <c r="AH51" s="21">
        <v>9.6800282481736034E-3</v>
      </c>
      <c r="AI51" s="21">
        <f>AH51*0</f>
        <v>0</v>
      </c>
      <c r="AJ51" s="19">
        <v>5.8744901644755994E-3</v>
      </c>
      <c r="AK51" s="19">
        <f>AJ51*0</f>
        <v>0</v>
      </c>
      <c r="AL51" s="19">
        <v>1.089951807688562E-2</v>
      </c>
      <c r="AM51" s="19">
        <f>AL51*0</f>
        <v>0</v>
      </c>
      <c r="AN51" s="19">
        <v>2.381013866442178E-2</v>
      </c>
      <c r="AO51" s="19">
        <f>AN51*0</f>
        <v>0</v>
      </c>
      <c r="AP51" s="19">
        <v>4.3485773775147965E-3</v>
      </c>
      <c r="AQ51" s="19">
        <f>AP51*0</f>
        <v>0</v>
      </c>
      <c r="AR51" s="19">
        <v>4.3816730294564798E-3</v>
      </c>
      <c r="AS51" s="19">
        <f>AR51*0</f>
        <v>0</v>
      </c>
      <c r="AT51" s="19">
        <v>9.454625561446401E-3</v>
      </c>
      <c r="AU51" s="19">
        <f>AT51*0</f>
        <v>0</v>
      </c>
      <c r="AV51" s="19">
        <v>9.6107656421033326E-3</v>
      </c>
      <c r="AW51" s="19">
        <f>AV51*0</f>
        <v>0</v>
      </c>
      <c r="AX51" s="19">
        <v>5.8290083740526457E-3</v>
      </c>
      <c r="AY51" s="19">
        <f>AX51*0</f>
        <v>0</v>
      </c>
      <c r="AZ51" s="19">
        <v>1.2175014737292662E-2</v>
      </c>
      <c r="BA51" s="19">
        <f>AZ51*0</f>
        <v>0</v>
      </c>
      <c r="BB51" s="19">
        <v>7.9946906932077746E-3</v>
      </c>
      <c r="BC51" s="19">
        <f>BB51*0</f>
        <v>0</v>
      </c>
      <c r="BD51" s="19">
        <v>5.223714399338596E-3</v>
      </c>
      <c r="BE51" s="19">
        <f>BD51*0</f>
        <v>0</v>
      </c>
      <c r="BF51" s="19">
        <v>7.017912876918336E-3</v>
      </c>
      <c r="BG51" s="19">
        <f>BF51*0</f>
        <v>0</v>
      </c>
      <c r="BH51" s="19">
        <v>1.7469183442573619E-2</v>
      </c>
      <c r="BI51" s="19">
        <f>BH51*0</f>
        <v>0</v>
      </c>
      <c r="BJ51" s="19">
        <v>2.3350119864792422E-3</v>
      </c>
      <c r="BK51" s="19">
        <f>BJ51*0</f>
        <v>0</v>
      </c>
      <c r="BL51" s="19">
        <v>1.6536112608279058E-2</v>
      </c>
      <c r="BM51" s="19">
        <f>BL51*0</f>
        <v>0</v>
      </c>
      <c r="BN51" s="19">
        <v>8.4993222391714692E-3</v>
      </c>
      <c r="BO51" s="19">
        <f>BN51*0</f>
        <v>0</v>
      </c>
      <c r="BP51" s="19">
        <v>3.2182397513482577E-2</v>
      </c>
      <c r="BQ51" s="19">
        <f>BP51*0</f>
        <v>0</v>
      </c>
      <c r="BR51" s="19">
        <v>3.6118056261411641E-3</v>
      </c>
      <c r="BS51" s="19">
        <f>BR51*0</f>
        <v>0</v>
      </c>
      <c r="BT51" s="19">
        <v>5.1088420361947058E-3</v>
      </c>
      <c r="BU51" s="19">
        <f>BT51*0</f>
        <v>0</v>
      </c>
      <c r="BV51" s="19">
        <v>1.3008180318746187E-2</v>
      </c>
      <c r="BW51" s="19">
        <f>BV51*0</f>
        <v>0</v>
      </c>
      <c r="BX51" s="19">
        <v>4.5333699822938727E-3</v>
      </c>
      <c r="BY51" s="19">
        <f>BX51*0</f>
        <v>0</v>
      </c>
      <c r="BZ51" s="19">
        <v>1.183425209156854E-3</v>
      </c>
      <c r="CA51" s="19">
        <f>BZ51*0</f>
        <v>0</v>
      </c>
      <c r="CB51" s="53"/>
      <c r="CC51" s="53"/>
      <c r="CD51" s="53"/>
      <c r="CE51" s="53"/>
      <c r="CF51" s="53"/>
      <c r="CG51" s="53"/>
      <c r="CH51" s="53"/>
      <c r="CI51" s="53"/>
    </row>
    <row r="52" spans="1:87" ht="17.899999999999999" customHeight="1" x14ac:dyDescent="0.75">
      <c r="A52" s="172"/>
      <c r="B52" s="7" t="s">
        <v>147</v>
      </c>
      <c r="C52" s="8"/>
      <c r="D52" s="29"/>
      <c r="E52" s="34">
        <f>(E47+E48+E49+E50+E51)</f>
        <v>0.73773024068357218</v>
      </c>
      <c r="F52" s="34"/>
      <c r="G52" s="34">
        <f>SUM(G47:G51)</f>
        <v>0.69705822953695007</v>
      </c>
      <c r="H52" s="34"/>
      <c r="I52" s="34">
        <f>(I47+I48+I49+I50+I51)</f>
        <v>0.36711478445052947</v>
      </c>
      <c r="J52" s="34"/>
      <c r="K52" s="34">
        <f>(K47+K48+K49+K50+K51)</f>
        <v>0.55890798740879988</v>
      </c>
      <c r="L52" s="34"/>
      <c r="M52" s="34">
        <f>(M47+M48+M49+M50+M51)</f>
        <v>0.72241983879569871</v>
      </c>
      <c r="N52" s="34"/>
      <c r="O52" s="34">
        <f>(O47+O48+O49+O50+O51)</f>
        <v>0.72247259768730221</v>
      </c>
      <c r="P52" s="34"/>
      <c r="Q52" s="34">
        <f>(Q47+Q48+Q49+Q50+Q51)</f>
        <v>0.59670015872302617</v>
      </c>
      <c r="R52" s="34"/>
      <c r="S52" s="34">
        <f>(S47+S48+S49+S50+S51)</f>
        <v>0.7168880003422996</v>
      </c>
      <c r="T52" s="34"/>
      <c r="U52" s="34">
        <f>(U47+U48+U49+U50+U51)</f>
        <v>0.54712001485109218</v>
      </c>
      <c r="V52" s="34"/>
      <c r="W52" s="34">
        <f>(W47+W48+W49+W50+W51)</f>
        <v>0.61055495678553551</v>
      </c>
      <c r="X52" s="34"/>
      <c r="Y52" s="34">
        <f>(Y47+Y48+Y49+Y50+Y51)</f>
        <v>0.76421334842480415</v>
      </c>
      <c r="Z52" s="34"/>
      <c r="AA52" s="34">
        <f>(AA47+AA48+AA49+AA50+AA51)</f>
        <v>0.77577056446452985</v>
      </c>
      <c r="AB52" s="34"/>
      <c r="AC52" s="34">
        <f>(AC47+AC48+AC49+AC50+AC51)</f>
        <v>0.71173357467966891</v>
      </c>
      <c r="AD52" s="34"/>
      <c r="AE52" s="34">
        <f>(AE47+AE48+AE49+AE50+AE51)</f>
        <v>0.80922688215663319</v>
      </c>
      <c r="AF52" s="34"/>
      <c r="AG52" s="34">
        <f>(AG47+AG48+AG49+AG50+AG51)</f>
        <v>0.74603542693427405</v>
      </c>
      <c r="AH52" s="34"/>
      <c r="AI52" s="34">
        <f>(AI47+AI48+AI49+AI50+AI51)</f>
        <v>0.6650646923336424</v>
      </c>
      <c r="AJ52" s="34"/>
      <c r="AK52" s="34">
        <f>(AK47+AK48+AK49+AK50+AK51)</f>
        <v>0.77379200141616289</v>
      </c>
      <c r="AL52" s="34"/>
      <c r="AM52" s="34">
        <f>(AM47+AM48+AM49+AM50+AM51)</f>
        <v>0.73777363685815833</v>
      </c>
      <c r="AN52" s="34"/>
      <c r="AO52" s="34">
        <f>(AO47+AO48+AO49+AO50+AO51)</f>
        <v>0.57255538638969972</v>
      </c>
      <c r="AP52" s="34"/>
      <c r="AQ52" s="34">
        <f>(AQ47+AQ48+AQ49+AQ50+AQ51)</f>
        <v>0.76007781191890045</v>
      </c>
      <c r="AR52" s="34"/>
      <c r="AS52" s="34">
        <f>(AS47+AS48+AS49+AS50+AS51)</f>
        <v>0.75918466436612531</v>
      </c>
      <c r="AT52" s="34"/>
      <c r="AU52" s="34">
        <f>(AU47+AU48+AU49+AU50+AU51)</f>
        <v>0.78226445498101427</v>
      </c>
      <c r="AV52" s="34"/>
      <c r="AW52" s="34">
        <f>(AW47+AW48+AW49+AW50+AW51)</f>
        <v>0.59407593500752887</v>
      </c>
      <c r="AX52" s="34"/>
      <c r="AY52" s="34">
        <f>(AY47+AY48+AY49+AY50+AY51)</f>
        <v>0.82557731437596937</v>
      </c>
      <c r="AZ52" s="34"/>
      <c r="BA52" s="34">
        <f>(BA47+BA48+BA49+BA50+BA51)</f>
        <v>0.56041908511462424</v>
      </c>
      <c r="BB52" s="34"/>
      <c r="BC52" s="34">
        <f>(BC47+BC48+BC49+BC50+BC51)</f>
        <v>0.52568509327199497</v>
      </c>
      <c r="BD52" s="34"/>
      <c r="BE52" s="34">
        <f>(BE47+BE48+BE49+BE50+BE51)</f>
        <v>0.77891795317952228</v>
      </c>
      <c r="BF52" s="34"/>
      <c r="BG52" s="34">
        <f>(BG47+BG48+BG49+BG50+BG51)</f>
        <v>0.66644290301350317</v>
      </c>
      <c r="BH52" s="34"/>
      <c r="BI52" s="34">
        <f>(BI47+BI48+BI49+BI50+BI51)</f>
        <v>0.68866274988727949</v>
      </c>
      <c r="BJ52" s="34"/>
      <c r="BK52" s="34">
        <f>(BK47+BK48+BK49+BK50+BK51)</f>
        <v>0.54926766154882034</v>
      </c>
      <c r="BL52" s="34"/>
      <c r="BM52" s="34">
        <f>(BM47+BM48+BM49+BM50+BM51)</f>
        <v>0.59137508527326266</v>
      </c>
      <c r="BN52" s="34"/>
      <c r="BO52" s="34">
        <f>(BO47+BO48+BO49+BO50+BO51)</f>
        <v>0.75478894769883875</v>
      </c>
      <c r="BP52" s="34"/>
      <c r="BQ52" s="34">
        <f>(BQ47+BQ48+BQ49+BQ50+BQ51)</f>
        <v>0.70174297973375399</v>
      </c>
      <c r="BR52" s="34"/>
      <c r="BS52" s="34">
        <f>(BS47+BS48+BS49+BS50+BS51)</f>
        <v>0.35606887175642576</v>
      </c>
      <c r="BT52" s="34"/>
      <c r="BU52" s="34">
        <f>SUM(BU47:BU51)</f>
        <v>0.78737888597788619</v>
      </c>
      <c r="BV52" s="34"/>
      <c r="BW52" s="34">
        <f>(BW47+BW48+BW49+BW50+BW51)</f>
        <v>0.6974396081183929</v>
      </c>
      <c r="BX52" s="34"/>
      <c r="BY52" s="34">
        <f>(BY47+BY48+BY49+BY50+BY51)</f>
        <v>0.68416358262014221</v>
      </c>
      <c r="BZ52" s="34"/>
      <c r="CA52" s="34">
        <f>(CA47+CA48+CA49+CA50+CA51)</f>
        <v>0.66367884605919625</v>
      </c>
      <c r="CB52" s="53"/>
      <c r="CC52" s="53"/>
      <c r="CD52" s="53"/>
      <c r="CE52" s="53"/>
      <c r="CF52" s="53"/>
      <c r="CG52" s="53"/>
      <c r="CH52" s="53"/>
      <c r="CI52" s="53"/>
    </row>
    <row r="53" spans="1:87" ht="20.149999999999999" customHeight="1" thickBot="1" x14ac:dyDescent="0.9">
      <c r="A53" s="172"/>
      <c r="B53" s="7" t="s">
        <v>40</v>
      </c>
      <c r="C53" s="8" t="s">
        <v>143</v>
      </c>
      <c r="D53" s="24">
        <v>855</v>
      </c>
      <c r="E53" s="24"/>
      <c r="F53" s="24">
        <v>851</v>
      </c>
      <c r="G53" s="24"/>
      <c r="H53" s="24">
        <v>861</v>
      </c>
      <c r="I53" s="24"/>
      <c r="J53" s="24">
        <v>871</v>
      </c>
      <c r="K53" s="24"/>
      <c r="L53" s="24">
        <v>862</v>
      </c>
      <c r="M53" s="24"/>
      <c r="N53" s="24">
        <v>857</v>
      </c>
      <c r="O53" s="24"/>
      <c r="P53" s="24">
        <v>849</v>
      </c>
      <c r="Q53" s="24"/>
      <c r="R53" s="24">
        <v>854</v>
      </c>
      <c r="S53" s="24"/>
      <c r="T53" s="24">
        <v>861</v>
      </c>
      <c r="U53" s="24"/>
      <c r="V53" s="24">
        <v>852</v>
      </c>
      <c r="W53" s="24"/>
      <c r="X53" s="24">
        <v>871</v>
      </c>
      <c r="Y53" s="24"/>
      <c r="Z53" s="24">
        <v>853</v>
      </c>
      <c r="AA53" s="24"/>
      <c r="AB53" s="24">
        <v>848</v>
      </c>
      <c r="AC53" s="24"/>
      <c r="AD53" s="24">
        <v>869</v>
      </c>
      <c r="AE53" s="24"/>
      <c r="AF53" s="24">
        <v>882</v>
      </c>
      <c r="AG53" s="25"/>
      <c r="AH53" s="25">
        <v>849</v>
      </c>
      <c r="AI53" s="25"/>
      <c r="AJ53" s="24">
        <v>851</v>
      </c>
      <c r="AK53" s="24"/>
      <c r="AL53" s="24">
        <v>857</v>
      </c>
      <c r="AM53" s="24"/>
      <c r="AN53" s="24">
        <v>857</v>
      </c>
      <c r="AO53" s="24"/>
      <c r="AP53" s="24">
        <v>859</v>
      </c>
      <c r="AQ53" s="24"/>
      <c r="AR53" s="24">
        <v>853</v>
      </c>
      <c r="AS53" s="24"/>
      <c r="AT53" s="24">
        <v>855</v>
      </c>
      <c r="AU53" s="24"/>
      <c r="AV53" s="24">
        <v>861</v>
      </c>
      <c r="AW53" s="24"/>
      <c r="AX53" s="24">
        <v>849</v>
      </c>
      <c r="AY53" s="24"/>
      <c r="AZ53" s="24">
        <v>855</v>
      </c>
      <c r="BA53" s="24"/>
      <c r="BB53" s="24">
        <v>846</v>
      </c>
      <c r="BC53" s="24"/>
      <c r="BD53" s="24">
        <v>878</v>
      </c>
      <c r="BE53" s="24"/>
      <c r="BF53" s="24">
        <v>853</v>
      </c>
      <c r="BG53" s="24"/>
      <c r="BH53" s="24">
        <v>860</v>
      </c>
      <c r="BI53" s="24"/>
      <c r="BJ53" s="24">
        <v>855</v>
      </c>
      <c r="BK53" s="24"/>
      <c r="BL53" s="24">
        <v>853</v>
      </c>
      <c r="BM53" s="24"/>
      <c r="BN53" s="24">
        <v>839</v>
      </c>
      <c r="BO53" s="24"/>
      <c r="BP53" s="24">
        <v>855</v>
      </c>
      <c r="BQ53" s="24"/>
      <c r="BR53" s="24">
        <v>856</v>
      </c>
      <c r="BS53" s="24"/>
      <c r="BT53" s="24">
        <v>865</v>
      </c>
      <c r="BU53" s="24"/>
      <c r="BV53" s="24">
        <v>846</v>
      </c>
      <c r="BW53" s="24"/>
      <c r="BX53" s="24">
        <v>851</v>
      </c>
      <c r="BY53" s="24"/>
      <c r="BZ53" s="24">
        <v>853</v>
      </c>
      <c r="CA53" s="24"/>
      <c r="CB53" s="53"/>
      <c r="CC53" s="53"/>
      <c r="CD53" s="53"/>
      <c r="CE53" s="53"/>
      <c r="CF53" s="53"/>
      <c r="CG53" s="53"/>
      <c r="CH53" s="53"/>
      <c r="CI53" s="53"/>
    </row>
    <row r="54" spans="1:87" ht="20.149999999999999" customHeight="1" x14ac:dyDescent="0.75">
      <c r="A54" s="170" t="s">
        <v>64</v>
      </c>
      <c r="B54" s="12" t="s">
        <v>55</v>
      </c>
      <c r="C54" s="13" t="s">
        <v>144</v>
      </c>
      <c r="D54" s="14">
        <v>3.3957806954834802E-2</v>
      </c>
      <c r="E54" s="14">
        <f>D54*0</f>
        <v>0</v>
      </c>
      <c r="F54" s="14">
        <v>6.2002815983547309E-2</v>
      </c>
      <c r="G54" s="14">
        <f>F54*0</f>
        <v>0</v>
      </c>
      <c r="H54" s="14">
        <v>0.29933946772363335</v>
      </c>
      <c r="I54" s="14">
        <f>H54*0</f>
        <v>0</v>
      </c>
      <c r="J54" s="14">
        <v>8.0316400481847142E-2</v>
      </c>
      <c r="K54" s="14">
        <f>J54*0</f>
        <v>0</v>
      </c>
      <c r="L54" s="14">
        <v>5.3343879846916131E-2</v>
      </c>
      <c r="M54" s="14">
        <f>L54*0</f>
        <v>0</v>
      </c>
      <c r="N54" s="14">
        <v>5.4683742782588619E-2</v>
      </c>
      <c r="O54" s="14">
        <f>N54*0</f>
        <v>0</v>
      </c>
      <c r="P54" s="14">
        <v>5.4961176306683325E-2</v>
      </c>
      <c r="Q54" s="14">
        <f>P54*0</f>
        <v>0</v>
      </c>
      <c r="R54" s="14">
        <v>7.4556487822677958E-2</v>
      </c>
      <c r="S54" s="14">
        <f>R54*0</f>
        <v>0</v>
      </c>
      <c r="T54" s="14">
        <v>0.1342610105877132</v>
      </c>
      <c r="U54" s="14">
        <f>T54*0</f>
        <v>0</v>
      </c>
      <c r="V54" s="14">
        <v>4.4353462318386355E-2</v>
      </c>
      <c r="W54" s="14">
        <f>V54*0</f>
        <v>0</v>
      </c>
      <c r="X54" s="14">
        <v>4.5936057703933983E-2</v>
      </c>
      <c r="Y54" s="14">
        <f>X54*0</f>
        <v>0</v>
      </c>
      <c r="Z54" s="14">
        <v>6.5650140126805881E-2</v>
      </c>
      <c r="AA54" s="14">
        <f>Z54*0</f>
        <v>0</v>
      </c>
      <c r="AB54" s="14">
        <v>5.0257971802073517E-2</v>
      </c>
      <c r="AC54" s="14">
        <f>AB54*0</f>
        <v>0</v>
      </c>
      <c r="AD54" s="14">
        <v>2.0359967672011398E-2</v>
      </c>
      <c r="AE54" s="14">
        <f>AD54*0</f>
        <v>0</v>
      </c>
      <c r="AF54" s="14">
        <v>7.3673787427428999E-2</v>
      </c>
      <c r="AG54" s="16">
        <f>AF54*0</f>
        <v>0</v>
      </c>
      <c r="AH54" s="16">
        <v>4.2023455702137766E-2</v>
      </c>
      <c r="AI54" s="16">
        <f>AH54*0</f>
        <v>0</v>
      </c>
      <c r="AJ54" s="14">
        <v>5.3545251423769029E-2</v>
      </c>
      <c r="AK54" s="14">
        <f>AJ54*0</f>
        <v>0</v>
      </c>
      <c r="AL54" s="14">
        <v>3.3424553795532545E-2</v>
      </c>
      <c r="AM54" s="14">
        <f>AL54*0</f>
        <v>0</v>
      </c>
      <c r="AN54" s="14">
        <v>6.76897224781247E-2</v>
      </c>
      <c r="AO54" s="14">
        <f>AN54*0</f>
        <v>0</v>
      </c>
      <c r="AP54" s="14">
        <v>5.2281117082550829E-2</v>
      </c>
      <c r="AQ54" s="14">
        <f>AP54*0</f>
        <v>0</v>
      </c>
      <c r="AR54" s="14">
        <v>6.1444544690581908E-2</v>
      </c>
      <c r="AS54" s="14">
        <f>AR54*0</f>
        <v>0</v>
      </c>
      <c r="AT54" s="14">
        <v>2.292593816962081E-2</v>
      </c>
      <c r="AU54" s="14">
        <f>AT54*0</f>
        <v>0</v>
      </c>
      <c r="AV54" s="14">
        <v>9.6274296783811483E-2</v>
      </c>
      <c r="AW54" s="14">
        <f>AV54*0</f>
        <v>0</v>
      </c>
      <c r="AX54" s="14">
        <v>4.5181593011974393E-2</v>
      </c>
      <c r="AY54" s="14">
        <f>AX54*0</f>
        <v>0</v>
      </c>
      <c r="AZ54" s="14">
        <v>0.12840254990883895</v>
      </c>
      <c r="BA54" s="14">
        <f>AZ54*0</f>
        <v>0</v>
      </c>
      <c r="BB54" s="14">
        <v>0.1788837636312996</v>
      </c>
      <c r="BC54" s="14">
        <f>BB54*0</f>
        <v>0</v>
      </c>
      <c r="BD54" s="14">
        <v>3.7643811508357335E-2</v>
      </c>
      <c r="BE54" s="14">
        <f>BD54*0</f>
        <v>0</v>
      </c>
      <c r="BF54" s="14">
        <v>6.1674357699139384E-2</v>
      </c>
      <c r="BG54" s="14">
        <f>BF54*0</f>
        <v>0</v>
      </c>
      <c r="BH54" s="14">
        <v>6.1611627991830613E-2</v>
      </c>
      <c r="BI54" s="14">
        <f>BH54*0</f>
        <v>0</v>
      </c>
      <c r="BJ54" s="14">
        <v>0.15197392813001109</v>
      </c>
      <c r="BK54" s="14">
        <f>BJ54*0</f>
        <v>0</v>
      </c>
      <c r="BL54" s="14">
        <v>8.838419300014301E-2</v>
      </c>
      <c r="BM54" s="14">
        <f>BL54*0</f>
        <v>0</v>
      </c>
      <c r="BN54" s="14">
        <v>4.8865131097870503E-2</v>
      </c>
      <c r="BO54" s="14">
        <f>BN54*0</f>
        <v>0</v>
      </c>
      <c r="BP54" s="14">
        <v>3.0509603154799118E-2</v>
      </c>
      <c r="BQ54" s="14">
        <f>BP54*0</f>
        <v>0</v>
      </c>
      <c r="BR54" s="14">
        <v>0.34776875521757267</v>
      </c>
      <c r="BS54" s="14">
        <f>BR54*0</f>
        <v>0</v>
      </c>
      <c r="BT54" s="14">
        <v>4.7682759270457724E-2</v>
      </c>
      <c r="BU54" s="14">
        <f>BT54*0</f>
        <v>0</v>
      </c>
      <c r="BV54" s="14">
        <v>3.3360182060300905E-2</v>
      </c>
      <c r="BW54" s="14">
        <f>BV54*0</f>
        <v>0</v>
      </c>
      <c r="BX54" s="14">
        <v>4.7284765364089952E-2</v>
      </c>
      <c r="BY54" s="14">
        <f>BX54*0</f>
        <v>0</v>
      </c>
      <c r="BZ54" s="14">
        <v>7.4257656397617416E-2</v>
      </c>
      <c r="CA54" s="14">
        <f>BZ54*0</f>
        <v>0</v>
      </c>
      <c r="CB54" s="53"/>
      <c r="CC54" s="53"/>
      <c r="CD54" s="53"/>
      <c r="CE54" s="53"/>
      <c r="CF54" s="53"/>
      <c r="CG54" s="53"/>
      <c r="CH54" s="53"/>
      <c r="CI54" s="53"/>
    </row>
    <row r="55" spans="1:87" ht="20.149999999999999" customHeight="1" x14ac:dyDescent="0.75">
      <c r="A55" s="171"/>
      <c r="B55" s="17" t="s">
        <v>56</v>
      </c>
      <c r="C55" s="18" t="s">
        <v>144</v>
      </c>
      <c r="D55" s="19">
        <v>0.1065603834807924</v>
      </c>
      <c r="E55" s="19">
        <f>D55*0.33</f>
        <v>3.516492654866149E-2</v>
      </c>
      <c r="F55" s="19">
        <v>0.1208091079932673</v>
      </c>
      <c r="G55" s="19">
        <f>F55*0.33</f>
        <v>3.9867005637778209E-2</v>
      </c>
      <c r="H55" s="19">
        <v>0.31004605392874451</v>
      </c>
      <c r="I55" s="19">
        <f>H55*0.33</f>
        <v>0.10231519779648569</v>
      </c>
      <c r="J55" s="19">
        <v>0.16301199638280198</v>
      </c>
      <c r="K55" s="19">
        <f>J55*0.33</f>
        <v>5.3793958806324656E-2</v>
      </c>
      <c r="L55" s="19">
        <v>0.14140584251065474</v>
      </c>
      <c r="M55" s="19">
        <f>L55*0.33</f>
        <v>4.6663928028516065E-2</v>
      </c>
      <c r="N55" s="19">
        <v>0.12213973546162224</v>
      </c>
      <c r="O55" s="19">
        <f>N55*0.33</f>
        <v>4.0306112702335341E-2</v>
      </c>
      <c r="P55" s="19">
        <v>0.19115661994265593</v>
      </c>
      <c r="Q55" s="19">
        <f>P55*0.33</f>
        <v>6.3081684581076464E-2</v>
      </c>
      <c r="R55" s="19">
        <v>0.14506991002742317</v>
      </c>
      <c r="S55" s="19">
        <f>R55*0.33</f>
        <v>4.7873070309049651E-2</v>
      </c>
      <c r="T55" s="19">
        <v>0.30028575498747012</v>
      </c>
      <c r="U55" s="19">
        <f>T55*0.33</f>
        <v>9.909429914586515E-2</v>
      </c>
      <c r="V55" s="19">
        <v>0.16479456570988982</v>
      </c>
      <c r="W55" s="19">
        <f>V55*0.33</f>
        <v>5.4382206684263641E-2</v>
      </c>
      <c r="X55" s="19">
        <v>8.9055756345774256E-2</v>
      </c>
      <c r="Y55" s="19">
        <f>X55*0.33</f>
        <v>2.9388399594105507E-2</v>
      </c>
      <c r="Z55" s="19">
        <v>0.16253617320649547</v>
      </c>
      <c r="AA55" s="19">
        <f>Z55*0.33</f>
        <v>5.3636937158143508E-2</v>
      </c>
      <c r="AB55" s="19">
        <v>0.13032180146763289</v>
      </c>
      <c r="AC55" s="19">
        <f>AB55*0.33</f>
        <v>4.3006194484318853E-2</v>
      </c>
      <c r="AD55" s="19">
        <v>7.871917226503039E-2</v>
      </c>
      <c r="AE55" s="19">
        <f>AD55*0.33</f>
        <v>2.5977326847460031E-2</v>
      </c>
      <c r="AF55" s="19">
        <v>0.20082389156545524</v>
      </c>
      <c r="AG55" s="21">
        <f>AF55*0.33</f>
        <v>6.6271884216600227E-2</v>
      </c>
      <c r="AH55" s="21">
        <v>0.10509255337517703</v>
      </c>
      <c r="AI55" s="21">
        <f>AH55*0.33</f>
        <v>3.4680542613808422E-2</v>
      </c>
      <c r="AJ55" s="19">
        <v>0.13265078482827516</v>
      </c>
      <c r="AK55" s="19">
        <f>AJ55*0.33</f>
        <v>4.3774758993330803E-2</v>
      </c>
      <c r="AL55" s="19">
        <v>0.1264809863580072</v>
      </c>
      <c r="AM55" s="19">
        <f>AL55*0.33</f>
        <v>4.1738725498142379E-2</v>
      </c>
      <c r="AN55" s="19">
        <v>0.18508622925369531</v>
      </c>
      <c r="AO55" s="19">
        <f>AN55*0.33</f>
        <v>6.107845565371945E-2</v>
      </c>
      <c r="AP55" s="19">
        <v>0.12623030737353785</v>
      </c>
      <c r="AQ55" s="19">
        <f>AP55*0.33</f>
        <v>4.1656001433267496E-2</v>
      </c>
      <c r="AR55" s="19">
        <v>0.16063012148256864</v>
      </c>
      <c r="AS55" s="19">
        <f>AR55*0.33</f>
        <v>5.3007940089247654E-2</v>
      </c>
      <c r="AT55" s="19">
        <v>5.6478076682568233E-2</v>
      </c>
      <c r="AU55" s="19">
        <f>AT55*0.33</f>
        <v>1.8637765305247519E-2</v>
      </c>
      <c r="AV55" s="19">
        <v>0.18347659112376249</v>
      </c>
      <c r="AW55" s="19">
        <f>AV55*0.33</f>
        <v>6.0547275070841629E-2</v>
      </c>
      <c r="AX55" s="19">
        <v>7.5967998604913309E-2</v>
      </c>
      <c r="AY55" s="19">
        <f>AX55*0.33</f>
        <v>2.5069439539621392E-2</v>
      </c>
      <c r="AZ55" s="19">
        <v>0.25079275504700127</v>
      </c>
      <c r="BA55" s="19">
        <f>AZ55*0.33</f>
        <v>8.2761609165510425E-2</v>
      </c>
      <c r="BB55" s="19">
        <v>0.24204392827082796</v>
      </c>
      <c r="BC55" s="19">
        <f>BB55*0.33</f>
        <v>7.9874496329373226E-2</v>
      </c>
      <c r="BD55" s="19">
        <v>0.11875365522381008</v>
      </c>
      <c r="BE55" s="19">
        <f>BD55*0.33</f>
        <v>3.9188706223857325E-2</v>
      </c>
      <c r="BF55" s="19">
        <v>0.17942831553312164</v>
      </c>
      <c r="BG55" s="19">
        <f>BF55*0.33</f>
        <v>5.921134412593014E-2</v>
      </c>
      <c r="BH55" s="19">
        <v>0.19121781721548048</v>
      </c>
      <c r="BI55" s="19">
        <f>BH55*0.33</f>
        <v>6.3101879681108558E-2</v>
      </c>
      <c r="BJ55" s="19">
        <v>0.28237928530776574</v>
      </c>
      <c r="BK55" s="19">
        <f>BJ55*0.33</f>
        <v>9.3185164151562694E-2</v>
      </c>
      <c r="BL55" s="19">
        <v>0.27318716175674695</v>
      </c>
      <c r="BM55" s="19">
        <f>BL55*0.33</f>
        <v>9.0151763379726496E-2</v>
      </c>
      <c r="BN55" s="19">
        <v>0.10662304787930338</v>
      </c>
      <c r="BO55" s="19">
        <f>BN55*0.33</f>
        <v>3.5185605800170119E-2</v>
      </c>
      <c r="BP55" s="19">
        <v>0.14732488481310108</v>
      </c>
      <c r="BQ55" s="19">
        <f>BP55*0.33</f>
        <v>4.8617211988323354E-2</v>
      </c>
      <c r="BR55" s="19">
        <v>0.13869851011430229</v>
      </c>
      <c r="BS55" s="19">
        <f>BR55*0.33</f>
        <v>4.5770508337719756E-2</v>
      </c>
      <c r="BT55" s="19">
        <v>9.386258228083888E-2</v>
      </c>
      <c r="BU55" s="19">
        <f>BT55*0.33</f>
        <v>3.0974652152676831E-2</v>
      </c>
      <c r="BV55" s="19">
        <v>0.13224147775842776</v>
      </c>
      <c r="BW55" s="19">
        <f>BV55*0.33</f>
        <v>4.3639687660281166E-2</v>
      </c>
      <c r="BX55" s="19">
        <v>0.20654394208575477</v>
      </c>
      <c r="BY55" s="19">
        <f>BX55*0.33</f>
        <v>6.8159500888299085E-2</v>
      </c>
      <c r="BZ55" s="19">
        <v>0.17021138038165856</v>
      </c>
      <c r="CA55" s="19">
        <f>BZ55*0.33</f>
        <v>5.6169755525947329E-2</v>
      </c>
      <c r="CB55" s="53"/>
      <c r="CC55" s="53"/>
      <c r="CD55" s="53"/>
      <c r="CE55" s="53"/>
      <c r="CF55" s="53"/>
      <c r="CG55" s="53"/>
      <c r="CH55" s="53"/>
      <c r="CI55" s="53"/>
    </row>
    <row r="56" spans="1:87" ht="20.149999999999999" customHeight="1" x14ac:dyDescent="0.75">
      <c r="A56" s="171"/>
      <c r="B56" s="17" t="s">
        <v>57</v>
      </c>
      <c r="C56" s="18" t="s">
        <v>144</v>
      </c>
      <c r="D56" s="19">
        <v>0.56632461587810023</v>
      </c>
      <c r="E56" s="19">
        <f>D56*0.67</f>
        <v>0.37943749263832716</v>
      </c>
      <c r="F56" s="19">
        <v>0.56107343618239736</v>
      </c>
      <c r="G56" s="19">
        <f>F56*0.67</f>
        <v>0.37591920224220626</v>
      </c>
      <c r="H56" s="19">
        <v>0.26275193968085891</v>
      </c>
      <c r="I56" s="19">
        <f>H56*0.67</f>
        <v>0.17604379958617547</v>
      </c>
      <c r="J56" s="19">
        <v>0.54197390374449372</v>
      </c>
      <c r="K56" s="19">
        <f>J56*0.67</f>
        <v>0.36312251550881081</v>
      </c>
      <c r="L56" s="19">
        <v>0.56637004664424029</v>
      </c>
      <c r="M56" s="19">
        <f>L56*0.67</f>
        <v>0.37946793125164102</v>
      </c>
      <c r="N56" s="19">
        <v>0.53422671544945488</v>
      </c>
      <c r="O56" s="19">
        <f>N56*0.67</f>
        <v>0.35793189935113479</v>
      </c>
      <c r="P56" s="19">
        <v>0.56001395458040937</v>
      </c>
      <c r="Q56" s="19">
        <f>P56*0.67</f>
        <v>0.37520934956887431</v>
      </c>
      <c r="R56" s="19">
        <v>0.53854605641967579</v>
      </c>
      <c r="S56" s="19">
        <f>R56*0.67</f>
        <v>0.36082585780118281</v>
      </c>
      <c r="T56" s="19">
        <v>0.46350616758387353</v>
      </c>
      <c r="U56" s="19">
        <f>T56*0.67</f>
        <v>0.31054913228119529</v>
      </c>
      <c r="V56" s="19">
        <v>0.51146363751036883</v>
      </c>
      <c r="W56" s="19">
        <f>V56*0.67</f>
        <v>0.34268063713194713</v>
      </c>
      <c r="X56" s="19">
        <v>0.44218303104772594</v>
      </c>
      <c r="Y56" s="19">
        <f>X56*0.67</f>
        <v>0.2962626308019764</v>
      </c>
      <c r="Z56" s="19">
        <v>0.46231273448471027</v>
      </c>
      <c r="AA56" s="19">
        <f>Z56*0.67</f>
        <v>0.30974953210475592</v>
      </c>
      <c r="AB56" s="19">
        <v>0.57564491041837629</v>
      </c>
      <c r="AC56" s="19">
        <f>AB56*0.67</f>
        <v>0.38568208998031211</v>
      </c>
      <c r="AD56" s="19">
        <v>0.5726397592529664</v>
      </c>
      <c r="AE56" s="19">
        <f>AD56*0.67</f>
        <v>0.38366863869948753</v>
      </c>
      <c r="AF56" s="19">
        <v>0.48015605394718347</v>
      </c>
      <c r="AG56" s="21">
        <f>AF56*0.67</f>
        <v>0.32170455614461296</v>
      </c>
      <c r="AH56" s="21">
        <v>0.50301162548248513</v>
      </c>
      <c r="AI56" s="21">
        <f>AH56*0.67</f>
        <v>0.33701778907326507</v>
      </c>
      <c r="AJ56" s="19">
        <v>0.55361719105377372</v>
      </c>
      <c r="AK56" s="19">
        <f>AJ56*0.67</f>
        <v>0.37092351800602841</v>
      </c>
      <c r="AL56" s="19">
        <v>0.60537656064628165</v>
      </c>
      <c r="AM56" s="19">
        <f>AL56*0.67</f>
        <v>0.4056022956330087</v>
      </c>
      <c r="AN56" s="19">
        <v>0.59363692928916567</v>
      </c>
      <c r="AO56" s="19">
        <f>AN56*0.67</f>
        <v>0.39773674262374104</v>
      </c>
      <c r="AP56" s="19">
        <v>0.46257643474977633</v>
      </c>
      <c r="AQ56" s="19">
        <f>AP56*0.67</f>
        <v>0.30992621128235015</v>
      </c>
      <c r="AR56" s="19">
        <v>0.5387263409838684</v>
      </c>
      <c r="AS56" s="19">
        <f>AR56*0.67</f>
        <v>0.36094664845919183</v>
      </c>
      <c r="AT56" s="19">
        <v>0.53407988915571025</v>
      </c>
      <c r="AU56" s="19">
        <f>AT56*0.67</f>
        <v>0.35783352573432586</v>
      </c>
      <c r="AV56" s="19">
        <v>0.48381955851834202</v>
      </c>
      <c r="AW56" s="19">
        <f>AV56*0.67</f>
        <v>0.32415910420728916</v>
      </c>
      <c r="AX56" s="19">
        <v>0.50757838236521258</v>
      </c>
      <c r="AY56" s="19">
        <f>AX56*0.67</f>
        <v>0.34007751618469245</v>
      </c>
      <c r="AZ56" s="19">
        <v>0.45166469992253161</v>
      </c>
      <c r="BA56" s="19">
        <f>AZ56*0.67</f>
        <v>0.30261534894809622</v>
      </c>
      <c r="BB56" s="19">
        <v>0.38658038359426838</v>
      </c>
      <c r="BC56" s="19">
        <f>BB56*0.67</f>
        <v>0.25900885700815984</v>
      </c>
      <c r="BD56" s="19">
        <v>0.58913231054480331</v>
      </c>
      <c r="BE56" s="19">
        <f>BD56*0.67</f>
        <v>0.39471864806501822</v>
      </c>
      <c r="BF56" s="19">
        <v>0.52042424934160181</v>
      </c>
      <c r="BG56" s="19">
        <f>BF56*0.67</f>
        <v>0.34868424705887324</v>
      </c>
      <c r="BH56" s="19">
        <v>0.57029110374987668</v>
      </c>
      <c r="BI56" s="19">
        <f>BH56*0.67</f>
        <v>0.38209503951241741</v>
      </c>
      <c r="BJ56" s="19">
        <v>0.45696361830481769</v>
      </c>
      <c r="BK56" s="19">
        <f>BJ56*0.67</f>
        <v>0.30616562426422789</v>
      </c>
      <c r="BL56" s="19">
        <v>0.46988766757920691</v>
      </c>
      <c r="BM56" s="19">
        <f>BL56*0.67</f>
        <v>0.31482473727806864</v>
      </c>
      <c r="BN56" s="19">
        <v>0.59108906534211736</v>
      </c>
      <c r="BO56" s="19">
        <f>BN56*0.67</f>
        <v>0.39602967377921866</v>
      </c>
      <c r="BP56" s="19">
        <v>0.61293527868700326</v>
      </c>
      <c r="BQ56" s="19">
        <f>BP56*0.67</f>
        <v>0.41066663672029219</v>
      </c>
      <c r="BR56" s="19">
        <v>0.35584205657066709</v>
      </c>
      <c r="BS56" s="19">
        <f>BR56*0.67</f>
        <v>0.23841417790234695</v>
      </c>
      <c r="BT56" s="19">
        <v>0.47860130594637068</v>
      </c>
      <c r="BU56" s="19">
        <f>BT56*0.67</f>
        <v>0.32066287498406837</v>
      </c>
      <c r="BV56" s="19">
        <v>0.64144121384466113</v>
      </c>
      <c r="BW56" s="19">
        <f>BV56*0.67</f>
        <v>0.429765613275923</v>
      </c>
      <c r="BX56" s="19">
        <v>0.56593018875988377</v>
      </c>
      <c r="BY56" s="19">
        <f>BX56*0.67</f>
        <v>0.37917322646912216</v>
      </c>
      <c r="BZ56" s="19">
        <v>0.54313149817928863</v>
      </c>
      <c r="CA56" s="19">
        <f>BZ56*0.67</f>
        <v>0.36389810378012338</v>
      </c>
      <c r="CB56" s="53"/>
      <c r="CC56" s="53"/>
      <c r="CD56" s="53"/>
      <c r="CE56" s="53"/>
      <c r="CF56" s="53"/>
      <c r="CG56" s="53"/>
      <c r="CH56" s="53"/>
      <c r="CI56" s="53"/>
    </row>
    <row r="57" spans="1:87" ht="20.149999999999999" customHeight="1" x14ac:dyDescent="0.75">
      <c r="A57" s="171"/>
      <c r="B57" s="17" t="s">
        <v>58</v>
      </c>
      <c r="C57" s="18" t="s">
        <v>144</v>
      </c>
      <c r="D57" s="19">
        <v>0.28408436107718782</v>
      </c>
      <c r="E57" s="19">
        <f>D57*1</f>
        <v>0.28408436107718782</v>
      </c>
      <c r="F57" s="19">
        <v>0.2528081636109602</v>
      </c>
      <c r="G57" s="19">
        <f>F57*1</f>
        <v>0.2528081636109602</v>
      </c>
      <c r="H57" s="19">
        <v>0.12294061928746715</v>
      </c>
      <c r="I57" s="19">
        <f>H57*1</f>
        <v>0.12294061928746715</v>
      </c>
      <c r="J57" s="19">
        <v>0.19595832798666443</v>
      </c>
      <c r="K57" s="19">
        <f>J57*1</f>
        <v>0.19595832798666443</v>
      </c>
      <c r="L57" s="19">
        <v>0.22278422543274451</v>
      </c>
      <c r="M57" s="19">
        <f>L57*1</f>
        <v>0.22278422543274451</v>
      </c>
      <c r="N57" s="19">
        <v>0.27332934760505589</v>
      </c>
      <c r="O57" s="19">
        <f>N57*1</f>
        <v>0.27332934760505589</v>
      </c>
      <c r="P57" s="19">
        <v>0.1627924072124243</v>
      </c>
      <c r="Q57" s="19">
        <f>P57*1</f>
        <v>0.1627924072124243</v>
      </c>
      <c r="R57" s="19">
        <v>0.2136997598516121</v>
      </c>
      <c r="S57" s="19">
        <f>R57*1</f>
        <v>0.2136997598516121</v>
      </c>
      <c r="T57" s="19">
        <v>8.782166293265746E-2</v>
      </c>
      <c r="U57" s="19">
        <f>T57*1</f>
        <v>8.782166293265746E-2</v>
      </c>
      <c r="V57" s="19">
        <v>0.26930567919057063</v>
      </c>
      <c r="W57" s="19">
        <f>V57*1</f>
        <v>0.26930567919057063</v>
      </c>
      <c r="X57" s="19">
        <v>0.39748536618081837</v>
      </c>
      <c r="Y57" s="19">
        <f>X57*1</f>
        <v>0.39748536618081837</v>
      </c>
      <c r="Z57" s="19">
        <v>0.28938365111766701</v>
      </c>
      <c r="AA57" s="19">
        <f>Z57*1</f>
        <v>0.28938365111766701</v>
      </c>
      <c r="AB57" s="19">
        <v>0.22870713966235656</v>
      </c>
      <c r="AC57" s="19">
        <f>AB57*1</f>
        <v>0.22870713966235656</v>
      </c>
      <c r="AD57" s="19">
        <v>0.32156573108394826</v>
      </c>
      <c r="AE57" s="19">
        <f>AD57*1</f>
        <v>0.32156573108394826</v>
      </c>
      <c r="AF57" s="19">
        <v>0.22338853191439983</v>
      </c>
      <c r="AG57" s="21">
        <f>AF57*1</f>
        <v>0.22338853191439983</v>
      </c>
      <c r="AH57" s="21">
        <v>0.34271634666452511</v>
      </c>
      <c r="AI57" s="21">
        <f>AH57*1</f>
        <v>0.34271634666452511</v>
      </c>
      <c r="AJ57" s="19">
        <v>0.25367686446238719</v>
      </c>
      <c r="AK57" s="19">
        <f>AJ57*1</f>
        <v>0.25367686446238719</v>
      </c>
      <c r="AL57" s="19">
        <v>0.21897374375789769</v>
      </c>
      <c r="AM57" s="19">
        <f>AL57*1</f>
        <v>0.21897374375789769</v>
      </c>
      <c r="AN57" s="19">
        <v>0.14427981461891023</v>
      </c>
      <c r="AO57" s="19">
        <f>AN57*1</f>
        <v>0.14427981461891023</v>
      </c>
      <c r="AP57" s="19">
        <v>0.35105594155884773</v>
      </c>
      <c r="AQ57" s="19">
        <f>AP57*1</f>
        <v>0.35105594155884773</v>
      </c>
      <c r="AR57" s="19">
        <v>0.21484445275334521</v>
      </c>
      <c r="AS57" s="19">
        <f>AR57*1</f>
        <v>0.21484445275334521</v>
      </c>
      <c r="AT57" s="19">
        <v>0.37168714124677543</v>
      </c>
      <c r="AU57" s="19">
        <f>AT57*1</f>
        <v>0.37168714124677543</v>
      </c>
      <c r="AV57" s="19">
        <v>0.22590387809140006</v>
      </c>
      <c r="AW57" s="19">
        <f>AV57*1</f>
        <v>0.22590387809140006</v>
      </c>
      <c r="AX57" s="19">
        <v>0.36203620069128933</v>
      </c>
      <c r="AY57" s="19">
        <f>AX57*1</f>
        <v>0.36203620069128933</v>
      </c>
      <c r="AZ57" s="19">
        <v>0.152008113805604</v>
      </c>
      <c r="BA57" s="19">
        <f>AZ57*1</f>
        <v>0.152008113805604</v>
      </c>
      <c r="BB57" s="19">
        <v>0.18662074419431673</v>
      </c>
      <c r="BC57" s="19">
        <f>BB57*1</f>
        <v>0.18662074419431673</v>
      </c>
      <c r="BD57" s="19">
        <v>0.22973328221709705</v>
      </c>
      <c r="BE57" s="19">
        <f>BD57*1</f>
        <v>0.22973328221709705</v>
      </c>
      <c r="BF57" s="19">
        <v>0.22773858707908556</v>
      </c>
      <c r="BG57" s="19">
        <f>BF57*1</f>
        <v>0.22773858707908556</v>
      </c>
      <c r="BH57" s="19">
        <v>0.15974752584152813</v>
      </c>
      <c r="BI57" s="19">
        <f>BH57*1</f>
        <v>0.15974752584152813</v>
      </c>
      <c r="BJ57" s="19">
        <v>0.10415654125043063</v>
      </c>
      <c r="BK57" s="19">
        <f>BJ57*1</f>
        <v>0.10415654125043063</v>
      </c>
      <c r="BL57" s="19">
        <v>0.13975145091128566</v>
      </c>
      <c r="BM57" s="19">
        <f>BL57*1</f>
        <v>0.13975145091128566</v>
      </c>
      <c r="BN57" s="19">
        <v>0.24223757432873161</v>
      </c>
      <c r="BO57" s="19">
        <f>BN57*1</f>
        <v>0.24223757432873161</v>
      </c>
      <c r="BP57" s="19">
        <v>0.18272097453417202</v>
      </c>
      <c r="BQ57" s="19">
        <f>BP57*1</f>
        <v>0.18272097453417202</v>
      </c>
      <c r="BR57" s="19">
        <v>0.15195385826234958</v>
      </c>
      <c r="BS57" s="19">
        <f>BR57*1</f>
        <v>0.15195385826234958</v>
      </c>
      <c r="BT57" s="19">
        <v>0.37103614155669901</v>
      </c>
      <c r="BU57" s="19">
        <f>BT57*1</f>
        <v>0.37103614155669901</v>
      </c>
      <c r="BV57" s="19">
        <v>0.18718830799415162</v>
      </c>
      <c r="BW57" s="19">
        <f>BV57*1</f>
        <v>0.18718830799415162</v>
      </c>
      <c r="BX57" s="19">
        <v>0.16798838772700694</v>
      </c>
      <c r="BY57" s="19">
        <f>BX57*1</f>
        <v>0.16798838772700694</v>
      </c>
      <c r="BZ57" s="19">
        <v>0.20388993581853357</v>
      </c>
      <c r="CA57" s="19">
        <f>BZ57*1</f>
        <v>0.20388993581853357</v>
      </c>
      <c r="CB57" s="53"/>
      <c r="CC57" s="53"/>
      <c r="CD57" s="53"/>
      <c r="CE57" s="53"/>
      <c r="CF57" s="53"/>
      <c r="CG57" s="53"/>
      <c r="CH57" s="53"/>
      <c r="CI57" s="53"/>
    </row>
    <row r="58" spans="1:87" ht="43.5" customHeight="1" x14ac:dyDescent="0.75">
      <c r="A58" s="171"/>
      <c r="B58" s="17" t="s">
        <v>59</v>
      </c>
      <c r="C58" s="18" t="s">
        <v>144</v>
      </c>
      <c r="D58" s="19">
        <v>9.0728326090848722E-3</v>
      </c>
      <c r="E58" s="19">
        <f>D58*0</f>
        <v>0</v>
      </c>
      <c r="F58" s="19">
        <v>3.3064762298275433E-3</v>
      </c>
      <c r="G58" s="19">
        <f>F58*0</f>
        <v>0</v>
      </c>
      <c r="H58" s="19">
        <v>4.9219193792948545E-3</v>
      </c>
      <c r="I58" s="19">
        <f>H58*0</f>
        <v>0</v>
      </c>
      <c r="J58" s="19">
        <v>1.8739371404194686E-2</v>
      </c>
      <c r="K58" s="19">
        <f>J58*0</f>
        <v>0</v>
      </c>
      <c r="L58" s="19">
        <v>1.6096005565449351E-2</v>
      </c>
      <c r="M58" s="19">
        <f>L58*0</f>
        <v>0</v>
      </c>
      <c r="N58" s="19">
        <v>1.5620458701281198E-2</v>
      </c>
      <c r="O58" s="19">
        <f>N58*0</f>
        <v>0</v>
      </c>
      <c r="P58" s="19">
        <v>3.1075841957828164E-2</v>
      </c>
      <c r="Q58" s="19">
        <f>P58*0</f>
        <v>0</v>
      </c>
      <c r="R58" s="19">
        <v>2.8127785878612765E-2</v>
      </c>
      <c r="S58" s="19">
        <f>R58*0</f>
        <v>0</v>
      </c>
      <c r="T58" s="19">
        <v>1.4125403908282201E-2</v>
      </c>
      <c r="U58" s="19">
        <f>T58*0</f>
        <v>0</v>
      </c>
      <c r="V58" s="19">
        <v>1.0082655270778798E-2</v>
      </c>
      <c r="W58" s="19">
        <f>V58*0</f>
        <v>0</v>
      </c>
      <c r="X58" s="19">
        <v>2.533978872174953E-2</v>
      </c>
      <c r="Y58" s="19">
        <f>X58*0</f>
        <v>0</v>
      </c>
      <c r="Z58" s="19">
        <v>2.0117301064326635E-2</v>
      </c>
      <c r="AA58" s="19">
        <f>Z58*0</f>
        <v>0</v>
      </c>
      <c r="AB58" s="19">
        <v>1.5068176649560719E-2</v>
      </c>
      <c r="AC58" s="19">
        <f>AB58*0</f>
        <v>0</v>
      </c>
      <c r="AD58" s="19">
        <v>6.7153697260423197E-3</v>
      </c>
      <c r="AE58" s="19">
        <f>AD58*0</f>
        <v>0</v>
      </c>
      <c r="AF58" s="19">
        <v>2.1957735145533827E-2</v>
      </c>
      <c r="AG58" s="21">
        <f>AF58*0</f>
        <v>0</v>
      </c>
      <c r="AH58" s="21">
        <v>7.1560187756782752E-3</v>
      </c>
      <c r="AI58" s="21">
        <f>AH58*0</f>
        <v>0</v>
      </c>
      <c r="AJ58" s="19">
        <v>6.5099082317978561E-3</v>
      </c>
      <c r="AK58" s="19">
        <f>AJ58*0</f>
        <v>0</v>
      </c>
      <c r="AL58" s="19">
        <v>1.5744155442278484E-2</v>
      </c>
      <c r="AM58" s="19">
        <f>AL58*0</f>
        <v>0</v>
      </c>
      <c r="AN58" s="19">
        <v>9.3073043601043619E-3</v>
      </c>
      <c r="AO58" s="19">
        <f>AN58*0</f>
        <v>0</v>
      </c>
      <c r="AP58" s="19">
        <v>7.8561992352830408E-3</v>
      </c>
      <c r="AQ58" s="19">
        <f>AP58*0</f>
        <v>0</v>
      </c>
      <c r="AR58" s="19">
        <v>2.4354540089639068E-2</v>
      </c>
      <c r="AS58" s="19">
        <f>AR58*0</f>
        <v>0</v>
      </c>
      <c r="AT58" s="19">
        <v>1.4828954745326901E-2</v>
      </c>
      <c r="AU58" s="19">
        <f>AT58*0</f>
        <v>0</v>
      </c>
      <c r="AV58" s="19">
        <v>1.0525675482684198E-2</v>
      </c>
      <c r="AW58" s="19">
        <f>AV58*0</f>
        <v>0</v>
      </c>
      <c r="AX58" s="19">
        <v>9.2358253266133176E-3</v>
      </c>
      <c r="AY58" s="19">
        <f>AX58*0</f>
        <v>0</v>
      </c>
      <c r="AZ58" s="19">
        <v>1.7131881316025367E-2</v>
      </c>
      <c r="BA58" s="19">
        <f>AZ58*0</f>
        <v>0</v>
      </c>
      <c r="BB58" s="19">
        <v>5.8711803092907407E-3</v>
      </c>
      <c r="BC58" s="19">
        <f>BB58*0</f>
        <v>0</v>
      </c>
      <c r="BD58" s="19">
        <v>2.4736940505929023E-2</v>
      </c>
      <c r="BE58" s="19">
        <f>BD58*0</f>
        <v>0</v>
      </c>
      <c r="BF58" s="19">
        <v>1.0734490347049186E-2</v>
      </c>
      <c r="BG58" s="19">
        <f>BF58*0</f>
        <v>0</v>
      </c>
      <c r="BH58" s="19">
        <v>1.713192520128488E-2</v>
      </c>
      <c r="BI58" s="19">
        <f>BH58*0</f>
        <v>0</v>
      </c>
      <c r="BJ58" s="19">
        <v>4.5266270069726691E-3</v>
      </c>
      <c r="BK58" s="19">
        <f>BJ58*0</f>
        <v>0</v>
      </c>
      <c r="BL58" s="19">
        <v>2.8789526752614533E-2</v>
      </c>
      <c r="BM58" s="19">
        <f>BL58*0</f>
        <v>0</v>
      </c>
      <c r="BN58" s="19">
        <v>1.1185181351974336E-2</v>
      </c>
      <c r="BO58" s="19">
        <f>BN58*0</f>
        <v>0</v>
      </c>
      <c r="BP58" s="19">
        <v>2.6509258810922101E-2</v>
      </c>
      <c r="BQ58" s="19">
        <f>BP58*0</f>
        <v>0</v>
      </c>
      <c r="BR58" s="19">
        <v>5.7368198351110703E-3</v>
      </c>
      <c r="BS58" s="19">
        <f>BR58*0</f>
        <v>0</v>
      </c>
      <c r="BT58" s="19">
        <v>8.8172109456304704E-3</v>
      </c>
      <c r="BU58" s="19">
        <f>BT58*0</f>
        <v>0</v>
      </c>
      <c r="BV58" s="19">
        <v>5.7688183424541399E-3</v>
      </c>
      <c r="BW58" s="19">
        <f>BV58*0</f>
        <v>0</v>
      </c>
      <c r="BX58" s="19">
        <v>1.2252716063261664E-2</v>
      </c>
      <c r="BY58" s="19">
        <f>BX58*0</f>
        <v>0</v>
      </c>
      <c r="BZ58" s="19">
        <v>8.5095292228991679E-3</v>
      </c>
      <c r="CA58" s="19">
        <f>BZ58*0</f>
        <v>0</v>
      </c>
      <c r="CB58" s="53"/>
      <c r="CC58" s="53"/>
      <c r="CD58" s="53"/>
      <c r="CE58" s="53"/>
      <c r="CF58" s="53"/>
      <c r="CG58" s="53"/>
      <c r="CH58" s="53"/>
      <c r="CI58" s="53"/>
    </row>
    <row r="59" spans="1:87" ht="17.5" customHeight="1" x14ac:dyDescent="0.75">
      <c r="A59" s="172"/>
      <c r="B59" s="7" t="s">
        <v>147</v>
      </c>
      <c r="C59" s="8"/>
      <c r="D59" s="29"/>
      <c r="E59" s="34">
        <f>(E54+E55+E56+E57+E58)</f>
        <v>0.69868678026417652</v>
      </c>
      <c r="F59" s="34"/>
      <c r="G59" s="34">
        <f>(G54+G55+G56+G57+G58)</f>
        <v>0.66859437149094469</v>
      </c>
      <c r="H59" s="34"/>
      <c r="I59" s="34">
        <f>(I54+I55+I56+I57+I58)</f>
        <v>0.40129961667012831</v>
      </c>
      <c r="J59" s="34"/>
      <c r="K59" s="34">
        <f>(K54+K55+K56+K57+K58)</f>
        <v>0.61287480230179991</v>
      </c>
      <c r="L59" s="34"/>
      <c r="M59" s="34">
        <f>(M54+M55+M56+M57+M58)</f>
        <v>0.64891608471290163</v>
      </c>
      <c r="N59" s="34"/>
      <c r="O59" s="34">
        <f>(O54+O55+O56+O57+O58)</f>
        <v>0.6715673596585261</v>
      </c>
      <c r="P59" s="34"/>
      <c r="Q59" s="34">
        <f>(Q54+Q55+Q56+Q57+Q58)</f>
        <v>0.60108344136237501</v>
      </c>
      <c r="R59" s="34"/>
      <c r="S59" s="34">
        <f>(S54+S55+S56+S57+S58)</f>
        <v>0.62239868796184461</v>
      </c>
      <c r="T59" s="34"/>
      <c r="U59" s="34">
        <f>(U54+U55+U56+U57+U58)</f>
        <v>0.49746509435971792</v>
      </c>
      <c r="V59" s="34"/>
      <c r="W59" s="34">
        <f>(W54+W55+W56+W57+W58)</f>
        <v>0.6663685230067814</v>
      </c>
      <c r="X59" s="34"/>
      <c r="Y59" s="34">
        <f>(Y54+Y55+Y56+Y57+Y58)</f>
        <v>0.72313639657690021</v>
      </c>
      <c r="Z59" s="34"/>
      <c r="AA59" s="34">
        <f>(AA54+AA55+AA56+AA57+AA58)</f>
        <v>0.65277012038056648</v>
      </c>
      <c r="AB59" s="34"/>
      <c r="AC59" s="34">
        <f>(AC54+AC55+AC56+AC57+AC58)</f>
        <v>0.65739542412698748</v>
      </c>
      <c r="AD59" s="34"/>
      <c r="AE59" s="34">
        <f>(AE54+AE55+AE56+AE57+AE58)</f>
        <v>0.7312116966308958</v>
      </c>
      <c r="AF59" s="34"/>
      <c r="AG59" s="34">
        <f>(AG54+AG55+AG56+AG57+AG58)</f>
        <v>0.61136497227561304</v>
      </c>
      <c r="AH59" s="34"/>
      <c r="AI59" s="34">
        <f>(AI54+AI55+AI56+AI57+AI58)</f>
        <v>0.71441467835159855</v>
      </c>
      <c r="AJ59" s="34"/>
      <c r="AK59" s="34">
        <f>(AK54+AK55+AK56+AK57+AK58)</f>
        <v>0.66837514146174648</v>
      </c>
      <c r="AL59" s="34"/>
      <c r="AM59" s="34">
        <f>(AM54+AM55+AM56+AM57+AM58)</f>
        <v>0.66631476488904884</v>
      </c>
      <c r="AN59" s="34"/>
      <c r="AO59" s="34">
        <f>(AO54+AO55+AO56+AO57+AO58)</f>
        <v>0.60309501289637069</v>
      </c>
      <c r="AP59" s="34"/>
      <c r="AQ59" s="34">
        <f>(AQ54+AQ55+AQ56+AQ57+AQ58)</f>
        <v>0.7026381542744653</v>
      </c>
      <c r="AR59" s="34"/>
      <c r="AS59" s="34">
        <f>(AS54+AS55+AS56+AS57+AS58)</f>
        <v>0.62879904130178466</v>
      </c>
      <c r="AT59" s="34"/>
      <c r="AU59" s="34">
        <f>(AU54+AU55+AU56+AU57+AU58)</f>
        <v>0.74815843228634882</v>
      </c>
      <c r="AV59" s="34"/>
      <c r="AW59" s="34">
        <f>(AW54+AW55+AW56+AW57+AW58)</f>
        <v>0.6106102573695309</v>
      </c>
      <c r="AX59" s="34"/>
      <c r="AY59" s="34">
        <f>(AY54+AY55+AY56+AY57+AY58)</f>
        <v>0.72718315641560316</v>
      </c>
      <c r="AZ59" s="34"/>
      <c r="BA59" s="34">
        <f>(BA54+BA55+BA56+BA57+BA58)</f>
        <v>0.53738507191921059</v>
      </c>
      <c r="BB59" s="34"/>
      <c r="BC59" s="34">
        <f>(BC54+BC55+BC56+BC57+BC58)</f>
        <v>0.52550409753184979</v>
      </c>
      <c r="BD59" s="34"/>
      <c r="BE59" s="34">
        <f>(BE54+BE55+BE56+BE57+BE58)</f>
        <v>0.6636406365059726</v>
      </c>
      <c r="BF59" s="34"/>
      <c r="BG59" s="34">
        <f>(BG54+BG55+BG56+BG57+BG58)</f>
        <v>0.63563417826388902</v>
      </c>
      <c r="BH59" s="34"/>
      <c r="BI59" s="34">
        <f>(BI54+BI55+BI56+BI57+BI58)</f>
        <v>0.60494444503505407</v>
      </c>
      <c r="BJ59" s="34"/>
      <c r="BK59" s="34">
        <f>(BK54+BK55+BK56+BK57+BK58)</f>
        <v>0.50350732966622125</v>
      </c>
      <c r="BL59" s="34"/>
      <c r="BM59" s="34">
        <f>(BM54+BM55+BM56+BM57+BM58)</f>
        <v>0.54472795156908083</v>
      </c>
      <c r="BN59" s="34"/>
      <c r="BO59" s="34">
        <f>(BO54+BO55+BO56+BO57+BO58)</f>
        <v>0.67345285390812037</v>
      </c>
      <c r="BP59" s="34"/>
      <c r="BQ59" s="34">
        <f>(BQ54+BQ55+BQ56+BQ57+BQ58)</f>
        <v>0.64200482324278751</v>
      </c>
      <c r="BR59" s="34"/>
      <c r="BS59" s="34">
        <f>(BS54+BS55+BS56+BS57+BS58)</f>
        <v>0.43613854450241629</v>
      </c>
      <c r="BT59" s="34"/>
      <c r="BU59" s="34">
        <f>(BU54+BU55+BU56+BU57+BU58)</f>
        <v>0.72267366869344418</v>
      </c>
      <c r="BV59" s="34"/>
      <c r="BW59" s="34">
        <f>(BW54+BW55+BW56+BW57+BW58)</f>
        <v>0.66059360893035579</v>
      </c>
      <c r="BX59" s="34"/>
      <c r="BY59" s="34">
        <f>(BY54+BY55+BY56+BY57+BY58)</f>
        <v>0.61532111508442822</v>
      </c>
      <c r="BZ59" s="34"/>
      <c r="CA59" s="34">
        <f>(CA54+CA55+CA56+CA57+CA58)</f>
        <v>0.62395779512460425</v>
      </c>
      <c r="CB59" s="34"/>
      <c r="CC59" s="34"/>
      <c r="CD59" s="34"/>
      <c r="CE59" s="34"/>
      <c r="CF59" s="34"/>
      <c r="CG59" s="34"/>
      <c r="CH59" s="53"/>
      <c r="CI59" s="53"/>
    </row>
    <row r="60" spans="1:87" ht="20.149999999999999" customHeight="1" thickBot="1" x14ac:dyDescent="0.9">
      <c r="A60" s="172"/>
      <c r="B60" s="7" t="s">
        <v>40</v>
      </c>
      <c r="C60" s="8" t="s">
        <v>143</v>
      </c>
      <c r="D60" s="24">
        <v>855</v>
      </c>
      <c r="E60" s="24"/>
      <c r="F60" s="24">
        <v>851</v>
      </c>
      <c r="G60" s="24"/>
      <c r="H60" s="24">
        <v>861</v>
      </c>
      <c r="I60" s="24"/>
      <c r="J60" s="24">
        <v>871</v>
      </c>
      <c r="K60" s="24"/>
      <c r="L60" s="24">
        <v>862</v>
      </c>
      <c r="M60" s="24"/>
      <c r="N60" s="24">
        <v>857</v>
      </c>
      <c r="O60" s="24"/>
      <c r="P60" s="24">
        <v>849</v>
      </c>
      <c r="Q60" s="24"/>
      <c r="R60" s="24">
        <v>854</v>
      </c>
      <c r="S60" s="24"/>
      <c r="T60" s="24">
        <v>861</v>
      </c>
      <c r="U60" s="24"/>
      <c r="V60" s="24">
        <v>852</v>
      </c>
      <c r="W60" s="24"/>
      <c r="X60" s="24">
        <v>871</v>
      </c>
      <c r="Y60" s="24"/>
      <c r="Z60" s="24">
        <v>853</v>
      </c>
      <c r="AA60" s="24"/>
      <c r="AB60" s="24">
        <v>848</v>
      </c>
      <c r="AC60" s="24"/>
      <c r="AD60" s="24">
        <v>869</v>
      </c>
      <c r="AE60" s="24"/>
      <c r="AF60" s="24">
        <v>882</v>
      </c>
      <c r="AG60" s="25"/>
      <c r="AH60" s="25">
        <v>849</v>
      </c>
      <c r="AI60" s="25"/>
      <c r="AJ60" s="24">
        <v>851</v>
      </c>
      <c r="AK60" s="24"/>
      <c r="AL60" s="24">
        <v>857</v>
      </c>
      <c r="AM60" s="24"/>
      <c r="AN60" s="24">
        <v>857</v>
      </c>
      <c r="AO60" s="24"/>
      <c r="AP60" s="24">
        <v>859</v>
      </c>
      <c r="AQ60" s="24"/>
      <c r="AR60" s="24">
        <v>853</v>
      </c>
      <c r="AS60" s="24"/>
      <c r="AT60" s="24">
        <v>855</v>
      </c>
      <c r="AU60" s="24"/>
      <c r="AV60" s="24">
        <v>861</v>
      </c>
      <c r="AW60" s="24"/>
      <c r="AX60" s="24">
        <v>849</v>
      </c>
      <c r="AY60" s="24"/>
      <c r="AZ60" s="24">
        <v>855</v>
      </c>
      <c r="BA60" s="24"/>
      <c r="BB60" s="24">
        <v>846</v>
      </c>
      <c r="BC60" s="24"/>
      <c r="BD60" s="24">
        <v>878</v>
      </c>
      <c r="BE60" s="24"/>
      <c r="BF60" s="24">
        <v>853</v>
      </c>
      <c r="BG60" s="24"/>
      <c r="BH60" s="24">
        <v>860</v>
      </c>
      <c r="BI60" s="24"/>
      <c r="BJ60" s="24">
        <v>855</v>
      </c>
      <c r="BK60" s="24"/>
      <c r="BL60" s="24">
        <v>853</v>
      </c>
      <c r="BM60" s="24"/>
      <c r="BN60" s="24">
        <v>839</v>
      </c>
      <c r="BO60" s="24"/>
      <c r="BP60" s="24">
        <v>855</v>
      </c>
      <c r="BQ60" s="24"/>
      <c r="BR60" s="24">
        <v>856</v>
      </c>
      <c r="BS60" s="24"/>
      <c r="BT60" s="24">
        <v>865</v>
      </c>
      <c r="BU60" s="24"/>
      <c r="BV60" s="24">
        <v>846</v>
      </c>
      <c r="BW60" s="24"/>
      <c r="BX60" s="24">
        <v>851</v>
      </c>
      <c r="BY60" s="24"/>
      <c r="BZ60" s="24">
        <v>853</v>
      </c>
      <c r="CA60" s="24"/>
      <c r="CB60" s="53"/>
      <c r="CC60" s="53"/>
      <c r="CD60" s="53"/>
      <c r="CE60" s="53"/>
      <c r="CF60" s="53"/>
      <c r="CG60" s="53"/>
      <c r="CH60" s="53"/>
      <c r="CI60" s="53"/>
    </row>
    <row r="61" spans="1:87" ht="20.149999999999999" customHeight="1" x14ac:dyDescent="0.75">
      <c r="A61" s="170" t="s">
        <v>65</v>
      </c>
      <c r="B61" s="12" t="s">
        <v>55</v>
      </c>
      <c r="C61" s="13" t="s">
        <v>144</v>
      </c>
      <c r="D61" s="14">
        <v>5.2072020817194878E-2</v>
      </c>
      <c r="E61" s="14">
        <f>D61*0</f>
        <v>0</v>
      </c>
      <c r="F61" s="14">
        <v>4.0983913219456769E-2</v>
      </c>
      <c r="G61" s="14">
        <f>F61*0</f>
        <v>0</v>
      </c>
      <c r="H61" s="14">
        <v>0.15430308686047017</v>
      </c>
      <c r="I61" s="14">
        <f>H61*0</f>
        <v>0</v>
      </c>
      <c r="J61" s="14">
        <v>0.10105916694038158</v>
      </c>
      <c r="K61" s="14">
        <f>J61*0</f>
        <v>0</v>
      </c>
      <c r="L61" s="14">
        <v>9.3240891205536372E-2</v>
      </c>
      <c r="M61" s="14">
        <f>L61*0</f>
        <v>0</v>
      </c>
      <c r="N61" s="14">
        <v>4.9039633311362962E-2</v>
      </c>
      <c r="O61" s="14">
        <f>N61*0</f>
        <v>0</v>
      </c>
      <c r="P61" s="14">
        <v>6.8417641982304475E-2</v>
      </c>
      <c r="Q61" s="14">
        <f>P61*0</f>
        <v>0</v>
      </c>
      <c r="R61" s="14">
        <v>9.9397094874929051E-2</v>
      </c>
      <c r="S61" s="14">
        <f>R61*0</f>
        <v>0</v>
      </c>
      <c r="T61" s="14">
        <v>0.10658698891165715</v>
      </c>
      <c r="U61" s="14">
        <f>T61*0</f>
        <v>0</v>
      </c>
      <c r="V61" s="14">
        <v>0.12497537222817884</v>
      </c>
      <c r="W61" s="14">
        <f>V61*0</f>
        <v>0</v>
      </c>
      <c r="X61" s="14">
        <v>7.1275645958813111E-2</v>
      </c>
      <c r="Y61" s="14">
        <f>X61*0</f>
        <v>0</v>
      </c>
      <c r="Z61" s="14">
        <v>3.9627253436886091E-2</v>
      </c>
      <c r="AA61" s="14">
        <f>Z61*0</f>
        <v>0</v>
      </c>
      <c r="AB61" s="14">
        <v>4.8102113076377739E-2</v>
      </c>
      <c r="AC61" s="14">
        <f>AB61*0</f>
        <v>0</v>
      </c>
      <c r="AD61" s="14">
        <v>3.6740816024384199E-2</v>
      </c>
      <c r="AE61" s="14">
        <f>AD61*0</f>
        <v>0</v>
      </c>
      <c r="AF61" s="14">
        <v>4.0789107934535586E-2</v>
      </c>
      <c r="AG61" s="16">
        <f>AF61*0</f>
        <v>0</v>
      </c>
      <c r="AH61" s="16">
        <v>4.0214269331937301E-2</v>
      </c>
      <c r="AI61" s="16">
        <f>AH61*0</f>
        <v>0</v>
      </c>
      <c r="AJ61" s="14">
        <v>7.0043762303186347E-2</v>
      </c>
      <c r="AK61" s="14">
        <f>AJ61*0</f>
        <v>0</v>
      </c>
      <c r="AL61" s="14">
        <v>4.060871799340094E-2</v>
      </c>
      <c r="AM61" s="14">
        <f>AL61*0</f>
        <v>0</v>
      </c>
      <c r="AN61" s="14">
        <v>5.914401956382781E-2</v>
      </c>
      <c r="AO61" s="14">
        <f>AN61*0</f>
        <v>0</v>
      </c>
      <c r="AP61" s="14">
        <v>4.6861385992303932E-2</v>
      </c>
      <c r="AQ61" s="14">
        <f>AP61*0</f>
        <v>0</v>
      </c>
      <c r="AR61" s="14">
        <v>5.6315688457818772E-2</v>
      </c>
      <c r="AS61" s="14">
        <f>AR61*0</f>
        <v>0</v>
      </c>
      <c r="AT61" s="14">
        <v>4.1360471871032409E-2</v>
      </c>
      <c r="AU61" s="14">
        <f>AT61*0</f>
        <v>0</v>
      </c>
      <c r="AV61" s="14">
        <v>0.11628590555551167</v>
      </c>
      <c r="AW61" s="14">
        <f>AV61*0</f>
        <v>0</v>
      </c>
      <c r="AX61" s="14">
        <v>6.9870721480333922E-2</v>
      </c>
      <c r="AY61" s="14">
        <f>AX61*0</f>
        <v>0</v>
      </c>
      <c r="AZ61" s="14">
        <v>0.10461305341406468</v>
      </c>
      <c r="BA61" s="14">
        <f>AZ61*0</f>
        <v>0</v>
      </c>
      <c r="BB61" s="14">
        <v>3.8056173297282968E-2</v>
      </c>
      <c r="BC61" s="14">
        <f>BB61*0</f>
        <v>0</v>
      </c>
      <c r="BD61" s="14">
        <v>6.2360914105327667E-2</v>
      </c>
      <c r="BE61" s="14">
        <f>BD61*0</f>
        <v>0</v>
      </c>
      <c r="BF61" s="14">
        <v>7.5521824422689995E-2</v>
      </c>
      <c r="BG61" s="14">
        <f>BF61*0</f>
        <v>0</v>
      </c>
      <c r="BH61" s="14">
        <v>7.0265631332123685E-2</v>
      </c>
      <c r="BI61" s="14">
        <f>BH61*0</f>
        <v>0</v>
      </c>
      <c r="BJ61" s="14">
        <v>9.876243889205634E-2</v>
      </c>
      <c r="BK61" s="14">
        <f>BJ61*0</f>
        <v>0</v>
      </c>
      <c r="BL61" s="14">
        <v>7.0400116730566037E-2</v>
      </c>
      <c r="BM61" s="14">
        <f>BL61*0</f>
        <v>0</v>
      </c>
      <c r="BN61" s="14">
        <v>2.9719576961795325E-2</v>
      </c>
      <c r="BO61" s="14">
        <f>BN61*0</f>
        <v>0</v>
      </c>
      <c r="BP61" s="14">
        <v>7.2230977344542729E-2</v>
      </c>
      <c r="BQ61" s="14">
        <f>BP61*0</f>
        <v>0</v>
      </c>
      <c r="BR61" s="14">
        <v>0.18603374960339994</v>
      </c>
      <c r="BS61" s="14">
        <f>BR61*0</f>
        <v>0</v>
      </c>
      <c r="BT61" s="14">
        <v>6.5770264560346223E-2</v>
      </c>
      <c r="BU61" s="14">
        <f>BT61*0</f>
        <v>0</v>
      </c>
      <c r="BV61" s="14">
        <v>5.8258114941002248E-2</v>
      </c>
      <c r="BW61" s="14">
        <f>BV61*0</f>
        <v>0</v>
      </c>
      <c r="BX61" s="14">
        <v>6.0215813202700544E-2</v>
      </c>
      <c r="BY61" s="14">
        <f>BX61*0</f>
        <v>0</v>
      </c>
      <c r="BZ61" s="14">
        <v>8.3257332438818998E-2</v>
      </c>
      <c r="CA61" s="14">
        <f>BZ61*0</f>
        <v>0</v>
      </c>
      <c r="CB61" s="53"/>
      <c r="CC61" s="53"/>
      <c r="CD61" s="53"/>
      <c r="CE61" s="53"/>
      <c r="CF61" s="53"/>
      <c r="CG61" s="53"/>
      <c r="CH61" s="53"/>
      <c r="CI61" s="53"/>
    </row>
    <row r="62" spans="1:87" ht="20.149999999999999" customHeight="1" x14ac:dyDescent="0.75">
      <c r="A62" s="171"/>
      <c r="B62" s="17" t="s">
        <v>56</v>
      </c>
      <c r="C62" s="18" t="s">
        <v>144</v>
      </c>
      <c r="D62" s="19">
        <v>7.4490570525488242E-2</v>
      </c>
      <c r="E62" s="19">
        <f>D62*0.33</f>
        <v>2.458188827341112E-2</v>
      </c>
      <c r="F62" s="19">
        <v>6.6141019959882294E-2</v>
      </c>
      <c r="G62" s="19">
        <f>F62*0.33</f>
        <v>2.1826536586761158E-2</v>
      </c>
      <c r="H62" s="19">
        <v>0.23687828052606666</v>
      </c>
      <c r="I62" s="19">
        <f>H62*0.33</f>
        <v>7.8169832573602008E-2</v>
      </c>
      <c r="J62" s="19">
        <v>0.16280726511221486</v>
      </c>
      <c r="K62" s="19">
        <f>J62*0.33</f>
        <v>5.3726397487030904E-2</v>
      </c>
      <c r="L62" s="19">
        <v>0.22045258068982485</v>
      </c>
      <c r="M62" s="19">
        <f>L62*0.33</f>
        <v>7.2749351627642206E-2</v>
      </c>
      <c r="N62" s="19">
        <v>0.12544461972441165</v>
      </c>
      <c r="O62" s="19">
        <f>N62*0.33</f>
        <v>4.1396724509055849E-2</v>
      </c>
      <c r="P62" s="19">
        <v>0.17975593765401651</v>
      </c>
      <c r="Q62" s="19">
        <f>P62*0.33</f>
        <v>5.9319459425825449E-2</v>
      </c>
      <c r="R62" s="19">
        <v>0.16456638194717221</v>
      </c>
      <c r="S62" s="19">
        <f>R62*0.33</f>
        <v>5.4306906042566834E-2</v>
      </c>
      <c r="T62" s="19">
        <v>0.28497051296702053</v>
      </c>
      <c r="U62" s="19">
        <f>T62*0.33</f>
        <v>9.4040269279116781E-2</v>
      </c>
      <c r="V62" s="19">
        <v>0.22202663080770427</v>
      </c>
      <c r="W62" s="19">
        <f>V62*0.33</f>
        <v>7.3268788166542406E-2</v>
      </c>
      <c r="X62" s="19">
        <v>9.2599230273412339E-2</v>
      </c>
      <c r="Y62" s="19">
        <f>X62*0.33</f>
        <v>3.0557745990226072E-2</v>
      </c>
      <c r="Z62" s="19">
        <v>0.10249309844732522</v>
      </c>
      <c r="AA62" s="19">
        <f>Z62*0.33</f>
        <v>3.3822722487617328E-2</v>
      </c>
      <c r="AB62" s="19">
        <v>0.11278847536722134</v>
      </c>
      <c r="AC62" s="19">
        <f>AB62*0.33</f>
        <v>3.7220196871183039E-2</v>
      </c>
      <c r="AD62" s="19">
        <v>5.1299544409680792E-2</v>
      </c>
      <c r="AE62" s="19">
        <f>AD62*0.33</f>
        <v>1.6928849655194662E-2</v>
      </c>
      <c r="AF62" s="19">
        <v>0.11249242031167225</v>
      </c>
      <c r="AG62" s="21">
        <f>AF62*0.33</f>
        <v>3.7122498702851843E-2</v>
      </c>
      <c r="AH62" s="21">
        <v>7.1560532032436952E-2</v>
      </c>
      <c r="AI62" s="21">
        <f>AH62*0.33</f>
        <v>2.3614975570704196E-2</v>
      </c>
      <c r="AJ62" s="19">
        <v>0.15645217144768878</v>
      </c>
      <c r="AK62" s="19">
        <f>AJ62*0.33</f>
        <v>5.1629216577737301E-2</v>
      </c>
      <c r="AL62" s="19">
        <v>7.3923196599909313E-2</v>
      </c>
      <c r="AM62" s="19">
        <f>AL62*0.33</f>
        <v>2.4394654877970073E-2</v>
      </c>
      <c r="AN62" s="19">
        <v>0.11047379599864411</v>
      </c>
      <c r="AO62" s="19">
        <f>AN62*0.33</f>
        <v>3.6456352679552557E-2</v>
      </c>
      <c r="AP62" s="19">
        <v>8.4444555322995885E-2</v>
      </c>
      <c r="AQ62" s="19">
        <f>AP62*0.33</f>
        <v>2.7866703256588642E-2</v>
      </c>
      <c r="AR62" s="19">
        <v>0.11652326646561034</v>
      </c>
      <c r="AS62" s="19">
        <f>AR62*0.33</f>
        <v>3.8452677933651418E-2</v>
      </c>
      <c r="AT62" s="19">
        <v>9.5419298191021906E-2</v>
      </c>
      <c r="AU62" s="19">
        <f>AT62*0.33</f>
        <v>3.1488368403037231E-2</v>
      </c>
      <c r="AV62" s="19">
        <v>0.19075911723318462</v>
      </c>
      <c r="AW62" s="19">
        <f>AV62*0.33</f>
        <v>6.2950508686950929E-2</v>
      </c>
      <c r="AX62" s="19">
        <v>0.16522800730523457</v>
      </c>
      <c r="AY62" s="19">
        <f>AX62*0.33</f>
        <v>5.4525242410727412E-2</v>
      </c>
      <c r="AZ62" s="19">
        <v>0.16059156357414703</v>
      </c>
      <c r="BA62" s="19">
        <f>AZ62*0.33</f>
        <v>5.2995215979468518E-2</v>
      </c>
      <c r="BB62" s="19">
        <v>9.1539002243124917E-2</v>
      </c>
      <c r="BC62" s="19">
        <f>BB62*0.33</f>
        <v>3.0207870740231225E-2</v>
      </c>
      <c r="BD62" s="19">
        <v>5.2372812265631633E-2</v>
      </c>
      <c r="BE62" s="19">
        <f>BD62*0.33</f>
        <v>1.7283028047658439E-2</v>
      </c>
      <c r="BF62" s="19">
        <v>0.11069459230018958</v>
      </c>
      <c r="BG62" s="19">
        <f>BF62*0.33</f>
        <v>3.6529215459062563E-2</v>
      </c>
      <c r="BH62" s="19">
        <v>0.16017193492564993</v>
      </c>
      <c r="BI62" s="19">
        <f>BH62*0.33</f>
        <v>5.2856738525464478E-2</v>
      </c>
      <c r="BJ62" s="19">
        <v>0.2250348312849349</v>
      </c>
      <c r="BK62" s="19">
        <f>BJ62*0.33</f>
        <v>7.4261494324028524E-2</v>
      </c>
      <c r="BL62" s="19">
        <v>0.20888375018414573</v>
      </c>
      <c r="BM62" s="19">
        <f>BL62*0.33</f>
        <v>6.8931637560768089E-2</v>
      </c>
      <c r="BN62" s="19">
        <v>0.14151717407084646</v>
      </c>
      <c r="BO62" s="19">
        <f>BN62*0.33</f>
        <v>4.6700667443379335E-2</v>
      </c>
      <c r="BP62" s="19">
        <v>0.13974473452188524</v>
      </c>
      <c r="BQ62" s="19">
        <f>BP62*0.33</f>
        <v>4.6115762392222134E-2</v>
      </c>
      <c r="BR62" s="19">
        <v>0.11489196785782844</v>
      </c>
      <c r="BS62" s="19">
        <f>BR62*0.33</f>
        <v>3.7914349393083385E-2</v>
      </c>
      <c r="BT62" s="19">
        <v>0.14392539253151163</v>
      </c>
      <c r="BU62" s="19">
        <f>BT62*0.33</f>
        <v>4.7495379535398841E-2</v>
      </c>
      <c r="BV62" s="19">
        <v>0.17699427407949975</v>
      </c>
      <c r="BW62" s="19">
        <f>BV62*0.33</f>
        <v>5.8408110446234916E-2</v>
      </c>
      <c r="BX62" s="19">
        <v>0.12434421861136662</v>
      </c>
      <c r="BY62" s="19">
        <f>BX62*0.33</f>
        <v>4.1033592141750987E-2</v>
      </c>
      <c r="BZ62" s="19">
        <v>0.22688015865012601</v>
      </c>
      <c r="CA62" s="19">
        <f>BZ62*0.33</f>
        <v>7.4870452354541581E-2</v>
      </c>
      <c r="CB62" s="53"/>
      <c r="CC62" s="53"/>
      <c r="CD62" s="53"/>
      <c r="CE62" s="53"/>
      <c r="CF62" s="53"/>
      <c r="CG62" s="53"/>
      <c r="CH62" s="53"/>
      <c r="CI62" s="53"/>
    </row>
    <row r="63" spans="1:87" ht="20.149999999999999" customHeight="1" x14ac:dyDescent="0.75">
      <c r="A63" s="171"/>
      <c r="B63" s="17" t="s">
        <v>57</v>
      </c>
      <c r="C63" s="18" t="s">
        <v>144</v>
      </c>
      <c r="D63" s="19">
        <v>0.36952526700609489</v>
      </c>
      <c r="E63" s="19">
        <f>D63*0.67</f>
        <v>0.24758192889408359</v>
      </c>
      <c r="F63" s="19">
        <v>0.51734287580515792</v>
      </c>
      <c r="G63" s="19">
        <f>F63*0.67</f>
        <v>0.34661972678945585</v>
      </c>
      <c r="H63" s="19">
        <v>0.35847568269855623</v>
      </c>
      <c r="I63" s="19">
        <f>H63*0.67</f>
        <v>0.24017870740803268</v>
      </c>
      <c r="J63" s="19">
        <v>0.46795422512750728</v>
      </c>
      <c r="K63" s="19">
        <f>J63*0.67</f>
        <v>0.31352933083542989</v>
      </c>
      <c r="L63" s="19">
        <v>0.37824160870024692</v>
      </c>
      <c r="M63" s="19">
        <f>L63*0.67</f>
        <v>0.25342187782916548</v>
      </c>
      <c r="N63" s="19">
        <v>0.45302609349429818</v>
      </c>
      <c r="O63" s="19">
        <f>N63*0.67</f>
        <v>0.30352748264117979</v>
      </c>
      <c r="P63" s="19">
        <v>0.45022653188181055</v>
      </c>
      <c r="Q63" s="19">
        <f>P63*0.67</f>
        <v>0.30165177636081308</v>
      </c>
      <c r="R63" s="19">
        <v>0.39304007245364131</v>
      </c>
      <c r="S63" s="19">
        <f>R63*0.67</f>
        <v>0.26333684854393968</v>
      </c>
      <c r="T63" s="19">
        <v>0.36569707523658496</v>
      </c>
      <c r="U63" s="19">
        <f>T63*0.67</f>
        <v>0.24501704040851194</v>
      </c>
      <c r="V63" s="19">
        <v>0.33380553327025475</v>
      </c>
      <c r="W63" s="19">
        <f>V63*0.67</f>
        <v>0.2236497072910707</v>
      </c>
      <c r="X63" s="19">
        <v>0.38577821800123197</v>
      </c>
      <c r="Y63" s="19">
        <f>X63*0.67</f>
        <v>0.25847140606082541</v>
      </c>
      <c r="Z63" s="19">
        <v>0.41867216073500207</v>
      </c>
      <c r="AA63" s="19">
        <f>Z63*0.67</f>
        <v>0.28051034769245142</v>
      </c>
      <c r="AB63" s="19">
        <v>0.50507019052812352</v>
      </c>
      <c r="AC63" s="19">
        <f>AB63*0.67</f>
        <v>0.33839702765384277</v>
      </c>
      <c r="AD63" s="19">
        <v>0.44663713218264273</v>
      </c>
      <c r="AE63" s="19">
        <f>AD63*0.67</f>
        <v>0.29924687856237064</v>
      </c>
      <c r="AF63" s="19">
        <v>0.39802815315496465</v>
      </c>
      <c r="AG63" s="21">
        <f>AF63*0.67</f>
        <v>0.26667886261382634</v>
      </c>
      <c r="AH63" s="21">
        <v>0.38281627492875719</v>
      </c>
      <c r="AI63" s="21">
        <f>AH63*0.67</f>
        <v>0.25648690420226733</v>
      </c>
      <c r="AJ63" s="19">
        <v>0.41369324218610815</v>
      </c>
      <c r="AK63" s="19">
        <f>AJ63*0.67</f>
        <v>0.2771744722646925</v>
      </c>
      <c r="AL63" s="19">
        <v>0.47257858282839893</v>
      </c>
      <c r="AM63" s="19">
        <f>AL63*0.67</f>
        <v>0.31662765049502728</v>
      </c>
      <c r="AN63" s="19">
        <v>0.58282064899776109</v>
      </c>
      <c r="AO63" s="19">
        <f>AN63*0.67</f>
        <v>0.39048983482849997</v>
      </c>
      <c r="AP63" s="19">
        <v>0.44849302961045168</v>
      </c>
      <c r="AQ63" s="19">
        <f>AP63*0.67</f>
        <v>0.30049032983900265</v>
      </c>
      <c r="AR63" s="19">
        <v>0.36772801537183875</v>
      </c>
      <c r="AS63" s="19">
        <f>AR63*0.67</f>
        <v>0.24637777029913197</v>
      </c>
      <c r="AT63" s="19">
        <v>0.39233023588416316</v>
      </c>
      <c r="AU63" s="19">
        <f>AT63*0.67</f>
        <v>0.26286125804238936</v>
      </c>
      <c r="AV63" s="19">
        <v>0.41387450536494319</v>
      </c>
      <c r="AW63" s="19">
        <f>AV63*0.67</f>
        <v>0.27729591859451197</v>
      </c>
      <c r="AX63" s="19">
        <v>0.37204325832236568</v>
      </c>
      <c r="AY63" s="19">
        <f>AX63*0.67</f>
        <v>0.24926898307598502</v>
      </c>
      <c r="AZ63" s="19">
        <v>0.44070668683625042</v>
      </c>
      <c r="BA63" s="19">
        <f>AZ63*0.67</f>
        <v>0.29527348018028782</v>
      </c>
      <c r="BB63" s="19">
        <v>0.40655617228978619</v>
      </c>
      <c r="BC63" s="19">
        <f>BB63*0.67</f>
        <v>0.27239263543415676</v>
      </c>
      <c r="BD63" s="19">
        <v>0.39141850732525818</v>
      </c>
      <c r="BE63" s="19">
        <f>BD63*0.67</f>
        <v>0.26225039990792298</v>
      </c>
      <c r="BF63" s="19">
        <v>0.43468237789692138</v>
      </c>
      <c r="BG63" s="19">
        <f>BF63*0.67</f>
        <v>0.29123719319093733</v>
      </c>
      <c r="BH63" s="19">
        <v>0.43101054396704513</v>
      </c>
      <c r="BI63" s="19">
        <f>BH63*0.67</f>
        <v>0.28877706445792029</v>
      </c>
      <c r="BJ63" s="19">
        <v>0.49666394840569084</v>
      </c>
      <c r="BK63" s="19">
        <f>BJ63*0.67</f>
        <v>0.33276484543181289</v>
      </c>
      <c r="BL63" s="19">
        <v>0.41314490876483878</v>
      </c>
      <c r="BM63" s="19">
        <f>BL63*0.67</f>
        <v>0.27680708887244199</v>
      </c>
      <c r="BN63" s="19">
        <v>0.40560902968013968</v>
      </c>
      <c r="BO63" s="19">
        <f>BN63*0.67</f>
        <v>0.27175804988569358</v>
      </c>
      <c r="BP63" s="19">
        <v>0.44778059640072387</v>
      </c>
      <c r="BQ63" s="19">
        <f>BP63*0.67</f>
        <v>0.30001299958848504</v>
      </c>
      <c r="BR63" s="19">
        <v>0.43146575604898951</v>
      </c>
      <c r="BS63" s="19">
        <f>BR63*0.67</f>
        <v>0.28908205655282299</v>
      </c>
      <c r="BT63" s="19">
        <v>0.34776480615418831</v>
      </c>
      <c r="BU63" s="19">
        <f>BT63*0.67</f>
        <v>0.23300242012330619</v>
      </c>
      <c r="BV63" s="19">
        <v>0.43818175829679507</v>
      </c>
      <c r="BW63" s="19">
        <f>BV63*0.67</f>
        <v>0.29358177805885272</v>
      </c>
      <c r="BX63" s="19">
        <v>0.48271218022088896</v>
      </c>
      <c r="BY63" s="19">
        <f>BX63*0.67</f>
        <v>0.32341716074799565</v>
      </c>
      <c r="BZ63" s="19">
        <v>0.48518174832316752</v>
      </c>
      <c r="CA63" s="19">
        <f>BZ63*0.67</f>
        <v>0.32507177137652227</v>
      </c>
      <c r="CB63" s="53"/>
      <c r="CC63" s="53"/>
      <c r="CD63" s="53"/>
      <c r="CE63" s="53"/>
      <c r="CF63" s="53"/>
      <c r="CG63" s="53"/>
      <c r="CH63" s="53"/>
      <c r="CI63" s="53"/>
    </row>
    <row r="64" spans="1:87" ht="20.149999999999999" customHeight="1" x14ac:dyDescent="0.75">
      <c r="A64" s="171"/>
      <c r="B64" s="17" t="s">
        <v>58</v>
      </c>
      <c r="C64" s="18" t="s">
        <v>144</v>
      </c>
      <c r="D64" s="19">
        <v>0.31320549298956607</v>
      </c>
      <c r="E64" s="19">
        <f>D64*1</f>
        <v>0.31320549298956607</v>
      </c>
      <c r="F64" s="19">
        <v>0.3381014279384239</v>
      </c>
      <c r="G64" s="19">
        <f>F64*1</f>
        <v>0.3381014279384239</v>
      </c>
      <c r="H64" s="19">
        <v>0.11915042695741901</v>
      </c>
      <c r="I64" s="19">
        <f>H64*1</f>
        <v>0.11915042695741901</v>
      </c>
      <c r="J64" s="19">
        <v>0.15036462718934032</v>
      </c>
      <c r="K64" s="19">
        <f>J64*1</f>
        <v>0.15036462718934032</v>
      </c>
      <c r="L64" s="19">
        <v>0.14756818159727564</v>
      </c>
      <c r="M64" s="19">
        <f>L64*1</f>
        <v>0.14756818159727564</v>
      </c>
      <c r="N64" s="19">
        <v>0.25290419800805147</v>
      </c>
      <c r="O64" s="19">
        <f>N64*1</f>
        <v>0.25290419800805147</v>
      </c>
      <c r="P64" s="19">
        <v>0.13818401484606108</v>
      </c>
      <c r="Q64" s="19">
        <f>P64*1</f>
        <v>0.13818401484606108</v>
      </c>
      <c r="R64" s="19">
        <v>0.23456666975386359</v>
      </c>
      <c r="S64" s="19">
        <f>R64*1</f>
        <v>0.23456666975386359</v>
      </c>
      <c r="T64" s="19">
        <v>0.12394250923063888</v>
      </c>
      <c r="U64" s="19">
        <f>T64*1</f>
        <v>0.12394250923063888</v>
      </c>
      <c r="V64" s="19">
        <v>0.14954958461282591</v>
      </c>
      <c r="W64" s="19">
        <f>V64*1</f>
        <v>0.14954958461282591</v>
      </c>
      <c r="X64" s="19">
        <v>0.27957140285362458</v>
      </c>
      <c r="Y64" s="19">
        <f>X64*1</f>
        <v>0.27957140285362458</v>
      </c>
      <c r="Z64" s="19">
        <v>0.35759360874115065</v>
      </c>
      <c r="AA64" s="19">
        <f>Z64*1</f>
        <v>0.35759360874115065</v>
      </c>
      <c r="AB64" s="19">
        <v>0.19314457546323291</v>
      </c>
      <c r="AC64" s="19">
        <f>AB64*1</f>
        <v>0.19314457546323291</v>
      </c>
      <c r="AD64" s="19">
        <v>0.35454582123760597</v>
      </c>
      <c r="AE64" s="19">
        <f>AD64*1</f>
        <v>0.35454582123760597</v>
      </c>
      <c r="AF64" s="19">
        <v>0.29137845255926897</v>
      </c>
      <c r="AG64" s="21">
        <f>AF64*1</f>
        <v>0.29137845255926897</v>
      </c>
      <c r="AH64" s="21">
        <v>0.43664894946985067</v>
      </c>
      <c r="AI64" s="21">
        <f>AH64*1</f>
        <v>0.43664894946985067</v>
      </c>
      <c r="AJ64" s="19">
        <v>0.20535466040757672</v>
      </c>
      <c r="AK64" s="19">
        <f>AJ64*1</f>
        <v>0.20535466040757672</v>
      </c>
      <c r="AL64" s="19">
        <v>0.26586109277131137</v>
      </c>
      <c r="AM64" s="19">
        <f>AL64*1</f>
        <v>0.26586109277131137</v>
      </c>
      <c r="AN64" s="19">
        <v>0.14760821500170107</v>
      </c>
      <c r="AO64" s="19">
        <f>AN64*1</f>
        <v>0.14760821500170107</v>
      </c>
      <c r="AP64" s="19">
        <v>0.36065286754529002</v>
      </c>
      <c r="AQ64" s="19">
        <f>AP64*1</f>
        <v>0.36065286754529002</v>
      </c>
      <c r="AR64" s="19">
        <v>0.21706457968681167</v>
      </c>
      <c r="AS64" s="19">
        <f>AR64*1</f>
        <v>0.21706457968681167</v>
      </c>
      <c r="AT64" s="19">
        <v>0.34399917789485462</v>
      </c>
      <c r="AU64" s="19">
        <f>AT64*1</f>
        <v>0.34399917789485462</v>
      </c>
      <c r="AV64" s="19">
        <v>0.17481759184820977</v>
      </c>
      <c r="AW64" s="19">
        <f>AV64*1</f>
        <v>0.17481759184820977</v>
      </c>
      <c r="AX64" s="19">
        <v>0.16448570024751943</v>
      </c>
      <c r="AY64" s="19">
        <f>AX64*1</f>
        <v>0.16448570024751943</v>
      </c>
      <c r="AZ64" s="19">
        <v>0.19906849658094053</v>
      </c>
      <c r="BA64" s="19">
        <f>AZ64*1</f>
        <v>0.19906849658094053</v>
      </c>
      <c r="BB64" s="19">
        <v>0.38267497337369799</v>
      </c>
      <c r="BC64" s="19">
        <f>BB64*1</f>
        <v>0.38267497337369799</v>
      </c>
      <c r="BD64" s="19">
        <v>0.33250805372754483</v>
      </c>
      <c r="BE64" s="19">
        <f>BD64*1</f>
        <v>0.33250805372754483</v>
      </c>
      <c r="BF64" s="19">
        <v>0.21399865844931665</v>
      </c>
      <c r="BG64" s="19">
        <f>BF64*1</f>
        <v>0.21399865844931665</v>
      </c>
      <c r="BH64" s="19">
        <v>0.12033009036844541</v>
      </c>
      <c r="BI64" s="19">
        <f>BH64*1</f>
        <v>0.12033009036844541</v>
      </c>
      <c r="BJ64" s="19">
        <v>8.706195774755407E-2</v>
      </c>
      <c r="BK64" s="19">
        <f>BJ64*1</f>
        <v>8.706195774755407E-2</v>
      </c>
      <c r="BL64" s="19">
        <v>0.17627766903605455</v>
      </c>
      <c r="BM64" s="19">
        <f>BL64*1</f>
        <v>0.17627766903605455</v>
      </c>
      <c r="BN64" s="19">
        <v>0.21363309123509722</v>
      </c>
      <c r="BO64" s="19">
        <f>BN64*1</f>
        <v>0.21363309123509722</v>
      </c>
      <c r="BP64" s="19">
        <v>0.17199223661937302</v>
      </c>
      <c r="BQ64" s="19">
        <f>BP64*1</f>
        <v>0.17199223661937302</v>
      </c>
      <c r="BR64" s="19">
        <v>0.22851200907913505</v>
      </c>
      <c r="BS64" s="19">
        <f>BR64*1</f>
        <v>0.22851200907913505</v>
      </c>
      <c r="BT64" s="19">
        <v>0.34433714864424403</v>
      </c>
      <c r="BU64" s="19">
        <f>BT64*1</f>
        <v>0.34433714864424403</v>
      </c>
      <c r="BV64" s="19">
        <v>0.13701302662575396</v>
      </c>
      <c r="BW64" s="19">
        <f>BV64*1</f>
        <v>0.13701302662575396</v>
      </c>
      <c r="BX64" s="19">
        <v>0.15014678961844902</v>
      </c>
      <c r="BY64" s="19">
        <f>BX64*1</f>
        <v>0.15014678961844902</v>
      </c>
      <c r="BZ64" s="19">
        <v>0.1641232014654046</v>
      </c>
      <c r="CA64" s="19">
        <f>BZ64*1</f>
        <v>0.1641232014654046</v>
      </c>
      <c r="CB64" s="53"/>
      <c r="CC64" s="53"/>
      <c r="CD64" s="53"/>
      <c r="CE64" s="53"/>
      <c r="CF64" s="53"/>
      <c r="CG64" s="53"/>
      <c r="CH64" s="53"/>
      <c r="CI64" s="53"/>
    </row>
    <row r="65" spans="1:87" ht="39.950000000000003" customHeight="1" x14ac:dyDescent="0.75">
      <c r="A65" s="171"/>
      <c r="B65" s="17" t="s">
        <v>59</v>
      </c>
      <c r="C65" s="18" t="s">
        <v>144</v>
      </c>
      <c r="D65" s="19">
        <v>0.19070664866165593</v>
      </c>
      <c r="E65" s="19">
        <f>D65*0</f>
        <v>0</v>
      </c>
      <c r="F65" s="19">
        <v>3.7430763077078988E-2</v>
      </c>
      <c r="G65" s="19">
        <f>F65*0</f>
        <v>0</v>
      </c>
      <c r="H65" s="19">
        <v>0.1311925229574871</v>
      </c>
      <c r="I65" s="19">
        <f>H65*0</f>
        <v>0</v>
      </c>
      <c r="J65" s="19">
        <v>0.11781471563055801</v>
      </c>
      <c r="K65" s="19">
        <f>J65*0</f>
        <v>0</v>
      </c>
      <c r="L65" s="19">
        <v>0.16049673780712209</v>
      </c>
      <c r="M65" s="19">
        <f>L65*0</f>
        <v>0</v>
      </c>
      <c r="N65" s="19">
        <v>0.11958545546187863</v>
      </c>
      <c r="O65" s="19">
        <f>N65*0</f>
        <v>0</v>
      </c>
      <c r="P65" s="19">
        <v>0.16341587363580923</v>
      </c>
      <c r="Q65" s="19">
        <f>P65*0</f>
        <v>0</v>
      </c>
      <c r="R65" s="19">
        <v>0.10842978097039416</v>
      </c>
      <c r="S65" s="19">
        <f>R65*0</f>
        <v>0</v>
      </c>
      <c r="T65" s="19">
        <v>0.11880291365409436</v>
      </c>
      <c r="U65" s="19">
        <f>T65*0</f>
        <v>0</v>
      </c>
      <c r="V65" s="19">
        <v>0.16964287908103123</v>
      </c>
      <c r="W65" s="19">
        <f>V65*0</f>
        <v>0</v>
      </c>
      <c r="X65" s="19">
        <v>0.17077550291291993</v>
      </c>
      <c r="Y65" s="19">
        <f>X65*0</f>
        <v>0</v>
      </c>
      <c r="Z65" s="19">
        <v>8.1613878639641299E-2</v>
      </c>
      <c r="AA65" s="19">
        <f>Z65*0</f>
        <v>0</v>
      </c>
      <c r="AB65" s="19">
        <v>0.14089464556504414</v>
      </c>
      <c r="AC65" s="19">
        <f>AB65*0</f>
        <v>0</v>
      </c>
      <c r="AD65" s="19">
        <v>0.11077668614568519</v>
      </c>
      <c r="AE65" s="19">
        <f>AD65*0</f>
        <v>0</v>
      </c>
      <c r="AF65" s="19">
        <v>0.15731186603956002</v>
      </c>
      <c r="AG65" s="21">
        <f>AF65*0</f>
        <v>0</v>
      </c>
      <c r="AH65" s="21">
        <v>6.8759974237022001E-2</v>
      </c>
      <c r="AI65" s="21">
        <f>AH65*0</f>
        <v>0</v>
      </c>
      <c r="AJ65" s="19">
        <v>0.15445616365544315</v>
      </c>
      <c r="AK65" s="19">
        <f>AJ65*0</f>
        <v>0</v>
      </c>
      <c r="AL65" s="19">
        <v>0.14702840980697776</v>
      </c>
      <c r="AM65" s="19">
        <f>AL65*0</f>
        <v>0</v>
      </c>
      <c r="AN65" s="19">
        <v>9.9953320438066082E-2</v>
      </c>
      <c r="AO65" s="19">
        <f>AN65*0</f>
        <v>0</v>
      </c>
      <c r="AP65" s="19">
        <v>5.9548161528953834E-2</v>
      </c>
      <c r="AQ65" s="19">
        <f>AP65*0</f>
        <v>0</v>
      </c>
      <c r="AR65" s="19">
        <v>0.24236845001792326</v>
      </c>
      <c r="AS65" s="19">
        <f>AR65*0</f>
        <v>0</v>
      </c>
      <c r="AT65" s="19">
        <v>0.12689081615892997</v>
      </c>
      <c r="AU65" s="19">
        <f>AT65*0</f>
        <v>0</v>
      </c>
      <c r="AV65" s="19">
        <v>0.10426287999815059</v>
      </c>
      <c r="AW65" s="19">
        <f>AV65*0</f>
        <v>0</v>
      </c>
      <c r="AX65" s="19">
        <v>0.22837231264454963</v>
      </c>
      <c r="AY65" s="19">
        <f>AX65*0</f>
        <v>0</v>
      </c>
      <c r="AZ65" s="19">
        <v>9.5020199594598717E-2</v>
      </c>
      <c r="BA65" s="19">
        <f>AZ65*0</f>
        <v>0</v>
      </c>
      <c r="BB65" s="19">
        <v>8.1173678796111523E-2</v>
      </c>
      <c r="BC65" s="19">
        <f>BB65*0</f>
        <v>0</v>
      </c>
      <c r="BD65" s="19">
        <v>0.16133971257623364</v>
      </c>
      <c r="BE65" s="19">
        <f>BD65*0</f>
        <v>0</v>
      </c>
      <c r="BF65" s="19">
        <v>0.16510254693087986</v>
      </c>
      <c r="BG65" s="19">
        <f>BF65*0</f>
        <v>0</v>
      </c>
      <c r="BH65" s="19">
        <v>0.21822179940673597</v>
      </c>
      <c r="BI65" s="19">
        <f>BH65*0</f>
        <v>0</v>
      </c>
      <c r="BJ65" s="19">
        <v>9.2476823669761302E-2</v>
      </c>
      <c r="BK65" s="19">
        <f>BJ65*0</f>
        <v>0</v>
      </c>
      <c r="BL65" s="19">
        <v>0.13129355528439163</v>
      </c>
      <c r="BM65" s="19">
        <f>BL65*0</f>
        <v>0</v>
      </c>
      <c r="BN65" s="19">
        <v>0.20952112805211823</v>
      </c>
      <c r="BO65" s="19">
        <f>BN65*0</f>
        <v>0</v>
      </c>
      <c r="BP65" s="19">
        <v>0.16825145511347153</v>
      </c>
      <c r="BQ65" s="19">
        <f>BP65*0</f>
        <v>0</v>
      </c>
      <c r="BR65" s="19">
        <v>3.9096517410650199E-2</v>
      </c>
      <c r="BS65" s="19">
        <f>BR65*0</f>
        <v>0</v>
      </c>
      <c r="BT65" s="19">
        <v>9.8202388109706232E-2</v>
      </c>
      <c r="BU65" s="19">
        <f>BT65*0</f>
        <v>0</v>
      </c>
      <c r="BV65" s="19">
        <v>0.18955282605694532</v>
      </c>
      <c r="BW65" s="19">
        <f>BV65*0</f>
        <v>0</v>
      </c>
      <c r="BX65" s="19">
        <v>0.18258099834659197</v>
      </c>
      <c r="BY65" s="19">
        <f>BX65*0</f>
        <v>0</v>
      </c>
      <c r="BZ65" s="19">
        <v>4.0557559122480644E-2</v>
      </c>
      <c r="CA65" s="19">
        <f>BZ65*0</f>
        <v>0</v>
      </c>
      <c r="CB65" s="53"/>
      <c r="CC65" s="53"/>
      <c r="CD65" s="53"/>
      <c r="CE65" s="53"/>
      <c r="CF65" s="53"/>
      <c r="CG65" s="53"/>
      <c r="CH65" s="53"/>
      <c r="CI65" s="53"/>
    </row>
    <row r="66" spans="1:87" ht="18.75" customHeight="1" x14ac:dyDescent="0.75">
      <c r="A66" s="172"/>
      <c r="B66" s="7" t="s">
        <v>147</v>
      </c>
      <c r="C66" s="8"/>
      <c r="D66" s="29"/>
      <c r="E66" s="34">
        <f>(E61+E62+E63+E64+E65)</f>
        <v>0.58536931015706073</v>
      </c>
      <c r="F66" s="34"/>
      <c r="G66" s="34">
        <f>(G61+G62+G63+G64+G65)</f>
        <v>0.7065476913146409</v>
      </c>
      <c r="H66" s="34"/>
      <c r="I66" s="34">
        <f>(I61+I62+I63+I64+I65)</f>
        <v>0.43749896693905371</v>
      </c>
      <c r="J66" s="34"/>
      <c r="K66" s="34">
        <f>(K61+K62+K63+K64+K65)</f>
        <v>0.51762035551180108</v>
      </c>
      <c r="L66" s="34"/>
      <c r="M66" s="34">
        <f>(M61+M62+M63+M64+M65)</f>
        <v>0.47373941105408329</v>
      </c>
      <c r="N66" s="34"/>
      <c r="O66" s="34">
        <f>(O61+O62+O63+O64+O65)</f>
        <v>0.59782840515828717</v>
      </c>
      <c r="P66" s="34"/>
      <c r="Q66" s="34">
        <f>(Q61+Q62+Q63+Q64+Q65)</f>
        <v>0.49915525063269961</v>
      </c>
      <c r="R66" s="34"/>
      <c r="S66" s="34">
        <f>(S61+S62+S63+S64+S65)</f>
        <v>0.55221042434037004</v>
      </c>
      <c r="T66" s="34"/>
      <c r="U66" s="34">
        <f>(U61+U62+U63+U64+U65)</f>
        <v>0.46299981891826758</v>
      </c>
      <c r="V66" s="34"/>
      <c r="W66" s="34">
        <f>(W61+W62+W63+W64+W65)</f>
        <v>0.44646808007043903</v>
      </c>
      <c r="X66" s="34"/>
      <c r="Y66" s="34">
        <f>(Y61+Y62+Y63+Y64+Y65)</f>
        <v>0.56860055490467609</v>
      </c>
      <c r="Z66" s="34"/>
      <c r="AA66" s="34">
        <f>(AA61+AA62+AA63+AA64+AA65)</f>
        <v>0.67192667892121938</v>
      </c>
      <c r="AB66" s="34"/>
      <c r="AC66" s="34">
        <f>(AC61+AC62+AC63+AC64+AC65)</f>
        <v>0.56876179998825871</v>
      </c>
      <c r="AD66" s="34"/>
      <c r="AE66" s="34">
        <f>(AE61+AE62+AE63+AE64+AE65)</f>
        <v>0.67072154945517126</v>
      </c>
      <c r="AF66" s="34"/>
      <c r="AG66" s="34">
        <f>(AG61+AG62+AG63+AG64+AG65)</f>
        <v>0.59517981387594721</v>
      </c>
      <c r="AH66" s="34"/>
      <c r="AI66" s="34">
        <f>(AI61+AI62+AI63+AI64+AI65)</f>
        <v>0.71675082924282218</v>
      </c>
      <c r="AJ66" s="34"/>
      <c r="AK66" s="34">
        <f>(AK61+AK62+AK63+AK64+AK65)</f>
        <v>0.53415834925000649</v>
      </c>
      <c r="AL66" s="34"/>
      <c r="AM66" s="34">
        <f>(AM61+AM62+AM63+AM64+AM65)</f>
        <v>0.60688339814430869</v>
      </c>
      <c r="AN66" s="34"/>
      <c r="AO66" s="34">
        <f>(AO61+AO62+AO63+AO64+AO65)</f>
        <v>0.57455440250975354</v>
      </c>
      <c r="AP66" s="34"/>
      <c r="AQ66" s="34">
        <f>(AQ61+AQ62+AQ63+AQ64+AQ65)</f>
        <v>0.6890099006408813</v>
      </c>
      <c r="AR66" s="34"/>
      <c r="AS66" s="34">
        <f>(AS61+AS62+AS63+AS64+AS65)</f>
        <v>0.50189502791959506</v>
      </c>
      <c r="AT66" s="34"/>
      <c r="AU66" s="34">
        <f>(AU61+AU62+AU63+AU64+AU65)</f>
        <v>0.63834880434028118</v>
      </c>
      <c r="AV66" s="34"/>
      <c r="AW66" s="34">
        <f>(AW61+AW62+AW63+AW64+AW65)</f>
        <v>0.5150640191296727</v>
      </c>
      <c r="AX66" s="34"/>
      <c r="AY66" s="34">
        <f>(AY61+AY62+AY63+AY64+AY65)</f>
        <v>0.46827992573423183</v>
      </c>
      <c r="AZ66" s="34"/>
      <c r="BA66" s="34">
        <f>SUM(BA61:BA65)</f>
        <v>0.54733719274069681</v>
      </c>
      <c r="BB66" s="34"/>
      <c r="BC66" s="34">
        <f>(BC61+BC62+BC63+BC64+BC65)</f>
        <v>0.68527547954808599</v>
      </c>
      <c r="BD66" s="34"/>
      <c r="BE66" s="34">
        <f>(BE61+BE62+BE63+BE64+BE65)</f>
        <v>0.61204148168312633</v>
      </c>
      <c r="BF66" s="34"/>
      <c r="BG66" s="34">
        <f>(BG61+BG62+BG63+BG64+BG65)</f>
        <v>0.5417650670993166</v>
      </c>
      <c r="BH66" s="34"/>
      <c r="BI66" s="34">
        <f>(BI61+BI62+BI63+BI64+BI65)</f>
        <v>0.46196389335183019</v>
      </c>
      <c r="BJ66" s="34"/>
      <c r="BK66" s="34">
        <f>(BK61+BK62+BK63+BK64+BK65)</f>
        <v>0.49408829750339545</v>
      </c>
      <c r="BL66" s="34"/>
      <c r="BM66" s="34">
        <f>(BM61+BM62+BM63+BM64+BM65)</f>
        <v>0.52201639546926459</v>
      </c>
      <c r="BN66" s="34"/>
      <c r="BO66" s="34">
        <f>(BO61+BO62+BO63+BO64+BO65)</f>
        <v>0.53209180856417015</v>
      </c>
      <c r="BP66" s="34"/>
      <c r="BQ66" s="34">
        <f>(BQ61+BQ62+BQ63+BQ64+BQ65)</f>
        <v>0.51812099860008021</v>
      </c>
      <c r="BR66" s="34"/>
      <c r="BS66" s="34">
        <f>(BS61+BS62+BS63+BS64+BS65)</f>
        <v>0.55550841502504145</v>
      </c>
      <c r="BT66" s="34"/>
      <c r="BU66" s="34">
        <f>(BU61+BU62+BU63+BU64+BU65)</f>
        <v>0.62483494830294906</v>
      </c>
      <c r="BV66" s="34"/>
      <c r="BW66" s="34">
        <f>(BW61+BW62+BW63+BW64+BW65)</f>
        <v>0.4890029151308416</v>
      </c>
      <c r="BX66" s="34"/>
      <c r="BY66" s="34">
        <f>(BY61+BY62+BY63+BY64+BY65)</f>
        <v>0.51459754250819567</v>
      </c>
      <c r="BZ66" s="34"/>
      <c r="CA66" s="34">
        <f>(CA61+CA62+CA63+CA64+CA65)</f>
        <v>0.56406542519646852</v>
      </c>
      <c r="CB66" s="34"/>
      <c r="CC66" s="34"/>
      <c r="CD66" s="34"/>
      <c r="CE66" s="34"/>
      <c r="CF66" s="34"/>
      <c r="CG66" s="34"/>
      <c r="CH66" s="53"/>
      <c r="CI66" s="53"/>
    </row>
    <row r="67" spans="1:87" ht="20.149999999999999" customHeight="1" thickBot="1" x14ac:dyDescent="0.9">
      <c r="A67" s="172"/>
      <c r="B67" s="7" t="s">
        <v>40</v>
      </c>
      <c r="C67" s="8" t="s">
        <v>143</v>
      </c>
      <c r="D67" s="24">
        <v>855</v>
      </c>
      <c r="E67" s="24"/>
      <c r="F67" s="24">
        <v>851</v>
      </c>
      <c r="G67" s="24"/>
      <c r="H67" s="24">
        <v>861</v>
      </c>
      <c r="I67" s="24"/>
      <c r="J67" s="24">
        <v>871</v>
      </c>
      <c r="K67" s="24"/>
      <c r="L67" s="24">
        <v>862</v>
      </c>
      <c r="M67" s="24"/>
      <c r="N67" s="24">
        <v>857</v>
      </c>
      <c r="O67" s="24"/>
      <c r="P67" s="24">
        <v>849</v>
      </c>
      <c r="Q67" s="24"/>
      <c r="R67" s="24">
        <v>854</v>
      </c>
      <c r="S67" s="24"/>
      <c r="T67" s="24">
        <v>861</v>
      </c>
      <c r="U67" s="24"/>
      <c r="V67" s="24">
        <v>852</v>
      </c>
      <c r="W67" s="24"/>
      <c r="X67" s="24">
        <v>871</v>
      </c>
      <c r="Y67" s="24"/>
      <c r="Z67" s="24">
        <v>853</v>
      </c>
      <c r="AA67" s="24"/>
      <c r="AB67" s="24">
        <v>848</v>
      </c>
      <c r="AC67" s="24"/>
      <c r="AD67" s="24">
        <v>869</v>
      </c>
      <c r="AE67" s="24"/>
      <c r="AF67" s="24">
        <v>882</v>
      </c>
      <c r="AG67" s="25"/>
      <c r="AH67" s="25">
        <v>849</v>
      </c>
      <c r="AI67" s="25"/>
      <c r="AJ67" s="24">
        <v>851</v>
      </c>
      <c r="AK67" s="24"/>
      <c r="AL67" s="24">
        <v>857</v>
      </c>
      <c r="AM67" s="24"/>
      <c r="AN67" s="24">
        <v>857</v>
      </c>
      <c r="AO67" s="24"/>
      <c r="AP67" s="24">
        <v>859</v>
      </c>
      <c r="AQ67" s="24"/>
      <c r="AR67" s="24">
        <v>853</v>
      </c>
      <c r="AS67" s="24"/>
      <c r="AT67" s="24">
        <v>855</v>
      </c>
      <c r="AU67" s="24"/>
      <c r="AV67" s="24">
        <v>861</v>
      </c>
      <c r="AW67" s="24"/>
      <c r="AX67" s="24">
        <v>849</v>
      </c>
      <c r="AY67" s="24"/>
      <c r="AZ67" s="24">
        <v>855</v>
      </c>
      <c r="BA67" s="24"/>
      <c r="BB67" s="24">
        <v>846</v>
      </c>
      <c r="BC67" s="24"/>
      <c r="BD67" s="24">
        <v>878</v>
      </c>
      <c r="BE67" s="24"/>
      <c r="BF67" s="24">
        <v>853</v>
      </c>
      <c r="BG67" s="24"/>
      <c r="BH67" s="24">
        <v>860</v>
      </c>
      <c r="BI67" s="24"/>
      <c r="BJ67" s="24">
        <v>855</v>
      </c>
      <c r="BK67" s="24"/>
      <c r="BL67" s="24">
        <v>853</v>
      </c>
      <c r="BM67" s="24"/>
      <c r="BN67" s="24">
        <v>839</v>
      </c>
      <c r="BO67" s="24"/>
      <c r="BP67" s="24">
        <v>855</v>
      </c>
      <c r="BQ67" s="24"/>
      <c r="BR67" s="24">
        <v>856</v>
      </c>
      <c r="BS67" s="24"/>
      <c r="BT67" s="24">
        <v>865</v>
      </c>
      <c r="BU67" s="24"/>
      <c r="BV67" s="24">
        <v>846</v>
      </c>
      <c r="BW67" s="24"/>
      <c r="BX67" s="24">
        <v>851</v>
      </c>
      <c r="BY67" s="24"/>
      <c r="BZ67" s="24">
        <v>853</v>
      </c>
      <c r="CA67" s="24"/>
      <c r="CB67" s="53"/>
      <c r="CC67" s="53"/>
      <c r="CD67" s="53"/>
      <c r="CE67" s="53"/>
      <c r="CF67" s="53"/>
      <c r="CG67" s="53"/>
      <c r="CH67" s="53"/>
      <c r="CI67" s="53"/>
    </row>
    <row r="68" spans="1:87" ht="20.149999999999999" customHeight="1" x14ac:dyDescent="0.75">
      <c r="A68" s="170" t="s">
        <v>66</v>
      </c>
      <c r="B68" s="12" t="s">
        <v>67</v>
      </c>
      <c r="C68" s="13" t="s">
        <v>144</v>
      </c>
      <c r="D68" s="14">
        <v>1.7137078044287778E-2</v>
      </c>
      <c r="E68" s="14">
        <f>D68*0</f>
        <v>0</v>
      </c>
      <c r="F68" s="14">
        <v>2.2257029813844285E-2</v>
      </c>
      <c r="G68" s="14">
        <f>F68*0</f>
        <v>0</v>
      </c>
      <c r="H68" s="14">
        <v>0.14546609289507967</v>
      </c>
      <c r="I68" s="14">
        <f>H68*0</f>
        <v>0</v>
      </c>
      <c r="J68" s="14">
        <v>5.5785826722421793E-2</v>
      </c>
      <c r="K68" s="14">
        <f>J68*0</f>
        <v>0</v>
      </c>
      <c r="L68" s="14">
        <v>4.4115222505450288E-2</v>
      </c>
      <c r="M68" s="14">
        <f>L68*0</f>
        <v>0</v>
      </c>
      <c r="N68" s="14">
        <v>3.6245855593114988E-2</v>
      </c>
      <c r="O68" s="14">
        <f>N68*0</f>
        <v>0</v>
      </c>
      <c r="P68" s="14">
        <v>2.8799073555191929E-2</v>
      </c>
      <c r="Q68" s="14">
        <f>P68*0</f>
        <v>0</v>
      </c>
      <c r="R68" s="14">
        <v>4.2409876007767175E-2</v>
      </c>
      <c r="S68" s="14">
        <f>R68*0</f>
        <v>0</v>
      </c>
      <c r="T68" s="14">
        <v>5.4211109425415606E-2</v>
      </c>
      <c r="U68" s="14">
        <f>T68*0</f>
        <v>0</v>
      </c>
      <c r="V68" s="14">
        <v>5.922379703145763E-2</v>
      </c>
      <c r="W68" s="14">
        <f>V68*0</f>
        <v>0</v>
      </c>
      <c r="X68" s="14">
        <v>1.0621765381276077E-2</v>
      </c>
      <c r="Y68" s="14">
        <f>X68*0</f>
        <v>0</v>
      </c>
      <c r="Z68" s="14">
        <v>2.379553191303262E-2</v>
      </c>
      <c r="AA68" s="14">
        <f>Z68*0</f>
        <v>0</v>
      </c>
      <c r="AB68" s="14">
        <v>9.6662977602517929E-3</v>
      </c>
      <c r="AC68" s="14">
        <f>AB68*0</f>
        <v>0</v>
      </c>
      <c r="AD68" s="14">
        <v>8.6902843934785669E-3</v>
      </c>
      <c r="AE68" s="14">
        <f>AD68*0</f>
        <v>0</v>
      </c>
      <c r="AF68" s="14">
        <v>2.5621363054871261E-2</v>
      </c>
      <c r="AG68" s="16">
        <f>AF68*0</f>
        <v>0</v>
      </c>
      <c r="AH68" s="16">
        <v>2.2243382907662378E-2</v>
      </c>
      <c r="AI68" s="16">
        <f>AH68*0</f>
        <v>0</v>
      </c>
      <c r="AJ68" s="14">
        <v>2.3819834926828976E-2</v>
      </c>
      <c r="AK68" s="14">
        <f>AJ68*0</f>
        <v>0</v>
      </c>
      <c r="AL68" s="14">
        <v>2.593928809405369E-2</v>
      </c>
      <c r="AM68" s="14">
        <f>AL68*0</f>
        <v>0</v>
      </c>
      <c r="AN68" s="14">
        <v>2.3599043993941655E-2</v>
      </c>
      <c r="AO68" s="14">
        <f>AN68*0</f>
        <v>0</v>
      </c>
      <c r="AP68" s="14">
        <v>2.8862358006741407E-2</v>
      </c>
      <c r="AQ68" s="14">
        <f>AP68*0</f>
        <v>0</v>
      </c>
      <c r="AR68" s="14">
        <v>4.447434849906147E-2</v>
      </c>
      <c r="AS68" s="14">
        <f>AR68*0</f>
        <v>0</v>
      </c>
      <c r="AT68" s="14">
        <v>1.2768847966593071E-2</v>
      </c>
      <c r="AU68" s="14">
        <f>AT68*0</f>
        <v>0</v>
      </c>
      <c r="AV68" s="14">
        <v>5.3078098332164009E-2</v>
      </c>
      <c r="AW68" s="14">
        <f>AV68*0</f>
        <v>0</v>
      </c>
      <c r="AX68" s="14">
        <v>3.4303524881525653E-2</v>
      </c>
      <c r="AY68" s="14">
        <f>AX68*0</f>
        <v>0</v>
      </c>
      <c r="AZ68" s="14">
        <v>8.3700703331285278E-2</v>
      </c>
      <c r="BA68" s="14">
        <f>AZ68*0</f>
        <v>0</v>
      </c>
      <c r="BB68" s="14">
        <v>3.7493664225735447E-2</v>
      </c>
      <c r="BC68" s="14">
        <f>BB68*0</f>
        <v>0</v>
      </c>
      <c r="BD68" s="14">
        <v>1.411054939779369E-2</v>
      </c>
      <c r="BE68" s="14">
        <f>BD68*0</f>
        <v>0</v>
      </c>
      <c r="BF68" s="14">
        <v>7.1596844427495115E-2</v>
      </c>
      <c r="BG68" s="14">
        <f>BF68*0</f>
        <v>0</v>
      </c>
      <c r="BH68" s="14">
        <v>6.352979847329189E-2</v>
      </c>
      <c r="BI68" s="14">
        <f>BH68*0</f>
        <v>0</v>
      </c>
      <c r="BJ68" s="14">
        <v>0.11762660283369714</v>
      </c>
      <c r="BK68" s="14">
        <f>BJ68*0</f>
        <v>0</v>
      </c>
      <c r="BL68" s="14">
        <v>6.9460598707503998E-2</v>
      </c>
      <c r="BM68" s="14">
        <f>BL68*0</f>
        <v>0</v>
      </c>
      <c r="BN68" s="14">
        <v>1.825203741932447E-2</v>
      </c>
      <c r="BO68" s="14">
        <f>BN68*0</f>
        <v>0</v>
      </c>
      <c r="BP68" s="14">
        <v>1.8149268828685981E-2</v>
      </c>
      <c r="BQ68" s="14">
        <f>BP68*0</f>
        <v>0</v>
      </c>
      <c r="BR68" s="14">
        <v>0.19832410427890923</v>
      </c>
      <c r="BS68" s="14">
        <f>BR68*0</f>
        <v>0</v>
      </c>
      <c r="BT68" s="14">
        <v>1.7897338960989488E-2</v>
      </c>
      <c r="BU68" s="14">
        <f>BT68*0</f>
        <v>0</v>
      </c>
      <c r="BV68" s="14">
        <v>2.3573782267239132E-2</v>
      </c>
      <c r="BW68" s="14">
        <f>BV68*0</f>
        <v>0</v>
      </c>
      <c r="BX68" s="14">
        <v>1.2725062621277327E-2</v>
      </c>
      <c r="BY68" s="14">
        <f>BX68*0</f>
        <v>0</v>
      </c>
      <c r="BZ68" s="14">
        <v>4.8395233671415572E-2</v>
      </c>
      <c r="CA68" s="14">
        <f>BZ68*0</f>
        <v>0</v>
      </c>
      <c r="CB68" s="53"/>
      <c r="CC68" s="53"/>
      <c r="CD68" s="53"/>
      <c r="CE68" s="53"/>
      <c r="CF68" s="53"/>
      <c r="CG68" s="53"/>
      <c r="CH68" s="53"/>
      <c r="CI68" s="53"/>
    </row>
    <row r="69" spans="1:87" ht="20.149999999999999" customHeight="1" x14ac:dyDescent="0.75">
      <c r="A69" s="171"/>
      <c r="B69" s="17" t="s">
        <v>68</v>
      </c>
      <c r="C69" s="18" t="s">
        <v>144</v>
      </c>
      <c r="D69" s="19">
        <v>7.0009682096465839E-2</v>
      </c>
      <c r="E69" s="19">
        <f>D69*0.33</f>
        <v>2.3103195091833728E-2</v>
      </c>
      <c r="F69" s="19">
        <v>5.965789844252007E-2</v>
      </c>
      <c r="G69" s="19">
        <f>F69*0.33</f>
        <v>1.9687106486031624E-2</v>
      </c>
      <c r="H69" s="19">
        <v>0.20369595465249796</v>
      </c>
      <c r="I69" s="19">
        <f>H69*0.33</f>
        <v>6.7219665035324325E-2</v>
      </c>
      <c r="J69" s="19">
        <v>0.10546384913189194</v>
      </c>
      <c r="K69" s="19">
        <f>J69*0.33</f>
        <v>3.4803070213524342E-2</v>
      </c>
      <c r="L69" s="19">
        <v>9.3458411244174588E-2</v>
      </c>
      <c r="M69" s="19">
        <f>L69*0.33</f>
        <v>3.0841275710577615E-2</v>
      </c>
      <c r="N69" s="19">
        <v>9.538765366452101E-2</v>
      </c>
      <c r="O69" s="19">
        <f>N69*0.33</f>
        <v>3.1477925709291935E-2</v>
      </c>
      <c r="P69" s="19">
        <v>6.2908626276104163E-2</v>
      </c>
      <c r="Q69" s="19">
        <f>P69*0.33</f>
        <v>2.0759846671114374E-2</v>
      </c>
      <c r="R69" s="19">
        <v>9.2964256935925527E-2</v>
      </c>
      <c r="S69" s="19">
        <f>R69*0.33</f>
        <v>3.0678204788855426E-2</v>
      </c>
      <c r="T69" s="19">
        <v>0.12280150839977973</v>
      </c>
      <c r="U69" s="19">
        <f>T69*0.33</f>
        <v>4.0524497771927313E-2</v>
      </c>
      <c r="V69" s="19">
        <v>0.10416826472232742</v>
      </c>
      <c r="W69" s="19">
        <f>V69*0.33</f>
        <v>3.4375527358368047E-2</v>
      </c>
      <c r="X69" s="19">
        <v>3.187335383568568E-2</v>
      </c>
      <c r="Y69" s="19">
        <f>X69*0.33</f>
        <v>1.0518206765776274E-2</v>
      </c>
      <c r="Z69" s="19">
        <v>7.7398187428417406E-2</v>
      </c>
      <c r="AA69" s="19">
        <f>Z69*0.33</f>
        <v>2.5541401851377744E-2</v>
      </c>
      <c r="AB69" s="19">
        <v>3.528084657161961E-2</v>
      </c>
      <c r="AC69" s="19">
        <f>AB69*0.33</f>
        <v>1.1642679368634471E-2</v>
      </c>
      <c r="AD69" s="19">
        <v>4.4931610485889367E-2</v>
      </c>
      <c r="AE69" s="19">
        <f>AD69*0.33</f>
        <v>1.4827431460343491E-2</v>
      </c>
      <c r="AF69" s="19">
        <v>7.1608165702153961E-2</v>
      </c>
      <c r="AG69" s="21">
        <f>AF69*0.33</f>
        <v>2.363069468171081E-2</v>
      </c>
      <c r="AH69" s="21">
        <v>7.3938835737971401E-2</v>
      </c>
      <c r="AI69" s="21">
        <f>AH69*0.33</f>
        <v>2.4399815793530562E-2</v>
      </c>
      <c r="AJ69" s="19">
        <v>5.1598415796378354E-2</v>
      </c>
      <c r="AK69" s="19">
        <f>AJ69*0.33</f>
        <v>1.7027477212804856E-2</v>
      </c>
      <c r="AL69" s="19">
        <v>6.2783844255030224E-2</v>
      </c>
      <c r="AM69" s="19">
        <f>AL69*0.33</f>
        <v>2.0718668604159975E-2</v>
      </c>
      <c r="AN69" s="19">
        <v>8.4379913172243859E-2</v>
      </c>
      <c r="AO69" s="19">
        <f>AN69*0.33</f>
        <v>2.7845371346840474E-2</v>
      </c>
      <c r="AP69" s="19">
        <v>6.9118314687954333E-2</v>
      </c>
      <c r="AQ69" s="19">
        <f>AP69*0.33</f>
        <v>2.280904384702493E-2</v>
      </c>
      <c r="AR69" s="19">
        <v>0.10778747008610878</v>
      </c>
      <c r="AS69" s="19">
        <f>AR69*0.33</f>
        <v>3.5569865128415902E-2</v>
      </c>
      <c r="AT69" s="19">
        <v>5.3417278403925843E-2</v>
      </c>
      <c r="AU69" s="19">
        <f>AT69*0.33</f>
        <v>1.7627701873295529E-2</v>
      </c>
      <c r="AV69" s="19">
        <v>0.12468989077239521</v>
      </c>
      <c r="AW69" s="19">
        <f>AV69*0.33</f>
        <v>4.1147663954890425E-2</v>
      </c>
      <c r="AX69" s="19">
        <v>4.989688998816319E-2</v>
      </c>
      <c r="AY69" s="19">
        <f>AX69*0.33</f>
        <v>1.6465973696093855E-2</v>
      </c>
      <c r="AZ69" s="19">
        <v>0.12361644287876254</v>
      </c>
      <c r="BA69" s="19">
        <f>AZ69*0.33</f>
        <v>4.0793426149991638E-2</v>
      </c>
      <c r="BB69" s="19">
        <v>0.10008750646667712</v>
      </c>
      <c r="BC69" s="19">
        <f>BB69*0.33</f>
        <v>3.3028877134003452E-2</v>
      </c>
      <c r="BD69" s="19">
        <v>4.7885278406624557E-2</v>
      </c>
      <c r="BE69" s="19">
        <f>BD69*0.33</f>
        <v>1.5802141874186104E-2</v>
      </c>
      <c r="BF69" s="19">
        <v>0.12855516703711736</v>
      </c>
      <c r="BG69" s="19">
        <f>BF69*0.33</f>
        <v>4.2423205122248731E-2</v>
      </c>
      <c r="BH69" s="19">
        <v>0.13506290717155078</v>
      </c>
      <c r="BI69" s="19">
        <f>BH69*0.33</f>
        <v>4.4570759366611763E-2</v>
      </c>
      <c r="BJ69" s="19">
        <v>0.16995591064433532</v>
      </c>
      <c r="BK69" s="19">
        <f>BJ69*0.33</f>
        <v>5.6085450512630662E-2</v>
      </c>
      <c r="BL69" s="19">
        <v>0.1168625044571471</v>
      </c>
      <c r="BM69" s="19">
        <f>BL69*0.33</f>
        <v>3.8564626470858544E-2</v>
      </c>
      <c r="BN69" s="19">
        <v>3.4467959280078564E-2</v>
      </c>
      <c r="BO69" s="19">
        <f>BN69*0.33</f>
        <v>1.1374426562425927E-2</v>
      </c>
      <c r="BP69" s="19">
        <v>6.6432908330577134E-2</v>
      </c>
      <c r="BQ69" s="19">
        <f>BP69*0.33</f>
        <v>2.1922859749090456E-2</v>
      </c>
      <c r="BR69" s="19">
        <v>0.14079992377106351</v>
      </c>
      <c r="BS69" s="19">
        <f>BR69*0.33</f>
        <v>4.6463974844450959E-2</v>
      </c>
      <c r="BT69" s="19">
        <v>0.10179967020305856</v>
      </c>
      <c r="BU69" s="19">
        <f>BT69*0.33</f>
        <v>3.3593891167009331E-2</v>
      </c>
      <c r="BV69" s="19">
        <v>4.8466417732832202E-2</v>
      </c>
      <c r="BW69" s="19">
        <f>BV69*0.33</f>
        <v>1.5993917851834627E-2</v>
      </c>
      <c r="BX69" s="19">
        <v>8.2046512945181838E-2</v>
      </c>
      <c r="BY69" s="19">
        <f>BX69*0.33</f>
        <v>2.7075349271910007E-2</v>
      </c>
      <c r="BZ69" s="19">
        <v>8.7252654395022639E-2</v>
      </c>
      <c r="CA69" s="19">
        <f>BZ69*0.33</f>
        <v>2.8793375950357473E-2</v>
      </c>
      <c r="CB69" s="53"/>
      <c r="CC69" s="53"/>
      <c r="CD69" s="53"/>
      <c r="CE69" s="53"/>
      <c r="CF69" s="53"/>
      <c r="CG69" s="53"/>
      <c r="CH69" s="53"/>
      <c r="CI69" s="53"/>
    </row>
    <row r="70" spans="1:87" ht="20.149999999999999" customHeight="1" x14ac:dyDescent="0.75">
      <c r="A70" s="171"/>
      <c r="B70" s="17" t="s">
        <v>69</v>
      </c>
      <c r="C70" s="18" t="s">
        <v>144</v>
      </c>
      <c r="D70" s="19">
        <v>0.28795577503766406</v>
      </c>
      <c r="E70" s="19">
        <f>D70*0.67</f>
        <v>0.19293036927523494</v>
      </c>
      <c r="F70" s="19">
        <v>0.33553805621978006</v>
      </c>
      <c r="G70" s="19">
        <f>F70*0.67</f>
        <v>0.22481049766725264</v>
      </c>
      <c r="H70" s="19">
        <v>0.46378019553055144</v>
      </c>
      <c r="I70" s="19">
        <f>H70*0.67</f>
        <v>0.3107327310054695</v>
      </c>
      <c r="J70" s="19">
        <v>0.42428289690264043</v>
      </c>
      <c r="K70" s="19">
        <f>J70*0.67</f>
        <v>0.28426954092476908</v>
      </c>
      <c r="L70" s="19">
        <v>0.33280637977357302</v>
      </c>
      <c r="M70" s="19">
        <f>L70*0.67</f>
        <v>0.22298027444829394</v>
      </c>
      <c r="N70" s="19">
        <v>0.46128250819924754</v>
      </c>
      <c r="O70" s="19">
        <f>N70*0.67</f>
        <v>0.30905928049349585</v>
      </c>
      <c r="P70" s="19">
        <v>0.47658719076916861</v>
      </c>
      <c r="Q70" s="19">
        <f>P70*0.67</f>
        <v>0.319313417815343</v>
      </c>
      <c r="R70" s="19">
        <v>0.48109237652301073</v>
      </c>
      <c r="S70" s="19">
        <f>R70*0.67</f>
        <v>0.3223318922704172</v>
      </c>
      <c r="T70" s="19">
        <v>0.46288191100698772</v>
      </c>
      <c r="U70" s="19">
        <f>T70*0.67</f>
        <v>0.31013088037468178</v>
      </c>
      <c r="V70" s="19">
        <v>0.43036268607987749</v>
      </c>
      <c r="W70" s="19">
        <f>V70*0.67</f>
        <v>0.28834299967351795</v>
      </c>
      <c r="X70" s="19">
        <v>0.22728809851950588</v>
      </c>
      <c r="Y70" s="19">
        <f>X70*0.67</f>
        <v>0.15228302600806895</v>
      </c>
      <c r="Z70" s="19">
        <v>0.30206233802972643</v>
      </c>
      <c r="AA70" s="19">
        <f>Z70*0.67</f>
        <v>0.20238176647991671</v>
      </c>
      <c r="AB70" s="19">
        <v>0.34572195938748473</v>
      </c>
      <c r="AC70" s="19">
        <f>AB70*0.67</f>
        <v>0.23163371278961478</v>
      </c>
      <c r="AD70" s="19">
        <v>0.35753398631554378</v>
      </c>
      <c r="AE70" s="19">
        <f>AD70*0.67</f>
        <v>0.23954777083141435</v>
      </c>
      <c r="AF70" s="19">
        <v>0.39166284422496639</v>
      </c>
      <c r="AG70" s="21">
        <f>AF70*0.67</f>
        <v>0.26241410563072748</v>
      </c>
      <c r="AH70" s="21">
        <v>0.2577115119955769</v>
      </c>
      <c r="AI70" s="21">
        <f>AH70*0.67</f>
        <v>0.17266671303703654</v>
      </c>
      <c r="AJ70" s="19">
        <v>0.22601588688829366</v>
      </c>
      <c r="AK70" s="19">
        <f>AJ70*0.67</f>
        <v>0.15143064421515676</v>
      </c>
      <c r="AL70" s="19">
        <v>0.3370164756225924</v>
      </c>
      <c r="AM70" s="19">
        <f>AL70*0.67</f>
        <v>0.22580103866713691</v>
      </c>
      <c r="AN70" s="19">
        <v>0.61871129374998357</v>
      </c>
      <c r="AO70" s="19">
        <f>AN70*0.67</f>
        <v>0.41453656681248902</v>
      </c>
      <c r="AP70" s="19">
        <v>0.30901209170513699</v>
      </c>
      <c r="AQ70" s="19">
        <f>AP70*0.67</f>
        <v>0.20703810144244181</v>
      </c>
      <c r="AR70" s="19">
        <v>0.37125682952404249</v>
      </c>
      <c r="AS70" s="19">
        <f>AR70*0.67</f>
        <v>0.24874207578110849</v>
      </c>
      <c r="AT70" s="19">
        <v>0.25621161146349292</v>
      </c>
      <c r="AU70" s="19">
        <f>AT70*0.67</f>
        <v>0.17166177968054028</v>
      </c>
      <c r="AV70" s="19">
        <v>0.43076341064742346</v>
      </c>
      <c r="AW70" s="19">
        <f>AV70*0.67</f>
        <v>0.28861148513377372</v>
      </c>
      <c r="AX70" s="19">
        <v>0.25134897611405943</v>
      </c>
      <c r="AY70" s="19">
        <f>AX70*0.67</f>
        <v>0.16840381399641982</v>
      </c>
      <c r="AZ70" s="19">
        <v>0.45259229088647357</v>
      </c>
      <c r="BA70" s="19">
        <f>AZ70*0.67</f>
        <v>0.30323683489393732</v>
      </c>
      <c r="BB70" s="19">
        <v>0.45726299303980594</v>
      </c>
      <c r="BC70" s="19">
        <f>BB70*0.67</f>
        <v>0.30636620533666997</v>
      </c>
      <c r="BD70" s="19">
        <v>0.16156081767131039</v>
      </c>
      <c r="BE70" s="19">
        <f>BD70*0.67</f>
        <v>0.10824574783977797</v>
      </c>
      <c r="BF70" s="19">
        <v>0.43970092792787313</v>
      </c>
      <c r="BG70" s="19">
        <f>BF70*0.67</f>
        <v>0.29459962171167503</v>
      </c>
      <c r="BH70" s="19">
        <v>0.52997768135969925</v>
      </c>
      <c r="BI70" s="19">
        <f>BH70*0.67</f>
        <v>0.35508504651099854</v>
      </c>
      <c r="BJ70" s="19">
        <v>0.46764713612235581</v>
      </c>
      <c r="BK70" s="19">
        <f>BJ70*0.67</f>
        <v>0.3133235812019784</v>
      </c>
      <c r="BL70" s="19">
        <v>0.50137854737701015</v>
      </c>
      <c r="BM70" s="19">
        <f>BL70*0.67</f>
        <v>0.33592362674259685</v>
      </c>
      <c r="BN70" s="19">
        <v>0.1981262505042877</v>
      </c>
      <c r="BO70" s="19">
        <f>BN70*0.67</f>
        <v>0.13274458783787277</v>
      </c>
      <c r="BP70" s="19">
        <v>0.41847422562189379</v>
      </c>
      <c r="BQ70" s="19">
        <f>BP70*0.67</f>
        <v>0.28037773116666886</v>
      </c>
      <c r="BR70" s="19">
        <v>0.40565034974151459</v>
      </c>
      <c r="BS70" s="19">
        <f>BR70*0.67</f>
        <v>0.2717857343268148</v>
      </c>
      <c r="BT70" s="19">
        <v>0.19154060531784778</v>
      </c>
      <c r="BU70" s="19">
        <f>BT70*0.67</f>
        <v>0.12833220556295802</v>
      </c>
      <c r="BV70" s="19">
        <v>0.32174800070792969</v>
      </c>
      <c r="BW70" s="19">
        <f>BV70*0.67</f>
        <v>0.21557116047431291</v>
      </c>
      <c r="BX70" s="19">
        <v>0.50073700836341384</v>
      </c>
      <c r="BY70" s="19">
        <f>BX70*0.67</f>
        <v>0.3354937956034873</v>
      </c>
      <c r="BZ70" s="19">
        <v>0.33674596620984992</v>
      </c>
      <c r="CA70" s="19">
        <f>BZ70*0.67</f>
        <v>0.22561979736059945</v>
      </c>
      <c r="CB70" s="53"/>
      <c r="CC70" s="53"/>
      <c r="CD70" s="53"/>
      <c r="CE70" s="53"/>
      <c r="CF70" s="53"/>
      <c r="CG70" s="53"/>
      <c r="CH70" s="53"/>
      <c r="CI70" s="53"/>
    </row>
    <row r="71" spans="1:87" ht="20.149999999999999" customHeight="1" x14ac:dyDescent="0.75">
      <c r="A71" s="171"/>
      <c r="B71" s="17" t="s">
        <v>70</v>
      </c>
      <c r="C71" s="18" t="s">
        <v>144</v>
      </c>
      <c r="D71" s="19">
        <v>0.61652953264245869</v>
      </c>
      <c r="E71" s="19">
        <f>D71*1</f>
        <v>0.61652953264245869</v>
      </c>
      <c r="F71" s="19">
        <v>0.58091546088353674</v>
      </c>
      <c r="G71" s="19">
        <f>F71*1</f>
        <v>0.58091546088353674</v>
      </c>
      <c r="H71" s="19">
        <v>0.18367034902192475</v>
      </c>
      <c r="I71" s="19">
        <f>H71*1</f>
        <v>0.18367034902192475</v>
      </c>
      <c r="J71" s="19">
        <v>0.40168469655800476</v>
      </c>
      <c r="K71" s="19">
        <f>J71*1</f>
        <v>0.40168469655800476</v>
      </c>
      <c r="L71" s="19">
        <v>0.52650087396430123</v>
      </c>
      <c r="M71" s="19">
        <f>L71*1</f>
        <v>0.52650087396430123</v>
      </c>
      <c r="N71" s="19">
        <v>0.40299993044419646</v>
      </c>
      <c r="O71" s="19">
        <f>N71*1</f>
        <v>0.40299993044419646</v>
      </c>
      <c r="P71" s="19">
        <v>0.4254082572459813</v>
      </c>
      <c r="Q71" s="19">
        <f>P71*1</f>
        <v>0.4254082572459813</v>
      </c>
      <c r="R71" s="19">
        <v>0.38353349053329788</v>
      </c>
      <c r="S71" s="19">
        <f>R71*1</f>
        <v>0.38353349053329788</v>
      </c>
      <c r="T71" s="19">
        <v>0.35777638982562043</v>
      </c>
      <c r="U71" s="19">
        <f>T71*1</f>
        <v>0.35777638982562043</v>
      </c>
      <c r="V71" s="19">
        <v>0.40233360287415515</v>
      </c>
      <c r="W71" s="19">
        <f>V71*1</f>
        <v>0.40233360287415515</v>
      </c>
      <c r="X71" s="19">
        <v>0.72383378122341313</v>
      </c>
      <c r="Y71" s="19">
        <f>X71*1</f>
        <v>0.72383378122341313</v>
      </c>
      <c r="Z71" s="19">
        <v>0.59368098944328707</v>
      </c>
      <c r="AA71" s="19">
        <f>Z71*1</f>
        <v>0.59368098944328707</v>
      </c>
      <c r="AB71" s="19">
        <v>0.60215149225112719</v>
      </c>
      <c r="AC71" s="19">
        <f>AB71*1</f>
        <v>0.60215149225112719</v>
      </c>
      <c r="AD71" s="19">
        <v>0.58589743816437923</v>
      </c>
      <c r="AE71" s="19">
        <f>AD71*1</f>
        <v>0.58589743816437923</v>
      </c>
      <c r="AF71" s="19">
        <v>0.50253016437028131</v>
      </c>
      <c r="AG71" s="21">
        <f>AF71*1</f>
        <v>0.50253016437028131</v>
      </c>
      <c r="AH71" s="21">
        <v>0.64395547250281349</v>
      </c>
      <c r="AI71" s="21">
        <f>AH71*1</f>
        <v>0.64395547250281349</v>
      </c>
      <c r="AJ71" s="19">
        <v>0.69191369714622075</v>
      </c>
      <c r="AK71" s="19">
        <f>AJ71*1</f>
        <v>0.69191369714622075</v>
      </c>
      <c r="AL71" s="19">
        <v>0.56655756126077161</v>
      </c>
      <c r="AM71" s="19">
        <f>AL71*1</f>
        <v>0.56655756126077161</v>
      </c>
      <c r="AN71" s="19">
        <v>0.27043215999393949</v>
      </c>
      <c r="AO71" s="19">
        <f>AN71*1</f>
        <v>0.27043215999393949</v>
      </c>
      <c r="AP71" s="19">
        <v>0.58986931585495939</v>
      </c>
      <c r="AQ71" s="19">
        <f>AP71*1</f>
        <v>0.58986931585495939</v>
      </c>
      <c r="AR71" s="19">
        <v>0.47092900635446067</v>
      </c>
      <c r="AS71" s="19">
        <f>AR71*1</f>
        <v>0.47092900635446067</v>
      </c>
      <c r="AT71" s="19">
        <v>0.67485114125798928</v>
      </c>
      <c r="AU71" s="19">
        <f>AT71*1</f>
        <v>0.67485114125798928</v>
      </c>
      <c r="AV71" s="19">
        <v>0.37957239433674045</v>
      </c>
      <c r="AW71" s="19">
        <f>AV71*1</f>
        <v>0.37957239433674045</v>
      </c>
      <c r="AX71" s="19">
        <v>0.66072943860084454</v>
      </c>
      <c r="AY71" s="19">
        <f>AX71*1</f>
        <v>0.66072943860084454</v>
      </c>
      <c r="AZ71" s="19">
        <v>0.32903631862860117</v>
      </c>
      <c r="BA71" s="19">
        <f>AZ71*1</f>
        <v>0.32903631862860117</v>
      </c>
      <c r="BB71" s="19">
        <v>0.40426279551957622</v>
      </c>
      <c r="BC71" s="19">
        <f>BB71*1</f>
        <v>0.40426279551957622</v>
      </c>
      <c r="BD71" s="19">
        <v>0.76413259013447676</v>
      </c>
      <c r="BE71" s="19">
        <f>BD71*1</f>
        <v>0.76413259013447676</v>
      </c>
      <c r="BF71" s="19">
        <v>0.35617843645708125</v>
      </c>
      <c r="BG71" s="19">
        <f>BF71*1</f>
        <v>0.35617843645708125</v>
      </c>
      <c r="BH71" s="19">
        <v>0.26879011998932861</v>
      </c>
      <c r="BI71" s="19">
        <f>BH71*1</f>
        <v>0.26879011998932861</v>
      </c>
      <c r="BJ71" s="19">
        <v>0.2414821928754593</v>
      </c>
      <c r="BK71" s="19">
        <f>BJ71*1</f>
        <v>0.2414821928754593</v>
      </c>
      <c r="BL71" s="19">
        <v>0.30820361218450626</v>
      </c>
      <c r="BM71" s="19">
        <f>BL71*1</f>
        <v>0.30820361218450626</v>
      </c>
      <c r="BN71" s="19">
        <v>0.74915375279630869</v>
      </c>
      <c r="BO71" s="19">
        <f>BN71*1</f>
        <v>0.74915375279630869</v>
      </c>
      <c r="BP71" s="19">
        <v>0.49319586922650194</v>
      </c>
      <c r="BQ71" s="19">
        <f>BP71*1</f>
        <v>0.49319586922650194</v>
      </c>
      <c r="BR71" s="19">
        <v>0.2507193005092912</v>
      </c>
      <c r="BS71" s="19">
        <f>BR71*1</f>
        <v>0.2507193005092912</v>
      </c>
      <c r="BT71" s="19">
        <v>0.68294303064810946</v>
      </c>
      <c r="BU71" s="19">
        <f>BT71*1</f>
        <v>0.68294303064810946</v>
      </c>
      <c r="BV71" s="19">
        <v>0.60069841824278836</v>
      </c>
      <c r="BW71" s="19">
        <f>BV71*1</f>
        <v>0.60069841824278836</v>
      </c>
      <c r="BX71" s="19">
        <v>0.39515276298170371</v>
      </c>
      <c r="BY71" s="19">
        <f>BX71*1</f>
        <v>0.39515276298170371</v>
      </c>
      <c r="BZ71" s="19">
        <v>0.5233821932907482</v>
      </c>
      <c r="CA71" s="19">
        <f>BZ71*1</f>
        <v>0.5233821932907482</v>
      </c>
      <c r="CB71" s="53"/>
      <c r="CC71" s="53"/>
      <c r="CD71" s="53"/>
      <c r="CE71" s="53"/>
      <c r="CF71" s="53"/>
      <c r="CG71" s="53"/>
      <c r="CH71" s="53"/>
      <c r="CI71" s="53"/>
    </row>
    <row r="72" spans="1:87" ht="39.75" customHeight="1" x14ac:dyDescent="0.75">
      <c r="A72" s="171"/>
      <c r="B72" s="17" t="s">
        <v>59</v>
      </c>
      <c r="C72" s="18" t="s">
        <v>144</v>
      </c>
      <c r="D72" s="19">
        <v>8.3679321791237087E-3</v>
      </c>
      <c r="E72" s="19">
        <f>D72*0</f>
        <v>0</v>
      </c>
      <c r="F72" s="19">
        <v>1.6315546403186825E-3</v>
      </c>
      <c r="G72" s="19">
        <f>F72*0</f>
        <v>0</v>
      </c>
      <c r="H72" s="19">
        <v>3.3874078999461244E-3</v>
      </c>
      <c r="I72" s="19">
        <f>H72*0</f>
        <v>0</v>
      </c>
      <c r="J72" s="19">
        <v>1.2782730685043271E-2</v>
      </c>
      <c r="K72" s="19">
        <f>J72*0</f>
        <v>0</v>
      </c>
      <c r="L72" s="19">
        <v>3.1191125125073021E-3</v>
      </c>
      <c r="M72" s="19">
        <f>L72*0</f>
        <v>0</v>
      </c>
      <c r="N72" s="19">
        <v>4.084052098923421E-3</v>
      </c>
      <c r="O72" s="19">
        <f>N72*0</f>
        <v>0</v>
      </c>
      <c r="P72" s="19">
        <v>6.2968521535547821E-3</v>
      </c>
      <c r="Q72" s="19">
        <f>P72*0</f>
        <v>0</v>
      </c>
      <c r="R72" s="19">
        <v>0</v>
      </c>
      <c r="S72" s="19">
        <f>R72*0</f>
        <v>0</v>
      </c>
      <c r="T72" s="19">
        <v>2.3290813421925818E-3</v>
      </c>
      <c r="U72" s="19">
        <f>T72*0</f>
        <v>0</v>
      </c>
      <c r="V72" s="19">
        <v>3.9116492921766038E-3</v>
      </c>
      <c r="W72" s="19">
        <f>V72*0</f>
        <v>0</v>
      </c>
      <c r="X72" s="19">
        <v>6.383001040121696E-3</v>
      </c>
      <c r="Y72" s="19">
        <f>X72*0</f>
        <v>0</v>
      </c>
      <c r="Z72" s="19">
        <v>3.0629531855418703E-3</v>
      </c>
      <c r="AA72" s="19">
        <f>Z72*0</f>
        <v>0</v>
      </c>
      <c r="AB72" s="19">
        <v>7.179404029517499E-3</v>
      </c>
      <c r="AC72" s="19">
        <f>AB72*0</f>
        <v>0</v>
      </c>
      <c r="AD72" s="19">
        <v>2.9466806407075965E-3</v>
      </c>
      <c r="AE72" s="19">
        <f>AD72*0</f>
        <v>0</v>
      </c>
      <c r="AF72" s="19">
        <v>8.5774626477291855E-3</v>
      </c>
      <c r="AG72" s="21">
        <f>AF72*0</f>
        <v>0</v>
      </c>
      <c r="AH72" s="21">
        <v>2.1507968559773857E-3</v>
      </c>
      <c r="AI72" s="21">
        <f>AH72*0</f>
        <v>0</v>
      </c>
      <c r="AJ72" s="19">
        <v>6.6521652422806112E-3</v>
      </c>
      <c r="AK72" s="19">
        <f>AJ72*0</f>
        <v>0</v>
      </c>
      <c r="AL72" s="19">
        <v>7.7028307675509281E-3</v>
      </c>
      <c r="AM72" s="19">
        <f>AL72*0</f>
        <v>0</v>
      </c>
      <c r="AN72" s="19">
        <v>2.8775890898915823E-3</v>
      </c>
      <c r="AO72" s="19">
        <f>AN72*0</f>
        <v>0</v>
      </c>
      <c r="AP72" s="19">
        <v>3.1379197452043629E-3</v>
      </c>
      <c r="AQ72" s="19">
        <f>AP72*0</f>
        <v>0</v>
      </c>
      <c r="AR72" s="19">
        <v>5.5523455363290812E-3</v>
      </c>
      <c r="AS72" s="19">
        <f>AR72*0</f>
        <v>0</v>
      </c>
      <c r="AT72" s="19">
        <v>2.7511209079998174E-3</v>
      </c>
      <c r="AU72" s="19">
        <f>AT72*0</f>
        <v>0</v>
      </c>
      <c r="AV72" s="19">
        <v>1.189620591127679E-2</v>
      </c>
      <c r="AW72" s="19">
        <f>AV72*0</f>
        <v>0</v>
      </c>
      <c r="AX72" s="19">
        <v>3.7211704154106072E-3</v>
      </c>
      <c r="AY72" s="19">
        <f>AX72*0</f>
        <v>0</v>
      </c>
      <c r="AZ72" s="19">
        <v>1.1054244274879421E-2</v>
      </c>
      <c r="BA72" s="19">
        <f>AZ72*0</f>
        <v>0</v>
      </c>
      <c r="BB72" s="19">
        <v>8.9304074820885663E-4</v>
      </c>
      <c r="BC72" s="19">
        <f>BB72*0</f>
        <v>0</v>
      </c>
      <c r="BD72" s="19">
        <v>1.2310764389792648E-2</v>
      </c>
      <c r="BE72" s="19">
        <f>BD72*0</f>
        <v>0</v>
      </c>
      <c r="BF72" s="19">
        <v>3.96862415043022E-3</v>
      </c>
      <c r="BG72" s="19">
        <f>BF72*0</f>
        <v>0</v>
      </c>
      <c r="BH72" s="19">
        <v>2.6394930061293975E-3</v>
      </c>
      <c r="BI72" s="19">
        <f>BH72*0</f>
        <v>0</v>
      </c>
      <c r="BJ72" s="19">
        <v>3.2881575241501581E-3</v>
      </c>
      <c r="BK72" s="19">
        <f>BJ72*0</f>
        <v>0</v>
      </c>
      <c r="BL72" s="19">
        <v>4.0947372738296753E-3</v>
      </c>
      <c r="BM72" s="19">
        <f>BL72*0</f>
        <v>0</v>
      </c>
      <c r="BN72" s="19">
        <v>0</v>
      </c>
      <c r="BO72" s="19">
        <f>BN72*0</f>
        <v>0</v>
      </c>
      <c r="BP72" s="19">
        <v>3.7477279923383805E-3</v>
      </c>
      <c r="BQ72" s="19">
        <f>BP72*0</f>
        <v>0</v>
      </c>
      <c r="BR72" s="19">
        <v>4.506321699224239E-3</v>
      </c>
      <c r="BS72" s="19">
        <f>BR72*0</f>
        <v>0</v>
      </c>
      <c r="BT72" s="19">
        <v>5.8193548699929524E-3</v>
      </c>
      <c r="BU72" s="19">
        <f>BT72*0</f>
        <v>0</v>
      </c>
      <c r="BV72" s="19">
        <v>5.5133810492060797E-3</v>
      </c>
      <c r="BW72" s="19">
        <f>BV72*0</f>
        <v>0</v>
      </c>
      <c r="BX72" s="19">
        <v>9.338653088420289E-3</v>
      </c>
      <c r="BY72" s="19">
        <f>BX72*0</f>
        <v>0</v>
      </c>
      <c r="BZ72" s="19">
        <v>4.2239524329611916E-3</v>
      </c>
      <c r="CA72" s="19">
        <f>BZ72*0</f>
        <v>0</v>
      </c>
      <c r="CB72" s="53"/>
      <c r="CC72" s="53"/>
      <c r="CD72" s="53"/>
      <c r="CE72" s="53"/>
      <c r="CF72" s="53"/>
      <c r="CG72" s="53"/>
      <c r="CH72" s="53"/>
      <c r="CI72" s="53"/>
    </row>
    <row r="73" spans="1:87" ht="17" customHeight="1" x14ac:dyDescent="0.75">
      <c r="A73" s="172"/>
      <c r="B73" s="7" t="s">
        <v>147</v>
      </c>
      <c r="C73" s="8"/>
      <c r="D73" s="34"/>
      <c r="E73" s="34">
        <f>(E68+E69+E70+E71+E72)</f>
        <v>0.83256309700952735</v>
      </c>
      <c r="F73" s="34"/>
      <c r="G73" s="34">
        <f>(G68+G69+G70+G71+G72)</f>
        <v>0.82541306503682099</v>
      </c>
      <c r="H73" s="34"/>
      <c r="I73" s="34">
        <f>(I68+I69+I70+I71+I72)</f>
        <v>0.56162274506271859</v>
      </c>
      <c r="J73" s="34"/>
      <c r="K73" s="34">
        <f>(K68+K69+K70+K71+K72)</f>
        <v>0.7207573076962982</v>
      </c>
      <c r="L73" s="34"/>
      <c r="M73" s="34">
        <f>(M68+M69+M70+M71+M72)</f>
        <v>0.78032242412317276</v>
      </c>
      <c r="N73" s="34"/>
      <c r="O73" s="34">
        <f>(O68+O69+O70+O71+O72)</f>
        <v>0.74353713664698429</v>
      </c>
      <c r="P73" s="34"/>
      <c r="Q73" s="34">
        <f>(Q68+Q69+Q70+Q71+Q72)</f>
        <v>0.76548152173243866</v>
      </c>
      <c r="R73" s="34"/>
      <c r="S73" s="34">
        <f>(S68+S69+S70+S71+S72)</f>
        <v>0.73654358759257055</v>
      </c>
      <c r="T73" s="34"/>
      <c r="U73" s="34">
        <f>(U68+U69+U70+U71+U72)</f>
        <v>0.70843176797222951</v>
      </c>
      <c r="V73" s="34"/>
      <c r="W73" s="34">
        <f>(W68+W69+W70+W71+W72)</f>
        <v>0.72505212990604107</v>
      </c>
      <c r="X73" s="34"/>
      <c r="Y73" s="34">
        <f>(Y68+Y69+Y70+Y71+Y72)</f>
        <v>0.8866350139972583</v>
      </c>
      <c r="Z73" s="34"/>
      <c r="AA73" s="34">
        <f>(AA68+AA69+AA70+AA71+AA72)</f>
        <v>0.82160415777458151</v>
      </c>
      <c r="AB73" s="34"/>
      <c r="AC73" s="34">
        <f>(AC68+AC69+AC70+AC71+AC72)</f>
        <v>0.84542788440937644</v>
      </c>
      <c r="AD73" s="34"/>
      <c r="AE73" s="34">
        <f>(AE68+AE69+AE70+AE71+AE72)</f>
        <v>0.84027264045613714</v>
      </c>
      <c r="AF73" s="34"/>
      <c r="AG73" s="34">
        <f>(AG68+AG69+AG70+AG71+AG72)</f>
        <v>0.78857496468271959</v>
      </c>
      <c r="AH73" s="34"/>
      <c r="AI73" s="34">
        <f>(AI68+AI69+AI70+AI71+AI72)</f>
        <v>0.84102200133338056</v>
      </c>
      <c r="AJ73" s="34"/>
      <c r="AK73" s="34">
        <f>(AK68+AK69+AK70+AK71+AK72)</f>
        <v>0.86037181857418243</v>
      </c>
      <c r="AL73" s="34"/>
      <c r="AM73" s="34">
        <f>(AM68+AM69+AM70+AM71+AM72)</f>
        <v>0.81307726853206852</v>
      </c>
      <c r="AN73" s="34"/>
      <c r="AO73" s="34">
        <f>(AO68+AO69+AO70+AO71+AO72)</f>
        <v>0.7128140981532689</v>
      </c>
      <c r="AP73" s="34"/>
      <c r="AQ73" s="34">
        <f>(AQ68+AQ69+AQ70+AQ71+AQ72)</f>
        <v>0.81971646114442609</v>
      </c>
      <c r="AR73" s="34"/>
      <c r="AS73" s="34">
        <f>(AS68+AS69+AS70+AS71+AS72)</f>
        <v>0.75524094726398505</v>
      </c>
      <c r="AT73" s="34"/>
      <c r="AU73" s="34">
        <f>(AU68+AU69+AU70+AU71+AU72)</f>
        <v>0.86414062281182513</v>
      </c>
      <c r="AV73" s="34"/>
      <c r="AW73" s="34">
        <f>(AW68+AW69+AW70+AW71+AW72)</f>
        <v>0.70933154342540461</v>
      </c>
      <c r="AX73" s="34"/>
      <c r="AY73" s="34">
        <f>(AY68+AY69+AY70+AY71+AY72)</f>
        <v>0.84559922629335826</v>
      </c>
      <c r="AZ73" s="34"/>
      <c r="BA73" s="34">
        <f>(BA68+BA69+BA70+BA71+BA72)</f>
        <v>0.67306657967253014</v>
      </c>
      <c r="BB73" s="34"/>
      <c r="BC73" s="34">
        <f>(BC68+BC69+BC70+BC71+BC72)</f>
        <v>0.74365787799024963</v>
      </c>
      <c r="BD73" s="34"/>
      <c r="BE73" s="34">
        <f>(BE68+BE69+BE70+BE71+BE72)</f>
        <v>0.88818047984844084</v>
      </c>
      <c r="BF73" s="34"/>
      <c r="BG73" s="34">
        <f>(BG68+BG69+BG70+BG71+BG72)</f>
        <v>0.69320126329100495</v>
      </c>
      <c r="BH73" s="34"/>
      <c r="BI73" s="34">
        <f>(BI68+BI69+BI70+BI71+BI72)</f>
        <v>0.66844592586693885</v>
      </c>
      <c r="BJ73" s="34"/>
      <c r="BK73" s="34">
        <f>(BK68+BK69+BK70+BK71+BK72)</f>
        <v>0.61089122459006839</v>
      </c>
      <c r="BL73" s="34"/>
      <c r="BM73" s="34">
        <f>(BM68+BM69+BM70+BM71+BM72)</f>
        <v>0.68269186539796167</v>
      </c>
      <c r="BN73" s="34"/>
      <c r="BO73" s="34">
        <f>(BO68+BO69+BO70+BO71+BO72)</f>
        <v>0.89327276719660742</v>
      </c>
      <c r="BP73" s="34"/>
      <c r="BQ73" s="34">
        <f>(BQ68+BQ69+BQ70+BQ71+BQ72)</f>
        <v>0.79549646014226127</v>
      </c>
      <c r="BR73" s="34"/>
      <c r="BS73" s="34">
        <f>(BS68+BS69+BS70+BS71+BS72)</f>
        <v>0.56896900968055697</v>
      </c>
      <c r="BT73" s="34"/>
      <c r="BU73" s="34">
        <f>(BU68+BU69+BU70+BU71+BU72)</f>
        <v>0.84486912737807685</v>
      </c>
      <c r="BV73" s="34"/>
      <c r="BW73" s="34">
        <f>(BW68+BW69+BW70+BW71+BW72)</f>
        <v>0.83226349656893595</v>
      </c>
      <c r="BX73" s="34"/>
      <c r="BY73" s="34">
        <f>(BY68+BY69+BY70+BY71+BY72)</f>
        <v>0.75772190785710103</v>
      </c>
      <c r="BZ73" s="34"/>
      <c r="CA73" s="34">
        <f>(CA68+CA69+CA70+CA71+CA72)</f>
        <v>0.77779536660170512</v>
      </c>
      <c r="CB73" s="34"/>
      <c r="CC73" s="34"/>
      <c r="CD73" s="34"/>
      <c r="CE73" s="34"/>
      <c r="CF73" s="53"/>
      <c r="CG73" s="53"/>
      <c r="CH73" s="53"/>
      <c r="CI73" s="53"/>
    </row>
    <row r="74" spans="1:87" ht="20.149999999999999" customHeight="1" thickBot="1" x14ac:dyDescent="0.9">
      <c r="A74" s="172"/>
      <c r="B74" s="7" t="s">
        <v>40</v>
      </c>
      <c r="C74" s="8" t="s">
        <v>143</v>
      </c>
      <c r="D74" s="24">
        <v>855</v>
      </c>
      <c r="E74" s="24"/>
      <c r="F74" s="24">
        <v>851</v>
      </c>
      <c r="G74" s="24"/>
      <c r="H74" s="24">
        <v>861</v>
      </c>
      <c r="I74" s="24"/>
      <c r="J74" s="24">
        <v>871</v>
      </c>
      <c r="K74" s="24"/>
      <c r="L74" s="24">
        <v>862</v>
      </c>
      <c r="M74" s="24"/>
      <c r="N74" s="24">
        <v>857</v>
      </c>
      <c r="O74" s="24"/>
      <c r="P74" s="24">
        <v>849</v>
      </c>
      <c r="Q74" s="24"/>
      <c r="R74" s="24">
        <v>854</v>
      </c>
      <c r="S74" s="24"/>
      <c r="T74" s="24">
        <v>861</v>
      </c>
      <c r="U74" s="24"/>
      <c r="V74" s="24">
        <v>852</v>
      </c>
      <c r="W74" s="24"/>
      <c r="X74" s="24">
        <v>871</v>
      </c>
      <c r="Y74" s="24"/>
      <c r="Z74" s="24">
        <v>853</v>
      </c>
      <c r="AA74" s="24"/>
      <c r="AB74" s="24">
        <v>848</v>
      </c>
      <c r="AC74" s="24"/>
      <c r="AD74" s="24">
        <v>869</v>
      </c>
      <c r="AE74" s="24"/>
      <c r="AF74" s="24">
        <v>882</v>
      </c>
      <c r="AG74" s="25"/>
      <c r="AH74" s="25">
        <v>849</v>
      </c>
      <c r="AI74" s="25"/>
      <c r="AJ74" s="24">
        <v>851</v>
      </c>
      <c r="AK74" s="24"/>
      <c r="AL74" s="24">
        <v>857</v>
      </c>
      <c r="AM74" s="24"/>
      <c r="AN74" s="24">
        <v>857</v>
      </c>
      <c r="AO74" s="24"/>
      <c r="AP74" s="24">
        <v>859</v>
      </c>
      <c r="AQ74" s="24"/>
      <c r="AR74" s="24">
        <v>853</v>
      </c>
      <c r="AS74" s="24"/>
      <c r="AT74" s="24">
        <v>855</v>
      </c>
      <c r="AU74" s="24"/>
      <c r="AV74" s="24">
        <v>861</v>
      </c>
      <c r="AW74" s="24"/>
      <c r="AX74" s="24">
        <v>849</v>
      </c>
      <c r="AY74" s="24"/>
      <c r="AZ74" s="24">
        <v>855</v>
      </c>
      <c r="BA74" s="24"/>
      <c r="BB74" s="24">
        <v>846</v>
      </c>
      <c r="BC74" s="24"/>
      <c r="BD74" s="24">
        <v>878</v>
      </c>
      <c r="BE74" s="24"/>
      <c r="BF74" s="24">
        <v>853</v>
      </c>
      <c r="BG74" s="24"/>
      <c r="BH74" s="24">
        <v>860</v>
      </c>
      <c r="BI74" s="24"/>
      <c r="BJ74" s="24">
        <v>855</v>
      </c>
      <c r="BK74" s="24"/>
      <c r="BL74" s="24">
        <v>853</v>
      </c>
      <c r="BM74" s="24"/>
      <c r="BN74" s="24">
        <v>839</v>
      </c>
      <c r="BO74" s="24"/>
      <c r="BP74" s="24">
        <v>855</v>
      </c>
      <c r="BQ74" s="24"/>
      <c r="BR74" s="24">
        <v>856</v>
      </c>
      <c r="BS74" s="24"/>
      <c r="BT74" s="24">
        <v>865</v>
      </c>
      <c r="BU74" s="24"/>
      <c r="BV74" s="24">
        <v>846</v>
      </c>
      <c r="BW74" s="24"/>
      <c r="BX74" s="24">
        <v>851</v>
      </c>
      <c r="BY74" s="24"/>
      <c r="BZ74" s="24">
        <v>853</v>
      </c>
      <c r="CA74" s="24"/>
      <c r="CB74" s="53"/>
      <c r="CC74" s="53"/>
      <c r="CD74" s="53"/>
      <c r="CE74" s="53"/>
      <c r="CF74" s="53"/>
      <c r="CG74" s="53"/>
      <c r="CH74" s="53"/>
      <c r="CI74" s="53"/>
    </row>
    <row r="75" spans="1:87" ht="20.149999999999999" customHeight="1" x14ac:dyDescent="0.75">
      <c r="A75" s="170" t="s">
        <v>71</v>
      </c>
      <c r="B75" s="12" t="s">
        <v>67</v>
      </c>
      <c r="C75" s="13" t="s">
        <v>144</v>
      </c>
      <c r="D75" s="14">
        <v>0.15255165930139372</v>
      </c>
      <c r="E75" s="14">
        <f>D75*0</f>
        <v>0</v>
      </c>
      <c r="F75" s="14">
        <v>0.12592448289018587</v>
      </c>
      <c r="G75" s="14">
        <f>F75*0</f>
        <v>0</v>
      </c>
      <c r="H75" s="14">
        <v>0.50205257217753363</v>
      </c>
      <c r="I75" s="14">
        <f>H75*0</f>
        <v>0</v>
      </c>
      <c r="J75" s="14">
        <v>0.34614751782838499</v>
      </c>
      <c r="K75" s="14">
        <f>J75*0</f>
        <v>0</v>
      </c>
      <c r="L75" s="14">
        <v>0.12771363134060246</v>
      </c>
      <c r="M75" s="14">
        <f>L75*0</f>
        <v>0</v>
      </c>
      <c r="N75" s="14">
        <v>0.19295079141665877</v>
      </c>
      <c r="O75" s="14">
        <f>N75*0</f>
        <v>0</v>
      </c>
      <c r="P75" s="14">
        <v>9.3538085321504733E-2</v>
      </c>
      <c r="Q75" s="14">
        <f>P75*0</f>
        <v>0</v>
      </c>
      <c r="R75" s="14">
        <v>0.22269561489837758</v>
      </c>
      <c r="S75" s="14">
        <f>R75*0</f>
        <v>0</v>
      </c>
      <c r="T75" s="14">
        <v>0.17680151515152903</v>
      </c>
      <c r="U75" s="14">
        <f>T75*0</f>
        <v>0</v>
      </c>
      <c r="V75" s="14">
        <v>0.22476050282296373</v>
      </c>
      <c r="W75" s="14">
        <f>V75*0</f>
        <v>0</v>
      </c>
      <c r="X75" s="14">
        <v>0.12651337048503797</v>
      </c>
      <c r="Y75" s="14">
        <f>X75*0</f>
        <v>0</v>
      </c>
      <c r="Z75" s="14">
        <v>0.1808001753249239</v>
      </c>
      <c r="AA75" s="14">
        <f>Z75*0</f>
        <v>0</v>
      </c>
      <c r="AB75" s="14">
        <v>8.3453628557618564E-2</v>
      </c>
      <c r="AC75" s="14">
        <f>AB75*0</f>
        <v>0</v>
      </c>
      <c r="AD75" s="14">
        <v>0.21932569004801392</v>
      </c>
      <c r="AE75" s="14">
        <f>AD75*0</f>
        <v>0</v>
      </c>
      <c r="AF75" s="14">
        <v>0.15309575228678943</v>
      </c>
      <c r="AG75" s="16">
        <f>AF75*0</f>
        <v>0</v>
      </c>
      <c r="AH75" s="16">
        <v>4.5169013317787415E-2</v>
      </c>
      <c r="AI75" s="16">
        <f>AH75*0</f>
        <v>0</v>
      </c>
      <c r="AJ75" s="14">
        <v>4.6138081551034139E-2</v>
      </c>
      <c r="AK75" s="14">
        <f>AJ75*0</f>
        <v>0</v>
      </c>
      <c r="AL75" s="14">
        <v>0.11513312481744123</v>
      </c>
      <c r="AM75" s="14">
        <f>AL75*0</f>
        <v>0</v>
      </c>
      <c r="AN75" s="14">
        <v>0.20598458027918287</v>
      </c>
      <c r="AO75" s="14">
        <f>AN75*0</f>
        <v>0</v>
      </c>
      <c r="AP75" s="14">
        <v>0.32792148385361819</v>
      </c>
      <c r="AQ75" s="14">
        <f>AP75*0</f>
        <v>0</v>
      </c>
      <c r="AR75" s="14">
        <v>0.11637746126233747</v>
      </c>
      <c r="AS75" s="14">
        <f>AR75*0</f>
        <v>0</v>
      </c>
      <c r="AT75" s="14">
        <v>0.12367631730649341</v>
      </c>
      <c r="AU75" s="14">
        <f>AT75*0</f>
        <v>0</v>
      </c>
      <c r="AV75" s="14">
        <v>0.40137482071183678</v>
      </c>
      <c r="AW75" s="14">
        <f>AV75*0</f>
        <v>0</v>
      </c>
      <c r="AX75" s="14">
        <v>0.15474468138142944</v>
      </c>
      <c r="AY75" s="14">
        <f>AX75*0</f>
        <v>0</v>
      </c>
      <c r="AZ75" s="14">
        <v>0.23108221913978594</v>
      </c>
      <c r="BA75" s="14">
        <f>AZ75*0</f>
        <v>0</v>
      </c>
      <c r="BB75" s="14">
        <v>0.333085262446493</v>
      </c>
      <c r="BC75" s="14">
        <f>BB75*0</f>
        <v>0</v>
      </c>
      <c r="BD75" s="14">
        <v>7.6066860865034835E-2</v>
      </c>
      <c r="BE75" s="14">
        <f>BD75*0</f>
        <v>0</v>
      </c>
      <c r="BF75" s="14">
        <v>0.12160840610439823</v>
      </c>
      <c r="BG75" s="14">
        <f>BF75*0</f>
        <v>0</v>
      </c>
      <c r="BH75" s="14">
        <v>0.16192887241151752</v>
      </c>
      <c r="BI75" s="14">
        <f>BH75*0</f>
        <v>0</v>
      </c>
      <c r="BJ75" s="14">
        <v>0.36012468572226447</v>
      </c>
      <c r="BK75" s="14">
        <f>BJ75*0</f>
        <v>0</v>
      </c>
      <c r="BL75" s="14">
        <v>0.13703882510794863</v>
      </c>
      <c r="BM75" s="14">
        <f>BL75*0</f>
        <v>0</v>
      </c>
      <c r="BN75" s="14">
        <v>9.725706949374785E-2</v>
      </c>
      <c r="BO75" s="14">
        <f>BN75*0</f>
        <v>0</v>
      </c>
      <c r="BP75" s="14">
        <v>7.3765689587761335E-2</v>
      </c>
      <c r="BQ75" s="14">
        <f>BP75*0</f>
        <v>0</v>
      </c>
      <c r="BR75" s="14">
        <v>0.30001310288118777</v>
      </c>
      <c r="BS75" s="14">
        <f>BR75*0</f>
        <v>0</v>
      </c>
      <c r="BT75" s="14">
        <v>0.14590473103863782</v>
      </c>
      <c r="BU75" s="14">
        <f>BT75*0</f>
        <v>0</v>
      </c>
      <c r="BV75" s="14">
        <v>9.8563754020887892E-2</v>
      </c>
      <c r="BW75" s="14">
        <f>BV75*0</f>
        <v>0</v>
      </c>
      <c r="BX75" s="14">
        <v>0.10024863021284848</v>
      </c>
      <c r="BY75" s="14">
        <f>BX75*0</f>
        <v>0</v>
      </c>
      <c r="BZ75" s="14">
        <v>0.42324607153473892</v>
      </c>
      <c r="CA75" s="14">
        <f>BZ75*0</f>
        <v>0</v>
      </c>
      <c r="CB75" s="53"/>
      <c r="CC75" s="53"/>
      <c r="CD75" s="53"/>
      <c r="CE75" s="53"/>
      <c r="CF75" s="53"/>
      <c r="CG75" s="53"/>
      <c r="CH75" s="53"/>
      <c r="CI75" s="53"/>
    </row>
    <row r="76" spans="1:87" ht="20.149999999999999" customHeight="1" x14ac:dyDescent="0.75">
      <c r="A76" s="171"/>
      <c r="B76" s="17" t="s">
        <v>68</v>
      </c>
      <c r="C76" s="18" t="s">
        <v>144</v>
      </c>
      <c r="D76" s="19">
        <v>0.23676934241559044</v>
      </c>
      <c r="E76" s="19">
        <f>D76*0.33</f>
        <v>7.8133882997144855E-2</v>
      </c>
      <c r="F76" s="19">
        <v>0.21066528688487252</v>
      </c>
      <c r="G76" s="19">
        <f>F76*0.33</f>
        <v>6.9519544672007938E-2</v>
      </c>
      <c r="H76" s="19">
        <v>0.25596913519989933</v>
      </c>
      <c r="I76" s="19">
        <f>H76*0.33</f>
        <v>8.4469814615966782E-2</v>
      </c>
      <c r="J76" s="19">
        <v>0.37900125045146266</v>
      </c>
      <c r="K76" s="19">
        <f>J76*0.33</f>
        <v>0.12507041264898269</v>
      </c>
      <c r="L76" s="19">
        <v>0.23503719021511882</v>
      </c>
      <c r="M76" s="19">
        <f>L76*0.33</f>
        <v>7.7562272770989218E-2</v>
      </c>
      <c r="N76" s="19">
        <v>0.31422687307481562</v>
      </c>
      <c r="O76" s="19">
        <f>N76*0.33</f>
        <v>0.10369486811468916</v>
      </c>
      <c r="P76" s="19">
        <v>0.1677112490574966</v>
      </c>
      <c r="Q76" s="19">
        <f>P76*0.33</f>
        <v>5.5344712188973882E-2</v>
      </c>
      <c r="R76" s="19">
        <v>0.32363032383807089</v>
      </c>
      <c r="S76" s="19">
        <f>R76*0.33</f>
        <v>0.10679800686656339</v>
      </c>
      <c r="T76" s="19">
        <v>0.17660710047739955</v>
      </c>
      <c r="U76" s="19">
        <f>T76*0.33</f>
        <v>5.8280343157541853E-2</v>
      </c>
      <c r="V76" s="19">
        <v>0.20903386874787919</v>
      </c>
      <c r="W76" s="19">
        <f>V76*0.33</f>
        <v>6.8981176686800136E-2</v>
      </c>
      <c r="X76" s="19">
        <v>0.18709629520836416</v>
      </c>
      <c r="Y76" s="19">
        <f>X76*0.33</f>
        <v>6.1741777418760177E-2</v>
      </c>
      <c r="Z76" s="19">
        <v>0.19305182646075114</v>
      </c>
      <c r="AA76" s="19">
        <f>Z76*0.33</f>
        <v>6.3707102732047882E-2</v>
      </c>
      <c r="AB76" s="19">
        <v>0.25414499968224069</v>
      </c>
      <c r="AC76" s="19">
        <f>AB76*0.33</f>
        <v>8.3867849895139429E-2</v>
      </c>
      <c r="AD76" s="19">
        <v>0.34520244507300907</v>
      </c>
      <c r="AE76" s="19">
        <f>AD76*0.33</f>
        <v>0.113916806874093</v>
      </c>
      <c r="AF76" s="19">
        <v>0.24867805153500275</v>
      </c>
      <c r="AG76" s="21">
        <f>AF76*0.33</f>
        <v>8.2063757006550914E-2</v>
      </c>
      <c r="AH76" s="21">
        <v>0.27463709443267009</v>
      </c>
      <c r="AI76" s="21">
        <f>AH76*0.33</f>
        <v>9.0630241162781136E-2</v>
      </c>
      <c r="AJ76" s="19">
        <v>0.18959763323589526</v>
      </c>
      <c r="AK76" s="19">
        <f>AJ76*0.33</f>
        <v>6.2567218967845437E-2</v>
      </c>
      <c r="AL76" s="19">
        <v>0.28620328379106946</v>
      </c>
      <c r="AM76" s="19">
        <f>AL76*0.33</f>
        <v>9.4447083651052921E-2</v>
      </c>
      <c r="AN76" s="19">
        <v>0.45972519604503004</v>
      </c>
      <c r="AO76" s="19">
        <f>AN76*0.33</f>
        <v>0.15170931469485993</v>
      </c>
      <c r="AP76" s="19">
        <v>0.25595878219339963</v>
      </c>
      <c r="AQ76" s="19">
        <f>AP76*0.33</f>
        <v>8.4466398123821881E-2</v>
      </c>
      <c r="AR76" s="19">
        <v>0.21251840889604831</v>
      </c>
      <c r="AS76" s="19">
        <f>AR76*0.33</f>
        <v>7.0131074935695939E-2</v>
      </c>
      <c r="AT76" s="19">
        <v>0.2697025217969875</v>
      </c>
      <c r="AU76" s="19">
        <f>AT76*0.33</f>
        <v>8.9001832193005878E-2</v>
      </c>
      <c r="AV76" s="19">
        <v>0.31407232223259607</v>
      </c>
      <c r="AW76" s="19">
        <f>AV76*0.33</f>
        <v>0.10364386633675671</v>
      </c>
      <c r="AX76" s="19">
        <v>0.23684695301803468</v>
      </c>
      <c r="AY76" s="19">
        <f>AX76*0.33</f>
        <v>7.8159494495951443E-2</v>
      </c>
      <c r="AZ76" s="19">
        <v>0.36332222373138079</v>
      </c>
      <c r="BA76" s="19">
        <f>AZ76*0.33</f>
        <v>0.11989633383135567</v>
      </c>
      <c r="BB76" s="19">
        <v>0.30932881999115436</v>
      </c>
      <c r="BC76" s="19">
        <f>BB76*0.33</f>
        <v>0.10207851059708094</v>
      </c>
      <c r="BD76" s="19">
        <v>0.20174810029033968</v>
      </c>
      <c r="BE76" s="19">
        <f>BD76*0.33</f>
        <v>6.6576873095812103E-2</v>
      </c>
      <c r="BF76" s="19">
        <v>0.22972326367070772</v>
      </c>
      <c r="BG76" s="19">
        <f>BF76*0.33</f>
        <v>7.580867701133355E-2</v>
      </c>
      <c r="BH76" s="19">
        <v>0.27423012812115805</v>
      </c>
      <c r="BI76" s="19">
        <f>BH76*0.33</f>
        <v>9.0495942279982158E-2</v>
      </c>
      <c r="BJ76" s="19">
        <v>0.41413742082520044</v>
      </c>
      <c r="BK76" s="19">
        <f>BJ76*0.33</f>
        <v>0.13666534887231616</v>
      </c>
      <c r="BL76" s="19">
        <v>0.18838247692578275</v>
      </c>
      <c r="BM76" s="19">
        <f>BL76*0.33</f>
        <v>6.2166217385508309E-2</v>
      </c>
      <c r="BN76" s="19">
        <v>0.17782220377948144</v>
      </c>
      <c r="BO76" s="19">
        <f>BN76*0.33</f>
        <v>5.8681327247228875E-2</v>
      </c>
      <c r="BP76" s="19">
        <v>0.21577057504142169</v>
      </c>
      <c r="BQ76" s="19">
        <f>BP76*0.33</f>
        <v>7.120428976366916E-2</v>
      </c>
      <c r="BR76" s="19">
        <v>0.19008402114647521</v>
      </c>
      <c r="BS76" s="19">
        <f>BR76*0.33</f>
        <v>6.2727726978336826E-2</v>
      </c>
      <c r="BT76" s="19">
        <v>0.24483079420857132</v>
      </c>
      <c r="BU76" s="19">
        <f>BT76*0.33</f>
        <v>8.0794162088828544E-2</v>
      </c>
      <c r="BV76" s="19">
        <v>0.21768887745566259</v>
      </c>
      <c r="BW76" s="19">
        <f>BV76*0.33</f>
        <v>7.183732956036866E-2</v>
      </c>
      <c r="BX76" s="19">
        <v>0.2174231735815014</v>
      </c>
      <c r="BY76" s="19">
        <f>BX76*0.33</f>
        <v>7.1749647281895465E-2</v>
      </c>
      <c r="BZ76" s="19">
        <v>0.22982248326559179</v>
      </c>
      <c r="CA76" s="19">
        <f>BZ76*0.33</f>
        <v>7.5841419477645292E-2</v>
      </c>
      <c r="CB76" s="53"/>
      <c r="CC76" s="53"/>
      <c r="CD76" s="53"/>
      <c r="CE76" s="53"/>
      <c r="CF76" s="53"/>
      <c r="CG76" s="53"/>
      <c r="CH76" s="53"/>
      <c r="CI76" s="53"/>
    </row>
    <row r="77" spans="1:87" ht="20.149999999999999" customHeight="1" x14ac:dyDescent="0.75">
      <c r="A77" s="171"/>
      <c r="B77" s="17" t="s">
        <v>69</v>
      </c>
      <c r="C77" s="18" t="s">
        <v>144</v>
      </c>
      <c r="D77" s="19">
        <v>0.29188339494078269</v>
      </c>
      <c r="E77" s="19">
        <f>D77*0.67</f>
        <v>0.19556187461032443</v>
      </c>
      <c r="F77" s="19">
        <v>0.41796707598517413</v>
      </c>
      <c r="G77" s="19">
        <f>F77*0.67</f>
        <v>0.28003794091006667</v>
      </c>
      <c r="H77" s="19">
        <v>0.16147900203888582</v>
      </c>
      <c r="I77" s="19">
        <f>H77*0.67</f>
        <v>0.10819093136605351</v>
      </c>
      <c r="J77" s="19">
        <v>0.17947605604211297</v>
      </c>
      <c r="K77" s="19">
        <f>J77*0.67</f>
        <v>0.1202489575482157</v>
      </c>
      <c r="L77" s="19">
        <v>0.34499512213064515</v>
      </c>
      <c r="M77" s="19">
        <f>L77*0.67</f>
        <v>0.23114673182753226</v>
      </c>
      <c r="N77" s="19">
        <v>0.34576794894519003</v>
      </c>
      <c r="O77" s="19">
        <f>N77*0.67</f>
        <v>0.23166452579327734</v>
      </c>
      <c r="P77" s="19">
        <v>0.44376563498770766</v>
      </c>
      <c r="Q77" s="19">
        <f>P77*0.67</f>
        <v>0.29732297544176417</v>
      </c>
      <c r="R77" s="19">
        <v>0.24120951747241995</v>
      </c>
      <c r="S77" s="19">
        <f>R77*0.67</f>
        <v>0.16161037670652137</v>
      </c>
      <c r="T77" s="19">
        <v>0.35022117408677206</v>
      </c>
      <c r="U77" s="19">
        <f>T77*0.67</f>
        <v>0.2346481866381373</v>
      </c>
      <c r="V77" s="19">
        <v>0.27195145336727383</v>
      </c>
      <c r="W77" s="19">
        <f>V77*0.67</f>
        <v>0.18220747375607349</v>
      </c>
      <c r="X77" s="19">
        <v>0.34284017059768407</v>
      </c>
      <c r="Y77" s="19">
        <f>X77*0.67</f>
        <v>0.22970291430044834</v>
      </c>
      <c r="Z77" s="19">
        <v>0.35073542812944303</v>
      </c>
      <c r="AA77" s="19">
        <f>Z77*0.67</f>
        <v>0.23499273684672684</v>
      </c>
      <c r="AB77" s="19">
        <v>0.41196413151096151</v>
      </c>
      <c r="AC77" s="19">
        <f>AB77*0.67</f>
        <v>0.27601596811234425</v>
      </c>
      <c r="AD77" s="19">
        <v>0.26914844923572379</v>
      </c>
      <c r="AE77" s="19">
        <f>AD77*0.67</f>
        <v>0.18032946098793495</v>
      </c>
      <c r="AF77" s="19">
        <v>0.33265843472510848</v>
      </c>
      <c r="AG77" s="21">
        <f>AF77*0.67</f>
        <v>0.2228811512658227</v>
      </c>
      <c r="AH77" s="21">
        <v>0.42464671070462923</v>
      </c>
      <c r="AI77" s="21">
        <f>AH77*0.67</f>
        <v>0.28451329617210158</v>
      </c>
      <c r="AJ77" s="19">
        <v>0.43061696434929991</v>
      </c>
      <c r="AK77" s="19">
        <f>AJ77*0.67</f>
        <v>0.28851336611403094</v>
      </c>
      <c r="AL77" s="19">
        <v>0.33071821020621961</v>
      </c>
      <c r="AM77" s="19">
        <f>AL77*0.67</f>
        <v>0.22158120083816715</v>
      </c>
      <c r="AN77" s="19">
        <v>0.2373390926494775</v>
      </c>
      <c r="AO77" s="19">
        <f>AN77*0.67</f>
        <v>0.15901719207514994</v>
      </c>
      <c r="AP77" s="19">
        <v>0.25619665659381469</v>
      </c>
      <c r="AQ77" s="19">
        <f>AP77*0.67</f>
        <v>0.17165175991785586</v>
      </c>
      <c r="AR77" s="19">
        <v>0.35130270201862474</v>
      </c>
      <c r="AS77" s="19">
        <f>AR77*0.67</f>
        <v>0.23537281035247859</v>
      </c>
      <c r="AT77" s="19">
        <v>0.40604731118514759</v>
      </c>
      <c r="AU77" s="19">
        <f>AT77*0.67</f>
        <v>0.27205169849404892</v>
      </c>
      <c r="AV77" s="19">
        <v>0.16294489437572934</v>
      </c>
      <c r="AW77" s="19">
        <f>AV77*0.67</f>
        <v>0.10917307923173866</v>
      </c>
      <c r="AX77" s="19">
        <v>0.29672153336666612</v>
      </c>
      <c r="AY77" s="19">
        <f>AX77*0.67</f>
        <v>0.19880342735566631</v>
      </c>
      <c r="AZ77" s="19">
        <v>0.25696941788754391</v>
      </c>
      <c r="BA77" s="19">
        <f>AZ77*0.67</f>
        <v>0.17216950998465444</v>
      </c>
      <c r="BB77" s="19">
        <v>0.21569211232151972</v>
      </c>
      <c r="BC77" s="19">
        <f>BB77*0.67</f>
        <v>0.14451371525541823</v>
      </c>
      <c r="BD77" s="19">
        <v>0.37211839981729755</v>
      </c>
      <c r="BE77" s="19">
        <f>BD77*0.67</f>
        <v>0.24931932787758937</v>
      </c>
      <c r="BF77" s="19">
        <v>0.3995505108248556</v>
      </c>
      <c r="BG77" s="19">
        <f>BF77*0.67</f>
        <v>0.26769884225265328</v>
      </c>
      <c r="BH77" s="19">
        <v>0.37726481657183902</v>
      </c>
      <c r="BI77" s="19">
        <f>BH77*0.67</f>
        <v>0.25276742710313216</v>
      </c>
      <c r="BJ77" s="19">
        <v>0.16196847405057638</v>
      </c>
      <c r="BK77" s="19">
        <f>BJ77*0.67</f>
        <v>0.10851887761388618</v>
      </c>
      <c r="BL77" s="19">
        <v>0.36472942422582816</v>
      </c>
      <c r="BM77" s="19">
        <f>BL77*0.67</f>
        <v>0.24436871423130488</v>
      </c>
      <c r="BN77" s="19">
        <v>0.33450869578653264</v>
      </c>
      <c r="BO77" s="19">
        <f>BN77*0.67</f>
        <v>0.22412082617697687</v>
      </c>
      <c r="BP77" s="19">
        <v>0.36316754246406363</v>
      </c>
      <c r="BQ77" s="19">
        <f>BP77*0.67</f>
        <v>0.24332225345092265</v>
      </c>
      <c r="BR77" s="19">
        <v>0.24129666799568081</v>
      </c>
      <c r="BS77" s="19">
        <f>BR77*0.67</f>
        <v>0.16166876755710616</v>
      </c>
      <c r="BT77" s="19">
        <v>0.3663803190466639</v>
      </c>
      <c r="BU77" s="19">
        <f>BT77*0.67</f>
        <v>0.24547481376126484</v>
      </c>
      <c r="BV77" s="19">
        <v>0.39741779122824428</v>
      </c>
      <c r="BW77" s="19">
        <f>BV77*0.67</f>
        <v>0.26626992012292366</v>
      </c>
      <c r="BX77" s="19">
        <v>0.40943554576685182</v>
      </c>
      <c r="BY77" s="19">
        <f>BX77*0.67</f>
        <v>0.27432181566379071</v>
      </c>
      <c r="BZ77" s="19">
        <v>0.26142738521500986</v>
      </c>
      <c r="CA77" s="19">
        <f>BZ77*0.67</f>
        <v>0.17515634809405661</v>
      </c>
      <c r="CB77" s="53"/>
      <c r="CC77" s="53"/>
      <c r="CD77" s="53"/>
      <c r="CE77" s="53"/>
      <c r="CF77" s="53"/>
      <c r="CG77" s="53"/>
      <c r="CH77" s="53"/>
      <c r="CI77" s="53"/>
    </row>
    <row r="78" spans="1:87" ht="20.149999999999999" customHeight="1" x14ac:dyDescent="0.75">
      <c r="A78" s="171"/>
      <c r="B78" s="17" t="s">
        <v>70</v>
      </c>
      <c r="C78" s="18" t="s">
        <v>144</v>
      </c>
      <c r="D78" s="19">
        <v>0.16571678452372202</v>
      </c>
      <c r="E78" s="19">
        <f>D78*1</f>
        <v>0.16571678452372202</v>
      </c>
      <c r="F78" s="19">
        <v>0.14763495451678221</v>
      </c>
      <c r="G78" s="19">
        <f>F78*1</f>
        <v>0.14763495451678221</v>
      </c>
      <c r="H78" s="19">
        <v>3.9927903484900995E-2</v>
      </c>
      <c r="I78" s="19">
        <f>H78*1</f>
        <v>3.9927903484900995E-2</v>
      </c>
      <c r="J78" s="19">
        <v>5.0454362480523464E-2</v>
      </c>
      <c r="K78" s="19">
        <f>J78*1</f>
        <v>5.0454362480523464E-2</v>
      </c>
      <c r="L78" s="19">
        <v>0.13116860963981095</v>
      </c>
      <c r="M78" s="19">
        <f>L78*1</f>
        <v>0.13116860963981095</v>
      </c>
      <c r="N78" s="19">
        <v>7.8923837944147632E-2</v>
      </c>
      <c r="O78" s="19">
        <f>N78*1</f>
        <v>7.8923837944147632E-2</v>
      </c>
      <c r="P78" s="19">
        <v>0.22399768097218661</v>
      </c>
      <c r="Q78" s="19">
        <f>P78*1</f>
        <v>0.22399768097218661</v>
      </c>
      <c r="R78" s="19">
        <v>8.9628896700286897E-2</v>
      </c>
      <c r="S78" s="19">
        <f>R78*1</f>
        <v>8.9628896700286897E-2</v>
      </c>
      <c r="T78" s="19">
        <v>0.20179357648093685</v>
      </c>
      <c r="U78" s="19">
        <f>T78*1</f>
        <v>0.20179357648093685</v>
      </c>
      <c r="V78" s="19">
        <v>0.18936376770540278</v>
      </c>
      <c r="W78" s="19">
        <f>V78*1</f>
        <v>0.18936376770540278</v>
      </c>
      <c r="X78" s="19">
        <v>0.19701913217332173</v>
      </c>
      <c r="Y78" s="19">
        <f>X78*1</f>
        <v>0.19701913217332173</v>
      </c>
      <c r="Z78" s="19">
        <v>0.18429841903595548</v>
      </c>
      <c r="AA78" s="19">
        <f>Z78*1</f>
        <v>0.18429841903595548</v>
      </c>
      <c r="AB78" s="19">
        <v>0.14088475345932411</v>
      </c>
      <c r="AC78" s="19">
        <f>AB78*1</f>
        <v>0.14088475345932411</v>
      </c>
      <c r="AD78" s="19">
        <v>7.4256913814573375E-2</v>
      </c>
      <c r="AE78" s="19">
        <f>AD78*1</f>
        <v>7.4256913814573375E-2</v>
      </c>
      <c r="AF78" s="19">
        <v>0.10895618419722811</v>
      </c>
      <c r="AG78" s="21">
        <f>AF78*1</f>
        <v>0.10895618419722811</v>
      </c>
      <c r="AH78" s="21">
        <v>0.11334291167561231</v>
      </c>
      <c r="AI78" s="21">
        <f>AH78*1</f>
        <v>0.11334291167561231</v>
      </c>
      <c r="AJ78" s="19">
        <v>0.14875147422741844</v>
      </c>
      <c r="AK78" s="86">
        <f>AJ78*1</f>
        <v>0.14875147422741844</v>
      </c>
      <c r="AL78" s="19">
        <v>0.16852045180912054</v>
      </c>
      <c r="AM78" s="19">
        <f>AL78*1</f>
        <v>0.16852045180912054</v>
      </c>
      <c r="AN78" s="19">
        <v>4.1096091328741223E-2</v>
      </c>
      <c r="AO78" s="19">
        <f>AN78*1</f>
        <v>4.1096091328741223E-2</v>
      </c>
      <c r="AP78" s="19">
        <v>0.10406875614206593</v>
      </c>
      <c r="AQ78" s="19">
        <f>AP78*1</f>
        <v>0.10406875614206593</v>
      </c>
      <c r="AR78" s="19">
        <v>0.15936712526878832</v>
      </c>
      <c r="AS78" s="19">
        <f>AR78*1</f>
        <v>0.15936712526878832</v>
      </c>
      <c r="AT78" s="19">
        <v>0.10104694046613578</v>
      </c>
      <c r="AU78" s="19">
        <f>AT78*1</f>
        <v>0.10104694046613578</v>
      </c>
      <c r="AV78" s="19">
        <v>6.7878144700693283E-2</v>
      </c>
      <c r="AW78" s="19">
        <f>AV78*1</f>
        <v>6.7878144700693283E-2</v>
      </c>
      <c r="AX78" s="19">
        <v>8.9818145771790994E-2</v>
      </c>
      <c r="AY78" s="19">
        <f>AX78*1</f>
        <v>8.9818145771790994E-2</v>
      </c>
      <c r="AZ78" s="19">
        <v>7.6594503569572051E-2</v>
      </c>
      <c r="BA78" s="19">
        <f>AZ78*1</f>
        <v>7.6594503569572051E-2</v>
      </c>
      <c r="BB78" s="19">
        <v>7.7130093248051881E-2</v>
      </c>
      <c r="BC78" s="19">
        <f>BB78*1</f>
        <v>7.7130093248051881E-2</v>
      </c>
      <c r="BD78" s="19">
        <v>0.24602212422485009</v>
      </c>
      <c r="BE78" s="19">
        <f>BD78*1</f>
        <v>0.24602212422485009</v>
      </c>
      <c r="BF78" s="19">
        <v>0.1586007290411057</v>
      </c>
      <c r="BG78" s="19">
        <f>BF78*1</f>
        <v>0.1586007290411057</v>
      </c>
      <c r="BH78" s="19">
        <v>0.10434426510607084</v>
      </c>
      <c r="BI78" s="19">
        <f>BH78*1</f>
        <v>0.10434426510607084</v>
      </c>
      <c r="BJ78" s="19">
        <v>3.4524924907495522E-2</v>
      </c>
      <c r="BK78" s="19">
        <f>BJ78*1</f>
        <v>3.4524924907495522E-2</v>
      </c>
      <c r="BL78" s="19">
        <v>0.25121517196015292</v>
      </c>
      <c r="BM78" s="19">
        <f>BL78*1</f>
        <v>0.25121517196015292</v>
      </c>
      <c r="BN78" s="19">
        <v>0.24893530238172876</v>
      </c>
      <c r="BO78" s="19">
        <f>BN78*1</f>
        <v>0.24893530238172876</v>
      </c>
      <c r="BP78" s="19">
        <v>0.16544708126814262</v>
      </c>
      <c r="BQ78" s="19">
        <f>BP78*1</f>
        <v>0.16544708126814262</v>
      </c>
      <c r="BR78" s="19">
        <v>0.24881367622404332</v>
      </c>
      <c r="BS78" s="19">
        <f>BR78*1</f>
        <v>0.24881367622404332</v>
      </c>
      <c r="BT78" s="19">
        <v>0.14136786425279738</v>
      </c>
      <c r="BU78" s="19">
        <f>BT78*1</f>
        <v>0.14136786425279738</v>
      </c>
      <c r="BV78" s="19">
        <v>0.16596910393468339</v>
      </c>
      <c r="BW78" s="19">
        <f>BV78*1</f>
        <v>0.16596910393468339</v>
      </c>
      <c r="BX78" s="19">
        <v>0.20289880924836737</v>
      </c>
      <c r="BY78" s="19">
        <f>BX78*1</f>
        <v>0.20289880924836737</v>
      </c>
      <c r="BZ78" s="19">
        <v>6.7136377029418021E-2</v>
      </c>
      <c r="CA78" s="19">
        <f>BZ78*1</f>
        <v>6.7136377029418021E-2</v>
      </c>
      <c r="CB78" s="53"/>
      <c r="CC78" s="53"/>
      <c r="CD78" s="53"/>
      <c r="CE78" s="53"/>
      <c r="CF78" s="53"/>
      <c r="CG78" s="53"/>
      <c r="CH78" s="53"/>
      <c r="CI78" s="53"/>
    </row>
    <row r="79" spans="1:87" ht="39.950000000000003" customHeight="1" x14ac:dyDescent="0.75">
      <c r="A79" s="171"/>
      <c r="B79" s="17" t="s">
        <v>59</v>
      </c>
      <c r="C79" s="18" t="s">
        <v>144</v>
      </c>
      <c r="D79" s="19">
        <v>0.15307881881851126</v>
      </c>
      <c r="E79" s="19">
        <f>D79*0</f>
        <v>0</v>
      </c>
      <c r="F79" s="19">
        <v>9.7808199722985573E-2</v>
      </c>
      <c r="G79" s="19">
        <f>F79*0</f>
        <v>0</v>
      </c>
      <c r="H79" s="19">
        <v>4.0571387098780692E-2</v>
      </c>
      <c r="I79" s="19">
        <f>H79*0</f>
        <v>0</v>
      </c>
      <c r="J79" s="19">
        <v>4.4920813197517354E-2</v>
      </c>
      <c r="K79" s="19">
        <f>J79*0</f>
        <v>0</v>
      </c>
      <c r="L79" s="19">
        <v>0.16108544667382885</v>
      </c>
      <c r="M79" s="19">
        <f>L79*0</f>
        <v>0</v>
      </c>
      <c r="N79" s="19">
        <v>6.8130548619190295E-2</v>
      </c>
      <c r="O79" s="19">
        <f>N79*0</f>
        <v>0</v>
      </c>
      <c r="P79" s="19">
        <v>7.0987349661106022E-2</v>
      </c>
      <c r="Q79" s="19">
        <f>P79*0</f>
        <v>0</v>
      </c>
      <c r="R79" s="19">
        <v>0.1228356470908448</v>
      </c>
      <c r="S79" s="19">
        <f>R79*0</f>
        <v>0</v>
      </c>
      <c r="T79" s="19">
        <v>9.457663380335822E-2</v>
      </c>
      <c r="U79" s="19">
        <f>T79*0</f>
        <v>0</v>
      </c>
      <c r="V79" s="19">
        <v>0.10489040735647535</v>
      </c>
      <c r="W79" s="19">
        <f>V79*0</f>
        <v>0</v>
      </c>
      <c r="X79" s="19">
        <v>0.14653103153559446</v>
      </c>
      <c r="Y79" s="19">
        <f>X79*0</f>
        <v>0</v>
      </c>
      <c r="Z79" s="19">
        <v>9.1114151048932002E-2</v>
      </c>
      <c r="AA79" s="19">
        <f>Z79*0</f>
        <v>0</v>
      </c>
      <c r="AB79" s="19">
        <v>0.10955248678985419</v>
      </c>
      <c r="AC79" s="19">
        <f>AB79*0</f>
        <v>0</v>
      </c>
      <c r="AD79" s="19">
        <v>9.2066501828678912E-2</v>
      </c>
      <c r="AE79" s="19">
        <f>AD79*0</f>
        <v>0</v>
      </c>
      <c r="AF79" s="19">
        <v>0.15661157725587185</v>
      </c>
      <c r="AG79" s="21">
        <f>AF79*0</f>
        <v>0</v>
      </c>
      <c r="AH79" s="21">
        <v>0.14220426986930451</v>
      </c>
      <c r="AI79" s="21">
        <f>AH79*0</f>
        <v>0</v>
      </c>
      <c r="AJ79" s="19">
        <v>0.1848958466363555</v>
      </c>
      <c r="AK79" s="19">
        <f>AJ79*0</f>
        <v>0</v>
      </c>
      <c r="AL79" s="19">
        <v>9.9424929376147497E-2</v>
      </c>
      <c r="AM79" s="19">
        <f>AL79*0</f>
        <v>0</v>
      </c>
      <c r="AN79" s="19">
        <v>5.5855039697568609E-2</v>
      </c>
      <c r="AO79" s="19">
        <f>AN79*0</f>
        <v>0</v>
      </c>
      <c r="AP79" s="19">
        <v>5.5854321217096971E-2</v>
      </c>
      <c r="AQ79" s="19">
        <f>AP79*0</f>
        <v>0</v>
      </c>
      <c r="AR79" s="19">
        <v>0.16043430255420416</v>
      </c>
      <c r="AS79" s="19">
        <f>AR79*0</f>
        <v>0</v>
      </c>
      <c r="AT79" s="19">
        <v>9.9526909245238271E-2</v>
      </c>
      <c r="AU79" s="19">
        <f>AT79*0</f>
        <v>0</v>
      </c>
      <c r="AV79" s="19">
        <v>5.3729817979144799E-2</v>
      </c>
      <c r="AW79" s="19">
        <f>AV79*0</f>
        <v>0</v>
      </c>
      <c r="AX79" s="19">
        <v>0.22186868646208174</v>
      </c>
      <c r="AY79" s="19">
        <f>AX79*0</f>
        <v>0</v>
      </c>
      <c r="AZ79" s="19">
        <v>7.2031635671718192E-2</v>
      </c>
      <c r="BA79" s="19">
        <f>AZ79*0</f>
        <v>0</v>
      </c>
      <c r="BB79" s="19">
        <v>6.4763711992784481E-2</v>
      </c>
      <c r="BC79" s="19">
        <f>BB79*0</f>
        <v>0</v>
      </c>
      <c r="BD79" s="19">
        <v>0.10404451480247356</v>
      </c>
      <c r="BE79" s="19">
        <f>BD79*0</f>
        <v>0</v>
      </c>
      <c r="BF79" s="19">
        <v>9.0517090358930311E-2</v>
      </c>
      <c r="BG79" s="19">
        <f>BF79*0</f>
        <v>0</v>
      </c>
      <c r="BH79" s="19">
        <v>8.2231917789414369E-2</v>
      </c>
      <c r="BI79" s="19">
        <f>BH79*0</f>
        <v>0</v>
      </c>
      <c r="BJ79" s="19">
        <v>2.9244494494460725E-2</v>
      </c>
      <c r="BK79" s="19">
        <f>BJ79*0</f>
        <v>0</v>
      </c>
      <c r="BL79" s="19">
        <v>5.8634101780284234E-2</v>
      </c>
      <c r="BM79" s="19">
        <f>BL79*0</f>
        <v>0</v>
      </c>
      <c r="BN79" s="19">
        <v>0.14147672855850632</v>
      </c>
      <c r="BO79" s="19">
        <f>BN79*0</f>
        <v>0</v>
      </c>
      <c r="BP79" s="19">
        <v>0.18184911163860698</v>
      </c>
      <c r="BQ79" s="19">
        <f>BP79*0</f>
        <v>0</v>
      </c>
      <c r="BR79" s="19">
        <v>1.9792531752615056E-2</v>
      </c>
      <c r="BS79" s="19">
        <f>BR79*0</f>
        <v>0</v>
      </c>
      <c r="BT79" s="19">
        <v>0.10151629145332693</v>
      </c>
      <c r="BU79" s="19">
        <f>BT79*0</f>
        <v>0</v>
      </c>
      <c r="BV79" s="19">
        <v>0.12036047336051803</v>
      </c>
      <c r="BW79" s="19">
        <f>BV79*0</f>
        <v>0</v>
      </c>
      <c r="BX79" s="19">
        <v>6.9993841190427952E-2</v>
      </c>
      <c r="BY79" s="19">
        <f>BX79*0</f>
        <v>0</v>
      </c>
      <c r="BZ79" s="19">
        <v>1.8367682955239183E-2</v>
      </c>
      <c r="CA79" s="19">
        <f>BZ79*0</f>
        <v>0</v>
      </c>
      <c r="CB79" s="53"/>
      <c r="CC79" s="53"/>
      <c r="CD79" s="53"/>
      <c r="CE79" s="53"/>
      <c r="CF79" s="53"/>
      <c r="CG79" s="53"/>
      <c r="CH79" s="53"/>
      <c r="CI79" s="53"/>
    </row>
    <row r="80" spans="1:87" ht="20.75" customHeight="1" x14ac:dyDescent="0.75">
      <c r="A80" s="172"/>
      <c r="B80" s="7" t="s">
        <v>147</v>
      </c>
      <c r="C80" s="8"/>
      <c r="D80" s="29"/>
      <c r="E80" s="34">
        <f>(E75+E76+E77+E78+E79)</f>
        <v>0.4394125421311913</v>
      </c>
      <c r="F80" s="34"/>
      <c r="G80" s="34">
        <f>(G75+G76+G77+G78+G79)</f>
        <v>0.49719244009885682</v>
      </c>
      <c r="H80" s="34"/>
      <c r="I80" s="34">
        <f>(I75+I76+I77+I78+I79)</f>
        <v>0.23258864946692129</v>
      </c>
      <c r="J80" s="34"/>
      <c r="K80" s="34">
        <f>(K75+K76+K77+K78+K79)</f>
        <v>0.29577373267772189</v>
      </c>
      <c r="L80" s="34"/>
      <c r="M80" s="34">
        <f>(M75+M76+M77+M78+M79)</f>
        <v>0.43987761423833238</v>
      </c>
      <c r="N80" s="34"/>
      <c r="O80" s="34">
        <f>(O75+O76+O77+O78+O79)</f>
        <v>0.41428323185211413</v>
      </c>
      <c r="P80" s="34"/>
      <c r="Q80" s="34">
        <f>(Q75+Q76+Q77+Q78+Q79)</f>
        <v>0.57666536860292472</v>
      </c>
      <c r="R80" s="34"/>
      <c r="S80" s="34">
        <f>(S75+S76+S77+S78+S79)</f>
        <v>0.35803728027337167</v>
      </c>
      <c r="T80" s="34"/>
      <c r="U80" s="34">
        <f>(U75+U76+U77+U78+U79)</f>
        <v>0.49472210627661606</v>
      </c>
      <c r="V80" s="34"/>
      <c r="W80" s="34">
        <f>(W75+W76+W77+W78+W79)</f>
        <v>0.44055241814827639</v>
      </c>
      <c r="X80" s="34"/>
      <c r="Y80" s="88">
        <f>(Y75+Y76+Y77+Y78+Y79)</f>
        <v>0.48846382389253024</v>
      </c>
      <c r="Z80" s="34"/>
      <c r="AA80" s="34">
        <f>(AA75+AA76+AA77+AA78+AA79)</f>
        <v>0.48299825861473022</v>
      </c>
      <c r="AB80" s="34"/>
      <c r="AC80" s="34">
        <f>(AC75+AC76+AC77+AC78+AC79)</f>
        <v>0.50076857146680775</v>
      </c>
      <c r="AD80" s="34"/>
      <c r="AE80" s="34">
        <f>(AE75+AE76+AE77+AE78+AE79)</f>
        <v>0.36850318167660134</v>
      </c>
      <c r="AF80" s="34"/>
      <c r="AG80" s="34">
        <f>(AG75+AG76+AG77+AG78+AG79)</f>
        <v>0.41390109246960172</v>
      </c>
      <c r="AH80" s="34"/>
      <c r="AI80" s="87">
        <f>(AI75+AI76+AI77+AI78+AI79)</f>
        <v>0.48848644901049498</v>
      </c>
      <c r="AJ80" s="34"/>
      <c r="AK80" s="34">
        <f>(AK75+AK76+AK77+AK78+AK79)</f>
        <v>0.49983205930929486</v>
      </c>
      <c r="AL80" s="34"/>
      <c r="AM80" s="34">
        <f>(AM75+AM76+AM77+AM78+AM79)</f>
        <v>0.48454873629834061</v>
      </c>
      <c r="AN80" s="34"/>
      <c r="AO80" s="34">
        <f>(AO75+AO76+AO77+AO78+AO79)</f>
        <v>0.3518225980987511</v>
      </c>
      <c r="AP80" s="34"/>
      <c r="AQ80" s="34">
        <f>(AQ75+AQ76+AQ77+AQ78+AQ79)</f>
        <v>0.36018691418374371</v>
      </c>
      <c r="AR80" s="34"/>
      <c r="AS80" s="34">
        <f>(AS75+AS76+AS77+AS78+AS79)</f>
        <v>0.46487101055696284</v>
      </c>
      <c r="AT80" s="34"/>
      <c r="AU80" s="34">
        <f>(AU75+AU76+AU77+AU78+AU79)</f>
        <v>0.46210047115319058</v>
      </c>
      <c r="AV80" s="34"/>
      <c r="AW80" s="34">
        <f>(AW75+AW76+AW77+AW78+AW79)</f>
        <v>0.28069509026918865</v>
      </c>
      <c r="AX80" s="34"/>
      <c r="AY80" s="34">
        <f>(AY75+AY76+AY77+AY78+AY79)</f>
        <v>0.36678106762340873</v>
      </c>
      <c r="AZ80" s="34"/>
      <c r="BA80" s="34">
        <f>(BA75+BA76+BA77+BA78+BA79)</f>
        <v>0.36866034738558212</v>
      </c>
      <c r="BB80" s="34"/>
      <c r="BC80" s="34">
        <f>(BC75+BC76+BC77+BC78+BC79)</f>
        <v>0.32372231910055105</v>
      </c>
      <c r="BD80" s="34"/>
      <c r="BE80" s="34">
        <f>(BE75+BE76+BE77+BE78+BE79)</f>
        <v>0.56191832519825158</v>
      </c>
      <c r="BF80" s="34"/>
      <c r="BG80" s="34">
        <f>(BG75+BG76+BG77+BG78+BG79)</f>
        <v>0.50210824830509249</v>
      </c>
      <c r="BH80" s="34"/>
      <c r="BI80" s="34">
        <f>(BI75+BI76+BI77+BI78+BI79)</f>
        <v>0.44760763448918517</v>
      </c>
      <c r="BJ80" s="34"/>
      <c r="BK80" s="34">
        <f>(BK75+BK76+BK77+BK78+BK79)</f>
        <v>0.27970915139369784</v>
      </c>
      <c r="BL80" s="34"/>
      <c r="BM80" s="34">
        <f>(BM75+BM76+BM77+BM78+BM79)</f>
        <v>0.55775010357696608</v>
      </c>
      <c r="BN80" s="34"/>
      <c r="BO80" s="34">
        <f>(BO75+BO76+BO77+BO78+BO79)</f>
        <v>0.53173745580593446</v>
      </c>
      <c r="BP80" s="34"/>
      <c r="BQ80" s="34">
        <f>(BQ75+BQ76+BQ77+BQ78+BQ79)</f>
        <v>0.47997362448273445</v>
      </c>
      <c r="BR80" s="34"/>
      <c r="BS80" s="34">
        <f>(BS75+BS76+BS77+BS78+BS79)</f>
        <v>0.47321017075948629</v>
      </c>
      <c r="BT80" s="34"/>
      <c r="BU80" s="34">
        <f>(BU75+BU76+BU77+BU78+BU79)</f>
        <v>0.46763684010289075</v>
      </c>
      <c r="BV80" s="34"/>
      <c r="BW80" s="34">
        <f>(BW75+BW76+BW77+BW78+BW79)</f>
        <v>0.50407635361797576</v>
      </c>
      <c r="BX80" s="34"/>
      <c r="BY80" s="34">
        <f>(BY75+BY76+BY77+BY78+BY79)</f>
        <v>0.54897027219405359</v>
      </c>
      <c r="BZ80" s="34"/>
      <c r="CA80" s="34">
        <f>(CA75+CA76+CA77+CA78+CA79)</f>
        <v>0.31813414460111988</v>
      </c>
      <c r="CB80" s="53"/>
      <c r="CC80" s="53"/>
      <c r="CD80" s="53"/>
      <c r="CE80" s="53"/>
      <c r="CF80" s="53"/>
      <c r="CG80" s="53"/>
      <c r="CH80" s="53"/>
      <c r="CI80" s="53"/>
    </row>
    <row r="81" spans="1:87" ht="20.149999999999999" customHeight="1" thickBot="1" x14ac:dyDescent="0.9">
      <c r="A81" s="172"/>
      <c r="B81" s="7" t="s">
        <v>40</v>
      </c>
      <c r="C81" s="8" t="s">
        <v>143</v>
      </c>
      <c r="D81" s="24">
        <v>855</v>
      </c>
      <c r="E81" s="24"/>
      <c r="F81" s="24">
        <v>851</v>
      </c>
      <c r="G81" s="24"/>
      <c r="H81" s="24">
        <v>861</v>
      </c>
      <c r="I81" s="24"/>
      <c r="J81" s="24">
        <v>871</v>
      </c>
      <c r="K81" s="24"/>
      <c r="L81" s="24">
        <v>862</v>
      </c>
      <c r="M81" s="24"/>
      <c r="N81" s="24">
        <v>857</v>
      </c>
      <c r="O81" s="24"/>
      <c r="P81" s="24">
        <v>849</v>
      </c>
      <c r="Q81" s="24"/>
      <c r="R81" s="24">
        <v>854</v>
      </c>
      <c r="S81" s="24"/>
      <c r="T81" s="24">
        <v>861</v>
      </c>
      <c r="U81" s="24"/>
      <c r="V81" s="24">
        <v>852</v>
      </c>
      <c r="W81" s="24"/>
      <c r="X81" s="24">
        <v>871</v>
      </c>
      <c r="Y81" s="24"/>
      <c r="Z81" s="24">
        <v>853</v>
      </c>
      <c r="AA81" s="24"/>
      <c r="AB81" s="24">
        <v>848</v>
      </c>
      <c r="AC81" s="24"/>
      <c r="AD81" s="24">
        <v>869</v>
      </c>
      <c r="AE81" s="24"/>
      <c r="AF81" s="24">
        <v>882</v>
      </c>
      <c r="AG81" s="25"/>
      <c r="AH81" s="25">
        <v>849</v>
      </c>
      <c r="AI81" s="25"/>
      <c r="AJ81" s="24">
        <v>851</v>
      </c>
      <c r="AK81" s="24"/>
      <c r="AL81" s="24">
        <v>857</v>
      </c>
      <c r="AM81" s="24"/>
      <c r="AN81" s="24">
        <v>857</v>
      </c>
      <c r="AO81" s="24"/>
      <c r="AP81" s="24">
        <v>859</v>
      </c>
      <c r="AQ81" s="24"/>
      <c r="AR81" s="24">
        <v>853</v>
      </c>
      <c r="AS81" s="24"/>
      <c r="AT81" s="24">
        <v>855</v>
      </c>
      <c r="AU81" s="24"/>
      <c r="AV81" s="24">
        <v>861</v>
      </c>
      <c r="AW81" s="24"/>
      <c r="AX81" s="24">
        <v>849</v>
      </c>
      <c r="AY81" s="24"/>
      <c r="AZ81" s="24">
        <v>855</v>
      </c>
      <c r="BA81" s="24"/>
      <c r="BB81" s="24">
        <v>846</v>
      </c>
      <c r="BC81" s="50"/>
      <c r="BD81" s="24">
        <v>878</v>
      </c>
      <c r="BE81" s="24"/>
      <c r="BF81" s="24">
        <v>853</v>
      </c>
      <c r="BG81" s="24"/>
      <c r="BH81" s="24">
        <v>860</v>
      </c>
      <c r="BI81" s="24"/>
      <c r="BJ81" s="24">
        <v>855</v>
      </c>
      <c r="BK81" s="24"/>
      <c r="BL81" s="24">
        <v>853</v>
      </c>
      <c r="BM81" s="24"/>
      <c r="BN81" s="24">
        <v>839</v>
      </c>
      <c r="BO81" s="24"/>
      <c r="BP81" s="24">
        <v>855</v>
      </c>
      <c r="BQ81" s="24"/>
      <c r="BR81" s="24">
        <v>856</v>
      </c>
      <c r="BS81" s="24"/>
      <c r="BT81" s="24">
        <v>865</v>
      </c>
      <c r="BU81" s="24"/>
      <c r="BV81" s="24">
        <v>846</v>
      </c>
      <c r="BW81" s="24"/>
      <c r="BX81" s="24">
        <v>851</v>
      </c>
      <c r="BY81" s="24"/>
      <c r="BZ81" s="24">
        <v>853</v>
      </c>
      <c r="CA81" s="24"/>
      <c r="CB81" s="53"/>
      <c r="CC81" s="53"/>
      <c r="CD81" s="53"/>
      <c r="CE81" s="53"/>
      <c r="CF81" s="53"/>
      <c r="CG81" s="53"/>
      <c r="CH81" s="53"/>
      <c r="CI81" s="53"/>
    </row>
    <row r="82" spans="1:87" ht="20.149999999999999" customHeight="1" x14ac:dyDescent="0.75">
      <c r="A82" s="170" t="s">
        <v>72</v>
      </c>
      <c r="B82" s="12" t="s">
        <v>67</v>
      </c>
      <c r="C82" s="13" t="s">
        <v>144</v>
      </c>
      <c r="D82" s="14">
        <v>6.7883948517520831E-2</v>
      </c>
      <c r="E82" s="14">
        <f>D82*0</f>
        <v>0</v>
      </c>
      <c r="F82" s="14">
        <v>8.5645149268366014E-2</v>
      </c>
      <c r="G82" s="14">
        <f>F82*0</f>
        <v>0</v>
      </c>
      <c r="H82" s="14">
        <v>0.35324897091976792</v>
      </c>
      <c r="I82" s="14">
        <f>H82*0</f>
        <v>0</v>
      </c>
      <c r="J82" s="14">
        <v>0.11852612248082696</v>
      </c>
      <c r="K82" s="14">
        <f>J82*0</f>
        <v>0</v>
      </c>
      <c r="L82" s="14">
        <v>0.12147329528103064</v>
      </c>
      <c r="M82" s="14">
        <f>L82*0</f>
        <v>0</v>
      </c>
      <c r="N82" s="14">
        <v>0.20277294992303171</v>
      </c>
      <c r="O82" s="14">
        <f>N82*0</f>
        <v>0</v>
      </c>
      <c r="P82" s="14">
        <v>0.10510639438740808</v>
      </c>
      <c r="Q82" s="14">
        <f>P82*0</f>
        <v>0</v>
      </c>
      <c r="R82" s="14">
        <v>0.14699500201572904</v>
      </c>
      <c r="S82" s="14">
        <f>R82*0</f>
        <v>0</v>
      </c>
      <c r="T82" s="14">
        <v>0.20073227944480404</v>
      </c>
      <c r="U82" s="14">
        <f>T82*0</f>
        <v>0</v>
      </c>
      <c r="V82" s="14">
        <v>0.17758310679475631</v>
      </c>
      <c r="W82" s="14">
        <f>V82*0</f>
        <v>0</v>
      </c>
      <c r="X82" s="14">
        <v>3.69422730137643E-2</v>
      </c>
      <c r="Y82" s="14">
        <f>X82*0</f>
        <v>0</v>
      </c>
      <c r="Z82" s="14">
        <v>0.11252810699796804</v>
      </c>
      <c r="AA82" s="14">
        <f>Z82*0</f>
        <v>0</v>
      </c>
      <c r="AB82" s="14">
        <v>3.6406762741195413E-2</v>
      </c>
      <c r="AC82" s="14">
        <f>AB82*0</f>
        <v>0</v>
      </c>
      <c r="AD82" s="14">
        <v>4.8157794134634745E-2</v>
      </c>
      <c r="AE82" s="14">
        <f>AD82*0</f>
        <v>0</v>
      </c>
      <c r="AF82" s="14">
        <v>9.2016289109375607E-2</v>
      </c>
      <c r="AG82" s="16">
        <f>AF82*0</f>
        <v>0</v>
      </c>
      <c r="AH82" s="16">
        <v>5.7768932426067426E-2</v>
      </c>
      <c r="AI82" s="16">
        <f>AH82*0</f>
        <v>0</v>
      </c>
      <c r="AJ82" s="14">
        <v>5.5615154127791271E-2</v>
      </c>
      <c r="AK82" s="14">
        <f>AJ82*0</f>
        <v>0</v>
      </c>
      <c r="AL82" s="14">
        <v>5.1481183458931649E-2</v>
      </c>
      <c r="AM82" s="14">
        <f>AL82*0</f>
        <v>0</v>
      </c>
      <c r="AN82" s="14">
        <v>5.5717202964599991E-2</v>
      </c>
      <c r="AO82" s="14">
        <f>AN82*0</f>
        <v>0</v>
      </c>
      <c r="AP82" s="14">
        <v>5.0461486196154162E-2</v>
      </c>
      <c r="AQ82" s="14">
        <f>AP82*0</f>
        <v>0</v>
      </c>
      <c r="AR82" s="14">
        <v>0.12668542106587155</v>
      </c>
      <c r="AS82" s="14">
        <f>AR82*0</f>
        <v>0</v>
      </c>
      <c r="AT82" s="14">
        <v>4.0511246360090424E-2</v>
      </c>
      <c r="AU82" s="14">
        <f>AT82*0</f>
        <v>0</v>
      </c>
      <c r="AV82" s="14">
        <v>0.10582615152795465</v>
      </c>
      <c r="AW82" s="14">
        <f>AV82*0</f>
        <v>0</v>
      </c>
      <c r="AX82" s="14">
        <v>8.998023443127795E-2</v>
      </c>
      <c r="AY82" s="14">
        <f>AX82*0</f>
        <v>0</v>
      </c>
      <c r="AZ82" s="14">
        <v>0.23938661503806707</v>
      </c>
      <c r="BA82" s="14">
        <f>AZ82*0</f>
        <v>0</v>
      </c>
      <c r="BB82" s="14">
        <v>0.10783118924085409</v>
      </c>
      <c r="BC82" s="26">
        <f>BB82*0</f>
        <v>0</v>
      </c>
      <c r="BD82" s="14">
        <v>4.583892371472012E-2</v>
      </c>
      <c r="BE82" s="14">
        <f>BD82*0</f>
        <v>0</v>
      </c>
      <c r="BF82" s="14">
        <v>0.11228011141107187</v>
      </c>
      <c r="BG82" s="14">
        <f>BF82*0</f>
        <v>0</v>
      </c>
      <c r="BH82" s="14">
        <v>9.3668731104506589E-2</v>
      </c>
      <c r="BI82" s="14">
        <f>BH82*0</f>
        <v>0</v>
      </c>
      <c r="BJ82" s="14">
        <v>0.29830697613960638</v>
      </c>
      <c r="BK82" s="14">
        <f>BJ82*0</f>
        <v>0</v>
      </c>
      <c r="BL82" s="14">
        <v>0.2409934377054955</v>
      </c>
      <c r="BM82" s="14">
        <f>BL82*0</f>
        <v>0</v>
      </c>
      <c r="BN82" s="14">
        <v>4.7549456578708155E-2</v>
      </c>
      <c r="BO82" s="14">
        <f>BN82*0</f>
        <v>0</v>
      </c>
      <c r="BP82" s="14">
        <v>5.7431523472417909E-2</v>
      </c>
      <c r="BQ82" s="14">
        <f>BP82*0</f>
        <v>0</v>
      </c>
      <c r="BR82" s="14">
        <v>0.14448689303565143</v>
      </c>
      <c r="BS82" s="14">
        <f>BR82*0</f>
        <v>0</v>
      </c>
      <c r="BT82" s="14">
        <v>6.6770054001607473E-2</v>
      </c>
      <c r="BU82" s="14">
        <f>BT82*0</f>
        <v>0</v>
      </c>
      <c r="BV82" s="14">
        <v>7.4397746822261801E-2</v>
      </c>
      <c r="BW82" s="14">
        <f>BV82*0</f>
        <v>0</v>
      </c>
      <c r="BX82" s="14">
        <v>6.0890894237568584E-2</v>
      </c>
      <c r="BY82" s="14">
        <f>BX82*0</f>
        <v>0</v>
      </c>
      <c r="BZ82" s="14">
        <v>7.5542534740260819E-2</v>
      </c>
      <c r="CA82" s="14">
        <f>BZ82*0</f>
        <v>0</v>
      </c>
      <c r="CB82" s="53"/>
      <c r="CC82" s="53"/>
      <c r="CD82" s="53"/>
      <c r="CE82" s="53"/>
      <c r="CF82" s="53"/>
      <c r="CG82" s="53"/>
      <c r="CH82" s="53"/>
      <c r="CI82" s="53"/>
    </row>
    <row r="83" spans="1:87" ht="20.149999999999999" customHeight="1" x14ac:dyDescent="0.75">
      <c r="A83" s="171"/>
      <c r="B83" s="17" t="s">
        <v>68</v>
      </c>
      <c r="C83" s="18" t="s">
        <v>144</v>
      </c>
      <c r="D83" s="19">
        <v>0.14045150698611442</v>
      </c>
      <c r="E83" s="19">
        <f>D83*0.33</f>
        <v>4.6348997305417756E-2</v>
      </c>
      <c r="F83" s="19">
        <v>0.1834090552589791</v>
      </c>
      <c r="G83" s="19">
        <f>F83*0.33</f>
        <v>6.0524988235463109E-2</v>
      </c>
      <c r="H83" s="19">
        <v>0.23963711902404175</v>
      </c>
      <c r="I83" s="19">
        <f>H83*0.33</f>
        <v>7.9080249277933778E-2</v>
      </c>
      <c r="J83" s="19">
        <v>0.19632141808608045</v>
      </c>
      <c r="K83" s="19">
        <f>J83*0.33</f>
        <v>6.4786067968406552E-2</v>
      </c>
      <c r="L83" s="19">
        <v>0.26341299749063923</v>
      </c>
      <c r="M83" s="19">
        <f>L83*0.33</f>
        <v>8.6926289171910948E-2</v>
      </c>
      <c r="N83" s="19">
        <v>0.25941245194534829</v>
      </c>
      <c r="O83" s="19">
        <f>N83*0.33</f>
        <v>8.5606109141964939E-2</v>
      </c>
      <c r="P83" s="19">
        <v>0.22640521722942317</v>
      </c>
      <c r="Q83" s="19">
        <f>P83*0.33</f>
        <v>7.4713721685709653E-2</v>
      </c>
      <c r="R83" s="19">
        <v>0.24842375943264383</v>
      </c>
      <c r="S83" s="19">
        <f>R83*0.33</f>
        <v>8.197984061277247E-2</v>
      </c>
      <c r="T83" s="19">
        <v>0.20230383642896327</v>
      </c>
      <c r="U83" s="19">
        <f>T83*0.33</f>
        <v>6.6760266021557879E-2</v>
      </c>
      <c r="V83" s="19">
        <v>0.212359729567343</v>
      </c>
      <c r="W83" s="19">
        <f>V83*0.33</f>
        <v>7.0078710757223189E-2</v>
      </c>
      <c r="X83" s="19">
        <v>8.7897591964775618E-2</v>
      </c>
      <c r="Y83" s="19">
        <f>X83*0.33</f>
        <v>2.9006205348375957E-2</v>
      </c>
      <c r="Z83" s="19">
        <v>0.18718169675319354</v>
      </c>
      <c r="AA83" s="19">
        <f>Z83*0.33</f>
        <v>6.1769959928553872E-2</v>
      </c>
      <c r="AB83" s="19">
        <v>0.15210374109307614</v>
      </c>
      <c r="AC83" s="19">
        <f>AB83*0.33</f>
        <v>5.0194234560715131E-2</v>
      </c>
      <c r="AD83" s="19">
        <v>0.1302400349615907</v>
      </c>
      <c r="AE83" s="19">
        <f>AD83*0.33</f>
        <v>4.2979211537324931E-2</v>
      </c>
      <c r="AF83" s="19">
        <v>0.19837420184845161</v>
      </c>
      <c r="AG83" s="21">
        <f>AF83*0.33</f>
        <v>6.5463486609989033E-2</v>
      </c>
      <c r="AH83" s="21">
        <v>0.19033944944375286</v>
      </c>
      <c r="AI83" s="21">
        <f>AH83*0.33</f>
        <v>6.2812018316438442E-2</v>
      </c>
      <c r="AJ83" s="19">
        <v>0.18936155161907578</v>
      </c>
      <c r="AK83" s="19">
        <f>AJ83*0.33</f>
        <v>6.248931203429501E-2</v>
      </c>
      <c r="AL83" s="19">
        <v>0.14131860273809657</v>
      </c>
      <c r="AM83" s="19">
        <f>AL83*0.33</f>
        <v>4.663513890357187E-2</v>
      </c>
      <c r="AN83" s="19">
        <v>0.25866571277860745</v>
      </c>
      <c r="AO83" s="19">
        <f>AN83*0.33</f>
        <v>8.5359685216940456E-2</v>
      </c>
      <c r="AP83" s="19">
        <v>8.2257998200269439E-2</v>
      </c>
      <c r="AQ83" s="19">
        <f>AP83*0.33</f>
        <v>2.7145139406088915E-2</v>
      </c>
      <c r="AR83" s="19">
        <v>0.2604534983493153</v>
      </c>
      <c r="AS83" s="19">
        <f>AR83*0.33</f>
        <v>8.5949654455274055E-2</v>
      </c>
      <c r="AT83" s="19">
        <v>0.12781682255972476</v>
      </c>
      <c r="AU83" s="19">
        <f>AT83*0.33</f>
        <v>4.2179551444709175E-2</v>
      </c>
      <c r="AV83" s="19">
        <v>0.18639365114700376</v>
      </c>
      <c r="AW83" s="19">
        <f>AV83*0.33</f>
        <v>6.1509904878511247E-2</v>
      </c>
      <c r="AX83" s="19">
        <v>0.16065549893550024</v>
      </c>
      <c r="AY83" s="19">
        <f>AX83*0.33</f>
        <v>5.3016314648715084E-2</v>
      </c>
      <c r="AZ83" s="19">
        <v>0.32963048783947768</v>
      </c>
      <c r="BA83" s="19">
        <f>AZ83*0.33</f>
        <v>0.10877806098702764</v>
      </c>
      <c r="BB83" s="19">
        <v>0.20839959380267112</v>
      </c>
      <c r="BC83" s="19">
        <f>BB83*0.33</f>
        <v>6.8771865954881467E-2</v>
      </c>
      <c r="BD83" s="19">
        <v>0.13109904188556251</v>
      </c>
      <c r="BE83" s="19">
        <f>BD83*0.33</f>
        <v>4.326268382223563E-2</v>
      </c>
      <c r="BF83" s="19">
        <v>0.22791058010114848</v>
      </c>
      <c r="BG83" s="19">
        <f>BF83*0.33</f>
        <v>7.5210491433379004E-2</v>
      </c>
      <c r="BH83" s="19">
        <v>0.18252106789946188</v>
      </c>
      <c r="BI83" s="19">
        <f>BH83*0.33</f>
        <v>6.0231952406822421E-2</v>
      </c>
      <c r="BJ83" s="19">
        <v>0.31271379675628336</v>
      </c>
      <c r="BK83" s="19">
        <f>BJ83*0.33</f>
        <v>0.10319555292957351</v>
      </c>
      <c r="BL83" s="19">
        <v>0.27301786830695757</v>
      </c>
      <c r="BM83" s="19">
        <f>BL83*0.33</f>
        <v>9.0095896541296003E-2</v>
      </c>
      <c r="BN83" s="19">
        <v>0.13182898391290693</v>
      </c>
      <c r="BO83" s="19">
        <f>BN83*0.33</f>
        <v>4.3503564691259287E-2</v>
      </c>
      <c r="BP83" s="19">
        <v>0.14767530785136534</v>
      </c>
      <c r="BQ83" s="19">
        <f>BP83*0.33</f>
        <v>4.8732851590950567E-2</v>
      </c>
      <c r="BR83" s="19">
        <v>9.9138759321758807E-2</v>
      </c>
      <c r="BS83" s="19">
        <f>BR83*0.33</f>
        <v>3.271579057618041E-2</v>
      </c>
      <c r="BT83" s="19">
        <v>0.1554275969120644</v>
      </c>
      <c r="BU83" s="19">
        <f>BT83*0.33</f>
        <v>5.1291106980981251E-2</v>
      </c>
      <c r="BV83" s="19">
        <v>0.16767342822828157</v>
      </c>
      <c r="BW83" s="19">
        <f>BV83*0.33</f>
        <v>5.5332231315332922E-2</v>
      </c>
      <c r="BX83" s="19">
        <v>0.15302810920880217</v>
      </c>
      <c r="BY83" s="19">
        <f>BX83*0.33</f>
        <v>5.0499276038904715E-2</v>
      </c>
      <c r="BZ83" s="19">
        <v>0.12529677010234311</v>
      </c>
      <c r="CA83" s="19">
        <f>BZ83*0.33</f>
        <v>4.1347934133773225E-2</v>
      </c>
      <c r="CB83" s="53"/>
      <c r="CC83" s="53"/>
      <c r="CD83" s="53"/>
      <c r="CE83" s="53"/>
      <c r="CF83" s="53"/>
      <c r="CG83" s="53"/>
      <c r="CH83" s="53"/>
      <c r="CI83" s="53"/>
    </row>
    <row r="84" spans="1:87" ht="20.149999999999999" customHeight="1" x14ac:dyDescent="0.75">
      <c r="A84" s="171"/>
      <c r="B84" s="17" t="s">
        <v>69</v>
      </c>
      <c r="C84" s="18" t="s">
        <v>144</v>
      </c>
      <c r="D84" s="19">
        <v>0.46136410437549541</v>
      </c>
      <c r="E84" s="19">
        <f>D84*0.67</f>
        <v>0.30911394993158192</v>
      </c>
      <c r="F84" s="19">
        <v>0.40810277300974929</v>
      </c>
      <c r="G84" s="19">
        <f>F84*0.67</f>
        <v>0.27342885791653204</v>
      </c>
      <c r="H84" s="19">
        <v>0.29289311395101697</v>
      </c>
      <c r="I84" s="19">
        <f>H84*0.67</f>
        <v>0.19623838634718138</v>
      </c>
      <c r="J84" s="19">
        <v>0.43962404360294871</v>
      </c>
      <c r="K84" s="19">
        <f>J84*0.67</f>
        <v>0.29454810921397567</v>
      </c>
      <c r="L84" s="19">
        <v>0.41924724570347971</v>
      </c>
      <c r="M84" s="19">
        <f>L84*0.67</f>
        <v>0.28089565462133143</v>
      </c>
      <c r="N84" s="19">
        <v>0.37829866062383083</v>
      </c>
      <c r="O84" s="19">
        <f>N84*0.67</f>
        <v>0.2534601026179667</v>
      </c>
      <c r="P84" s="19">
        <v>0.45942925057556666</v>
      </c>
      <c r="Q84" s="19">
        <f>P84*0.67</f>
        <v>0.30781759788562968</v>
      </c>
      <c r="R84" s="19">
        <v>0.44220969674234323</v>
      </c>
      <c r="S84" s="19">
        <f>R84*0.67</f>
        <v>0.29628049681736995</v>
      </c>
      <c r="T84" s="19">
        <v>0.36382373778884847</v>
      </c>
      <c r="U84" s="19">
        <f>T84*0.67</f>
        <v>0.24376190431852848</v>
      </c>
      <c r="V84" s="19">
        <v>0.36551828604520087</v>
      </c>
      <c r="W84" s="19">
        <f>V84*0.67</f>
        <v>0.24489725165028459</v>
      </c>
      <c r="X84" s="19">
        <v>0.39796638307277876</v>
      </c>
      <c r="Y84" s="19">
        <f>X84*0.67</f>
        <v>0.26663747665876181</v>
      </c>
      <c r="Z84" s="19">
        <v>0.41872209965934915</v>
      </c>
      <c r="AA84" s="19">
        <f>Z84*0.67</f>
        <v>0.28054380677176394</v>
      </c>
      <c r="AB84" s="19">
        <v>0.52719555690217157</v>
      </c>
      <c r="AC84" s="19">
        <f>AB84*0.67</f>
        <v>0.35322102312445497</v>
      </c>
      <c r="AD84" s="19">
        <v>0.52052492978152531</v>
      </c>
      <c r="AE84" s="19">
        <f>AD84*0.67</f>
        <v>0.34875170295362196</v>
      </c>
      <c r="AF84" s="19">
        <v>0.43963238242440833</v>
      </c>
      <c r="AG84" s="21">
        <f>AF84*0.67</f>
        <v>0.29455369622435362</v>
      </c>
      <c r="AH84" s="21">
        <v>0.37329446508683867</v>
      </c>
      <c r="AI84" s="21">
        <f>AH84*0.67</f>
        <v>0.2501072916081819</v>
      </c>
      <c r="AJ84" s="19">
        <v>0.49164718925539946</v>
      </c>
      <c r="AK84" s="19">
        <f>AJ84*0.67</f>
        <v>0.32940361680111768</v>
      </c>
      <c r="AL84" s="19">
        <v>0.37573098386003706</v>
      </c>
      <c r="AM84" s="19">
        <f>AL84*0.67</f>
        <v>0.25173975918622482</v>
      </c>
      <c r="AN84" s="19">
        <v>0.57628019830958588</v>
      </c>
      <c r="AO84" s="19">
        <f>AN84*0.67</f>
        <v>0.38610773286742256</v>
      </c>
      <c r="AP84" s="19">
        <v>0.38733529414657403</v>
      </c>
      <c r="AQ84" s="19">
        <f>AP84*0.67</f>
        <v>0.2595146470782046</v>
      </c>
      <c r="AR84" s="19">
        <v>0.39302511895699493</v>
      </c>
      <c r="AS84" s="19">
        <f>AR84*0.67</f>
        <v>0.26332682970118665</v>
      </c>
      <c r="AT84" s="19">
        <v>0.44271107437200852</v>
      </c>
      <c r="AU84" s="19">
        <f>AT84*0.67</f>
        <v>0.29661641982924575</v>
      </c>
      <c r="AV84" s="19">
        <v>0.43470042367822004</v>
      </c>
      <c r="AW84" s="19">
        <f>AV84*0.67</f>
        <v>0.29124928386440746</v>
      </c>
      <c r="AX84" s="19">
        <v>0.39471803936174915</v>
      </c>
      <c r="AY84" s="19">
        <f>AX84*0.67</f>
        <v>0.26446108637237192</v>
      </c>
      <c r="AZ84" s="19">
        <v>0.27329633597767444</v>
      </c>
      <c r="BA84" s="19">
        <f>AZ84*0.67</f>
        <v>0.18310854510504188</v>
      </c>
      <c r="BB84" s="19">
        <v>0.34301785994107797</v>
      </c>
      <c r="BC84" s="19">
        <f>BB84*0.67</f>
        <v>0.22982196616052225</v>
      </c>
      <c r="BD84" s="19">
        <v>0.40261629300694551</v>
      </c>
      <c r="BE84" s="19">
        <f>BD84*0.67</f>
        <v>0.26975291631465353</v>
      </c>
      <c r="BF84" s="19">
        <v>0.46137663562384917</v>
      </c>
      <c r="BG84" s="19">
        <f>BF84*0.67</f>
        <v>0.30912234586797899</v>
      </c>
      <c r="BH84" s="19">
        <v>0.51679876217236598</v>
      </c>
      <c r="BI84" s="19">
        <f>BH84*0.67</f>
        <v>0.34625517065548522</v>
      </c>
      <c r="BJ84" s="19">
        <v>0.2964156866273947</v>
      </c>
      <c r="BK84" s="19">
        <f>BJ84*0.67</f>
        <v>0.19859851004035448</v>
      </c>
      <c r="BL84" s="19">
        <v>0.32366747218877395</v>
      </c>
      <c r="BM84" s="19">
        <f>BL84*0.67</f>
        <v>0.21685720636647857</v>
      </c>
      <c r="BN84" s="19">
        <v>0.43376041072527644</v>
      </c>
      <c r="BO84" s="19">
        <f>BN84*0.67</f>
        <v>0.29061947518593523</v>
      </c>
      <c r="BP84" s="19">
        <v>0.52554460000289904</v>
      </c>
      <c r="BQ84" s="19">
        <f>BP84*0.67</f>
        <v>0.35211488200194235</v>
      </c>
      <c r="BR84" s="19">
        <v>0.31430738959416177</v>
      </c>
      <c r="BS84" s="19">
        <f>BR84*0.67</f>
        <v>0.21058595102808839</v>
      </c>
      <c r="BT84" s="19">
        <v>0.37064180913349287</v>
      </c>
      <c r="BU84" s="19">
        <f>BT84*0.67</f>
        <v>0.24833001211944025</v>
      </c>
      <c r="BV84" s="19">
        <v>0.51115626524920743</v>
      </c>
      <c r="BW84" s="19">
        <f>BV84*0.67</f>
        <v>0.34247469771696898</v>
      </c>
      <c r="BX84" s="19">
        <v>0.58528618597909532</v>
      </c>
      <c r="BY84" s="19">
        <f>BX84*0.67</f>
        <v>0.39214174460599388</v>
      </c>
      <c r="BZ84" s="19">
        <v>0.38781024414156173</v>
      </c>
      <c r="CA84" s="19">
        <f>BZ84*0.67</f>
        <v>0.25983286357484636</v>
      </c>
      <c r="CB84" s="53"/>
      <c r="CC84" s="53"/>
      <c r="CD84" s="53"/>
      <c r="CE84" s="53"/>
      <c r="CF84" s="53"/>
      <c r="CG84" s="53"/>
      <c r="CH84" s="53"/>
      <c r="CI84" s="53"/>
    </row>
    <row r="85" spans="1:87" ht="20.149999999999999" customHeight="1" x14ac:dyDescent="0.75">
      <c r="A85" s="171"/>
      <c r="B85" s="17" t="s">
        <v>70</v>
      </c>
      <c r="C85" s="18" t="s">
        <v>144</v>
      </c>
      <c r="D85" s="19">
        <v>0.30899442904333141</v>
      </c>
      <c r="E85" s="19">
        <f>D85*1</f>
        <v>0.30899442904333141</v>
      </c>
      <c r="F85" s="19">
        <v>0.30664588968357998</v>
      </c>
      <c r="G85" s="19">
        <f>F85*1</f>
        <v>0.30664588968357998</v>
      </c>
      <c r="H85" s="19">
        <v>0.10731781515761711</v>
      </c>
      <c r="I85" s="19">
        <f>H85*1</f>
        <v>0.10731781515761711</v>
      </c>
      <c r="J85" s="19">
        <v>0.23001120960464502</v>
      </c>
      <c r="K85" s="19">
        <f>J85*1</f>
        <v>0.23001120960464502</v>
      </c>
      <c r="L85" s="19">
        <v>0.16854622812402742</v>
      </c>
      <c r="M85" s="19">
        <f>L85*1</f>
        <v>0.16854622812402742</v>
      </c>
      <c r="N85" s="19">
        <v>0.13747132093501083</v>
      </c>
      <c r="O85" s="19">
        <f>N85*1</f>
        <v>0.13747132093501083</v>
      </c>
      <c r="P85" s="19">
        <v>0.17268605924648792</v>
      </c>
      <c r="Q85" s="19">
        <f>P85*1</f>
        <v>0.17268605924648792</v>
      </c>
      <c r="R85" s="19">
        <v>0.14393692310608272</v>
      </c>
      <c r="S85" s="19">
        <f>R85*1</f>
        <v>0.14393692310608272</v>
      </c>
      <c r="T85" s="19">
        <v>0.20182256928777101</v>
      </c>
      <c r="U85" s="19">
        <f>T85*1</f>
        <v>0.20182256928777101</v>
      </c>
      <c r="V85" s="19">
        <v>0.215787012171338</v>
      </c>
      <c r="W85" s="19">
        <f>V85*1</f>
        <v>0.215787012171338</v>
      </c>
      <c r="X85" s="19">
        <v>0.46693244752701057</v>
      </c>
      <c r="Y85" s="19">
        <f>X85*1</f>
        <v>0.46693244752701057</v>
      </c>
      <c r="Z85" s="19">
        <v>0.27073590191818936</v>
      </c>
      <c r="AA85" s="19">
        <f>Z85*1</f>
        <v>0.27073590191818936</v>
      </c>
      <c r="AB85" s="19">
        <v>0.26311781494976177</v>
      </c>
      <c r="AC85" s="19">
        <f>AB85*1</f>
        <v>0.26311781494976177</v>
      </c>
      <c r="AD85" s="19">
        <v>0.25262602707630238</v>
      </c>
      <c r="AE85" s="19">
        <f>AD85*1</f>
        <v>0.25262602707630238</v>
      </c>
      <c r="AF85" s="19">
        <v>0.24114723684870834</v>
      </c>
      <c r="AG85" s="21">
        <f>AF85*1</f>
        <v>0.24114723684870834</v>
      </c>
      <c r="AH85" s="21">
        <v>0.35959949415934422</v>
      </c>
      <c r="AI85" s="21">
        <f>AH85*1</f>
        <v>0.35959949415934422</v>
      </c>
      <c r="AJ85" s="19">
        <v>0.24304767754970757</v>
      </c>
      <c r="AK85" s="19">
        <f>AJ85*1</f>
        <v>0.24304767754970757</v>
      </c>
      <c r="AL85" s="19">
        <v>0.41485993973381502</v>
      </c>
      <c r="AM85" s="19">
        <f>AL85*1</f>
        <v>0.41485993973381502</v>
      </c>
      <c r="AN85" s="19">
        <v>9.8825339254772798E-2</v>
      </c>
      <c r="AO85" s="19">
        <f>AN85*1</f>
        <v>9.8825339254772798E-2</v>
      </c>
      <c r="AP85" s="19">
        <v>0.46467174007638462</v>
      </c>
      <c r="AQ85" s="19">
        <f>AP85*1</f>
        <v>0.46467174007638462</v>
      </c>
      <c r="AR85" s="19">
        <v>0.19174140642762449</v>
      </c>
      <c r="AS85" s="19">
        <f>AR85*1</f>
        <v>0.19174140642762449</v>
      </c>
      <c r="AT85" s="19">
        <v>0.37589741828838169</v>
      </c>
      <c r="AU85" s="19">
        <f>AT85*1</f>
        <v>0.37589741828838169</v>
      </c>
      <c r="AV85" s="19">
        <v>0.25481992195095771</v>
      </c>
      <c r="AW85" s="19">
        <f>AV85*1</f>
        <v>0.25481992195095771</v>
      </c>
      <c r="AX85" s="19">
        <v>0.34233556477738836</v>
      </c>
      <c r="AY85" s="19">
        <f>AX85*1</f>
        <v>0.34233556477738836</v>
      </c>
      <c r="AZ85" s="19">
        <v>0.14953538235109987</v>
      </c>
      <c r="BA85" s="19">
        <f>AZ85*1</f>
        <v>0.14953538235109987</v>
      </c>
      <c r="BB85" s="19">
        <v>0.33271943582808794</v>
      </c>
      <c r="BC85" s="19">
        <f>BB85*1</f>
        <v>0.33271943582808794</v>
      </c>
      <c r="BD85" s="19">
        <v>0.39884311076194445</v>
      </c>
      <c r="BE85" s="19">
        <f>BD85*1</f>
        <v>0.39884311076194445</v>
      </c>
      <c r="BF85" s="19">
        <v>0.18653600555189229</v>
      </c>
      <c r="BG85" s="19">
        <f>BF85*1</f>
        <v>0.18653600555189229</v>
      </c>
      <c r="BH85" s="19">
        <v>0.18279810276022912</v>
      </c>
      <c r="BI85" s="19">
        <f>BH85*1</f>
        <v>0.18279810276022912</v>
      </c>
      <c r="BJ85" s="19">
        <v>7.23943019990968E-2</v>
      </c>
      <c r="BK85" s="19">
        <f>BJ85*1</f>
        <v>7.23943019990968E-2</v>
      </c>
      <c r="BL85" s="19">
        <v>0.1527947822854836</v>
      </c>
      <c r="BM85" s="19">
        <f>BL85*1</f>
        <v>0.1527947822854836</v>
      </c>
      <c r="BN85" s="19">
        <v>0.37963032613923425</v>
      </c>
      <c r="BO85" s="19">
        <f>BN85*1</f>
        <v>0.37963032613923425</v>
      </c>
      <c r="BP85" s="19">
        <v>0.24920653344724852</v>
      </c>
      <c r="BQ85" s="19">
        <f>BP85*1</f>
        <v>0.24920653344724852</v>
      </c>
      <c r="BR85" s="19">
        <v>0.43932561563539019</v>
      </c>
      <c r="BS85" s="19">
        <f>BR85*1</f>
        <v>0.43932561563539019</v>
      </c>
      <c r="BT85" s="19">
        <v>0.39734523623459206</v>
      </c>
      <c r="BU85" s="19">
        <f>BT85*1</f>
        <v>0.39734523623459206</v>
      </c>
      <c r="BV85" s="19">
        <v>0.21571216232109441</v>
      </c>
      <c r="BW85" s="19">
        <f>BV85*1</f>
        <v>0.21571216232109441</v>
      </c>
      <c r="BX85" s="19">
        <v>0.18438521710442035</v>
      </c>
      <c r="BY85" s="19">
        <f>BX85*1</f>
        <v>0.18438521710442035</v>
      </c>
      <c r="BZ85" s="19">
        <v>0.39940737632965723</v>
      </c>
      <c r="CA85" s="19">
        <f>BZ85*1</f>
        <v>0.39940737632965723</v>
      </c>
      <c r="CB85" s="53"/>
      <c r="CC85" s="53"/>
      <c r="CD85" s="53"/>
      <c r="CE85" s="53"/>
      <c r="CF85" s="53"/>
      <c r="CG85" s="53"/>
      <c r="CH85" s="53"/>
      <c r="CI85" s="53"/>
    </row>
    <row r="86" spans="1:87" ht="39.950000000000003" customHeight="1" x14ac:dyDescent="0.75">
      <c r="A86" s="171"/>
      <c r="B86" s="17" t="s">
        <v>59</v>
      </c>
      <c r="C86" s="18" t="s">
        <v>144</v>
      </c>
      <c r="D86" s="19">
        <v>2.1306011077538049E-2</v>
      </c>
      <c r="E86" s="19">
        <f>D86*0</f>
        <v>0</v>
      </c>
      <c r="F86" s="19">
        <v>1.619713277932576E-2</v>
      </c>
      <c r="G86" s="19">
        <f>F86*0</f>
        <v>0</v>
      </c>
      <c r="H86" s="19">
        <v>6.9029809475552569E-3</v>
      </c>
      <c r="I86" s="19">
        <f>H86*0</f>
        <v>0</v>
      </c>
      <c r="J86" s="19">
        <v>1.551720622550045E-2</v>
      </c>
      <c r="K86" s="19">
        <f>J86*0</f>
        <v>0</v>
      </c>
      <c r="L86" s="19">
        <v>2.7320233400829202E-2</v>
      </c>
      <c r="M86" s="19">
        <f>L86*0</f>
        <v>0</v>
      </c>
      <c r="N86" s="19">
        <v>2.2044616572780514E-2</v>
      </c>
      <c r="O86" s="19">
        <f>N86*0</f>
        <v>0</v>
      </c>
      <c r="P86" s="19">
        <v>3.6373078561115678E-2</v>
      </c>
      <c r="Q86" s="19">
        <f>P86*0</f>
        <v>0</v>
      </c>
      <c r="R86" s="19">
        <v>1.8434618703202305E-2</v>
      </c>
      <c r="S86" s="19">
        <f>R86*0</f>
        <v>0</v>
      </c>
      <c r="T86" s="19">
        <v>3.1317577049609177E-2</v>
      </c>
      <c r="U86" s="19">
        <f>T86*0</f>
        <v>0</v>
      </c>
      <c r="V86" s="19">
        <v>2.8751865421356729E-2</v>
      </c>
      <c r="W86" s="19">
        <f>V86*0</f>
        <v>0</v>
      </c>
      <c r="X86" s="19">
        <v>1.0261304421673025E-2</v>
      </c>
      <c r="Y86" s="19">
        <f>X86*0</f>
        <v>0</v>
      </c>
      <c r="Z86" s="19">
        <v>1.0832194671305456E-2</v>
      </c>
      <c r="AA86" s="19">
        <f>Z86*0</f>
        <v>0</v>
      </c>
      <c r="AB86" s="19">
        <v>2.1176124313795227E-2</v>
      </c>
      <c r="AC86" s="19">
        <f>AB86*0</f>
        <v>0</v>
      </c>
      <c r="AD86" s="19">
        <v>4.8451214045945573E-2</v>
      </c>
      <c r="AE86" s="19">
        <f>AD86*0</f>
        <v>0</v>
      </c>
      <c r="AF86" s="19">
        <v>2.8829889769056889E-2</v>
      </c>
      <c r="AG86" s="21">
        <f>AF86*0</f>
        <v>0</v>
      </c>
      <c r="AH86" s="21">
        <v>1.899765888400097E-2</v>
      </c>
      <c r="AI86" s="21">
        <f>AH86*0</f>
        <v>0</v>
      </c>
      <c r="AJ86" s="19">
        <v>2.0328427448029176E-2</v>
      </c>
      <c r="AK86" s="19">
        <f>AJ86*0</f>
        <v>0</v>
      </c>
      <c r="AL86" s="19">
        <v>1.6609290209118402E-2</v>
      </c>
      <c r="AM86" s="19">
        <f>AL86*0</f>
        <v>0</v>
      </c>
      <c r="AN86" s="19">
        <v>1.0511546692433968E-2</v>
      </c>
      <c r="AO86" s="19">
        <f>AN86*0</f>
        <v>0</v>
      </c>
      <c r="AP86" s="19">
        <v>1.5273481380613503E-2</v>
      </c>
      <c r="AQ86" s="19">
        <f>AP86*0</f>
        <v>0</v>
      </c>
      <c r="AR86" s="19">
        <v>2.8094555200196377E-2</v>
      </c>
      <c r="AS86" s="19">
        <f>AR86*0</f>
        <v>0</v>
      </c>
      <c r="AT86" s="19">
        <v>1.3063438419797133E-2</v>
      </c>
      <c r="AU86" s="19">
        <f>AT86*0</f>
        <v>0</v>
      </c>
      <c r="AV86" s="19">
        <v>1.8259851695864009E-2</v>
      </c>
      <c r="AW86" s="19">
        <f>AV86*0</f>
        <v>0</v>
      </c>
      <c r="AX86" s="19">
        <v>1.2310662494087278E-2</v>
      </c>
      <c r="AY86" s="19">
        <f>AX86*0</f>
        <v>0</v>
      </c>
      <c r="AZ86" s="19">
        <v>8.1511787936817282E-3</v>
      </c>
      <c r="BA86" s="19">
        <f>AZ86*0</f>
        <v>0</v>
      </c>
      <c r="BB86" s="19">
        <v>8.0319211873123315E-3</v>
      </c>
      <c r="BC86" s="19">
        <f>BB86*0</f>
        <v>0</v>
      </c>
      <c r="BD86" s="19">
        <v>2.160263063082379E-2</v>
      </c>
      <c r="BE86" s="19">
        <f>BD86*0</f>
        <v>0</v>
      </c>
      <c r="BF86" s="19">
        <v>1.1896667312036114E-2</v>
      </c>
      <c r="BG86" s="19">
        <f>BF86*0</f>
        <v>0</v>
      </c>
      <c r="BH86" s="19">
        <v>2.421333606343741E-2</v>
      </c>
      <c r="BI86" s="19">
        <f>BH86*0</f>
        <v>0</v>
      </c>
      <c r="BJ86" s="19">
        <v>2.0169238477617365E-2</v>
      </c>
      <c r="BK86" s="19">
        <f>BJ86*0</f>
        <v>0</v>
      </c>
      <c r="BL86" s="19">
        <v>9.5264395132860918E-3</v>
      </c>
      <c r="BM86" s="19">
        <f>BL86*0</f>
        <v>0</v>
      </c>
      <c r="BN86" s="19">
        <v>7.2308226438710108E-3</v>
      </c>
      <c r="BO86" s="19">
        <f>BN86*0</f>
        <v>0</v>
      </c>
      <c r="BP86" s="19">
        <v>2.0142035226066297E-2</v>
      </c>
      <c r="BQ86" s="19">
        <f>BP86*0</f>
        <v>0</v>
      </c>
      <c r="BR86" s="19">
        <v>2.7413424130408319E-3</v>
      </c>
      <c r="BS86" s="19">
        <f>BR86*0</f>
        <v>0</v>
      </c>
      <c r="BT86" s="19">
        <v>9.8153037182398799E-3</v>
      </c>
      <c r="BU86" s="19">
        <f>BT86*0</f>
        <v>0</v>
      </c>
      <c r="BV86" s="19">
        <v>3.1060397379150631E-2</v>
      </c>
      <c r="BW86" s="19">
        <f>BV86*0</f>
        <v>0</v>
      </c>
      <c r="BX86" s="19">
        <v>1.6409593470110506E-2</v>
      </c>
      <c r="BY86" s="19">
        <f>BX86*0</f>
        <v>0</v>
      </c>
      <c r="BZ86" s="19">
        <v>1.1943074686174459E-2</v>
      </c>
      <c r="CA86" s="19">
        <f>BZ86*0</f>
        <v>0</v>
      </c>
      <c r="CB86" s="53"/>
      <c r="CC86" s="53"/>
      <c r="CD86" s="53"/>
      <c r="CE86" s="53"/>
      <c r="CF86" s="53"/>
      <c r="CG86" s="53"/>
      <c r="CH86" s="53"/>
      <c r="CI86" s="53"/>
    </row>
    <row r="87" spans="1:87" ht="18.75" customHeight="1" x14ac:dyDescent="0.75">
      <c r="A87" s="172"/>
      <c r="B87" s="7" t="s">
        <v>147</v>
      </c>
      <c r="C87" s="8"/>
      <c r="D87" s="34"/>
      <c r="E87" s="34">
        <f>(E82+E83+E84+E85+E86)</f>
        <v>0.66445737628033108</v>
      </c>
      <c r="F87" s="34"/>
      <c r="G87" s="34">
        <f>(G82+G83+G84+G85+G86)</f>
        <v>0.64059973583557506</v>
      </c>
      <c r="H87" s="34"/>
      <c r="I87" s="34">
        <f>(I82+I83+I84+I85+I86)</f>
        <v>0.38263645078273228</v>
      </c>
      <c r="J87" s="34"/>
      <c r="K87" s="87">
        <f>(K82+K83+K84+K85+K86)</f>
        <v>0.5893453867870273</v>
      </c>
      <c r="L87" s="34"/>
      <c r="M87" s="34">
        <f>(M82+M83+M84+M85+M86)</f>
        <v>0.53636817191726982</v>
      </c>
      <c r="N87" s="34"/>
      <c r="O87" s="34">
        <f>(O82+O83+O84+O85+O86)</f>
        <v>0.47653753269494248</v>
      </c>
      <c r="P87" s="34"/>
      <c r="Q87" s="34">
        <f>(Q82+Q83+Q84+Q85+Q86)</f>
        <v>0.55521737881782729</v>
      </c>
      <c r="R87" s="34"/>
      <c r="S87" s="34">
        <f>(S82+S83+S84+S85+S86)</f>
        <v>0.52219726053622517</v>
      </c>
      <c r="T87" s="34"/>
      <c r="U87" s="34">
        <f>(U82+U83+U84+U85+U86)</f>
        <v>0.51234473962785732</v>
      </c>
      <c r="V87" s="34"/>
      <c r="W87" s="34">
        <f>(W82+W83+W84+W85+W86)</f>
        <v>0.5307629745788458</v>
      </c>
      <c r="X87" s="34"/>
      <c r="Y87" s="34">
        <f>(Y82+Y83+Y84+Y85+Y86)</f>
        <v>0.76257612953414833</v>
      </c>
      <c r="Z87" s="34"/>
      <c r="AA87" s="34">
        <f>(AA82+AA83+AA84+AA85+AA86)</f>
        <v>0.61304966861850718</v>
      </c>
      <c r="AB87" s="34"/>
      <c r="AC87" s="34">
        <f>(AC82+AC83+AC84+AC85+AC86)</f>
        <v>0.66653307263493189</v>
      </c>
      <c r="AD87" s="34"/>
      <c r="AE87" s="34">
        <f>(AE82+AE83+AE84+AE85+AE86)</f>
        <v>0.64435694156724921</v>
      </c>
      <c r="AF87" s="34"/>
      <c r="AG87" s="34">
        <f>(AG82+AG83+AG84+AG85+AG86)</f>
        <v>0.60116441968305101</v>
      </c>
      <c r="AH87" s="34"/>
      <c r="AI87" s="34">
        <f>(AI82+AI83+AI84+AI85+AI86)</f>
        <v>0.67251880408396458</v>
      </c>
      <c r="AJ87" s="34"/>
      <c r="AK87" s="34">
        <f>(AK82+AK83+AK84+AK85+AK86)</f>
        <v>0.63494060638512029</v>
      </c>
      <c r="AL87" s="34"/>
      <c r="AM87" s="34">
        <f>(AM82+AM83+AM84+AM85+AM86)</f>
        <v>0.71323483782361174</v>
      </c>
      <c r="AN87" s="34"/>
      <c r="AO87" s="34">
        <f>(AO82+AO83+AO84+AO85+AO86)</f>
        <v>0.57029275733913576</v>
      </c>
      <c r="AP87" s="34"/>
      <c r="AQ87" s="34">
        <f>(AQ82+AQ83+AQ84+AQ85+AQ86)</f>
        <v>0.75133152656067814</v>
      </c>
      <c r="AR87" s="34"/>
      <c r="AS87" s="34">
        <f>(AS82+AS83+AS84+AS85+AS86)</f>
        <v>0.54101789058408523</v>
      </c>
      <c r="AT87" s="34"/>
      <c r="AU87" s="34">
        <f>(AU82+AU83+AU84+AU85+AU86)</f>
        <v>0.71469338956233663</v>
      </c>
      <c r="AV87" s="34"/>
      <c r="AW87" s="34">
        <f>(AW82+AW83+AW84+AW85+AW86)</f>
        <v>0.60757911069387638</v>
      </c>
      <c r="AX87" s="34"/>
      <c r="AY87" s="34">
        <f>(AY82+AY83+AY84+AY85+AY86)</f>
        <v>0.65981296579847537</v>
      </c>
      <c r="AZ87" s="34"/>
      <c r="BA87" s="34">
        <f>(BA82+BA83+BA84+BA85+BA86)</f>
        <v>0.44142198844316938</v>
      </c>
      <c r="BB87" s="34"/>
      <c r="BC87" s="34">
        <f>(BC82+BC83+BC84+BC85+BC86)</f>
        <v>0.63131326794349163</v>
      </c>
      <c r="BD87" s="34"/>
      <c r="BE87" s="34">
        <f>(BE82+BE83+BE84+BE85+BE86)</f>
        <v>0.71185871089883368</v>
      </c>
      <c r="BF87" s="34"/>
      <c r="BG87" s="34">
        <f>(BG82+BG83+BG84+BG85+BG86)</f>
        <v>0.57086884285325024</v>
      </c>
      <c r="BH87" s="34"/>
      <c r="BI87" s="87">
        <f>(BI82+BI83+BI84+BI85+BI86)</f>
        <v>0.58928522582253673</v>
      </c>
      <c r="BJ87" s="34"/>
      <c r="BK87" s="34">
        <f>(BK82+BK83+BK84+BK85+BK86)</f>
        <v>0.3741883649690248</v>
      </c>
      <c r="BL87" s="34"/>
      <c r="BM87" s="34">
        <f>(BM82+BM83+BM84+BM85+BM86)</f>
        <v>0.45974788519325815</v>
      </c>
      <c r="BN87" s="34"/>
      <c r="BO87" s="34">
        <f>(BO82+BO83+BO84+BO85+BO86)</f>
        <v>0.7137533660164288</v>
      </c>
      <c r="BP87" s="34"/>
      <c r="BQ87" s="34">
        <f>(BQ82+BQ83+BQ84+BQ85+BQ86)</f>
        <v>0.65005426704014146</v>
      </c>
      <c r="BR87" s="34"/>
      <c r="BS87" s="34">
        <f>(BS82+BS83+BS84+BS85+BS86)</f>
        <v>0.68262735723965895</v>
      </c>
      <c r="BT87" s="34"/>
      <c r="BU87" s="34">
        <f>(BU82+BU83+BU84+BU85+BU86)</f>
        <v>0.69696635533501361</v>
      </c>
      <c r="BV87" s="34"/>
      <c r="BW87" s="34">
        <f>(BW82+BW83+BW84+BW85+BW86)</f>
        <v>0.61351909135339633</v>
      </c>
      <c r="BX87" s="34"/>
      <c r="BY87" s="34">
        <f>(BY82+BY83+BY84+BY85+BY86)</f>
        <v>0.62702623774931898</v>
      </c>
      <c r="BZ87" s="34"/>
      <c r="CA87" s="34">
        <f>(CA82+CA83+CA84+CA85+CA86)</f>
        <v>0.70058817403827689</v>
      </c>
      <c r="CB87" s="34"/>
      <c r="CC87" s="53"/>
      <c r="CD87" s="53"/>
      <c r="CE87" s="53"/>
      <c r="CF87" s="53"/>
      <c r="CG87" s="53"/>
      <c r="CH87" s="53"/>
      <c r="CI87" s="53"/>
    </row>
    <row r="88" spans="1:87" ht="20.149999999999999" customHeight="1" thickBot="1" x14ac:dyDescent="0.9">
      <c r="A88" s="172"/>
      <c r="B88" s="7" t="s">
        <v>40</v>
      </c>
      <c r="C88" s="8" t="s">
        <v>143</v>
      </c>
      <c r="D88" s="24">
        <v>855</v>
      </c>
      <c r="E88" s="24"/>
      <c r="F88" s="24">
        <v>851</v>
      </c>
      <c r="G88" s="24"/>
      <c r="H88" s="24">
        <v>861</v>
      </c>
      <c r="I88" s="24"/>
      <c r="J88" s="24">
        <v>871</v>
      </c>
      <c r="K88" s="24"/>
      <c r="L88" s="24">
        <v>862</v>
      </c>
      <c r="M88" s="24"/>
      <c r="N88" s="24">
        <v>857</v>
      </c>
      <c r="O88" s="24"/>
      <c r="P88" s="24">
        <v>849</v>
      </c>
      <c r="Q88" s="24"/>
      <c r="R88" s="24">
        <v>854</v>
      </c>
      <c r="S88" s="24"/>
      <c r="T88" s="24">
        <v>861</v>
      </c>
      <c r="U88" s="24"/>
      <c r="V88" s="24">
        <v>852</v>
      </c>
      <c r="W88" s="24"/>
      <c r="X88" s="24">
        <v>871</v>
      </c>
      <c r="Y88" s="24"/>
      <c r="Z88" s="24">
        <v>853</v>
      </c>
      <c r="AA88" s="24"/>
      <c r="AB88" s="24">
        <v>848</v>
      </c>
      <c r="AC88" s="24"/>
      <c r="AD88" s="24">
        <v>869</v>
      </c>
      <c r="AE88" s="24"/>
      <c r="AF88" s="24">
        <v>882</v>
      </c>
      <c r="AG88" s="25"/>
      <c r="AH88" s="25">
        <v>849</v>
      </c>
      <c r="AI88" s="25"/>
      <c r="AJ88" s="24">
        <v>851</v>
      </c>
      <c r="AK88" s="24"/>
      <c r="AL88" s="24">
        <v>857</v>
      </c>
      <c r="AM88" s="24"/>
      <c r="AN88" s="24">
        <v>857</v>
      </c>
      <c r="AO88" s="24"/>
      <c r="AP88" s="24">
        <v>859</v>
      </c>
      <c r="AQ88" s="24"/>
      <c r="AR88" s="24">
        <v>853</v>
      </c>
      <c r="AS88" s="24"/>
      <c r="AT88" s="24">
        <v>855</v>
      </c>
      <c r="AU88" s="24"/>
      <c r="AV88" s="24">
        <v>861</v>
      </c>
      <c r="AW88" s="24"/>
      <c r="AX88" s="24">
        <v>849</v>
      </c>
      <c r="AY88" s="24"/>
      <c r="AZ88" s="24">
        <v>855</v>
      </c>
      <c r="BA88" s="24"/>
      <c r="BB88" s="24">
        <v>846</v>
      </c>
      <c r="BC88" s="24"/>
      <c r="BD88" s="24">
        <v>878</v>
      </c>
      <c r="BE88" s="24"/>
      <c r="BF88" s="24">
        <v>853</v>
      </c>
      <c r="BG88" s="24"/>
      <c r="BH88" s="24">
        <v>860</v>
      </c>
      <c r="BI88" s="24"/>
      <c r="BJ88" s="24">
        <v>855</v>
      </c>
      <c r="BK88" s="24"/>
      <c r="BL88" s="24">
        <v>853</v>
      </c>
      <c r="BM88" s="24"/>
      <c r="BN88" s="24">
        <v>839</v>
      </c>
      <c r="BO88" s="24"/>
      <c r="BP88" s="24">
        <v>855</v>
      </c>
      <c r="BQ88" s="24"/>
      <c r="BR88" s="24">
        <v>856</v>
      </c>
      <c r="BS88" s="24"/>
      <c r="BT88" s="24">
        <v>865</v>
      </c>
      <c r="BU88" s="24"/>
      <c r="BV88" s="24">
        <v>846</v>
      </c>
      <c r="BW88" s="24"/>
      <c r="BX88" s="24">
        <v>851</v>
      </c>
      <c r="BY88" s="24"/>
      <c r="BZ88" s="24">
        <v>853</v>
      </c>
      <c r="CA88" s="24"/>
      <c r="CB88" s="53"/>
      <c r="CC88" s="53"/>
      <c r="CD88" s="53"/>
      <c r="CE88" s="53"/>
      <c r="CF88" s="53"/>
      <c r="CG88" s="53"/>
      <c r="CH88" s="53"/>
      <c r="CI88" s="53"/>
    </row>
    <row r="89" spans="1:87" ht="20.149999999999999" customHeight="1" x14ac:dyDescent="0.75">
      <c r="A89" s="170" t="s">
        <v>73</v>
      </c>
      <c r="B89" s="12" t="s">
        <v>67</v>
      </c>
      <c r="C89" s="13" t="s">
        <v>144</v>
      </c>
      <c r="D89" s="14">
        <v>8.6739815417698055E-2</v>
      </c>
      <c r="E89" s="14">
        <f>D89*0</f>
        <v>0</v>
      </c>
      <c r="F89" s="14">
        <v>0.11408106532172421</v>
      </c>
      <c r="G89" s="14">
        <f>F89*0</f>
        <v>0</v>
      </c>
      <c r="H89" s="14">
        <v>0.28306969307557361</v>
      </c>
      <c r="I89" s="14">
        <f>H89*0</f>
        <v>0</v>
      </c>
      <c r="J89" s="14">
        <v>8.2951509292201242E-2</v>
      </c>
      <c r="K89" s="14">
        <f>J89*0</f>
        <v>0</v>
      </c>
      <c r="L89" s="14">
        <v>7.3538427877278018E-2</v>
      </c>
      <c r="M89" s="14">
        <f>L89*0</f>
        <v>0</v>
      </c>
      <c r="N89" s="14">
        <v>9.0271689916794629E-2</v>
      </c>
      <c r="O89" s="14">
        <f>N89*0</f>
        <v>0</v>
      </c>
      <c r="P89" s="14">
        <v>0.15440005182274422</v>
      </c>
      <c r="Q89" s="14">
        <f>P89*0</f>
        <v>0</v>
      </c>
      <c r="R89" s="14">
        <v>0.13954022685705397</v>
      </c>
      <c r="S89" s="14">
        <f>R89*0</f>
        <v>0</v>
      </c>
      <c r="T89" s="14">
        <v>0.19212359700173945</v>
      </c>
      <c r="U89" s="14">
        <f>T89*0</f>
        <v>0</v>
      </c>
      <c r="V89" s="14">
        <v>0.25307519926138516</v>
      </c>
      <c r="W89" s="14">
        <f>V89*0</f>
        <v>0</v>
      </c>
      <c r="X89" s="14">
        <v>3.7189257615990089E-2</v>
      </c>
      <c r="Y89" s="14">
        <f>X89*0</f>
        <v>0</v>
      </c>
      <c r="Z89" s="14">
        <v>8.6496788561370247E-2</v>
      </c>
      <c r="AA89" s="14">
        <f>Z89*0</f>
        <v>0</v>
      </c>
      <c r="AB89" s="14">
        <v>5.2831343458880381E-2</v>
      </c>
      <c r="AC89" s="14">
        <f>AB89*0</f>
        <v>0</v>
      </c>
      <c r="AD89" s="14">
        <v>8.0694369847092245E-2</v>
      </c>
      <c r="AE89" s="14">
        <f>AD89*0</f>
        <v>0</v>
      </c>
      <c r="AF89" s="14">
        <v>5.1092370912901509E-2</v>
      </c>
      <c r="AG89" s="16">
        <f>AF89*0</f>
        <v>0</v>
      </c>
      <c r="AH89" s="16">
        <v>5.4709989816385682E-2</v>
      </c>
      <c r="AI89" s="16">
        <f>AH89*0</f>
        <v>0</v>
      </c>
      <c r="AJ89" s="14">
        <v>5.1159455038342454E-2</v>
      </c>
      <c r="AK89" s="14">
        <f>AJ89*0</f>
        <v>0</v>
      </c>
      <c r="AL89" s="14">
        <v>6.6215736726455005E-2</v>
      </c>
      <c r="AM89" s="14">
        <f>AL89*0</f>
        <v>0</v>
      </c>
      <c r="AN89" s="14">
        <v>6.4482108756319226E-2</v>
      </c>
      <c r="AO89" s="14">
        <f>AN89*0</f>
        <v>0</v>
      </c>
      <c r="AP89" s="14">
        <v>0.12321690885863984</v>
      </c>
      <c r="AQ89" s="14">
        <f>AP89*0</f>
        <v>0</v>
      </c>
      <c r="AR89" s="14">
        <v>0.11251919239029612</v>
      </c>
      <c r="AS89" s="14">
        <f>AR89*0</f>
        <v>0</v>
      </c>
      <c r="AT89" s="14">
        <v>4.0276254088561669E-2</v>
      </c>
      <c r="AU89" s="14">
        <f>AT89*0</f>
        <v>0</v>
      </c>
      <c r="AV89" s="14">
        <v>8.5919821431463109E-2</v>
      </c>
      <c r="AW89" s="14">
        <f>AV89*0</f>
        <v>0</v>
      </c>
      <c r="AX89" s="14">
        <v>7.6559918219030257E-2</v>
      </c>
      <c r="AY89" s="14">
        <f>AX89*0</f>
        <v>0</v>
      </c>
      <c r="AZ89" s="14">
        <v>0.23473367814950671</v>
      </c>
      <c r="BA89" s="14">
        <f>AZ89*0</f>
        <v>0</v>
      </c>
      <c r="BB89" s="14">
        <v>0.18481047551559904</v>
      </c>
      <c r="BC89" s="14">
        <f>BB89*0</f>
        <v>0</v>
      </c>
      <c r="BD89" s="14">
        <v>4.9001100357302457E-2</v>
      </c>
      <c r="BE89" s="14">
        <f>BD89*0</f>
        <v>0</v>
      </c>
      <c r="BF89" s="14">
        <v>0.15213120452965034</v>
      </c>
      <c r="BG89" s="14">
        <f>BF89*0</f>
        <v>0</v>
      </c>
      <c r="BH89" s="14">
        <v>0.16515154165373203</v>
      </c>
      <c r="BI89" s="14">
        <f>BH89*0</f>
        <v>0</v>
      </c>
      <c r="BJ89" s="14">
        <v>0.1709728156187823</v>
      </c>
      <c r="BK89" s="14">
        <f>BJ89*0</f>
        <v>0</v>
      </c>
      <c r="BL89" s="14">
        <v>0.26588866171100278</v>
      </c>
      <c r="BM89" s="14">
        <f>BL89*0</f>
        <v>0</v>
      </c>
      <c r="BN89" s="14">
        <v>4.1481746895172547E-2</v>
      </c>
      <c r="BO89" s="14">
        <f>BN89*0</f>
        <v>0</v>
      </c>
      <c r="BP89" s="14">
        <v>7.2456454301852685E-2</v>
      </c>
      <c r="BQ89" s="14">
        <f>BP89*0</f>
        <v>0</v>
      </c>
      <c r="BR89" s="14">
        <v>0.38398665170776908</v>
      </c>
      <c r="BS89" s="14">
        <f>BR89*0</f>
        <v>0</v>
      </c>
      <c r="BT89" s="14">
        <v>9.4729999181217689E-2</v>
      </c>
      <c r="BU89" s="14">
        <f>BT89*0</f>
        <v>0</v>
      </c>
      <c r="BV89" s="14">
        <v>8.037264279961702E-2</v>
      </c>
      <c r="BW89" s="14">
        <f>BV89*0</f>
        <v>0</v>
      </c>
      <c r="BX89" s="14">
        <v>8.3848562616324923E-2</v>
      </c>
      <c r="BY89" s="14">
        <f>BX89*0</f>
        <v>0</v>
      </c>
      <c r="BZ89" s="14">
        <v>0.17180928910839985</v>
      </c>
      <c r="CA89" s="14">
        <f>BZ89*0</f>
        <v>0</v>
      </c>
      <c r="CB89" s="53"/>
      <c r="CC89" s="53"/>
      <c r="CD89" s="53"/>
      <c r="CE89" s="53"/>
      <c r="CF89" s="53"/>
      <c r="CG89" s="53"/>
      <c r="CH89" s="53"/>
      <c r="CI89" s="53"/>
    </row>
    <row r="90" spans="1:87" ht="20.149999999999999" customHeight="1" x14ac:dyDescent="0.75">
      <c r="A90" s="171"/>
      <c r="B90" s="17" t="s">
        <v>68</v>
      </c>
      <c r="C90" s="18" t="s">
        <v>144</v>
      </c>
      <c r="D90" s="19">
        <v>0.21056739733861302</v>
      </c>
      <c r="E90" s="19">
        <f>D90*0.33</f>
        <v>6.9487241121742302E-2</v>
      </c>
      <c r="F90" s="19">
        <v>0.20304962005938115</v>
      </c>
      <c r="G90" s="19">
        <f>F90*0.33</f>
        <v>6.7006374619595785E-2</v>
      </c>
      <c r="H90" s="19">
        <v>0.35426126280052517</v>
      </c>
      <c r="I90" s="19">
        <f>H90*0.33</f>
        <v>0.11690621672417331</v>
      </c>
      <c r="J90" s="19">
        <v>0.21070087248718342</v>
      </c>
      <c r="K90" s="19">
        <f>J90*0.33</f>
        <v>6.9531287920770526E-2</v>
      </c>
      <c r="L90" s="19">
        <v>0.26010797291848248</v>
      </c>
      <c r="M90" s="19">
        <f>L90*0.33</f>
        <v>8.5835631063099216E-2</v>
      </c>
      <c r="N90" s="19">
        <v>0.23483742260383386</v>
      </c>
      <c r="O90" s="19">
        <f>N90*0.33</f>
        <v>7.7496349459265174E-2</v>
      </c>
      <c r="P90" s="19">
        <v>0.36170999566601003</v>
      </c>
      <c r="Q90" s="19">
        <f>P90*0.33</f>
        <v>0.11936429856978331</v>
      </c>
      <c r="R90" s="19">
        <v>0.30004396114395498</v>
      </c>
      <c r="S90" s="19">
        <f>R90*0.33</f>
        <v>9.9014507177505151E-2</v>
      </c>
      <c r="T90" s="19">
        <v>0.31526788080354884</v>
      </c>
      <c r="U90" s="19">
        <f>T90*0.33</f>
        <v>0.10403840066517112</v>
      </c>
      <c r="V90" s="19">
        <v>0.31615701497319532</v>
      </c>
      <c r="W90" s="19">
        <f>V90*0.33</f>
        <v>0.10433181494115445</v>
      </c>
      <c r="X90" s="19">
        <v>9.9258712799426926E-2</v>
      </c>
      <c r="Y90" s="19">
        <f>X90*0.33</f>
        <v>3.275537522381089E-2</v>
      </c>
      <c r="Z90" s="19">
        <v>0.16026649552469791</v>
      </c>
      <c r="AA90" s="19">
        <f>Z90*0.33</f>
        <v>5.2887943523150314E-2</v>
      </c>
      <c r="AB90" s="19">
        <v>0.23938016381224231</v>
      </c>
      <c r="AC90" s="19">
        <f>AB90*0.33</f>
        <v>7.8995454058039968E-2</v>
      </c>
      <c r="AD90" s="19">
        <v>0.20952914706087364</v>
      </c>
      <c r="AE90" s="19">
        <f>AD90*0.33</f>
        <v>6.9144618530088298E-2</v>
      </c>
      <c r="AF90" s="19">
        <v>0.15392960801391722</v>
      </c>
      <c r="AG90" s="21">
        <f>AF90*0.33</f>
        <v>5.079677064459269E-2</v>
      </c>
      <c r="AH90" s="21">
        <v>0.17913856568577419</v>
      </c>
      <c r="AI90" s="21">
        <f>AH90*0.33</f>
        <v>5.9115726676305484E-2</v>
      </c>
      <c r="AJ90" s="19">
        <v>0.15696808877531562</v>
      </c>
      <c r="AK90" s="19">
        <f>AJ90*0.33</f>
        <v>5.1799469295854161E-2</v>
      </c>
      <c r="AL90" s="19">
        <v>0.13798847198908773</v>
      </c>
      <c r="AM90" s="19">
        <f>AL90*0.33</f>
        <v>4.5536195756398952E-2</v>
      </c>
      <c r="AN90" s="19">
        <v>0.27044370773680115</v>
      </c>
      <c r="AO90" s="19">
        <f>AN90*0.33</f>
        <v>8.9246423553144383E-2</v>
      </c>
      <c r="AP90" s="19">
        <v>0.23851423695276158</v>
      </c>
      <c r="AQ90" s="19">
        <f>AP90*0.33</f>
        <v>7.8709698194411329E-2</v>
      </c>
      <c r="AR90" s="19">
        <v>0.21465342807898088</v>
      </c>
      <c r="AS90" s="19">
        <f>AR90*0.33</f>
        <v>7.0835631266063695E-2</v>
      </c>
      <c r="AT90" s="19">
        <v>0.15647565056189869</v>
      </c>
      <c r="AU90" s="19">
        <f>AT90*0.33</f>
        <v>5.163696468542657E-2</v>
      </c>
      <c r="AV90" s="19">
        <v>0.20708738644742333</v>
      </c>
      <c r="AW90" s="19">
        <f>AV90*0.33</f>
        <v>6.8338837527649701E-2</v>
      </c>
      <c r="AX90" s="19">
        <v>0.20312146621479826</v>
      </c>
      <c r="AY90" s="19">
        <f>AX90*0.33</f>
        <v>6.7030083850883423E-2</v>
      </c>
      <c r="AZ90" s="19">
        <v>0.33007612285579024</v>
      </c>
      <c r="BA90" s="19">
        <f>AZ90*0.33</f>
        <v>0.10892512054241078</v>
      </c>
      <c r="BB90" s="19">
        <v>0.31841623110298867</v>
      </c>
      <c r="BC90" s="19">
        <f>BB90*0.33</f>
        <v>0.10507735626398626</v>
      </c>
      <c r="BD90" s="19">
        <v>0.11575962361109916</v>
      </c>
      <c r="BE90" s="19">
        <f>BD90*0.33</f>
        <v>3.8200675791662725E-2</v>
      </c>
      <c r="BF90" s="19">
        <v>0.31944245198367988</v>
      </c>
      <c r="BG90" s="19">
        <f>BF90*0.33</f>
        <v>0.10541600915461437</v>
      </c>
      <c r="BH90" s="19">
        <v>0.35552615000318399</v>
      </c>
      <c r="BI90" s="19">
        <f>BH90*0.33</f>
        <v>0.11732362950105073</v>
      </c>
      <c r="BJ90" s="19">
        <v>0.32166924015649323</v>
      </c>
      <c r="BK90" s="19">
        <f>BJ90*0.33</f>
        <v>0.10615084925164277</v>
      </c>
      <c r="BL90" s="19">
        <v>0.33574572603016301</v>
      </c>
      <c r="BM90" s="19">
        <f>BL90*0.33</f>
        <v>0.11079608958995379</v>
      </c>
      <c r="BN90" s="19">
        <v>0.15181554050030799</v>
      </c>
      <c r="BO90" s="19">
        <f>BN90*0.33</f>
        <v>5.0099128365101636E-2</v>
      </c>
      <c r="BP90" s="19">
        <v>0.27048046749333221</v>
      </c>
      <c r="BQ90" s="19">
        <f>BP90*0.33</f>
        <v>8.9258554272799634E-2</v>
      </c>
      <c r="BR90" s="19">
        <v>0.20095761775782336</v>
      </c>
      <c r="BS90" s="19">
        <f>BR90*0.33</f>
        <v>6.6316013860081707E-2</v>
      </c>
      <c r="BT90" s="19">
        <v>0.22674021404410605</v>
      </c>
      <c r="BU90" s="19">
        <f>BT90*0.33</f>
        <v>7.4824270634555004E-2</v>
      </c>
      <c r="BV90" s="19">
        <v>0.20225682801177927</v>
      </c>
      <c r="BW90" s="19">
        <f>BV90*0.33</f>
        <v>6.6744753243887164E-2</v>
      </c>
      <c r="BX90" s="19">
        <v>0.3558412241221815</v>
      </c>
      <c r="BY90" s="19">
        <f>BX90*0.33</f>
        <v>0.1174276039603199</v>
      </c>
      <c r="BZ90" s="19">
        <v>0.28526553793675608</v>
      </c>
      <c r="CA90" s="19">
        <f>BZ90*0.33</f>
        <v>9.4137627519129505E-2</v>
      </c>
      <c r="CB90" s="53"/>
      <c r="CC90" s="53"/>
      <c r="CD90" s="53"/>
      <c r="CE90" s="53"/>
      <c r="CF90" s="53"/>
      <c r="CG90" s="53"/>
      <c r="CH90" s="53"/>
      <c r="CI90" s="53"/>
    </row>
    <row r="91" spans="1:87" ht="20.149999999999999" customHeight="1" x14ac:dyDescent="0.75">
      <c r="A91" s="171"/>
      <c r="B91" s="17" t="s">
        <v>69</v>
      </c>
      <c r="C91" s="18" t="s">
        <v>144</v>
      </c>
      <c r="D91" s="19">
        <v>0.49877974201665848</v>
      </c>
      <c r="E91" s="19">
        <f>D91*0.67</f>
        <v>0.3341824271511612</v>
      </c>
      <c r="F91" s="19">
        <v>0.53289944856758298</v>
      </c>
      <c r="G91" s="19">
        <f>F91*0.67</f>
        <v>0.35704263054028063</v>
      </c>
      <c r="H91" s="19">
        <v>0.26600409078507792</v>
      </c>
      <c r="I91" s="19">
        <f>H91*0.67</f>
        <v>0.17822274082600223</v>
      </c>
      <c r="J91" s="19">
        <v>0.51280115392518977</v>
      </c>
      <c r="K91" s="19">
        <f>J91*0.67</f>
        <v>0.34357677312987717</v>
      </c>
      <c r="L91" s="19">
        <v>0.50240751629647451</v>
      </c>
      <c r="M91" s="19">
        <f>L91*0.67</f>
        <v>0.33661303591863795</v>
      </c>
      <c r="N91" s="19">
        <v>0.51464124290200353</v>
      </c>
      <c r="O91" s="19">
        <f>N91*0.67</f>
        <v>0.3448096327443424</v>
      </c>
      <c r="P91" s="19">
        <v>0.36179555304407196</v>
      </c>
      <c r="Q91" s="19">
        <f>P91*0.67</f>
        <v>0.24240302053952822</v>
      </c>
      <c r="R91" s="19">
        <v>0.42513965251194397</v>
      </c>
      <c r="S91" s="19">
        <f>R91*0.67</f>
        <v>0.28484356718300247</v>
      </c>
      <c r="T91" s="19">
        <v>0.37424485420837855</v>
      </c>
      <c r="U91" s="19">
        <f>T91*0.67</f>
        <v>0.25074405231961366</v>
      </c>
      <c r="V91" s="19">
        <v>0.33151905050948344</v>
      </c>
      <c r="W91" s="19">
        <f>V91*0.67</f>
        <v>0.22211776384135393</v>
      </c>
      <c r="X91" s="19">
        <v>0.48391873736095209</v>
      </c>
      <c r="Y91" s="19">
        <f>X91*0.67</f>
        <v>0.32422555403183789</v>
      </c>
      <c r="Z91" s="19">
        <v>0.52386197905330734</v>
      </c>
      <c r="AA91" s="19">
        <f>Z91*0.67</f>
        <v>0.35098752596571592</v>
      </c>
      <c r="AB91" s="19">
        <v>0.54262659948100223</v>
      </c>
      <c r="AC91" s="19">
        <f>AB91*0.67</f>
        <v>0.36355982165227152</v>
      </c>
      <c r="AD91" s="19">
        <v>0.57283045203162652</v>
      </c>
      <c r="AE91" s="19">
        <f>AD91*0.67</f>
        <v>0.38379640286118977</v>
      </c>
      <c r="AF91" s="19">
        <v>0.53172236578416199</v>
      </c>
      <c r="AG91" s="21">
        <f>AF91*0.67</f>
        <v>0.35625398507538858</v>
      </c>
      <c r="AH91" s="21">
        <v>0.4837814736877285</v>
      </c>
      <c r="AI91" s="21">
        <f>AH91*0.67</f>
        <v>0.32413358737077813</v>
      </c>
      <c r="AJ91" s="19">
        <v>0.61876533266013012</v>
      </c>
      <c r="AK91" s="19">
        <f>AJ91*0.67</f>
        <v>0.41457277288228722</v>
      </c>
      <c r="AL91" s="19">
        <v>0.50256782618374574</v>
      </c>
      <c r="AM91" s="19">
        <f>AL91*0.67</f>
        <v>0.33672044354310965</v>
      </c>
      <c r="AN91" s="19">
        <v>0.55527084821480011</v>
      </c>
      <c r="AO91" s="19">
        <f>AN91*0.67</f>
        <v>0.37203146830391609</v>
      </c>
      <c r="AP91" s="19">
        <v>0.45895688580630684</v>
      </c>
      <c r="AQ91" s="19">
        <f>AP91*0.67</f>
        <v>0.30750111349022557</v>
      </c>
      <c r="AR91" s="19">
        <v>0.50957577002599996</v>
      </c>
      <c r="AS91" s="19">
        <f>AR91*0.67</f>
        <v>0.34141576591742001</v>
      </c>
      <c r="AT91" s="19">
        <v>0.54892352831561841</v>
      </c>
      <c r="AU91" s="19">
        <f>AT91*0.67</f>
        <v>0.36777876397146436</v>
      </c>
      <c r="AV91" s="19">
        <v>0.48663963153364714</v>
      </c>
      <c r="AW91" s="19">
        <f>AV91*0.67</f>
        <v>0.32604855312754361</v>
      </c>
      <c r="AX91" s="19">
        <v>0.44065420683519307</v>
      </c>
      <c r="AY91" s="19">
        <f>AX91*0.67</f>
        <v>0.29523831857957938</v>
      </c>
      <c r="AZ91" s="19">
        <v>0.33544940446159272</v>
      </c>
      <c r="BA91" s="19">
        <f>AZ91*0.67</f>
        <v>0.22475110098926712</v>
      </c>
      <c r="BB91" s="19">
        <v>0.37313761856007638</v>
      </c>
      <c r="BC91" s="19">
        <f>BB91*0.67</f>
        <v>0.25000220443525117</v>
      </c>
      <c r="BD91" s="19">
        <v>0.47579801521035464</v>
      </c>
      <c r="BE91" s="19">
        <f>BD91*0.67</f>
        <v>0.31878467019093765</v>
      </c>
      <c r="BF91" s="19">
        <v>0.37448510616972203</v>
      </c>
      <c r="BG91" s="19">
        <f>BF91*0.67</f>
        <v>0.25090502113371377</v>
      </c>
      <c r="BH91" s="19">
        <v>0.34690403674094594</v>
      </c>
      <c r="BI91" s="19">
        <f>BH91*0.67</f>
        <v>0.2324257046164338</v>
      </c>
      <c r="BJ91" s="19">
        <v>0.44672077559444495</v>
      </c>
      <c r="BK91" s="19">
        <f>BJ91*0.67</f>
        <v>0.29930291964827815</v>
      </c>
      <c r="BL91" s="19">
        <v>0.26537147918991366</v>
      </c>
      <c r="BM91" s="19">
        <f>BL91*0.67</f>
        <v>0.17779889105724217</v>
      </c>
      <c r="BN91" s="19">
        <v>0.53260617644555708</v>
      </c>
      <c r="BO91" s="19">
        <f>BN91*0.67</f>
        <v>0.35684613821852329</v>
      </c>
      <c r="BP91" s="19">
        <v>0.45744668747095896</v>
      </c>
      <c r="BQ91" s="19">
        <f>BP91*0.67</f>
        <v>0.30648928060554254</v>
      </c>
      <c r="BR91" s="19">
        <v>0.28314253304737241</v>
      </c>
      <c r="BS91" s="19">
        <f>BR91*0.67</f>
        <v>0.18970549714173954</v>
      </c>
      <c r="BT91" s="19">
        <v>0.50969493335382376</v>
      </c>
      <c r="BU91" s="19">
        <f>BT91*0.67</f>
        <v>0.34149560534706197</v>
      </c>
      <c r="BV91" s="19">
        <v>0.53473670339862334</v>
      </c>
      <c r="BW91" s="19">
        <f>BV91*0.67</f>
        <v>0.35827359127707764</v>
      </c>
      <c r="BX91" s="19">
        <v>0.4170161531336431</v>
      </c>
      <c r="BY91" s="19">
        <f>BX91*0.67</f>
        <v>0.27940082259954091</v>
      </c>
      <c r="BZ91" s="19">
        <v>0.42250156128016347</v>
      </c>
      <c r="CA91" s="19">
        <f>BZ91*0.67</f>
        <v>0.28307604605770953</v>
      </c>
      <c r="CB91" s="53"/>
      <c r="CC91" s="53"/>
      <c r="CD91" s="53"/>
      <c r="CE91" s="53"/>
      <c r="CF91" s="53"/>
      <c r="CG91" s="53"/>
      <c r="CH91" s="53"/>
      <c r="CI91" s="53"/>
    </row>
    <row r="92" spans="1:87" ht="20.149999999999999" customHeight="1" x14ac:dyDescent="0.75">
      <c r="A92" s="171"/>
      <c r="B92" s="17" t="s">
        <v>70</v>
      </c>
      <c r="C92" s="18" t="s">
        <v>144</v>
      </c>
      <c r="D92" s="19">
        <v>0.16046042189072648</v>
      </c>
      <c r="E92" s="29">
        <f>D92*1</f>
        <v>0.16046042189072648</v>
      </c>
      <c r="F92" s="19">
        <v>0.11229654267826315</v>
      </c>
      <c r="G92" s="19">
        <f>F92*1</f>
        <v>0.11229654267826315</v>
      </c>
      <c r="H92" s="29">
        <v>7.515334401530406E-2</v>
      </c>
      <c r="I92" s="19">
        <f>H92*1</f>
        <v>7.515334401530406E-2</v>
      </c>
      <c r="J92" s="19">
        <v>0.15984124890656612</v>
      </c>
      <c r="K92" s="19">
        <f>J92*1</f>
        <v>0.15984124890656612</v>
      </c>
      <c r="L92" s="19">
        <v>0.120218475776992</v>
      </c>
      <c r="M92" s="19">
        <f>L92*1</f>
        <v>0.120218475776992</v>
      </c>
      <c r="N92" s="19">
        <v>0.13857988547312725</v>
      </c>
      <c r="O92" s="19">
        <f>N92*1</f>
        <v>0.13857988547312725</v>
      </c>
      <c r="P92" s="19">
        <v>4.8240820814386201E-2</v>
      </c>
      <c r="Q92" s="19">
        <f>P92*1</f>
        <v>4.8240820814386201E-2</v>
      </c>
      <c r="R92" s="19">
        <v>0.10281937616062742</v>
      </c>
      <c r="S92" s="19">
        <f>R92*1</f>
        <v>0.10281937616062742</v>
      </c>
      <c r="T92" s="19">
        <v>8.6677490413003822E-2</v>
      </c>
      <c r="U92" s="19">
        <f>T92*1</f>
        <v>8.6677490413003822E-2</v>
      </c>
      <c r="V92" s="19">
        <v>7.2907105598033692E-2</v>
      </c>
      <c r="W92" s="19">
        <f>V92*1</f>
        <v>7.2907105598033692E-2</v>
      </c>
      <c r="X92" s="19">
        <v>0.35448647506398456</v>
      </c>
      <c r="Y92" s="19">
        <f>X92*1</f>
        <v>0.35448647506398456</v>
      </c>
      <c r="Z92" s="19">
        <v>0.20342694196760025</v>
      </c>
      <c r="AA92" s="19">
        <f>Z92*1</f>
        <v>0.20342694196760025</v>
      </c>
      <c r="AB92" s="19">
        <v>0.10313347920010946</v>
      </c>
      <c r="AC92" s="19">
        <f>AB92*1</f>
        <v>0.10313347920010946</v>
      </c>
      <c r="AD92" s="19">
        <v>0.12038037704989053</v>
      </c>
      <c r="AE92" s="19">
        <f>AD92*1</f>
        <v>0.12038037704989053</v>
      </c>
      <c r="AF92" s="19">
        <v>0.2396146533933414</v>
      </c>
      <c r="AG92" s="21">
        <f>AF92*1</f>
        <v>0.2396146533933414</v>
      </c>
      <c r="AH92" s="21">
        <v>0.25102453911981482</v>
      </c>
      <c r="AI92" s="21">
        <f>AH92*1</f>
        <v>0.25102453911981482</v>
      </c>
      <c r="AJ92" s="19">
        <v>0.13646615525724662</v>
      </c>
      <c r="AK92" s="19">
        <f>AJ92*1</f>
        <v>0.13646615525724662</v>
      </c>
      <c r="AL92" s="19">
        <v>0.26799187458572377</v>
      </c>
      <c r="AM92" s="19">
        <f>AL92*1</f>
        <v>0.26799187458572377</v>
      </c>
      <c r="AN92" s="19">
        <v>4.7185728867317485E-2</v>
      </c>
      <c r="AO92" s="19">
        <f>AN92*1</f>
        <v>4.7185728867317485E-2</v>
      </c>
      <c r="AP92" s="19">
        <v>0.16183887797885346</v>
      </c>
      <c r="AQ92" s="19">
        <f>AP92*1</f>
        <v>0.16183887797885346</v>
      </c>
      <c r="AR92" s="19">
        <v>0.11673203730134243</v>
      </c>
      <c r="AS92" s="19">
        <f>AR92*1</f>
        <v>0.11673203730134243</v>
      </c>
      <c r="AT92" s="19">
        <v>0.23760741586809003</v>
      </c>
      <c r="AU92" s="19">
        <f>AT92*1</f>
        <v>0.23760741586809003</v>
      </c>
      <c r="AV92" s="19">
        <v>0.16081605340998079</v>
      </c>
      <c r="AW92" s="19">
        <f>AV92*1</f>
        <v>0.16081605340998079</v>
      </c>
      <c r="AX92" s="19">
        <v>0.26005860431800687</v>
      </c>
      <c r="AY92" s="19">
        <f>AX92*1</f>
        <v>0.26005860431800687</v>
      </c>
      <c r="AZ92" s="19">
        <v>7.6010428110914727E-2</v>
      </c>
      <c r="BA92" s="19">
        <f>AZ92*1</f>
        <v>7.6010428110914727E-2</v>
      </c>
      <c r="BB92" s="19">
        <v>0.11550431102038479</v>
      </c>
      <c r="BC92" s="19">
        <f>BB92*1</f>
        <v>0.11550431102038479</v>
      </c>
      <c r="BD92" s="19">
        <v>0.33609624578948272</v>
      </c>
      <c r="BE92" s="19">
        <f>BD92*1</f>
        <v>0.33609624578948272</v>
      </c>
      <c r="BF92" s="19">
        <v>0.11328276523351169</v>
      </c>
      <c r="BG92" s="19">
        <f>BF92*1</f>
        <v>0.11328276523351169</v>
      </c>
      <c r="BH92" s="19">
        <v>9.1167584016262085E-2</v>
      </c>
      <c r="BI92" s="19">
        <f>BH92*1</f>
        <v>9.1167584016262085E-2</v>
      </c>
      <c r="BJ92" s="19">
        <v>2.9860481049201443E-2</v>
      </c>
      <c r="BK92" s="19">
        <f>BJ92*1</f>
        <v>2.9860481049201443E-2</v>
      </c>
      <c r="BL92" s="19">
        <v>7.8884903201736786E-2</v>
      </c>
      <c r="BM92" s="19">
        <f>BL92*1</f>
        <v>7.8884903201736786E-2</v>
      </c>
      <c r="BN92" s="19">
        <v>0.24942567211376077</v>
      </c>
      <c r="BO92" s="19">
        <f>BN92*1</f>
        <v>0.24942567211376077</v>
      </c>
      <c r="BP92" s="19">
        <v>9.9885503610843904E-2</v>
      </c>
      <c r="BQ92" s="19">
        <f>BP92*1</f>
        <v>9.9885503610843904E-2</v>
      </c>
      <c r="BR92" s="19">
        <v>0.11801136521798596</v>
      </c>
      <c r="BS92" s="19">
        <f>BR92*1</f>
        <v>0.11801136521798596</v>
      </c>
      <c r="BT92" s="19">
        <v>0.15275446756313374</v>
      </c>
      <c r="BU92" s="19">
        <f>BT92*1</f>
        <v>0.15275446756313374</v>
      </c>
      <c r="BV92" s="19">
        <v>0.1257398937888583</v>
      </c>
      <c r="BW92" s="19">
        <f>BV92*1</f>
        <v>0.1257398937888583</v>
      </c>
      <c r="BX92" s="19">
        <v>6.4651031049301588E-2</v>
      </c>
      <c r="BY92" s="19">
        <f>BX92*1</f>
        <v>6.4651031049301588E-2</v>
      </c>
      <c r="BZ92" s="19">
        <v>0.10427890511988312</v>
      </c>
      <c r="CA92" s="19">
        <f>BZ92*1</f>
        <v>0.10427890511988312</v>
      </c>
      <c r="CB92" s="53"/>
      <c r="CC92" s="53"/>
      <c r="CD92" s="53"/>
      <c r="CE92" s="53"/>
      <c r="CF92" s="53"/>
      <c r="CG92" s="53"/>
      <c r="CH92" s="53"/>
      <c r="CI92" s="53"/>
    </row>
    <row r="93" spans="1:87" ht="61.5" customHeight="1" x14ac:dyDescent="0.75">
      <c r="A93" s="171"/>
      <c r="B93" s="17" t="s">
        <v>59</v>
      </c>
      <c r="C93" s="18" t="s">
        <v>144</v>
      </c>
      <c r="D93" s="19">
        <v>4.34526233363043E-2</v>
      </c>
      <c r="E93" s="47">
        <f>D93*0</f>
        <v>0</v>
      </c>
      <c r="F93" s="19">
        <v>3.767332337304815E-2</v>
      </c>
      <c r="G93" s="19">
        <f>F93*0</f>
        <v>0</v>
      </c>
      <c r="H93" s="47">
        <v>2.151160932351787E-2</v>
      </c>
      <c r="I93" s="21">
        <f>H93*0</f>
        <v>0</v>
      </c>
      <c r="J93" s="19">
        <v>3.3705215388861134E-2</v>
      </c>
      <c r="K93" s="19">
        <f>J93*0</f>
        <v>0</v>
      </c>
      <c r="L93" s="19">
        <v>4.372760713077934E-2</v>
      </c>
      <c r="M93" s="19">
        <f>L93*0</f>
        <v>0</v>
      </c>
      <c r="N93" s="19">
        <v>2.1669759104243565E-2</v>
      </c>
      <c r="O93" s="19">
        <f>N93*0</f>
        <v>0</v>
      </c>
      <c r="P93" s="19">
        <v>7.3853578652788868E-2</v>
      </c>
      <c r="Q93" s="19">
        <f>P93*0</f>
        <v>0</v>
      </c>
      <c r="R93" s="19">
        <v>3.245678332642038E-2</v>
      </c>
      <c r="S93" s="19">
        <f>R93*0</f>
        <v>0</v>
      </c>
      <c r="T93" s="19">
        <v>3.1686177573325223E-2</v>
      </c>
      <c r="U93" s="19">
        <f>T93*0</f>
        <v>0</v>
      </c>
      <c r="V93" s="19">
        <v>2.6341629657897034E-2</v>
      </c>
      <c r="W93" s="19">
        <f>V93*0</f>
        <v>0</v>
      </c>
      <c r="X93" s="19">
        <v>2.5146817159648796E-2</v>
      </c>
      <c r="Y93" s="19">
        <f>X93*0</f>
        <v>0</v>
      </c>
      <c r="Z93" s="19">
        <v>2.5947794893029431E-2</v>
      </c>
      <c r="AA93" s="19">
        <f>Z93*0</f>
        <v>0</v>
      </c>
      <c r="AB93" s="19">
        <v>6.2028414047764879E-2</v>
      </c>
      <c r="AC93" s="19">
        <f>AB93*0</f>
        <v>0</v>
      </c>
      <c r="AD93" s="19">
        <v>1.6565654010515546E-2</v>
      </c>
      <c r="AE93" s="19">
        <f>AD93*0</f>
        <v>0</v>
      </c>
      <c r="AF93" s="19">
        <v>2.3641001895679092E-2</v>
      </c>
      <c r="AG93" s="21">
        <f>AF93*0</f>
        <v>0</v>
      </c>
      <c r="AH93" s="21">
        <v>3.1345431690299838E-2</v>
      </c>
      <c r="AI93" s="21">
        <f>AH93*0</f>
        <v>0</v>
      </c>
      <c r="AJ93" s="19">
        <v>3.6640968268967344E-2</v>
      </c>
      <c r="AK93" s="19">
        <f>AJ93*0</f>
        <v>0</v>
      </c>
      <c r="AL93" s="19">
        <v>2.523609051498641E-2</v>
      </c>
      <c r="AM93" s="19">
        <f>AL93*0</f>
        <v>0</v>
      </c>
      <c r="AN93" s="19">
        <v>6.2617606424762717E-2</v>
      </c>
      <c r="AO93" s="19">
        <f>AN93*0</f>
        <v>0</v>
      </c>
      <c r="AP93" s="19">
        <v>1.7473090403434286E-2</v>
      </c>
      <c r="AQ93" s="19">
        <f>AP93*0</f>
        <v>0</v>
      </c>
      <c r="AR93" s="19">
        <v>4.6519572203383562E-2</v>
      </c>
      <c r="AS93" s="19">
        <f>AR93*0</f>
        <v>0</v>
      </c>
      <c r="AT93" s="19">
        <v>1.6717151165832913E-2</v>
      </c>
      <c r="AU93" s="19">
        <f>AT93*0</f>
        <v>0</v>
      </c>
      <c r="AV93" s="19">
        <v>5.9537107177486191E-2</v>
      </c>
      <c r="AW93" s="19">
        <f>AV93*0</f>
        <v>0</v>
      </c>
      <c r="AX93" s="19">
        <v>1.9605804412974569E-2</v>
      </c>
      <c r="AY93" s="19">
        <f>AX93*0</f>
        <v>0</v>
      </c>
      <c r="AZ93" s="19">
        <v>2.3730366422196673E-2</v>
      </c>
      <c r="BA93" s="19">
        <f>AZ93*0</f>
        <v>0</v>
      </c>
      <c r="BB93" s="19">
        <v>8.13136380095455E-3</v>
      </c>
      <c r="BC93" s="19">
        <f>BB93*0</f>
        <v>0</v>
      </c>
      <c r="BD93" s="19">
        <v>2.3345015031757406E-2</v>
      </c>
      <c r="BE93" s="19">
        <f>BD93*0</f>
        <v>0</v>
      </c>
      <c r="BF93" s="19">
        <v>4.0658472083433476E-2</v>
      </c>
      <c r="BG93" s="19">
        <f>BF93*0</f>
        <v>0</v>
      </c>
      <c r="BH93" s="19">
        <v>4.1250687585875558E-2</v>
      </c>
      <c r="BI93" s="19">
        <f>BH93*0</f>
        <v>0</v>
      </c>
      <c r="BJ93" s="19">
        <v>3.077668758107582E-2</v>
      </c>
      <c r="BK93" s="19">
        <f>BJ93*0</f>
        <v>0</v>
      </c>
      <c r="BL93" s="19">
        <v>5.4109229867180281E-2</v>
      </c>
      <c r="BM93" s="19">
        <f>BL93*0</f>
        <v>0</v>
      </c>
      <c r="BN93" s="19">
        <v>2.4670864045199092E-2</v>
      </c>
      <c r="BO93" s="19">
        <f>BN93*0</f>
        <v>0</v>
      </c>
      <c r="BP93" s="19">
        <v>9.9730887123009052E-2</v>
      </c>
      <c r="BQ93" s="19">
        <f>BP93*0</f>
        <v>0</v>
      </c>
      <c r="BR93" s="19">
        <v>1.3901832269051798E-2</v>
      </c>
      <c r="BS93" s="19">
        <f>BR93*0</f>
        <v>0</v>
      </c>
      <c r="BT93" s="19">
        <v>1.6080385857716182E-2</v>
      </c>
      <c r="BU93" s="19">
        <f>BT93*0</f>
        <v>0</v>
      </c>
      <c r="BV93" s="19">
        <v>5.6893932001118058E-2</v>
      </c>
      <c r="BW93" s="19">
        <f>BV93*0</f>
        <v>0</v>
      </c>
      <c r="BX93" s="19">
        <v>7.8643029078545687E-2</v>
      </c>
      <c r="BY93" s="19">
        <f>BX93*0</f>
        <v>0</v>
      </c>
      <c r="BZ93" s="19">
        <v>1.6144706554795489E-2</v>
      </c>
      <c r="CA93" s="19">
        <f>BZ93*0</f>
        <v>0</v>
      </c>
      <c r="CB93" s="53"/>
      <c r="CC93" s="53"/>
      <c r="CD93" s="53"/>
      <c r="CE93" s="53"/>
      <c r="CF93" s="53"/>
      <c r="CG93" s="53"/>
      <c r="CH93" s="53"/>
      <c r="CI93" s="53"/>
    </row>
    <row r="94" spans="1:87" ht="22" customHeight="1" thickBot="1" x14ac:dyDescent="0.9">
      <c r="A94" s="171"/>
      <c r="B94" s="7" t="s">
        <v>147</v>
      </c>
      <c r="C94" s="18" t="s">
        <v>144</v>
      </c>
      <c r="D94" s="46"/>
      <c r="E94" s="55">
        <f>(E89+E90+E91+E92+E93)</f>
        <v>0.56413009016363003</v>
      </c>
      <c r="F94" s="34"/>
      <c r="G94" s="34">
        <f>(G89+G90+G91+G92+G93)</f>
        <v>0.53634554783813959</v>
      </c>
      <c r="H94" s="34"/>
      <c r="I94" s="34">
        <f>(I89+I90+I91+I92+I93)</f>
        <v>0.37028230156547959</v>
      </c>
      <c r="J94" s="34"/>
      <c r="K94" s="34">
        <f>(K89+K90+K91+K92+K93)</f>
        <v>0.57294930995721383</v>
      </c>
      <c r="L94" s="34"/>
      <c r="M94" s="34">
        <f>(M89+M90+M91+M92+M93)</f>
        <v>0.54266714275872918</v>
      </c>
      <c r="N94" s="34"/>
      <c r="O94" s="34">
        <f>(O89+O90+O91+O92+O93)</f>
        <v>0.56088586767673487</v>
      </c>
      <c r="P94" s="34"/>
      <c r="Q94" s="34">
        <f>(Q89+Q90+Q91+Q92+Q93)</f>
        <v>0.41000813992369772</v>
      </c>
      <c r="R94" s="34"/>
      <c r="S94" s="34">
        <f>(S89+S90+S91+S92+S93)</f>
        <v>0.48667745052113504</v>
      </c>
      <c r="T94" s="34"/>
      <c r="U94" s="34">
        <f>(U89+U90+U91+U92+U93)</f>
        <v>0.4414599433977886</v>
      </c>
      <c r="V94" s="34"/>
      <c r="W94" s="34">
        <f>(W89+W90+W91+W92+W93)</f>
        <v>0.39935668438054206</v>
      </c>
      <c r="X94" s="34"/>
      <c r="Y94" s="34">
        <f>(Y89+Y90+Y91+Y92+Y93)</f>
        <v>0.7114674043196334</v>
      </c>
      <c r="Z94" s="34"/>
      <c r="AA94" s="34">
        <f>(AA89+AA90+AA91+AA92+AA93)</f>
        <v>0.60730241145646646</v>
      </c>
      <c r="AB94" s="34"/>
      <c r="AC94" s="34">
        <f>(AC89+AC90+AC91+AC92+AC93)</f>
        <v>0.54568875491042101</v>
      </c>
      <c r="AD94" s="34"/>
      <c r="AE94" s="34">
        <f>(AE89+AE90+AE91+AE92+AE93)</f>
        <v>0.57332139844116858</v>
      </c>
      <c r="AF94" s="34"/>
      <c r="AG94" s="34">
        <f>(AG89+AG90+AG91+AG92+AG93)</f>
        <v>0.64666540911332271</v>
      </c>
      <c r="AH94" s="34"/>
      <c r="AI94" s="34">
        <f>(AI89+AI90+AI91+AI92+AI93)</f>
        <v>0.63427385316689844</v>
      </c>
      <c r="AJ94" s="34"/>
      <c r="AK94" s="34">
        <f>(AK89+AK90+AK91+AK92+AK93)</f>
        <v>0.60283839743538803</v>
      </c>
      <c r="AL94" s="34"/>
      <c r="AM94" s="34">
        <f>(AM89+AM90+AM91+AM92+AM93)</f>
        <v>0.6502485138852323</v>
      </c>
      <c r="AN94" s="34"/>
      <c r="AO94" s="34">
        <f>(AO89+AO90+AO91+AO92+AO93)</f>
        <v>0.50846362072437801</v>
      </c>
      <c r="AP94" s="34"/>
      <c r="AQ94" s="34">
        <f>(AQ89+AQ90+AQ91+AQ92+AQ93)</f>
        <v>0.54804968966349032</v>
      </c>
      <c r="AR94" s="34"/>
      <c r="AS94" s="34">
        <f>(AS89+AS90+AS91+AS92+AS93)</f>
        <v>0.5289834344848261</v>
      </c>
      <c r="AT94" s="34"/>
      <c r="AU94" s="34">
        <f>(AU89+AU90+AU91+AU92+AU93)</f>
        <v>0.65702314452498101</v>
      </c>
      <c r="AV94" s="34"/>
      <c r="AW94" s="34">
        <f>(AW89+AW90+AW91+AW92+AW93)</f>
        <v>0.55520344406517408</v>
      </c>
      <c r="AX94" s="34"/>
      <c r="AY94" s="34">
        <f>(AY89+AY90+AY91+AY92+AY93)</f>
        <v>0.62232700674846964</v>
      </c>
      <c r="AZ94" s="34"/>
      <c r="BA94" s="34">
        <f>(BA89+BA90+BA91+BA92+BA93)</f>
        <v>0.40968664964259266</v>
      </c>
      <c r="BB94" s="34"/>
      <c r="BC94" s="34">
        <f>(BC89+BC90+BC91+BC92+BC93)</f>
        <v>0.47058387171962218</v>
      </c>
      <c r="BD94" s="34"/>
      <c r="BE94" s="34">
        <f>(BE89+BE90+BE91+BE92+BE93)</f>
        <v>0.69308159177208306</v>
      </c>
      <c r="BF94" s="34"/>
      <c r="BG94" s="34">
        <f>(BG89+BG90+BG91+BG92+BG93)</f>
        <v>0.46960379552183984</v>
      </c>
      <c r="BH94" s="34"/>
      <c r="BI94" s="34">
        <f>(BI89+BI90+BI91+BI92+BI93)</f>
        <v>0.44091691813374662</v>
      </c>
      <c r="BJ94" s="34"/>
      <c r="BK94" s="34">
        <f>(BK89+BK90+BK91+BK92+BK93)</f>
        <v>0.43531424994912238</v>
      </c>
      <c r="BL94" s="34"/>
      <c r="BM94" s="34">
        <f>(BM89+BM90+BM91+BM92+BM93)</f>
        <v>0.36747988384893276</v>
      </c>
      <c r="BN94" s="34"/>
      <c r="BO94" s="34">
        <f>(BO89+BO90+BO91+BO92+BO93)</f>
        <v>0.65637093869738572</v>
      </c>
      <c r="BP94" s="34"/>
      <c r="BQ94" s="34">
        <f>(BQ89+BQ90+BQ91+BQ92+BQ93)</f>
        <v>0.49563333848918611</v>
      </c>
      <c r="BR94" s="34"/>
      <c r="BS94" s="34">
        <f>(BS89+BS90+BS91+BS92+BS93)</f>
        <v>0.37403287621980719</v>
      </c>
      <c r="BT94" s="34"/>
      <c r="BU94" s="34">
        <f>(BU89+BU90+BU91+BU92+BU93)</f>
        <v>0.56907434354475073</v>
      </c>
      <c r="BV94" s="34"/>
      <c r="BW94" s="34">
        <f>(BW89+BW90+BW91+BW92+BW93)</f>
        <v>0.55075823830982307</v>
      </c>
      <c r="BX94" s="34"/>
      <c r="BY94" s="34">
        <f>(BY89+BY90+BY91+BY92+BY93)</f>
        <v>0.46147945760916242</v>
      </c>
      <c r="BZ94" s="34"/>
      <c r="CA94" s="34">
        <f>(CA89+CA90+CA91+CA92+CA93)</f>
        <v>0.48149257869672218</v>
      </c>
      <c r="CB94" s="53"/>
      <c r="CC94" s="53"/>
      <c r="CD94" s="53"/>
      <c r="CE94" s="53"/>
      <c r="CF94" s="53"/>
      <c r="CG94" s="53"/>
      <c r="CH94" s="53"/>
      <c r="CI94" s="53"/>
    </row>
    <row r="95" spans="1:87" ht="0.25" customHeight="1" thickBot="1" x14ac:dyDescent="0.9">
      <c r="A95" s="172"/>
      <c r="B95" s="7"/>
      <c r="C95" s="8"/>
      <c r="D95" s="30"/>
      <c r="E95" s="30"/>
      <c r="F95" s="29"/>
      <c r="G95" s="29"/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3"/>
      <c r="AH95" s="33"/>
      <c r="AI95" s="33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53"/>
      <c r="CC95" s="53"/>
      <c r="CD95" s="53"/>
      <c r="CE95" s="53"/>
      <c r="CF95" s="53"/>
      <c r="CG95" s="53"/>
      <c r="CH95" s="53"/>
      <c r="CI95" s="53"/>
    </row>
    <row r="96" spans="1:87" ht="20" hidden="1" customHeight="1" thickBot="1" x14ac:dyDescent="0.9">
      <c r="A96" s="172"/>
      <c r="B96" s="7" t="s">
        <v>40</v>
      </c>
      <c r="C96" s="8" t="s">
        <v>143</v>
      </c>
      <c r="D96" s="24">
        <v>855</v>
      </c>
      <c r="E96" s="24"/>
      <c r="F96" s="24">
        <v>851</v>
      </c>
      <c r="G96" s="24"/>
      <c r="H96" s="24">
        <v>861</v>
      </c>
      <c r="I96" s="24"/>
      <c r="J96" s="24">
        <v>871</v>
      </c>
      <c r="K96" s="24"/>
      <c r="L96" s="24">
        <v>862</v>
      </c>
      <c r="M96" s="24"/>
      <c r="N96" s="24">
        <v>857</v>
      </c>
      <c r="O96" s="24"/>
      <c r="P96" s="24">
        <v>849</v>
      </c>
      <c r="Q96" s="24"/>
      <c r="R96" s="24">
        <v>854</v>
      </c>
      <c r="S96" s="24"/>
      <c r="T96" s="24">
        <v>861</v>
      </c>
      <c r="U96" s="24"/>
      <c r="V96" s="24">
        <v>852</v>
      </c>
      <c r="W96" s="24"/>
      <c r="X96" s="24">
        <v>871</v>
      </c>
      <c r="Y96" s="24"/>
      <c r="Z96" s="24">
        <v>853</v>
      </c>
      <c r="AA96" s="24"/>
      <c r="AB96" s="24">
        <v>848</v>
      </c>
      <c r="AC96" s="24"/>
      <c r="AD96" s="24">
        <v>869</v>
      </c>
      <c r="AE96" s="24"/>
      <c r="AF96" s="24">
        <v>882</v>
      </c>
      <c r="AG96" s="25"/>
      <c r="AH96" s="25">
        <v>849</v>
      </c>
      <c r="AI96" s="25"/>
      <c r="AJ96" s="24">
        <v>851</v>
      </c>
      <c r="AK96" s="24"/>
      <c r="AL96" s="24">
        <v>857</v>
      </c>
      <c r="AM96" s="24"/>
      <c r="AN96" s="24">
        <v>857</v>
      </c>
      <c r="AO96" s="24"/>
      <c r="AP96" s="24">
        <v>859</v>
      </c>
      <c r="AQ96" s="24"/>
      <c r="AR96" s="24">
        <v>853</v>
      </c>
      <c r="AS96" s="24"/>
      <c r="AT96" s="24">
        <v>855</v>
      </c>
      <c r="AU96" s="24"/>
      <c r="AV96" s="24">
        <v>861</v>
      </c>
      <c r="AW96" s="24"/>
      <c r="AX96" s="24">
        <v>849</v>
      </c>
      <c r="AY96" s="24"/>
      <c r="AZ96" s="24">
        <v>855</v>
      </c>
      <c r="BA96" s="24"/>
      <c r="BB96" s="24">
        <v>846</v>
      </c>
      <c r="BC96" s="24"/>
      <c r="BD96" s="24">
        <v>878</v>
      </c>
      <c r="BE96" s="24"/>
      <c r="BF96" s="24">
        <v>853</v>
      </c>
      <c r="BG96" s="24"/>
      <c r="BH96" s="24">
        <v>860</v>
      </c>
      <c r="BI96" s="24"/>
      <c r="BJ96" s="24">
        <v>855</v>
      </c>
      <c r="BK96" s="24"/>
      <c r="BL96" s="24">
        <v>853</v>
      </c>
      <c r="BM96" s="24"/>
      <c r="BN96" s="24">
        <v>839</v>
      </c>
      <c r="BO96" s="24"/>
      <c r="BP96" s="24">
        <v>855</v>
      </c>
      <c r="BQ96" s="24"/>
      <c r="BR96" s="24">
        <v>856</v>
      </c>
      <c r="BS96" s="24"/>
      <c r="BT96" s="24">
        <v>865</v>
      </c>
      <c r="BU96" s="24"/>
      <c r="BV96" s="24">
        <v>846</v>
      </c>
      <c r="BW96" s="24"/>
      <c r="BX96" s="24">
        <v>851</v>
      </c>
      <c r="BY96" s="24"/>
      <c r="BZ96" s="24">
        <v>853</v>
      </c>
      <c r="CA96" s="24"/>
      <c r="CB96" s="53"/>
      <c r="CC96" s="53"/>
      <c r="CD96" s="53"/>
      <c r="CE96" s="53"/>
      <c r="CF96" s="53"/>
      <c r="CG96" s="53"/>
      <c r="CH96" s="53"/>
      <c r="CI96" s="53"/>
    </row>
    <row r="97" spans="1:87" ht="0.5" customHeight="1" thickBot="1" x14ac:dyDescent="0.9">
      <c r="A97" s="173" t="s">
        <v>74</v>
      </c>
      <c r="B97" s="12" t="s">
        <v>75</v>
      </c>
      <c r="C97" s="13" t="s">
        <v>144</v>
      </c>
      <c r="D97" s="19">
        <v>6.8031138739469685E-2</v>
      </c>
      <c r="E97" s="26"/>
      <c r="F97" s="14">
        <v>0.92930111237948188</v>
      </c>
      <c r="G97" s="14"/>
      <c r="H97" s="14">
        <v>0.72015846654874349</v>
      </c>
      <c r="I97" s="14"/>
      <c r="J97" s="14">
        <v>0.85973029266712542</v>
      </c>
      <c r="K97" s="14"/>
      <c r="L97" s="14">
        <v>0.86368595586243768</v>
      </c>
      <c r="M97" s="14"/>
      <c r="N97" s="14">
        <v>0.87594590495596403</v>
      </c>
      <c r="O97" s="14"/>
      <c r="P97" s="14">
        <v>0.92134022162390361</v>
      </c>
      <c r="Q97" s="14"/>
      <c r="R97" s="14">
        <v>0.87702011647342271</v>
      </c>
      <c r="S97" s="14"/>
      <c r="T97" s="14">
        <v>0.85227006983413256</v>
      </c>
      <c r="U97" s="14"/>
      <c r="V97" s="14">
        <v>0.80977860865806273</v>
      </c>
      <c r="W97" s="14"/>
      <c r="X97" s="14">
        <v>0.93622588487482628</v>
      </c>
      <c r="Y97" s="14"/>
      <c r="Z97" s="14">
        <v>0.91464645445052251</v>
      </c>
      <c r="AA97" s="14"/>
      <c r="AB97" s="14">
        <v>0.94582991144168604</v>
      </c>
      <c r="AC97" s="14"/>
      <c r="AD97" s="14">
        <v>0.94881494864298632</v>
      </c>
      <c r="AE97" s="14"/>
      <c r="AF97" s="14">
        <v>0.93392017402397598</v>
      </c>
      <c r="AG97" s="16"/>
      <c r="AH97" s="16">
        <v>0.93480475085919534</v>
      </c>
      <c r="AI97" s="16"/>
      <c r="AJ97" s="14">
        <v>0.94956535093678984</v>
      </c>
      <c r="AK97" s="14"/>
      <c r="AL97" s="14">
        <v>0.93051496450774196</v>
      </c>
      <c r="AM97" s="14"/>
      <c r="AN97" s="14">
        <v>0.92973899094207402</v>
      </c>
      <c r="AO97" s="14"/>
      <c r="AP97" s="14">
        <v>0.68917367070710911</v>
      </c>
      <c r="AQ97" s="14"/>
      <c r="AR97" s="14">
        <v>0.84092344278943454</v>
      </c>
      <c r="AS97" s="14"/>
      <c r="AT97" s="14">
        <v>0.91754877481044839</v>
      </c>
      <c r="AU97" s="14"/>
      <c r="AV97" s="14">
        <v>0.90167638131525341</v>
      </c>
      <c r="AW97" s="14"/>
      <c r="AX97" s="14">
        <v>0.84508266111892694</v>
      </c>
      <c r="AY97" s="14"/>
      <c r="AZ97" s="14">
        <v>0.77619107708628188</v>
      </c>
      <c r="BA97" s="14"/>
      <c r="BB97" s="14">
        <v>0.90691379808839112</v>
      </c>
      <c r="BC97" s="14"/>
      <c r="BD97" s="14">
        <v>0.88699588461943168</v>
      </c>
      <c r="BE97" s="14"/>
      <c r="BF97" s="14">
        <v>0.80161140722179036</v>
      </c>
      <c r="BG97" s="14"/>
      <c r="BH97" s="14">
        <v>0.84821205713128622</v>
      </c>
      <c r="BI97" s="14"/>
      <c r="BJ97" s="14">
        <v>0.70416600602874357</v>
      </c>
      <c r="BK97" s="14"/>
      <c r="BL97" s="14">
        <v>0.76101109379007015</v>
      </c>
      <c r="BM97" s="14"/>
      <c r="BN97" s="14">
        <v>0.9053692937042489</v>
      </c>
      <c r="BO97" s="14"/>
      <c r="BP97" s="14">
        <v>0.9252413610328929</v>
      </c>
      <c r="BQ97" s="14"/>
      <c r="BR97" s="14">
        <v>0.70828057355913865</v>
      </c>
      <c r="BS97" s="14"/>
      <c r="BT97" s="14">
        <v>0.90793796999200216</v>
      </c>
      <c r="BU97" s="14"/>
      <c r="BV97" s="14">
        <v>0.94056453379311367</v>
      </c>
      <c r="BW97" s="14"/>
      <c r="BX97" s="14">
        <v>0.87430889124938882</v>
      </c>
      <c r="BY97" s="14"/>
      <c r="BZ97" s="14">
        <v>0.89020712582485251</v>
      </c>
      <c r="CA97" s="14"/>
      <c r="CB97" s="53"/>
      <c r="CC97" s="53"/>
      <c r="CD97" s="53"/>
      <c r="CE97" s="53"/>
      <c r="CF97" s="53"/>
      <c r="CG97" s="53"/>
      <c r="CH97" s="53"/>
      <c r="CI97" s="53"/>
    </row>
    <row r="98" spans="1:87" ht="20" hidden="1" customHeight="1" thickBot="1" x14ac:dyDescent="0.9">
      <c r="A98" s="174"/>
      <c r="B98" s="17" t="s">
        <v>76</v>
      </c>
      <c r="C98" s="18" t="s">
        <v>144</v>
      </c>
      <c r="D98" s="24">
        <v>855</v>
      </c>
      <c r="E98" s="24"/>
      <c r="F98" s="19">
        <v>2.4706225096299363E-2</v>
      </c>
      <c r="G98" s="19"/>
      <c r="H98" s="19">
        <v>0.26574939830174504</v>
      </c>
      <c r="I98" s="19"/>
      <c r="J98" s="19">
        <v>0.11283193103770804</v>
      </c>
      <c r="K98" s="19"/>
      <c r="L98" s="19">
        <v>0.11277843113810036</v>
      </c>
      <c r="M98" s="19"/>
      <c r="N98" s="19">
        <v>0.10267701618379206</v>
      </c>
      <c r="O98" s="19"/>
      <c r="P98" s="19">
        <v>5.8998899824843624E-2</v>
      </c>
      <c r="Q98" s="19"/>
      <c r="R98" s="19">
        <v>0.10441011598441</v>
      </c>
      <c r="S98" s="19"/>
      <c r="T98" s="19">
        <v>0.12158578350976933</v>
      </c>
      <c r="U98" s="19"/>
      <c r="V98" s="19">
        <v>0.15582202340322623</v>
      </c>
      <c r="W98" s="19"/>
      <c r="X98" s="19">
        <v>5.1265679338000039E-2</v>
      </c>
      <c r="Y98" s="19"/>
      <c r="Z98" s="19">
        <v>7.3706600970012914E-2</v>
      </c>
      <c r="AA98" s="19"/>
      <c r="AB98" s="19">
        <v>4.7946570266732103E-2</v>
      </c>
      <c r="AC98" s="19"/>
      <c r="AD98" s="19">
        <v>3.4559681557954212E-2</v>
      </c>
      <c r="AE98" s="19"/>
      <c r="AF98" s="19">
        <v>5.609848405957156E-2</v>
      </c>
      <c r="AG98" s="21"/>
      <c r="AH98" s="21">
        <v>4.5006259970156302E-2</v>
      </c>
      <c r="AI98" s="21"/>
      <c r="AJ98" s="19">
        <v>3.8403086673480566E-2</v>
      </c>
      <c r="AK98" s="19"/>
      <c r="AL98" s="19">
        <v>4.9866839547177147E-2</v>
      </c>
      <c r="AM98" s="19"/>
      <c r="AN98" s="19">
        <v>5.8602650535344088E-2</v>
      </c>
      <c r="AO98" s="19"/>
      <c r="AP98" s="19">
        <v>0.24608283663048047</v>
      </c>
      <c r="AQ98" s="19"/>
      <c r="AR98" s="19">
        <v>0.11950246736273343</v>
      </c>
      <c r="AS98" s="19"/>
      <c r="AT98" s="19">
        <v>7.1327475797156356E-2</v>
      </c>
      <c r="AU98" s="19"/>
      <c r="AV98" s="19">
        <v>7.9884795770434641E-2</v>
      </c>
      <c r="AW98" s="19"/>
      <c r="AX98" s="19">
        <v>0.13145683311449299</v>
      </c>
      <c r="AY98" s="19"/>
      <c r="AZ98" s="19">
        <v>0.18580596382629117</v>
      </c>
      <c r="BA98" s="19"/>
      <c r="BB98" s="19">
        <v>8.3724332363893914E-2</v>
      </c>
      <c r="BC98" s="19"/>
      <c r="BD98" s="19">
        <v>9.7566780915346096E-2</v>
      </c>
      <c r="BE98" s="19"/>
      <c r="BF98" s="19">
        <v>0.15484971069348949</v>
      </c>
      <c r="BG98" s="19"/>
      <c r="BH98" s="19">
        <v>0.14067976437140547</v>
      </c>
      <c r="BI98" s="19"/>
      <c r="BJ98" s="19">
        <v>0.26458967986925591</v>
      </c>
      <c r="BK98" s="19"/>
      <c r="BL98" s="19">
        <v>0.21260257960619991</v>
      </c>
      <c r="BM98" s="19"/>
      <c r="BN98" s="19">
        <v>7.1253903483298173E-2</v>
      </c>
      <c r="BO98" s="19"/>
      <c r="BP98" s="19">
        <v>5.9600632854087815E-2</v>
      </c>
      <c r="BQ98" s="19"/>
      <c r="BR98" s="19">
        <v>0.27926436151431266</v>
      </c>
      <c r="BS98" s="19"/>
      <c r="BT98" s="19">
        <v>6.9140694138361852E-2</v>
      </c>
      <c r="BU98" s="19"/>
      <c r="BV98" s="19">
        <v>3.0521853123013518E-2</v>
      </c>
      <c r="BW98" s="19"/>
      <c r="BX98" s="19">
        <v>8.599547395405617E-2</v>
      </c>
      <c r="BY98" s="19"/>
      <c r="BZ98" s="19">
        <v>9.8669913983579619E-2</v>
      </c>
      <c r="CA98" s="19"/>
      <c r="CB98" s="53"/>
      <c r="CC98" s="53"/>
      <c r="CD98" s="53"/>
      <c r="CE98" s="53"/>
      <c r="CF98" s="53"/>
      <c r="CG98" s="53"/>
      <c r="CH98" s="53"/>
      <c r="CI98" s="53"/>
    </row>
    <row r="99" spans="1:87" ht="20.149999999999999" customHeight="1" x14ac:dyDescent="0.75">
      <c r="A99" s="170" t="s">
        <v>77</v>
      </c>
      <c r="B99" s="12" t="s">
        <v>75</v>
      </c>
      <c r="C99" s="13" t="s">
        <v>144</v>
      </c>
      <c r="D99" s="14">
        <v>0.75428553789041719</v>
      </c>
      <c r="E99" s="26">
        <f>D99*1</f>
        <v>0.75428553789041719</v>
      </c>
      <c r="F99" s="14">
        <v>0.68772028965545051</v>
      </c>
      <c r="G99" s="14">
        <f>F99*1</f>
        <v>0.68772028965545051</v>
      </c>
      <c r="H99" s="14">
        <v>0.5634515933937807</v>
      </c>
      <c r="I99" s="14">
        <f>H99*1</f>
        <v>0.5634515933937807</v>
      </c>
      <c r="J99" s="14">
        <v>0.76068720456090844</v>
      </c>
      <c r="K99" s="19">
        <f>J99*1</f>
        <v>0.76068720456090844</v>
      </c>
      <c r="L99" s="14">
        <v>0.70341008622494883</v>
      </c>
      <c r="M99" s="14">
        <f>L99*1</f>
        <v>0.70341008622494883</v>
      </c>
      <c r="N99" s="14">
        <v>0.80214534250854408</v>
      </c>
      <c r="O99" s="14">
        <f>N99*1</f>
        <v>0.80214534250854408</v>
      </c>
      <c r="P99" s="19">
        <v>0.60255693070276029</v>
      </c>
      <c r="Q99" s="19">
        <f>P99*1</f>
        <v>0.60255693070276029</v>
      </c>
      <c r="R99" s="19">
        <v>0.69419457558847553</v>
      </c>
      <c r="S99" s="14">
        <f>R99*1</f>
        <v>0.69419457558847553</v>
      </c>
      <c r="T99" s="14">
        <v>0.69485766080454914</v>
      </c>
      <c r="U99" s="14">
        <f>T99*1</f>
        <v>0.69485766080454914</v>
      </c>
      <c r="V99" s="14">
        <v>0.48358333118359781</v>
      </c>
      <c r="W99" s="14">
        <f>V99*1</f>
        <v>0.48358333118359781</v>
      </c>
      <c r="X99" s="14">
        <v>0.76459522527362433</v>
      </c>
      <c r="Y99" s="14">
        <f>X99*1</f>
        <v>0.76459522527362433</v>
      </c>
      <c r="Z99" s="14">
        <v>0.74981041011097682</v>
      </c>
      <c r="AA99" s="14">
        <f>Z99*1</f>
        <v>0.74981041011097682</v>
      </c>
      <c r="AB99" s="14">
        <v>0.79752113814523551</v>
      </c>
      <c r="AC99" s="14">
        <f>AB99*1</f>
        <v>0.79752113814523551</v>
      </c>
      <c r="AD99" s="14">
        <v>0.76765239045488476</v>
      </c>
      <c r="AE99" s="14">
        <f>AD99*1</f>
        <v>0.76765239045488476</v>
      </c>
      <c r="AF99" s="14">
        <v>0.77350169712370775</v>
      </c>
      <c r="AG99" s="16">
        <f>AF99*1</f>
        <v>0.77350169712370775</v>
      </c>
      <c r="AH99" s="16">
        <v>0.75955003005793598</v>
      </c>
      <c r="AI99" s="16">
        <f>AH99*1</f>
        <v>0.75955003005793598</v>
      </c>
      <c r="AJ99" s="14">
        <v>0.80971057949047887</v>
      </c>
      <c r="AK99" s="14">
        <f>AJ99*1</f>
        <v>0.80971057949047887</v>
      </c>
      <c r="AL99" s="14">
        <v>0.72305947414707661</v>
      </c>
      <c r="AM99" s="14">
        <f>AL99*1</f>
        <v>0.72305947414707661</v>
      </c>
      <c r="AN99" s="14">
        <v>0.79988991405554022</v>
      </c>
      <c r="AO99" s="14">
        <f>AN99*1</f>
        <v>0.79988991405554022</v>
      </c>
      <c r="AP99" s="14">
        <v>0.50178661967325144</v>
      </c>
      <c r="AQ99" s="14">
        <f>AP99*1</f>
        <v>0.50178661967325144</v>
      </c>
      <c r="AR99" s="14">
        <v>0.77027266346500112</v>
      </c>
      <c r="AS99" s="14">
        <f>AR99*1</f>
        <v>0.77027266346500112</v>
      </c>
      <c r="AT99" s="14">
        <v>0.8601357117495485</v>
      </c>
      <c r="AU99" s="14">
        <f>AT99*1</f>
        <v>0.8601357117495485</v>
      </c>
      <c r="AV99" s="14">
        <v>0.72787565728254611</v>
      </c>
      <c r="AW99" s="14">
        <f>AV99*1</f>
        <v>0.72787565728254611</v>
      </c>
      <c r="AX99" s="14">
        <v>0.6663405043791254</v>
      </c>
      <c r="AY99" s="14">
        <f>AX99*1</f>
        <v>0.6663405043791254</v>
      </c>
      <c r="AZ99" s="14">
        <v>0.62124511021038775</v>
      </c>
      <c r="BA99" s="14">
        <f>AZ99*1</f>
        <v>0.62124511021038775</v>
      </c>
      <c r="BB99" s="14">
        <v>0.68154500007211394</v>
      </c>
      <c r="BC99" s="14">
        <f>BB99*1</f>
        <v>0.68154500007211394</v>
      </c>
      <c r="BD99" s="14">
        <v>0.75732594217184446</v>
      </c>
      <c r="BE99" s="14">
        <f>BD99*1</f>
        <v>0.75732594217184446</v>
      </c>
      <c r="BF99" s="14">
        <v>0.67554790003785925</v>
      </c>
      <c r="BG99" s="14">
        <f>BF99*1</f>
        <v>0.67554790003785925</v>
      </c>
      <c r="BH99" s="14">
        <v>0.61889208318577782</v>
      </c>
      <c r="BI99" s="14">
        <f>BH99*1</f>
        <v>0.61889208318577782</v>
      </c>
      <c r="BJ99" s="14">
        <v>0.5602399180387474</v>
      </c>
      <c r="BK99" s="14">
        <f>BJ99*1</f>
        <v>0.5602399180387474</v>
      </c>
      <c r="BL99" s="14">
        <v>0.53888970078722576</v>
      </c>
      <c r="BM99" s="14">
        <f>BL99*1</f>
        <v>0.53888970078722576</v>
      </c>
      <c r="BN99" s="14">
        <v>0.67623110899183758</v>
      </c>
      <c r="BO99" s="14">
        <f>BN99*1</f>
        <v>0.67623110899183758</v>
      </c>
      <c r="BP99" s="14">
        <v>0.63958737413248379</v>
      </c>
      <c r="BQ99" s="14">
        <f>BP99*1</f>
        <v>0.63958737413248379</v>
      </c>
      <c r="BR99" s="14">
        <v>0.64271735969174482</v>
      </c>
      <c r="BS99" s="14">
        <f>BR99*1</f>
        <v>0.64271735969174482</v>
      </c>
      <c r="BT99" s="14">
        <v>0.68955278931494091</v>
      </c>
      <c r="BU99" s="14">
        <f>BT99*1</f>
        <v>0.68955278931494091</v>
      </c>
      <c r="BV99" s="14">
        <v>0.7183022920474802</v>
      </c>
      <c r="BW99" s="14">
        <f>BV99*1</f>
        <v>0.7183022920474802</v>
      </c>
      <c r="BX99" s="14">
        <v>0.69985480767502362</v>
      </c>
      <c r="BY99" s="14">
        <f>BX99*1</f>
        <v>0.69985480767502362</v>
      </c>
      <c r="BZ99" s="14">
        <v>0.7474701005278479</v>
      </c>
      <c r="CA99" s="14">
        <f>BZ99*1</f>
        <v>0.7474701005278479</v>
      </c>
      <c r="CB99" s="53"/>
      <c r="CC99" s="53"/>
      <c r="CD99" s="53"/>
      <c r="CE99" s="53"/>
      <c r="CF99" s="53"/>
      <c r="CG99" s="53"/>
      <c r="CH99" s="53"/>
      <c r="CI99" s="53"/>
    </row>
    <row r="100" spans="1:87" ht="20.149999999999999" customHeight="1" x14ac:dyDescent="0.75">
      <c r="A100" s="171"/>
      <c r="B100" s="17" t="s">
        <v>76</v>
      </c>
      <c r="C100" s="18" t="s">
        <v>144</v>
      </c>
      <c r="D100" s="19">
        <v>0.17523881434148753</v>
      </c>
      <c r="E100" s="26">
        <f>D100*0</f>
        <v>0</v>
      </c>
      <c r="F100" s="19">
        <v>0.20038199661427578</v>
      </c>
      <c r="G100" s="19">
        <f>F100*0</f>
        <v>0</v>
      </c>
      <c r="H100" s="19">
        <v>0.35735927373371601</v>
      </c>
      <c r="I100" s="19">
        <f>H100*0</f>
        <v>0</v>
      </c>
      <c r="J100" s="19">
        <v>0.16833804828387935</v>
      </c>
      <c r="K100" s="19">
        <f>F100*0</f>
        <v>0</v>
      </c>
      <c r="L100" s="19">
        <v>0.19000842269302393</v>
      </c>
      <c r="M100" s="19">
        <f>J100*0</f>
        <v>0</v>
      </c>
      <c r="N100" s="19">
        <v>0.12744845951853251</v>
      </c>
      <c r="O100" s="19">
        <f>L100*0</f>
        <v>0</v>
      </c>
      <c r="P100" s="19">
        <v>0.2331523478583111</v>
      </c>
      <c r="Q100" s="19">
        <f>P100*0</f>
        <v>0</v>
      </c>
      <c r="R100" s="19">
        <v>0.1945177699381585</v>
      </c>
      <c r="S100" s="19">
        <f>R100*0</f>
        <v>0</v>
      </c>
      <c r="T100" s="19">
        <v>0.1821957114200132</v>
      </c>
      <c r="U100" s="19">
        <f>T100*0</f>
        <v>0</v>
      </c>
      <c r="V100" s="19">
        <v>0.34441134013221864</v>
      </c>
      <c r="W100" s="19">
        <f>V100*0</f>
        <v>0</v>
      </c>
      <c r="X100" s="19">
        <v>0.15897566100513014</v>
      </c>
      <c r="Y100" s="19">
        <f>X100*0</f>
        <v>0</v>
      </c>
      <c r="Z100" s="19">
        <v>0.18780301798045071</v>
      </c>
      <c r="AA100" s="19">
        <f>Z100*0</f>
        <v>0</v>
      </c>
      <c r="AB100" s="19">
        <v>0.15891079451756043</v>
      </c>
      <c r="AC100" s="19">
        <f>AB100*0</f>
        <v>0</v>
      </c>
      <c r="AD100" s="19">
        <v>0.11509370954099812</v>
      </c>
      <c r="AE100" s="19">
        <f>AD100*0</f>
        <v>0</v>
      </c>
      <c r="AF100" s="19">
        <v>9.7396572051055591E-2</v>
      </c>
      <c r="AG100" s="21">
        <f>AF100*0</f>
        <v>0</v>
      </c>
      <c r="AH100" s="21">
        <v>0.14323371936903126</v>
      </c>
      <c r="AI100" s="21">
        <f>AH100*0</f>
        <v>0</v>
      </c>
      <c r="AJ100" s="19">
        <v>0.1200393965022811</v>
      </c>
      <c r="AK100" s="19">
        <f>AJ100*0</f>
        <v>0</v>
      </c>
      <c r="AL100" s="19">
        <v>0.15447288551584062</v>
      </c>
      <c r="AM100" s="19">
        <f>AL100*0</f>
        <v>0</v>
      </c>
      <c r="AN100" s="19">
        <v>0.12739234959742388</v>
      </c>
      <c r="AO100" s="19">
        <f>AN100*0</f>
        <v>0</v>
      </c>
      <c r="AP100" s="19">
        <v>0.35661702519660893</v>
      </c>
      <c r="AQ100" s="19">
        <f>AP100*0</f>
        <v>0</v>
      </c>
      <c r="AR100" s="19">
        <v>0.14733743181235318</v>
      </c>
      <c r="AS100" s="19">
        <f>AR100*0</f>
        <v>0</v>
      </c>
      <c r="AT100" s="19">
        <v>5.6678065084934219E-2</v>
      </c>
      <c r="AU100" s="19">
        <f>AT100*0</f>
        <v>0</v>
      </c>
      <c r="AV100" s="19">
        <v>0.18358598486955777</v>
      </c>
      <c r="AW100" s="19">
        <f>AV100*0</f>
        <v>0</v>
      </c>
      <c r="AX100" s="19">
        <v>0.2163929544833586</v>
      </c>
      <c r="AY100" s="19">
        <f>AX100*0</f>
        <v>0</v>
      </c>
      <c r="AZ100" s="19">
        <v>0.25031963518664152</v>
      </c>
      <c r="BA100" s="19">
        <f>AZ100*0</f>
        <v>0</v>
      </c>
      <c r="BB100" s="19">
        <v>0.21949239604894036</v>
      </c>
      <c r="BC100" s="19">
        <f>BB100*0</f>
        <v>0</v>
      </c>
      <c r="BD100" s="19">
        <v>0.15081760692092111</v>
      </c>
      <c r="BE100" s="19">
        <f>BD100*0</f>
        <v>0</v>
      </c>
      <c r="BF100" s="19">
        <v>0.2239711170940441</v>
      </c>
      <c r="BG100" s="19">
        <f>BF100*0</f>
        <v>0</v>
      </c>
      <c r="BH100" s="19">
        <v>0.29322598086739821</v>
      </c>
      <c r="BI100" s="19">
        <f>BH100*0</f>
        <v>0</v>
      </c>
      <c r="BJ100" s="19">
        <v>0.38790581330355212</v>
      </c>
      <c r="BK100" s="19">
        <f>BJ100*0</f>
        <v>0</v>
      </c>
      <c r="BL100" s="19">
        <v>0.29572151624004217</v>
      </c>
      <c r="BM100" s="19">
        <f>BL100*0</f>
        <v>0</v>
      </c>
      <c r="BN100" s="19">
        <v>0.21615966766273639</v>
      </c>
      <c r="BO100" s="19">
        <f>BN100*0</f>
        <v>0</v>
      </c>
      <c r="BP100" s="19">
        <v>0.2428621402272936</v>
      </c>
      <c r="BQ100" s="19">
        <f>BP100*0</f>
        <v>0</v>
      </c>
      <c r="BR100" s="19">
        <v>0.29810696845886114</v>
      </c>
      <c r="BS100" s="19">
        <f>BR100*0</f>
        <v>0</v>
      </c>
      <c r="BT100" s="19">
        <v>0.24934873945053365</v>
      </c>
      <c r="BU100" s="19">
        <f>BT100*0</f>
        <v>0</v>
      </c>
      <c r="BV100" s="19">
        <v>0.17853647078661083</v>
      </c>
      <c r="BW100" s="19">
        <f>BV100*0</f>
        <v>0</v>
      </c>
      <c r="BX100" s="19">
        <v>0.22228265977520142</v>
      </c>
      <c r="BY100" s="19">
        <f>BX100*0</f>
        <v>0</v>
      </c>
      <c r="BZ100" s="19">
        <v>0.16477257151756841</v>
      </c>
      <c r="CA100" s="19">
        <f>BZ100*0</f>
        <v>0</v>
      </c>
      <c r="CB100" s="53"/>
      <c r="CC100" s="53"/>
      <c r="CD100" s="53"/>
      <c r="CE100" s="53"/>
      <c r="CF100" s="53"/>
      <c r="CG100" s="53"/>
      <c r="CH100" s="53"/>
      <c r="CI100" s="53"/>
    </row>
    <row r="101" spans="1:87" ht="39.950000000000003" customHeight="1" x14ac:dyDescent="0.75">
      <c r="A101" s="171"/>
      <c r="B101" s="17" t="s">
        <v>59</v>
      </c>
      <c r="C101" s="18" t="s">
        <v>144</v>
      </c>
      <c r="D101" s="19">
        <v>7.0475647768095229E-2</v>
      </c>
      <c r="E101" s="26">
        <f>D101*0</f>
        <v>0</v>
      </c>
      <c r="F101" s="19">
        <v>0.11189771373027439</v>
      </c>
      <c r="G101" s="19">
        <f>F101*0</f>
        <v>0</v>
      </c>
      <c r="H101" s="19">
        <v>7.9189132872504314E-2</v>
      </c>
      <c r="I101" s="19">
        <f>H101*0</f>
        <v>0</v>
      </c>
      <c r="J101" s="19">
        <v>7.0974747155212806E-2</v>
      </c>
      <c r="K101" s="19">
        <f>F101*0</f>
        <v>0</v>
      </c>
      <c r="L101" s="19">
        <v>0.10658149108203062</v>
      </c>
      <c r="M101" s="19">
        <f>J101*0</f>
        <v>0</v>
      </c>
      <c r="N101" s="19">
        <v>7.04061979729248E-2</v>
      </c>
      <c r="O101" s="19">
        <f>L101*0</f>
        <v>0</v>
      </c>
      <c r="P101" s="19">
        <v>0.16429072143892948</v>
      </c>
      <c r="Q101" s="19">
        <f>P101*0</f>
        <v>0</v>
      </c>
      <c r="R101" s="19">
        <v>0.11128765447336889</v>
      </c>
      <c r="S101" s="19">
        <f>R101*0</f>
        <v>0</v>
      </c>
      <c r="T101" s="19">
        <v>0.12294662777543582</v>
      </c>
      <c r="U101" s="19">
        <f>T101*0</f>
        <v>0</v>
      </c>
      <c r="V101" s="19">
        <v>0.17200532868417795</v>
      </c>
      <c r="W101" s="19">
        <f>V101*0</f>
        <v>0</v>
      </c>
      <c r="X101" s="19">
        <v>7.6429113721247346E-2</v>
      </c>
      <c r="Y101" s="19">
        <f>X101*0</f>
        <v>0</v>
      </c>
      <c r="Z101" s="19">
        <v>6.2386571908575529E-2</v>
      </c>
      <c r="AA101" s="19">
        <f>Z101*0</f>
        <v>0</v>
      </c>
      <c r="AB101" s="19">
        <v>4.3568067337204253E-2</v>
      </c>
      <c r="AC101" s="19">
        <f>AB101*0</f>
        <v>0</v>
      </c>
      <c r="AD101" s="19">
        <v>0.11725390000411666</v>
      </c>
      <c r="AE101" s="19">
        <f>AD101*0</f>
        <v>0</v>
      </c>
      <c r="AF101" s="19">
        <v>0.1291017308252369</v>
      </c>
      <c r="AG101" s="21">
        <f>AF101*0</f>
        <v>0</v>
      </c>
      <c r="AH101" s="21">
        <v>9.7216250573033763E-2</v>
      </c>
      <c r="AI101" s="21">
        <f>AH101*0</f>
        <v>0</v>
      </c>
      <c r="AJ101" s="19">
        <v>7.0250024007240897E-2</v>
      </c>
      <c r="AK101" s="19">
        <f>AJ101*0</f>
        <v>0</v>
      </c>
      <c r="AL101" s="19">
        <v>0.12246764033708064</v>
      </c>
      <c r="AM101" s="19">
        <f>AL101*0</f>
        <v>0</v>
      </c>
      <c r="AN101" s="19">
        <v>7.2717736347035336E-2</v>
      </c>
      <c r="AO101" s="19">
        <f>AN101*0</f>
        <v>0</v>
      </c>
      <c r="AP101" s="19">
        <v>0.14159635513013502</v>
      </c>
      <c r="AQ101" s="19">
        <f>AP101*0</f>
        <v>0</v>
      </c>
      <c r="AR101" s="19">
        <v>8.2389904722648677E-2</v>
      </c>
      <c r="AS101" s="19">
        <f>AR101*0</f>
        <v>0</v>
      </c>
      <c r="AT101" s="19">
        <v>8.318622316551641E-2</v>
      </c>
      <c r="AU101" s="19">
        <f>AT101*0</f>
        <v>0</v>
      </c>
      <c r="AV101" s="19">
        <v>8.8538357847895974E-2</v>
      </c>
      <c r="AW101" s="19">
        <f>AV101*0</f>
        <v>0</v>
      </c>
      <c r="AX101" s="19">
        <v>0.11726654113751955</v>
      </c>
      <c r="AY101" s="19">
        <f>AX101*0</f>
        <v>0</v>
      </c>
      <c r="AZ101" s="19">
        <v>0.12843525460297178</v>
      </c>
      <c r="BA101" s="19">
        <f>AZ101*0</f>
        <v>0</v>
      </c>
      <c r="BB101" s="19">
        <v>9.8962603878946898E-2</v>
      </c>
      <c r="BC101" s="19">
        <f>BB101*0</f>
        <v>0</v>
      </c>
      <c r="BD101" s="19">
        <v>9.1856450907232753E-2</v>
      </c>
      <c r="BE101" s="19">
        <f>BD101*0</f>
        <v>0</v>
      </c>
      <c r="BF101" s="19">
        <v>0.10048098286809504</v>
      </c>
      <c r="BG101" s="19">
        <f>BF101*0</f>
        <v>0</v>
      </c>
      <c r="BH101" s="19">
        <v>8.7881935946824058E-2</v>
      </c>
      <c r="BI101" s="19">
        <f>BH101*0</f>
        <v>0</v>
      </c>
      <c r="BJ101" s="19">
        <v>5.1854268657697572E-2</v>
      </c>
      <c r="BK101" s="19">
        <f>BJ101*0</f>
        <v>0</v>
      </c>
      <c r="BL101" s="19">
        <v>0.16538878297272958</v>
      </c>
      <c r="BM101" s="19">
        <f>BL101*0</f>
        <v>0</v>
      </c>
      <c r="BN101" s="19">
        <v>0.10760922334542418</v>
      </c>
      <c r="BO101" s="19">
        <f>BN101*0</f>
        <v>0</v>
      </c>
      <c r="BP101" s="19">
        <v>0.11755048564022035</v>
      </c>
      <c r="BQ101" s="19">
        <f>BP101*0</f>
        <v>0</v>
      </c>
      <c r="BR101" s="19">
        <v>5.9175671849396511E-2</v>
      </c>
      <c r="BS101" s="19">
        <f>BR101*0</f>
        <v>0</v>
      </c>
      <c r="BT101" s="19">
        <v>6.109847123452343E-2</v>
      </c>
      <c r="BU101" s="19">
        <f>BT101*0</f>
        <v>0</v>
      </c>
      <c r="BV101" s="19">
        <v>0.10316123716590483</v>
      </c>
      <c r="BW101" s="19">
        <f>BV101*0</f>
        <v>0</v>
      </c>
      <c r="BX101" s="19">
        <v>7.7862532549772587E-2</v>
      </c>
      <c r="BY101" s="19">
        <f>BX101*0</f>
        <v>0</v>
      </c>
      <c r="BZ101" s="19">
        <v>8.7757327954581715E-2</v>
      </c>
      <c r="CA101" s="19">
        <f>BZ101*0</f>
        <v>0</v>
      </c>
      <c r="CB101" s="53"/>
      <c r="CC101" s="53"/>
      <c r="CD101" s="53"/>
      <c r="CE101" s="53"/>
      <c r="CF101" s="53"/>
      <c r="CG101" s="53"/>
      <c r="CH101" s="53"/>
      <c r="CI101" s="53"/>
    </row>
    <row r="102" spans="1:87" ht="18.75" customHeight="1" x14ac:dyDescent="0.75">
      <c r="A102" s="172"/>
      <c r="B102" s="7" t="s">
        <v>147</v>
      </c>
      <c r="C102" s="8"/>
      <c r="D102" s="34"/>
      <c r="E102" s="34">
        <f>SUM(E99:E101)</f>
        <v>0.75428553789041719</v>
      </c>
      <c r="F102" s="34"/>
      <c r="G102" s="34">
        <f>SUM(G99:G101)</f>
        <v>0.68772028965545051</v>
      </c>
      <c r="H102" s="34"/>
      <c r="I102" s="34">
        <f>SUM(I99:I101)</f>
        <v>0.5634515933937807</v>
      </c>
      <c r="J102" s="34"/>
      <c r="K102" s="34">
        <f>SUM(K99:K101)</f>
        <v>0.76068720456090844</v>
      </c>
      <c r="L102" s="34"/>
      <c r="M102" s="34">
        <f>SUM(M99:M101)</f>
        <v>0.70341008622494883</v>
      </c>
      <c r="N102" s="34"/>
      <c r="O102" s="34">
        <f>SUM(O99:O101)</f>
        <v>0.80214534250854408</v>
      </c>
      <c r="P102" s="34"/>
      <c r="Q102" s="34">
        <f>SUM(Q99:Q101)</f>
        <v>0.60255693070276029</v>
      </c>
      <c r="R102" s="34"/>
      <c r="S102" s="34">
        <f>SUM(S99:S101)</f>
        <v>0.69419457558847553</v>
      </c>
      <c r="T102" s="34"/>
      <c r="U102" s="34">
        <f>SUM(U99:U101)</f>
        <v>0.69485766080454914</v>
      </c>
      <c r="V102" s="34"/>
      <c r="W102" s="34">
        <f>SUM(W99:W101)</f>
        <v>0.48358333118359781</v>
      </c>
      <c r="X102" s="34"/>
      <c r="Y102" s="34">
        <f>SUM(Y99:Y101)</f>
        <v>0.76459522527362433</v>
      </c>
      <c r="Z102" s="34"/>
      <c r="AA102" s="34">
        <f>SUM(AA99:AA101)</f>
        <v>0.74981041011097682</v>
      </c>
      <c r="AB102" s="34"/>
      <c r="AC102" s="34">
        <f>SUM(AC99:AC101)</f>
        <v>0.79752113814523551</v>
      </c>
      <c r="AD102" s="34"/>
      <c r="AE102" s="34">
        <f>SUM(AE99:AE101)</f>
        <v>0.76765239045488476</v>
      </c>
      <c r="AF102" s="34"/>
      <c r="AG102" s="34">
        <f>SUM(AG99:AG101)</f>
        <v>0.77350169712370775</v>
      </c>
      <c r="AH102" s="34"/>
      <c r="AI102" s="34">
        <f>SUM(AI99:AI101)</f>
        <v>0.75955003005793598</v>
      </c>
      <c r="AJ102" s="34"/>
      <c r="AK102" s="34">
        <f>SUM(AK99:AK101)</f>
        <v>0.80971057949047887</v>
      </c>
      <c r="AL102" s="34"/>
      <c r="AM102" s="34">
        <f>SUM(AM99:AM101)</f>
        <v>0.72305947414707661</v>
      </c>
      <c r="AN102" s="34"/>
      <c r="AO102" s="34">
        <f>SUM(AO99:AO101)</f>
        <v>0.79988991405554022</v>
      </c>
      <c r="AP102" s="34"/>
      <c r="AQ102" s="34">
        <f>SUM(AQ99:AQ101)</f>
        <v>0.50178661967325144</v>
      </c>
      <c r="AR102" s="34"/>
      <c r="AS102" s="34">
        <f>SUM(AS99:AS101)</f>
        <v>0.77027266346500112</v>
      </c>
      <c r="AT102" s="34"/>
      <c r="AU102" s="34">
        <f>SUM(AU99:AU101)</f>
        <v>0.8601357117495485</v>
      </c>
      <c r="AV102" s="34"/>
      <c r="AW102" s="34">
        <f>SUM(AW99:AW101)</f>
        <v>0.72787565728254611</v>
      </c>
      <c r="AX102" s="34"/>
      <c r="AY102" s="34">
        <f>SUM(AY99:AY101)</f>
        <v>0.6663405043791254</v>
      </c>
      <c r="AZ102" s="34"/>
      <c r="BA102" s="34">
        <f>SUM(BA99:BA101)</f>
        <v>0.62124511021038775</v>
      </c>
      <c r="BB102" s="34"/>
      <c r="BC102" s="34">
        <f>SUM(BC99:BC101)</f>
        <v>0.68154500007211394</v>
      </c>
      <c r="BD102" s="34"/>
      <c r="BE102" s="34">
        <f>SUM(BE99:BE101)</f>
        <v>0.75732594217184446</v>
      </c>
      <c r="BF102" s="34"/>
      <c r="BG102" s="34">
        <f>SUM(BG99:BG101)</f>
        <v>0.67554790003785925</v>
      </c>
      <c r="BH102" s="34"/>
      <c r="BI102" s="34">
        <f>SUM(BI99:BI101)</f>
        <v>0.61889208318577782</v>
      </c>
      <c r="BJ102" s="34"/>
      <c r="BK102" s="34">
        <f>SUM(BK99:BK101)</f>
        <v>0.5602399180387474</v>
      </c>
      <c r="BL102" s="34"/>
      <c r="BM102" s="34">
        <f>SUM(BM99:BM101)</f>
        <v>0.53888970078722576</v>
      </c>
      <c r="BN102" s="34"/>
      <c r="BO102" s="34">
        <f>SUM(BO99:BO101)</f>
        <v>0.67623110899183758</v>
      </c>
      <c r="BP102" s="34"/>
      <c r="BQ102" s="34">
        <f>SUM(BQ99:BQ101)</f>
        <v>0.63958737413248379</v>
      </c>
      <c r="BR102" s="34"/>
      <c r="BS102" s="34">
        <f>SUM(BS99:BS101)</f>
        <v>0.64271735969174482</v>
      </c>
      <c r="BT102" s="34"/>
      <c r="BU102" s="34">
        <f>SUM(BU99:BU101)</f>
        <v>0.68955278931494091</v>
      </c>
      <c r="BV102" s="34"/>
      <c r="BW102" s="34">
        <f>SUM(BW99:BW101)</f>
        <v>0.7183022920474802</v>
      </c>
      <c r="BX102" s="34"/>
      <c r="BY102" s="34">
        <f>SUM(BY99:BY101)</f>
        <v>0.69985480767502362</v>
      </c>
      <c r="BZ102" s="34"/>
      <c r="CA102" s="34">
        <f>SUM(CA99:CA101)</f>
        <v>0.7474701005278479</v>
      </c>
      <c r="CB102" s="34"/>
      <c r="CC102" s="53"/>
      <c r="CD102" s="53"/>
      <c r="CE102" s="53"/>
      <c r="CF102" s="53"/>
      <c r="CG102" s="53"/>
      <c r="CH102" s="53"/>
      <c r="CI102" s="53"/>
    </row>
    <row r="103" spans="1:87" ht="20.149999999999999" customHeight="1" thickBot="1" x14ac:dyDescent="0.9">
      <c r="A103" s="172"/>
      <c r="B103" s="7" t="s">
        <v>40</v>
      </c>
      <c r="C103" s="8" t="s">
        <v>143</v>
      </c>
      <c r="D103" s="22">
        <v>855</v>
      </c>
      <c r="E103" s="48"/>
      <c r="F103" s="24">
        <v>851</v>
      </c>
      <c r="G103" s="24"/>
      <c r="H103" s="24">
        <v>861</v>
      </c>
      <c r="I103" s="24"/>
      <c r="J103" s="24">
        <v>871</v>
      </c>
      <c r="K103" s="24"/>
      <c r="L103" s="24">
        <v>862</v>
      </c>
      <c r="M103" s="24"/>
      <c r="N103" s="24">
        <v>857</v>
      </c>
      <c r="O103" s="24"/>
      <c r="P103" s="24">
        <v>849</v>
      </c>
      <c r="Q103" s="24"/>
      <c r="R103" s="24">
        <v>854</v>
      </c>
      <c r="S103" s="24"/>
      <c r="T103" s="24">
        <v>861</v>
      </c>
      <c r="U103" s="24"/>
      <c r="V103" s="24">
        <v>852</v>
      </c>
      <c r="W103" s="24"/>
      <c r="X103" s="24">
        <v>871</v>
      </c>
      <c r="Y103" s="24"/>
      <c r="Z103" s="24">
        <v>853</v>
      </c>
      <c r="AA103" s="24"/>
      <c r="AB103" s="24">
        <v>848</v>
      </c>
      <c r="AC103" s="24"/>
      <c r="AD103" s="24">
        <v>869</v>
      </c>
      <c r="AE103" s="24"/>
      <c r="AF103" s="24">
        <v>882</v>
      </c>
      <c r="AG103" s="25"/>
      <c r="AH103" s="25">
        <v>849</v>
      </c>
      <c r="AI103" s="25"/>
      <c r="AJ103" s="24">
        <v>851</v>
      </c>
      <c r="AK103" s="24"/>
      <c r="AL103" s="24">
        <v>857</v>
      </c>
      <c r="AM103" s="24"/>
      <c r="AN103" s="24">
        <v>857</v>
      </c>
      <c r="AO103" s="24"/>
      <c r="AP103" s="24">
        <v>859</v>
      </c>
      <c r="AQ103" s="24"/>
      <c r="AR103" s="24">
        <v>853</v>
      </c>
      <c r="AS103" s="24"/>
      <c r="AT103" s="24">
        <v>855</v>
      </c>
      <c r="AU103" s="24"/>
      <c r="AV103" s="24">
        <v>861</v>
      </c>
      <c r="AW103" s="24"/>
      <c r="AX103" s="24">
        <v>849</v>
      </c>
      <c r="AY103" s="24"/>
      <c r="AZ103" s="24">
        <v>855</v>
      </c>
      <c r="BA103" s="24"/>
      <c r="BB103" s="24">
        <v>846</v>
      </c>
      <c r="BC103" s="24"/>
      <c r="BD103" s="24">
        <v>878</v>
      </c>
      <c r="BE103" s="24"/>
      <c r="BF103" s="24">
        <v>853</v>
      </c>
      <c r="BG103" s="24"/>
      <c r="BH103" s="24">
        <v>860</v>
      </c>
      <c r="BI103" s="24"/>
      <c r="BJ103" s="24">
        <v>855</v>
      </c>
      <c r="BK103" s="24"/>
      <c r="BL103" s="24">
        <v>853</v>
      </c>
      <c r="BM103" s="24"/>
      <c r="BN103" s="24">
        <v>839</v>
      </c>
      <c r="BO103" s="24"/>
      <c r="BP103" s="24">
        <v>855</v>
      </c>
      <c r="BQ103" s="24"/>
      <c r="BR103" s="24">
        <v>856</v>
      </c>
      <c r="BS103" s="24"/>
      <c r="BT103" s="24">
        <v>865</v>
      </c>
      <c r="BU103" s="24"/>
      <c r="BV103" s="24">
        <v>846</v>
      </c>
      <c r="BW103" s="24"/>
      <c r="BX103" s="24">
        <v>851</v>
      </c>
      <c r="BY103" s="24"/>
      <c r="BZ103" s="24">
        <v>853</v>
      </c>
      <c r="CA103" s="24"/>
      <c r="CB103" s="53"/>
      <c r="CC103" s="53"/>
      <c r="CD103" s="53"/>
      <c r="CE103" s="53"/>
      <c r="CF103" s="53"/>
      <c r="CG103" s="53"/>
      <c r="CH103" s="53"/>
      <c r="CI103" s="53"/>
    </row>
    <row r="104" spans="1:87" ht="20.149999999999999" customHeight="1" x14ac:dyDescent="0.75">
      <c r="A104" s="170" t="s">
        <v>78</v>
      </c>
      <c r="B104" s="12" t="s">
        <v>75</v>
      </c>
      <c r="C104" s="13" t="s">
        <v>144</v>
      </c>
      <c r="D104" s="14">
        <v>0.76737957907610133</v>
      </c>
      <c r="E104" s="26">
        <f>D104*1</f>
        <v>0.76737957907610133</v>
      </c>
      <c r="F104" s="14">
        <v>0.69562389988600581</v>
      </c>
      <c r="G104" s="14">
        <f>F104*1</f>
        <v>0.69562389988600581</v>
      </c>
      <c r="H104" s="14">
        <v>0.60135909823294764</v>
      </c>
      <c r="I104" s="14">
        <f>H104*1</f>
        <v>0.60135909823294764</v>
      </c>
      <c r="J104" s="14">
        <v>0.84187883510441286</v>
      </c>
      <c r="K104" s="14">
        <f>J104*1</f>
        <v>0.84187883510441286</v>
      </c>
      <c r="L104" s="14">
        <v>0.80536142436648139</v>
      </c>
      <c r="M104" s="14">
        <f>L104*1</f>
        <v>0.80536142436648139</v>
      </c>
      <c r="N104" s="14">
        <v>0.85291197676270936</v>
      </c>
      <c r="O104" s="14">
        <f>N104*1</f>
        <v>0.85291197676270936</v>
      </c>
      <c r="P104" s="14">
        <v>0.55835753301557167</v>
      </c>
      <c r="Q104" s="14">
        <f>P104*1</f>
        <v>0.55835753301557167</v>
      </c>
      <c r="R104" s="14">
        <v>0.65036952633604783</v>
      </c>
      <c r="S104" s="14">
        <f>R104*1</f>
        <v>0.65036952633604783</v>
      </c>
      <c r="T104" s="14">
        <v>0.45546253659328756</v>
      </c>
      <c r="U104" s="14">
        <f>T104*1</f>
        <v>0.45546253659328756</v>
      </c>
      <c r="V104" s="14">
        <v>0.47371467707112946</v>
      </c>
      <c r="W104" s="14">
        <f>V104*1</f>
        <v>0.47371467707112946</v>
      </c>
      <c r="X104" s="14">
        <v>0.86366648944049995</v>
      </c>
      <c r="Y104" s="14">
        <f>X104*1</f>
        <v>0.86366648944049995</v>
      </c>
      <c r="Z104" s="14">
        <v>0.80252340091873098</v>
      </c>
      <c r="AA104" s="14">
        <f>Z104*1</f>
        <v>0.80252340091873098</v>
      </c>
      <c r="AB104" s="14">
        <v>0.76618096513227041</v>
      </c>
      <c r="AC104" s="14">
        <f>AB104*1</f>
        <v>0.76618096513227041</v>
      </c>
      <c r="AD104" s="14">
        <v>0.71844506210901704</v>
      </c>
      <c r="AE104" s="14">
        <f>AD104*1</f>
        <v>0.71844506210901704</v>
      </c>
      <c r="AF104" s="14">
        <v>0.72909442701978699</v>
      </c>
      <c r="AG104" s="16">
        <f>AF104*1</f>
        <v>0.72909442701978699</v>
      </c>
      <c r="AH104" s="16">
        <v>0.74128073974248654</v>
      </c>
      <c r="AI104" s="16">
        <f>AH104*1</f>
        <v>0.74128073974248654</v>
      </c>
      <c r="AJ104" s="14">
        <v>0.84779676219144762</v>
      </c>
      <c r="AK104" s="14">
        <f>AJ104*1</f>
        <v>0.84779676219144762</v>
      </c>
      <c r="AL104" s="14">
        <v>0.80456541988715491</v>
      </c>
      <c r="AM104" s="14">
        <f>AL104*1</f>
        <v>0.80456541988715491</v>
      </c>
      <c r="AN104" s="14">
        <v>0.8356264137542817</v>
      </c>
      <c r="AO104" s="14">
        <f>AN104*1</f>
        <v>0.8356264137542817</v>
      </c>
      <c r="AP104" s="14">
        <v>0.49803610571067025</v>
      </c>
      <c r="AQ104" s="14">
        <f>AP104*1</f>
        <v>0.49803610571067025</v>
      </c>
      <c r="AR104" s="14">
        <v>0.65160220664228008</v>
      </c>
      <c r="AS104" s="14">
        <f>AR104*1</f>
        <v>0.65160220664228008</v>
      </c>
      <c r="AT104" s="14">
        <v>0.8549551668722708</v>
      </c>
      <c r="AU104" s="14">
        <f>AT104*1</f>
        <v>0.8549551668722708</v>
      </c>
      <c r="AV104" s="14">
        <v>0.81968229791513691</v>
      </c>
      <c r="AW104" s="14">
        <f>AV104*1</f>
        <v>0.81968229791513691</v>
      </c>
      <c r="AX104" s="14">
        <v>0.67370990630648953</v>
      </c>
      <c r="AY104" s="14">
        <f>AX104*1</f>
        <v>0.67370990630648953</v>
      </c>
      <c r="AZ104" s="14">
        <v>0.54358504370571414</v>
      </c>
      <c r="BA104" s="14">
        <f>AZ104*1</f>
        <v>0.54358504370571414</v>
      </c>
      <c r="BB104" s="14">
        <v>0.56398967521482035</v>
      </c>
      <c r="BC104" s="14">
        <f>BB104*1</f>
        <v>0.56398967521482035</v>
      </c>
      <c r="BD104" s="14">
        <v>0.85140166227174163</v>
      </c>
      <c r="BE104" s="14">
        <f>BD104*1</f>
        <v>0.85140166227174163</v>
      </c>
      <c r="BF104" s="14">
        <v>0.66361661297468832</v>
      </c>
      <c r="BG104" s="14">
        <f>BF104*1</f>
        <v>0.66361661297468832</v>
      </c>
      <c r="BH104" s="14">
        <v>0.46942388060350299</v>
      </c>
      <c r="BI104" s="14">
        <f>BH104*1</f>
        <v>0.46942388060350299</v>
      </c>
      <c r="BJ104" s="14">
        <v>0.67533469888114639</v>
      </c>
      <c r="BK104" s="14">
        <f>BJ104*1</f>
        <v>0.67533469888114639</v>
      </c>
      <c r="BL104" s="14">
        <v>0.45443695714495952</v>
      </c>
      <c r="BM104" s="14">
        <f>BL104*1</f>
        <v>0.45443695714495952</v>
      </c>
      <c r="BN104" s="14">
        <v>0.82555512860359737</v>
      </c>
      <c r="BO104" s="14">
        <f>BN104*1</f>
        <v>0.82555512860359737</v>
      </c>
      <c r="BP104" s="14">
        <v>0.50752196853932197</v>
      </c>
      <c r="BQ104" s="14">
        <f>BP104*1</f>
        <v>0.50752196853932197</v>
      </c>
      <c r="BR104" s="14">
        <v>0.2417311292332826</v>
      </c>
      <c r="BS104" s="14">
        <f>BR104*1</f>
        <v>0.2417311292332826</v>
      </c>
      <c r="BT104" s="14">
        <v>0.75497378662676018</v>
      </c>
      <c r="BU104" s="14">
        <f>BT104*1</f>
        <v>0.75497378662676018</v>
      </c>
      <c r="BV104" s="14">
        <v>0.54776327153947368</v>
      </c>
      <c r="BW104" s="14">
        <f>BV104*1</f>
        <v>0.54776327153947368</v>
      </c>
      <c r="BX104" s="14">
        <v>0.62837961512405716</v>
      </c>
      <c r="BY104" s="14">
        <f>BX104*1</f>
        <v>0.62837961512405716</v>
      </c>
      <c r="BZ104" s="14">
        <v>0.56320656212341813</v>
      </c>
      <c r="CA104" s="14">
        <f>BZ104*1</f>
        <v>0.56320656212341813</v>
      </c>
      <c r="CB104" s="53"/>
      <c r="CC104" s="53"/>
      <c r="CD104" s="53"/>
      <c r="CE104" s="53"/>
      <c r="CF104" s="53"/>
      <c r="CG104" s="53"/>
      <c r="CH104" s="53"/>
      <c r="CI104" s="53"/>
    </row>
    <row r="105" spans="1:87" ht="20.149999999999999" customHeight="1" x14ac:dyDescent="0.75">
      <c r="A105" s="171"/>
      <c r="B105" s="17" t="s">
        <v>76</v>
      </c>
      <c r="C105" s="18" t="s">
        <v>144</v>
      </c>
      <c r="D105" s="19">
        <v>0.14448704058681547</v>
      </c>
      <c r="E105" s="24">
        <f>D105*0</f>
        <v>0</v>
      </c>
      <c r="F105" s="19">
        <v>8.3345156322649411E-2</v>
      </c>
      <c r="G105" s="19">
        <f>F105*0</f>
        <v>0</v>
      </c>
      <c r="H105" s="19">
        <v>0.25485597486499745</v>
      </c>
      <c r="I105" s="19">
        <f>H105*0</f>
        <v>0</v>
      </c>
      <c r="J105" s="19">
        <v>0.10170778496829412</v>
      </c>
      <c r="K105" s="19">
        <f>J105*0</f>
        <v>0</v>
      </c>
      <c r="L105" s="19">
        <v>0.10664474288420506</v>
      </c>
      <c r="M105" s="19">
        <f>L105*0</f>
        <v>0</v>
      </c>
      <c r="N105" s="19">
        <v>8.6908662135289555E-2</v>
      </c>
      <c r="O105" s="19">
        <f>N105*0</f>
        <v>0</v>
      </c>
      <c r="P105" s="19">
        <v>0.21245707978328809</v>
      </c>
      <c r="Q105" s="19">
        <f>N105*0</f>
        <v>0</v>
      </c>
      <c r="R105" s="19">
        <v>0.18031867826664524</v>
      </c>
      <c r="S105" s="19">
        <f>R105*0</f>
        <v>0</v>
      </c>
      <c r="T105" s="19">
        <v>0.30133090932072593</v>
      </c>
      <c r="U105" s="19">
        <f>T105*0</f>
        <v>0</v>
      </c>
      <c r="V105" s="19">
        <v>0.27270131454074886</v>
      </c>
      <c r="W105" s="19">
        <f>V105*0</f>
        <v>0</v>
      </c>
      <c r="X105" s="19">
        <v>5.5184015549943476E-2</v>
      </c>
      <c r="Y105" s="19">
        <f>X105*0</f>
        <v>0</v>
      </c>
      <c r="Z105" s="19">
        <v>9.1542205201626287E-2</v>
      </c>
      <c r="AA105" s="19">
        <f>Z105*0</f>
        <v>0</v>
      </c>
      <c r="AB105" s="19">
        <v>0.13031712887001445</v>
      </c>
      <c r="AC105" s="19">
        <f>AB105*0</f>
        <v>0</v>
      </c>
      <c r="AD105" s="19">
        <v>6.8206705496837619E-2</v>
      </c>
      <c r="AE105" s="19">
        <f>AD105*0</f>
        <v>0</v>
      </c>
      <c r="AF105" s="19">
        <v>8.94058745738813E-2</v>
      </c>
      <c r="AG105" s="21">
        <f>AF105*0</f>
        <v>0</v>
      </c>
      <c r="AH105" s="21">
        <v>0.12797075091025489</v>
      </c>
      <c r="AI105" s="21">
        <f>AH105*0</f>
        <v>0</v>
      </c>
      <c r="AJ105" s="19">
        <v>8.3174919749956319E-2</v>
      </c>
      <c r="AK105" s="19">
        <f>AJ105*0</f>
        <v>0</v>
      </c>
      <c r="AL105" s="19">
        <v>8.8643652929832589E-2</v>
      </c>
      <c r="AM105" s="19">
        <f>AL105*0</f>
        <v>0</v>
      </c>
      <c r="AN105" s="19">
        <v>8.0227120549856631E-2</v>
      </c>
      <c r="AO105" s="19">
        <f>AN105*0</f>
        <v>0</v>
      </c>
      <c r="AP105" s="19">
        <v>0.28418828149938913</v>
      </c>
      <c r="AQ105" s="19">
        <f>AP105*0</f>
        <v>0</v>
      </c>
      <c r="AR105" s="19">
        <v>0.1336519798886244</v>
      </c>
      <c r="AS105" s="19">
        <f>AR105*0</f>
        <v>0</v>
      </c>
      <c r="AT105" s="19">
        <v>8.3939472564142414E-2</v>
      </c>
      <c r="AU105" s="19">
        <f>AT105*0</f>
        <v>0</v>
      </c>
      <c r="AV105" s="19">
        <v>8.14425132025592E-2</v>
      </c>
      <c r="AW105" s="19">
        <f>AV105*0</f>
        <v>0</v>
      </c>
      <c r="AX105" s="19">
        <v>0.16114094543152427</v>
      </c>
      <c r="AY105" s="19">
        <f>AX105*0</f>
        <v>0</v>
      </c>
      <c r="AZ105" s="19">
        <v>0.20617122064682525</v>
      </c>
      <c r="BA105" s="19">
        <f>AZ105*0</f>
        <v>0</v>
      </c>
      <c r="BB105" s="19">
        <v>0.19610017688131984</v>
      </c>
      <c r="BC105" s="19">
        <f>BB105*0</f>
        <v>0</v>
      </c>
      <c r="BD105" s="19">
        <v>7.1878657404211094E-2</v>
      </c>
      <c r="BE105" s="19">
        <f>BD105*0</f>
        <v>0</v>
      </c>
      <c r="BF105" s="19">
        <v>0.17030955854408744</v>
      </c>
      <c r="BG105" s="19">
        <f>BF105*0</f>
        <v>0</v>
      </c>
      <c r="BH105" s="19">
        <v>0.23842531102055431</v>
      </c>
      <c r="BI105" s="19">
        <f>BH105*0</f>
        <v>0</v>
      </c>
      <c r="BJ105" s="19">
        <v>0.2224649075828937</v>
      </c>
      <c r="BK105" s="19">
        <f>BJ105*0</f>
        <v>0</v>
      </c>
      <c r="BL105" s="19">
        <v>0.32480512660157218</v>
      </c>
      <c r="BM105" s="19">
        <f>BL105*0</f>
        <v>0</v>
      </c>
      <c r="BN105" s="19">
        <v>6.8985590086487844E-2</v>
      </c>
      <c r="BO105" s="19">
        <f>BN105*0</f>
        <v>0</v>
      </c>
      <c r="BP105" s="19">
        <v>0.25364465624736177</v>
      </c>
      <c r="BQ105" s="19">
        <f>BP105*0</f>
        <v>0</v>
      </c>
      <c r="BR105" s="19">
        <v>0.597139079803504</v>
      </c>
      <c r="BS105" s="19">
        <f>BR105*0</f>
        <v>0</v>
      </c>
      <c r="BT105" s="19">
        <v>0.16912002149929239</v>
      </c>
      <c r="BU105" s="19">
        <f>BT105*0</f>
        <v>0</v>
      </c>
      <c r="BV105" s="19">
        <v>0.23163856642158848</v>
      </c>
      <c r="BW105" s="19">
        <f>BV105*0</f>
        <v>0</v>
      </c>
      <c r="BX105" s="19">
        <v>0.25182594405845016</v>
      </c>
      <c r="BY105" s="19">
        <f>BX105*0</f>
        <v>0</v>
      </c>
      <c r="BZ105" s="19">
        <v>0.30034723745829878</v>
      </c>
      <c r="CA105" s="19">
        <f>BZ105*0</f>
        <v>0</v>
      </c>
      <c r="CB105" s="53"/>
      <c r="CC105" s="53"/>
      <c r="CD105" s="53"/>
      <c r="CE105" s="53"/>
      <c r="CF105" s="53"/>
      <c r="CG105" s="53"/>
      <c r="CH105" s="53"/>
      <c r="CI105" s="53"/>
    </row>
    <row r="106" spans="1:87" ht="39.950000000000003" customHeight="1" x14ac:dyDescent="0.75">
      <c r="A106" s="171"/>
      <c r="B106" s="17" t="s">
        <v>59</v>
      </c>
      <c r="C106" s="18" t="s">
        <v>144</v>
      </c>
      <c r="D106" s="19">
        <v>8.8133380337083192E-2</v>
      </c>
      <c r="E106" s="26">
        <f>D106*0</f>
        <v>0</v>
      </c>
      <c r="F106" s="19">
        <v>0.22103094379134472</v>
      </c>
      <c r="G106" s="19">
        <f>F106*0</f>
        <v>0</v>
      </c>
      <c r="H106" s="19">
        <v>0.14378492690205494</v>
      </c>
      <c r="I106" s="19">
        <f>H106*0</f>
        <v>0</v>
      </c>
      <c r="J106" s="19">
        <v>5.6413379927293332E-2</v>
      </c>
      <c r="K106" s="19">
        <f>J106*0</f>
        <v>0</v>
      </c>
      <c r="L106" s="19">
        <v>8.799383274931559E-2</v>
      </c>
      <c r="M106" s="19">
        <f>L106*0</f>
        <v>0</v>
      </c>
      <c r="N106" s="19">
        <v>6.017936110200095E-2</v>
      </c>
      <c r="O106" s="19">
        <f>N106*0</f>
        <v>0</v>
      </c>
      <c r="P106" s="19">
        <v>0.22918538720114109</v>
      </c>
      <c r="Q106" s="19">
        <f>N106*0</f>
        <v>0</v>
      </c>
      <c r="R106" s="19">
        <v>0.16931179539730959</v>
      </c>
      <c r="S106" s="19">
        <f>R106*0</f>
        <v>0</v>
      </c>
      <c r="T106" s="19">
        <v>0.24320655408598252</v>
      </c>
      <c r="U106" s="19">
        <f>T106*0</f>
        <v>0</v>
      </c>
      <c r="V106" s="19">
        <v>0.25358400838811618</v>
      </c>
      <c r="W106" s="19">
        <f>V106*0</f>
        <v>0</v>
      </c>
      <c r="X106" s="19">
        <v>8.1149495009557662E-2</v>
      </c>
      <c r="Y106" s="19">
        <f>X106*0</f>
        <v>0</v>
      </c>
      <c r="Z106" s="19">
        <v>0.10593439387964519</v>
      </c>
      <c r="AA106" s="19">
        <f>Z106*0</f>
        <v>0</v>
      </c>
      <c r="AB106" s="19">
        <v>0.10350190599771594</v>
      </c>
      <c r="AC106" s="19">
        <f>AB106*0</f>
        <v>0</v>
      </c>
      <c r="AD106" s="19">
        <v>0.21334823239414466</v>
      </c>
      <c r="AE106" s="19">
        <f>AD106*0</f>
        <v>0</v>
      </c>
      <c r="AF106" s="19">
        <v>0.18149969840633215</v>
      </c>
      <c r="AG106" s="21">
        <f>AF106*0</f>
        <v>0</v>
      </c>
      <c r="AH106" s="21">
        <v>0.13074850934725954</v>
      </c>
      <c r="AI106" s="21">
        <f>AH106*0</f>
        <v>0</v>
      </c>
      <c r="AJ106" s="19">
        <v>6.9028318058596494E-2</v>
      </c>
      <c r="AK106" s="19">
        <f>AJ106*0</f>
        <v>0</v>
      </c>
      <c r="AL106" s="19">
        <v>0.10679092718301098</v>
      </c>
      <c r="AM106" s="19">
        <f>AL106*0</f>
        <v>0</v>
      </c>
      <c r="AN106" s="19">
        <v>8.4146465695860928E-2</v>
      </c>
      <c r="AO106" s="19">
        <f>AN106*0</f>
        <v>0</v>
      </c>
      <c r="AP106" s="19">
        <v>0.21777561278993637</v>
      </c>
      <c r="AQ106" s="19">
        <f>AP106*0</f>
        <v>0</v>
      </c>
      <c r="AR106" s="19">
        <v>0.21474581346909768</v>
      </c>
      <c r="AS106" s="19">
        <f>AR106*0</f>
        <v>0</v>
      </c>
      <c r="AT106" s="19">
        <v>6.1105360563586307E-2</v>
      </c>
      <c r="AU106" s="19">
        <f>AT106*0</f>
        <v>0</v>
      </c>
      <c r="AV106" s="19">
        <v>9.8875188882303955E-2</v>
      </c>
      <c r="AW106" s="19">
        <f>AV106*0</f>
        <v>0</v>
      </c>
      <c r="AX106" s="19">
        <v>0.1651491482619897</v>
      </c>
      <c r="AY106" s="19">
        <f>AX106*0</f>
        <v>0</v>
      </c>
      <c r="AZ106" s="19">
        <v>0.25024373564746211</v>
      </c>
      <c r="BA106" s="19">
        <f>AZ106*0</f>
        <v>0</v>
      </c>
      <c r="BB106" s="19">
        <v>0.23991014790386209</v>
      </c>
      <c r="BC106" s="19">
        <f>BB106*0</f>
        <v>0</v>
      </c>
      <c r="BD106" s="19">
        <v>7.6719680324045442E-2</v>
      </c>
      <c r="BE106" s="19">
        <f>BD106*0</f>
        <v>0</v>
      </c>
      <c r="BF106" s="19">
        <v>0.16607382848122282</v>
      </c>
      <c r="BG106" s="19">
        <f>BF106*0</f>
        <v>0</v>
      </c>
      <c r="BH106" s="19">
        <v>0.29215080837594248</v>
      </c>
      <c r="BI106" s="19">
        <f>BH106*0</f>
        <v>0</v>
      </c>
      <c r="BJ106" s="19">
        <v>0.10220039353595693</v>
      </c>
      <c r="BK106" s="19">
        <f>BJ106*0</f>
        <v>0</v>
      </c>
      <c r="BL106" s="19">
        <v>0.22075791625346514</v>
      </c>
      <c r="BM106" s="19">
        <f>BL106*0</f>
        <v>0</v>
      </c>
      <c r="BN106" s="19">
        <v>0.10545928130991458</v>
      </c>
      <c r="BO106" s="19">
        <f>BN106*0</f>
        <v>0</v>
      </c>
      <c r="BP106" s="19">
        <v>0.23883337521331263</v>
      </c>
      <c r="BQ106" s="19">
        <f>BP106*0</f>
        <v>0</v>
      </c>
      <c r="BR106" s="19">
        <v>0.16112979096321575</v>
      </c>
      <c r="BS106" s="19">
        <f>BR106*0</f>
        <v>0</v>
      </c>
      <c r="BT106" s="19">
        <v>7.5906191873945636E-2</v>
      </c>
      <c r="BU106" s="19">
        <f>BT106*0</f>
        <v>0</v>
      </c>
      <c r="BV106" s="19">
        <v>0.22059816203893359</v>
      </c>
      <c r="BW106" s="19">
        <f>BV106*0</f>
        <v>0</v>
      </c>
      <c r="BX106" s="19">
        <v>0.11979444081748991</v>
      </c>
      <c r="BY106" s="19">
        <f>BX106*0</f>
        <v>0</v>
      </c>
      <c r="BZ106" s="19">
        <v>0.13644620041828065</v>
      </c>
      <c r="CA106" s="19">
        <f>BZ106*0</f>
        <v>0</v>
      </c>
      <c r="CB106" s="53"/>
      <c r="CC106" s="53"/>
      <c r="CD106" s="53"/>
      <c r="CE106" s="53"/>
      <c r="CF106" s="53"/>
      <c r="CG106" s="53"/>
      <c r="CH106" s="53"/>
      <c r="CI106" s="53"/>
    </row>
    <row r="107" spans="1:87" ht="18.75" customHeight="1" x14ac:dyDescent="0.75">
      <c r="A107" s="172"/>
      <c r="B107" s="7" t="s">
        <v>147</v>
      </c>
      <c r="C107" s="8"/>
      <c r="D107" s="34"/>
      <c r="E107" s="34">
        <f>SUM(E104:E106)</f>
        <v>0.76737957907610133</v>
      </c>
      <c r="F107" s="34"/>
      <c r="G107" s="34">
        <f>SUM(G104:G106)</f>
        <v>0.69562389988600581</v>
      </c>
      <c r="H107" s="34"/>
      <c r="I107" s="34">
        <f>SUM(I104:I106)</f>
        <v>0.60135909823294764</v>
      </c>
      <c r="J107" s="34"/>
      <c r="K107" s="34">
        <f>SUM(K104:K106)</f>
        <v>0.84187883510441286</v>
      </c>
      <c r="L107" s="34"/>
      <c r="M107" s="34">
        <f>SUM(M104:M106)</f>
        <v>0.80536142436648139</v>
      </c>
      <c r="N107" s="34"/>
      <c r="O107" s="34">
        <f>SUM(O104:O106)</f>
        <v>0.85291197676270936</v>
      </c>
      <c r="P107" s="34"/>
      <c r="Q107" s="34">
        <f>SUM(Q104:Q106)</f>
        <v>0.55835753301557167</v>
      </c>
      <c r="R107" s="34"/>
      <c r="S107" s="34">
        <f>SUM(S104:S106)</f>
        <v>0.65036952633604783</v>
      </c>
      <c r="T107" s="34"/>
      <c r="U107" s="34">
        <f>SUM(U104:U106)</f>
        <v>0.45546253659328756</v>
      </c>
      <c r="V107" s="34"/>
      <c r="W107" s="34">
        <f>SUM(W104:W106)</f>
        <v>0.47371467707112946</v>
      </c>
      <c r="X107" s="34"/>
      <c r="Y107" s="34">
        <f>SUM(Y104:Y106)</f>
        <v>0.86366648944049995</v>
      </c>
      <c r="Z107" s="34"/>
      <c r="AA107" s="34">
        <f>SUM(AA104:AA106)</f>
        <v>0.80252340091873098</v>
      </c>
      <c r="AB107" s="34"/>
      <c r="AC107" s="34">
        <f>SUM(AC104:AC106)</f>
        <v>0.76618096513227041</v>
      </c>
      <c r="AD107" s="34"/>
      <c r="AE107" s="34">
        <f>SUM(AE104:AE106)</f>
        <v>0.71844506210901704</v>
      </c>
      <c r="AF107" s="34"/>
      <c r="AG107" s="34">
        <f>SUM(AG104:AG106)</f>
        <v>0.72909442701978699</v>
      </c>
      <c r="AH107" s="34"/>
      <c r="AI107" s="34">
        <f>SUM(AI104:AI106)</f>
        <v>0.74128073974248654</v>
      </c>
      <c r="AJ107" s="34"/>
      <c r="AK107" s="34">
        <f>SUM(AK104:AK106)</f>
        <v>0.84779676219144762</v>
      </c>
      <c r="AL107" s="34"/>
      <c r="AM107" s="34">
        <f>SUM(AM104:AM106)</f>
        <v>0.80456541988715491</v>
      </c>
      <c r="AN107" s="34"/>
      <c r="AO107" s="34">
        <f>SUM(AO104:AO106)</f>
        <v>0.8356264137542817</v>
      </c>
      <c r="AP107" s="34"/>
      <c r="AQ107" s="34">
        <f>SUM(AQ104:AQ106)</f>
        <v>0.49803610571067025</v>
      </c>
      <c r="AR107" s="34"/>
      <c r="AS107" s="34">
        <f>SUM(AS104:AS106)</f>
        <v>0.65160220664228008</v>
      </c>
      <c r="AT107" s="34"/>
      <c r="AU107" s="34">
        <f>SUM(AU104:AU106)</f>
        <v>0.8549551668722708</v>
      </c>
      <c r="AV107" s="34"/>
      <c r="AW107" s="34">
        <f>SUM(AW104:AW106)</f>
        <v>0.81968229791513691</v>
      </c>
      <c r="AX107" s="34"/>
      <c r="AY107" s="34">
        <f>SUM(AY104:AY106)</f>
        <v>0.67370990630648953</v>
      </c>
      <c r="AZ107" s="34"/>
      <c r="BA107" s="34">
        <f>SUM(BA104:BA106)</f>
        <v>0.54358504370571414</v>
      </c>
      <c r="BB107" s="34"/>
      <c r="BC107" s="34">
        <f>SUM(BC104:BC106)</f>
        <v>0.56398967521482035</v>
      </c>
      <c r="BD107" s="34"/>
      <c r="BE107" s="34">
        <f>SUM(BE104:BE106)</f>
        <v>0.85140166227174163</v>
      </c>
      <c r="BF107" s="34"/>
      <c r="BG107" s="34">
        <f>SUM(BG104:BG106)</f>
        <v>0.66361661297468832</v>
      </c>
      <c r="BH107" s="34"/>
      <c r="BI107" s="34">
        <f>SUM(BI104:BI106)</f>
        <v>0.46942388060350299</v>
      </c>
      <c r="BJ107" s="34"/>
      <c r="BK107" s="34">
        <f>SUM(BK104:BK106)</f>
        <v>0.67533469888114639</v>
      </c>
      <c r="BL107" s="34"/>
      <c r="BM107" s="34">
        <f>SUM(BM104:BM106)</f>
        <v>0.45443695714495952</v>
      </c>
      <c r="BN107" s="34"/>
      <c r="BO107" s="34">
        <f>SUM(BO104:BO106)</f>
        <v>0.82555512860359737</v>
      </c>
      <c r="BP107" s="34"/>
      <c r="BQ107" s="34">
        <f>SUM(BQ104:BQ106)</f>
        <v>0.50752196853932197</v>
      </c>
      <c r="BR107" s="34"/>
      <c r="BS107" s="34">
        <f>SUM(BS104:BS106)</f>
        <v>0.2417311292332826</v>
      </c>
      <c r="BT107" s="34"/>
      <c r="BU107" s="34">
        <f>SUM(BU104:BU106)</f>
        <v>0.75497378662676018</v>
      </c>
      <c r="BV107" s="34"/>
      <c r="BW107" s="34">
        <f>SUM(BW104:BW106)</f>
        <v>0.54776327153947368</v>
      </c>
      <c r="BX107" s="34"/>
      <c r="BY107" s="34">
        <f>SUM(BY104:BY106)</f>
        <v>0.62837961512405716</v>
      </c>
      <c r="BZ107" s="34"/>
      <c r="CA107" s="34">
        <f>SUM(CA104:CA106)</f>
        <v>0.56320656212341813</v>
      </c>
      <c r="CB107" s="34"/>
      <c r="CC107" s="53"/>
      <c r="CD107" s="53"/>
      <c r="CE107" s="53"/>
      <c r="CF107" s="53"/>
      <c r="CG107" s="53"/>
      <c r="CH107" s="53"/>
      <c r="CI107" s="53"/>
    </row>
    <row r="108" spans="1:87" ht="20.149999999999999" customHeight="1" thickBot="1" x14ac:dyDescent="0.9">
      <c r="A108" s="172"/>
      <c r="B108" s="7" t="s">
        <v>40</v>
      </c>
      <c r="C108" s="8" t="s">
        <v>143</v>
      </c>
      <c r="D108" s="22">
        <v>855</v>
      </c>
      <c r="E108" s="48"/>
      <c r="F108" s="24">
        <v>851</v>
      </c>
      <c r="G108" s="24"/>
      <c r="H108" s="24">
        <v>861</v>
      </c>
      <c r="I108" s="24"/>
      <c r="J108" s="24">
        <v>871</v>
      </c>
      <c r="K108" s="24"/>
      <c r="L108" s="24">
        <v>862</v>
      </c>
      <c r="M108" s="24"/>
      <c r="N108" s="24">
        <v>857</v>
      </c>
      <c r="O108" s="24"/>
      <c r="P108" s="24">
        <v>849</v>
      </c>
      <c r="Q108" s="24"/>
      <c r="R108" s="24">
        <v>854</v>
      </c>
      <c r="S108" s="24"/>
      <c r="T108" s="24">
        <v>861</v>
      </c>
      <c r="U108" s="24"/>
      <c r="V108" s="24">
        <v>852</v>
      </c>
      <c r="W108" s="24"/>
      <c r="X108" s="24">
        <v>871</v>
      </c>
      <c r="Y108" s="24"/>
      <c r="Z108" s="24">
        <v>853</v>
      </c>
      <c r="AA108" s="24"/>
      <c r="AB108" s="24">
        <v>848</v>
      </c>
      <c r="AC108" s="24"/>
      <c r="AD108" s="24">
        <v>869</v>
      </c>
      <c r="AE108" s="24"/>
      <c r="AF108" s="24">
        <v>882</v>
      </c>
      <c r="AG108" s="25"/>
      <c r="AH108" s="25">
        <v>849</v>
      </c>
      <c r="AI108" s="25"/>
      <c r="AJ108" s="24">
        <v>851</v>
      </c>
      <c r="AK108" s="24"/>
      <c r="AL108" s="24">
        <v>857</v>
      </c>
      <c r="AM108" s="24"/>
      <c r="AN108" s="24">
        <v>857</v>
      </c>
      <c r="AO108" s="24"/>
      <c r="AP108" s="24">
        <v>859</v>
      </c>
      <c r="AQ108" s="24"/>
      <c r="AR108" s="24">
        <v>853</v>
      </c>
      <c r="AS108" s="24"/>
      <c r="AT108" s="24">
        <v>855</v>
      </c>
      <c r="AU108" s="24"/>
      <c r="AV108" s="24">
        <v>861</v>
      </c>
      <c r="AW108" s="24"/>
      <c r="AX108" s="24">
        <v>849</v>
      </c>
      <c r="AY108" s="24"/>
      <c r="AZ108" s="24">
        <v>855</v>
      </c>
      <c r="BA108" s="24"/>
      <c r="BB108" s="24">
        <v>846</v>
      </c>
      <c r="BC108" s="24"/>
      <c r="BD108" s="24">
        <v>878</v>
      </c>
      <c r="BE108" s="24"/>
      <c r="BF108" s="24">
        <v>853</v>
      </c>
      <c r="BG108" s="24"/>
      <c r="BH108" s="24">
        <v>860</v>
      </c>
      <c r="BI108" s="24"/>
      <c r="BJ108" s="24">
        <v>855</v>
      </c>
      <c r="BK108" s="24"/>
      <c r="BL108" s="24">
        <v>853</v>
      </c>
      <c r="BM108" s="24"/>
      <c r="BN108" s="24">
        <v>839</v>
      </c>
      <c r="BO108" s="24"/>
      <c r="BP108" s="24">
        <v>855</v>
      </c>
      <c r="BQ108" s="24"/>
      <c r="BR108" s="24">
        <v>856</v>
      </c>
      <c r="BS108" s="24"/>
      <c r="BT108" s="24">
        <v>865</v>
      </c>
      <c r="BU108" s="24"/>
      <c r="BV108" s="24">
        <v>846</v>
      </c>
      <c r="BW108" s="24"/>
      <c r="BX108" s="24">
        <v>851</v>
      </c>
      <c r="BY108" s="24"/>
      <c r="BZ108" s="24">
        <v>853</v>
      </c>
      <c r="CA108" s="24"/>
      <c r="CB108" s="53"/>
      <c r="CC108" s="53"/>
      <c r="CD108" s="53"/>
      <c r="CE108" s="53"/>
      <c r="CF108" s="53"/>
      <c r="CG108" s="53"/>
      <c r="CH108" s="53"/>
      <c r="CI108" s="53"/>
    </row>
    <row r="109" spans="1:87" ht="24.95" customHeight="1" x14ac:dyDescent="0.75">
      <c r="A109" s="170" t="s">
        <v>79</v>
      </c>
      <c r="B109" s="12" t="s">
        <v>75</v>
      </c>
      <c r="C109" s="13" t="s">
        <v>144</v>
      </c>
      <c r="D109" s="14">
        <v>0.75428553789041719</v>
      </c>
      <c r="E109" s="26">
        <f>D109*1</f>
        <v>0.75428553789041719</v>
      </c>
      <c r="F109" s="14">
        <v>0.70885487772378786</v>
      </c>
      <c r="G109" s="14">
        <f>F109*1</f>
        <v>0.70885487772378786</v>
      </c>
      <c r="H109" s="14">
        <v>0.52790508720544604</v>
      </c>
      <c r="I109" s="14">
        <f>H109*1</f>
        <v>0.52790508720544604</v>
      </c>
      <c r="J109" s="14">
        <v>0.80833868310015944</v>
      </c>
      <c r="K109" s="14">
        <f>J109*1</f>
        <v>0.80833868310015944</v>
      </c>
      <c r="L109" s="14">
        <v>0.70316382338492101</v>
      </c>
      <c r="M109" s="14">
        <f>L109*1</f>
        <v>0.70316382338492101</v>
      </c>
      <c r="N109" s="14">
        <v>0.77156635962680253</v>
      </c>
      <c r="O109" s="14">
        <f>N109*1</f>
        <v>0.77156635962680253</v>
      </c>
      <c r="P109" s="14">
        <v>0.60574676183195009</v>
      </c>
      <c r="Q109" s="14">
        <f>P109*1</f>
        <v>0.60574676183195009</v>
      </c>
      <c r="R109" s="14">
        <v>0.65043864322961975</v>
      </c>
      <c r="S109" s="14">
        <f>R109*1</f>
        <v>0.65043864322961975</v>
      </c>
      <c r="T109" s="14">
        <v>0.63547512441035281</v>
      </c>
      <c r="U109" s="14">
        <f>T109*1</f>
        <v>0.63547512441035281</v>
      </c>
      <c r="V109" s="14">
        <v>0.48972065487638228</v>
      </c>
      <c r="W109" s="14">
        <f>V109*1</f>
        <v>0.48972065487638228</v>
      </c>
      <c r="X109" s="14">
        <v>0.70012849172959557</v>
      </c>
      <c r="Y109" s="14">
        <f>X109*1</f>
        <v>0.70012849172959557</v>
      </c>
      <c r="Z109" s="14">
        <v>0.79685855102370118</v>
      </c>
      <c r="AA109" s="14">
        <f>Z109*1</f>
        <v>0.79685855102370118</v>
      </c>
      <c r="AB109" s="14">
        <v>0.83318353002497891</v>
      </c>
      <c r="AC109" s="14">
        <f>AB109*1</f>
        <v>0.83318353002497891</v>
      </c>
      <c r="AD109" s="14">
        <v>0.75007128928500943</v>
      </c>
      <c r="AE109" s="14">
        <f>AD109*1</f>
        <v>0.75007128928500943</v>
      </c>
      <c r="AF109" s="14">
        <v>0.74598556675415839</v>
      </c>
      <c r="AG109" s="16">
        <f>AF109*1</f>
        <v>0.74598556675415839</v>
      </c>
      <c r="AH109" s="16">
        <v>0.78761335728518445</v>
      </c>
      <c r="AI109" s="16">
        <f>AH109*1</f>
        <v>0.78761335728518445</v>
      </c>
      <c r="AJ109" s="14">
        <v>0.80055970500469897</v>
      </c>
      <c r="AK109" s="14">
        <f>AJ109*1</f>
        <v>0.80055970500469897</v>
      </c>
      <c r="AL109" s="14">
        <v>0.78390223822103167</v>
      </c>
      <c r="AM109" s="14">
        <f>AL109*1</f>
        <v>0.78390223822103167</v>
      </c>
      <c r="AN109" s="14">
        <v>0.84326178616188263</v>
      </c>
      <c r="AO109" s="14">
        <f>AN109*1</f>
        <v>0.84326178616188263</v>
      </c>
      <c r="AP109" s="14">
        <v>0.47820947132961622</v>
      </c>
      <c r="AQ109" s="14">
        <f>AP109*1</f>
        <v>0.47820947132961622</v>
      </c>
      <c r="AR109" s="14">
        <v>0.73291760376442872</v>
      </c>
      <c r="AS109" s="14">
        <f>AR109*1</f>
        <v>0.73291760376442872</v>
      </c>
      <c r="AT109" s="14">
        <v>0.78776660019632605</v>
      </c>
      <c r="AU109" s="14">
        <f>AT109*1</f>
        <v>0.78776660019632605</v>
      </c>
      <c r="AV109" s="14">
        <v>0.78003568811800494</v>
      </c>
      <c r="AW109" s="14">
        <f>AV109*1</f>
        <v>0.78003568811800494</v>
      </c>
      <c r="AX109" s="14">
        <v>0.72043757958323207</v>
      </c>
      <c r="AY109" s="14">
        <f>AX109*1</f>
        <v>0.72043757958323207</v>
      </c>
      <c r="AZ109" s="14">
        <v>0.56267650935677083</v>
      </c>
      <c r="BA109" s="14">
        <f>AZ109*1</f>
        <v>0.56267650935677083</v>
      </c>
      <c r="BB109" s="14">
        <v>0.64731292935182649</v>
      </c>
      <c r="BC109" s="14">
        <f>BB109*1</f>
        <v>0.64731292935182649</v>
      </c>
      <c r="BD109" s="14">
        <v>0.77518627998354983</v>
      </c>
      <c r="BE109" s="14">
        <f>BD109*1</f>
        <v>0.77518627998354983</v>
      </c>
      <c r="BF109" s="14">
        <v>0.47001930947820791</v>
      </c>
      <c r="BG109" s="14">
        <f>BF109*1</f>
        <v>0.47001930947820791</v>
      </c>
      <c r="BH109" s="14">
        <v>0.53834855973967766</v>
      </c>
      <c r="BI109" s="14">
        <f>BH109*1</f>
        <v>0.53834855973967766</v>
      </c>
      <c r="BJ109" s="14">
        <v>0.50258477038269089</v>
      </c>
      <c r="BK109" s="14">
        <f>BJ109*1</f>
        <v>0.50258477038269089</v>
      </c>
      <c r="BL109" s="14">
        <v>0.40355466689327746</v>
      </c>
      <c r="BM109" s="14">
        <f>BL109*1</f>
        <v>0.40355466689327746</v>
      </c>
      <c r="BN109" s="14">
        <v>0.69042435662611834</v>
      </c>
      <c r="BO109" s="14">
        <f>BN109*1</f>
        <v>0.69042435662611834</v>
      </c>
      <c r="BP109" s="14">
        <v>0.60532471287770528</v>
      </c>
      <c r="BQ109" s="14">
        <f>BP109*1</f>
        <v>0.60532471287770528</v>
      </c>
      <c r="BR109" s="14">
        <v>0.58243698703161095</v>
      </c>
      <c r="BS109" s="14">
        <f>BR109*1</f>
        <v>0.58243698703161095</v>
      </c>
      <c r="BT109" s="14">
        <v>0.66103158956383334</v>
      </c>
      <c r="BU109" s="14">
        <f>BT109*1</f>
        <v>0.66103158956383334</v>
      </c>
      <c r="BV109" s="14">
        <v>0.74863404468510908</v>
      </c>
      <c r="BW109" s="14">
        <f>BV109*1</f>
        <v>0.74863404468510908</v>
      </c>
      <c r="BX109" s="14">
        <v>0.68760607822356989</v>
      </c>
      <c r="BY109" s="14">
        <f>BX109*1</f>
        <v>0.68760607822356989</v>
      </c>
      <c r="BZ109" s="14">
        <v>0.5748497353971892</v>
      </c>
      <c r="CA109" s="14">
        <f>BZ109*1</f>
        <v>0.5748497353971892</v>
      </c>
      <c r="CB109" s="53"/>
      <c r="CC109" s="53"/>
      <c r="CD109" s="53"/>
      <c r="CE109" s="53"/>
      <c r="CF109" s="53"/>
      <c r="CG109" s="53"/>
      <c r="CH109" s="53"/>
      <c r="CI109" s="53"/>
    </row>
    <row r="110" spans="1:87" ht="24.95" customHeight="1" x14ac:dyDescent="0.75">
      <c r="A110" s="171"/>
      <c r="B110" s="17" t="s">
        <v>76</v>
      </c>
      <c r="C110" s="18" t="s">
        <v>144</v>
      </c>
      <c r="D110" s="19">
        <v>0.17523881434148753</v>
      </c>
      <c r="E110" s="24">
        <f>D110*0</f>
        <v>0</v>
      </c>
      <c r="F110" s="19">
        <v>0.14811562004570383</v>
      </c>
      <c r="G110" s="19">
        <f>F110*0</f>
        <v>0</v>
      </c>
      <c r="H110" s="19">
        <v>0.37046130143845685</v>
      </c>
      <c r="I110" s="19">
        <f>H110*0</f>
        <v>0</v>
      </c>
      <c r="J110" s="19">
        <v>0.11762240560780984</v>
      </c>
      <c r="K110" s="19">
        <f>J110*0</f>
        <v>0</v>
      </c>
      <c r="L110" s="19">
        <v>0.20173254313423708</v>
      </c>
      <c r="M110" s="19">
        <f>L110*0</f>
        <v>0</v>
      </c>
      <c r="N110" s="19">
        <v>0.17205500000111726</v>
      </c>
      <c r="O110" s="19">
        <f>N110*0</f>
        <v>0</v>
      </c>
      <c r="P110" s="19">
        <v>0.24934646151618722</v>
      </c>
      <c r="Q110" s="19">
        <f>P110*0</f>
        <v>0</v>
      </c>
      <c r="R110" s="19">
        <v>0.25942033478037513</v>
      </c>
      <c r="S110" s="19">
        <f>R110*0</f>
        <v>0</v>
      </c>
      <c r="T110" s="19">
        <v>0.2312677281268905</v>
      </c>
      <c r="U110" s="19">
        <f>T110*0</f>
        <v>0</v>
      </c>
      <c r="V110" s="19">
        <v>0.33419345247380206</v>
      </c>
      <c r="W110" s="19">
        <f>V110*0</f>
        <v>0</v>
      </c>
      <c r="X110" s="19">
        <v>0.22746006814974906</v>
      </c>
      <c r="Y110" s="19">
        <f>X110*0</f>
        <v>0</v>
      </c>
      <c r="Z110" s="19">
        <v>0.14684156953206487</v>
      </c>
      <c r="AA110" s="19">
        <f>Z110*0</f>
        <v>0</v>
      </c>
      <c r="AB110" s="19">
        <v>0.12088511801737248</v>
      </c>
      <c r="AC110" s="19">
        <f>AB110*0</f>
        <v>0</v>
      </c>
      <c r="AD110" s="19">
        <v>0.13432217681003294</v>
      </c>
      <c r="AE110" s="19">
        <f>AD110*0</f>
        <v>0</v>
      </c>
      <c r="AF110" s="19">
        <v>0.1199400034586012</v>
      </c>
      <c r="AG110" s="21">
        <f>AF110*0</f>
        <v>0</v>
      </c>
      <c r="AH110" s="21">
        <v>0.15509225866334561</v>
      </c>
      <c r="AI110" s="21">
        <f>AH110*0</f>
        <v>0</v>
      </c>
      <c r="AJ110" s="19">
        <v>0.12280025250001378</v>
      </c>
      <c r="AK110" s="19">
        <f>AJ110*0</f>
        <v>0</v>
      </c>
      <c r="AL110" s="19">
        <v>0.12370808204857858</v>
      </c>
      <c r="AM110" s="19">
        <f>AL110*0</f>
        <v>0</v>
      </c>
      <c r="AN110" s="19">
        <v>9.3817026824805139E-2</v>
      </c>
      <c r="AO110" s="19">
        <f>AN110*0</f>
        <v>0</v>
      </c>
      <c r="AP110" s="19">
        <v>0.3668245500559893</v>
      </c>
      <c r="AQ110" s="19">
        <f>AP110*0</f>
        <v>0</v>
      </c>
      <c r="AR110" s="19">
        <v>0.13947107319017099</v>
      </c>
      <c r="AS110" s="19">
        <f>AR110*0</f>
        <v>0</v>
      </c>
      <c r="AT110" s="19">
        <v>0.14613740631433758</v>
      </c>
      <c r="AU110" s="19">
        <f>AT110*0</f>
        <v>0</v>
      </c>
      <c r="AV110" s="19">
        <v>0.13537923080553699</v>
      </c>
      <c r="AW110" s="19">
        <f>AV110*0</f>
        <v>0</v>
      </c>
      <c r="AX110" s="19">
        <v>0.17966664715967418</v>
      </c>
      <c r="AY110" s="19">
        <f>AX110*0</f>
        <v>0</v>
      </c>
      <c r="AZ110" s="19">
        <v>0.28442542573156787</v>
      </c>
      <c r="BA110" s="19">
        <f>AZ110*0</f>
        <v>0</v>
      </c>
      <c r="BB110" s="19">
        <v>0.28100383118756617</v>
      </c>
      <c r="BC110" s="19">
        <f>BB110*0</f>
        <v>0</v>
      </c>
      <c r="BD110" s="19">
        <v>0.1487960041382852</v>
      </c>
      <c r="BE110" s="19">
        <f>BD110*0</f>
        <v>0</v>
      </c>
      <c r="BF110" s="19">
        <v>0.39662032571898193</v>
      </c>
      <c r="BG110" s="19">
        <f>BF110*0</f>
        <v>0</v>
      </c>
      <c r="BH110" s="19">
        <v>0.32334680908910846</v>
      </c>
      <c r="BI110" s="19">
        <f>BH110*0</f>
        <v>0</v>
      </c>
      <c r="BJ110" s="19">
        <v>0.43422016224896237</v>
      </c>
      <c r="BK110" s="19">
        <f>BJ110*0</f>
        <v>0</v>
      </c>
      <c r="BL110" s="19">
        <v>0.41509737424998128</v>
      </c>
      <c r="BM110" s="19">
        <f>BL110*0</f>
        <v>0</v>
      </c>
      <c r="BN110" s="19">
        <v>0.19090329970691763</v>
      </c>
      <c r="BO110" s="19">
        <f>BN110*0</f>
        <v>0</v>
      </c>
      <c r="BP110" s="19">
        <v>0.25535898365633575</v>
      </c>
      <c r="BQ110" s="19">
        <f>BP110*0</f>
        <v>0</v>
      </c>
      <c r="BR110" s="19">
        <v>0.35455686223944061</v>
      </c>
      <c r="BS110" s="19">
        <f>BR110*0</f>
        <v>0</v>
      </c>
      <c r="BT110" s="19">
        <v>0.2747422870745268</v>
      </c>
      <c r="BU110" s="19">
        <f>BT110*0</f>
        <v>0</v>
      </c>
      <c r="BV110" s="19">
        <v>0.17036004247174447</v>
      </c>
      <c r="BW110" s="19">
        <f>BV110*0</f>
        <v>0</v>
      </c>
      <c r="BX110" s="19">
        <v>0.22619197427157989</v>
      </c>
      <c r="BY110" s="19">
        <f>BX110*0</f>
        <v>0</v>
      </c>
      <c r="BZ110" s="19">
        <v>0.29343800126389835</v>
      </c>
      <c r="CA110" s="19">
        <f>BZ110*0</f>
        <v>0</v>
      </c>
      <c r="CB110" s="53"/>
      <c r="CC110" s="53"/>
      <c r="CD110" s="53"/>
      <c r="CE110" s="53"/>
      <c r="CF110" s="53"/>
      <c r="CG110" s="53"/>
      <c r="CH110" s="53"/>
      <c r="CI110" s="53"/>
    </row>
    <row r="111" spans="1:87" ht="39.950000000000003" customHeight="1" x14ac:dyDescent="0.75">
      <c r="A111" s="171"/>
      <c r="B111" s="17" t="s">
        <v>59</v>
      </c>
      <c r="C111" s="18" t="s">
        <v>144</v>
      </c>
      <c r="D111" s="19">
        <v>7.0475647768095229E-2</v>
      </c>
      <c r="E111" s="26">
        <f>D111*0</f>
        <v>0</v>
      </c>
      <c r="F111" s="19">
        <v>0.14302950223050867</v>
      </c>
      <c r="G111" s="19">
        <f>F111*0</f>
        <v>0</v>
      </c>
      <c r="H111" s="19">
        <v>0.10163361135609804</v>
      </c>
      <c r="I111" s="19">
        <f>H111*0</f>
        <v>0</v>
      </c>
      <c r="J111" s="19">
        <v>7.4038911292031453E-2</v>
      </c>
      <c r="K111" s="19">
        <f>J111*0</f>
        <v>0</v>
      </c>
      <c r="L111" s="19">
        <v>9.5103633480845093E-2</v>
      </c>
      <c r="M111" s="19">
        <f>L111*0</f>
        <v>0</v>
      </c>
      <c r="N111" s="19">
        <v>5.6378640372081096E-2</v>
      </c>
      <c r="O111" s="19">
        <f>N111*0</f>
        <v>0</v>
      </c>
      <c r="P111" s="19">
        <v>0.14490677665186341</v>
      </c>
      <c r="Q111" s="19">
        <f>P111*0</f>
        <v>0</v>
      </c>
      <c r="R111" s="19">
        <v>9.0141021990008119E-2</v>
      </c>
      <c r="S111" s="19">
        <f>R111*0</f>
        <v>0</v>
      </c>
      <c r="T111" s="19">
        <v>0.1332571474627543</v>
      </c>
      <c r="U111" s="19">
        <f>T111*0</f>
        <v>0</v>
      </c>
      <c r="V111" s="19">
        <v>0.17608589264980942</v>
      </c>
      <c r="W111" s="19">
        <f>V111*0</f>
        <v>0</v>
      </c>
      <c r="X111" s="19">
        <v>7.2411440120657644E-2</v>
      </c>
      <c r="Y111" s="19">
        <f>X111*0</f>
        <v>0</v>
      </c>
      <c r="Z111" s="19">
        <v>5.6299879444235541E-2</v>
      </c>
      <c r="AA111" s="19">
        <f>Z111*0</f>
        <v>0</v>
      </c>
      <c r="AB111" s="19">
        <v>4.5931351957649087E-2</v>
      </c>
      <c r="AC111" s="19">
        <f>AB111*0</f>
        <v>0</v>
      </c>
      <c r="AD111" s="19">
        <v>0.11560653390495668</v>
      </c>
      <c r="AE111" s="19">
        <f>AD111*0</f>
        <v>0</v>
      </c>
      <c r="AF111" s="19">
        <v>0.13407442978724088</v>
      </c>
      <c r="AG111" s="21">
        <f>AF111*0</f>
        <v>0</v>
      </c>
      <c r="AH111" s="21">
        <v>5.7294384051470859E-2</v>
      </c>
      <c r="AI111" s="21">
        <f>AH111*0</f>
        <v>0</v>
      </c>
      <c r="AJ111" s="19">
        <v>7.6640042495288344E-2</v>
      </c>
      <c r="AK111" s="19">
        <f>AJ111*0</f>
        <v>0</v>
      </c>
      <c r="AL111" s="19">
        <v>9.2389679730387614E-2</v>
      </c>
      <c r="AM111" s="19">
        <f>AL111*0</f>
        <v>0</v>
      </c>
      <c r="AN111" s="19">
        <v>6.2921187013311675E-2</v>
      </c>
      <c r="AO111" s="19">
        <f>AN111*0</f>
        <v>0</v>
      </c>
      <c r="AP111" s="19">
        <v>0.15496597861439065</v>
      </c>
      <c r="AQ111" s="19">
        <f>AP111*0</f>
        <v>0</v>
      </c>
      <c r="AR111" s="19">
        <v>0.12761132304540379</v>
      </c>
      <c r="AS111" s="19">
        <f>AR111*0</f>
        <v>0</v>
      </c>
      <c r="AT111" s="19">
        <v>6.6095993489335994E-2</v>
      </c>
      <c r="AU111" s="19">
        <f>AT111*0</f>
        <v>0</v>
      </c>
      <c r="AV111" s="19">
        <v>8.4585081076457957E-2</v>
      </c>
      <c r="AW111" s="19">
        <f>AV111*0</f>
        <v>0</v>
      </c>
      <c r="AX111" s="19">
        <v>9.9895773257096851E-2</v>
      </c>
      <c r="AY111" s="19">
        <f>AX111*0</f>
        <v>0</v>
      </c>
      <c r="AZ111" s="19">
        <v>0.15289806491166294</v>
      </c>
      <c r="BA111" s="19">
        <f>AZ111*0</f>
        <v>0</v>
      </c>
      <c r="BB111" s="19">
        <v>7.168323946060888E-2</v>
      </c>
      <c r="BC111" s="19">
        <f>BB111*0</f>
        <v>0</v>
      </c>
      <c r="BD111" s="19">
        <v>7.6017715878163375E-2</v>
      </c>
      <c r="BE111" s="19">
        <f>BD111*0</f>
        <v>0</v>
      </c>
      <c r="BF111" s="19">
        <v>0.13336036480280741</v>
      </c>
      <c r="BG111" s="19">
        <f>BF111*0</f>
        <v>0</v>
      </c>
      <c r="BH111" s="19">
        <v>0.13830463117121405</v>
      </c>
      <c r="BI111" s="19">
        <f>BH111*0</f>
        <v>0</v>
      </c>
      <c r="BJ111" s="19">
        <v>6.3195067368344293E-2</v>
      </c>
      <c r="BK111" s="19">
        <f>BJ111*0</f>
        <v>0</v>
      </c>
      <c r="BL111" s="19">
        <v>0.18134795885673818</v>
      </c>
      <c r="BM111" s="19">
        <f>BL111*0</f>
        <v>0</v>
      </c>
      <c r="BN111" s="19">
        <v>0.11867234366696247</v>
      </c>
      <c r="BO111" s="19">
        <f>BN111*0</f>
        <v>0</v>
      </c>
      <c r="BP111" s="19">
        <v>0.13931630346595622</v>
      </c>
      <c r="BQ111" s="19">
        <f>BP111*0</f>
        <v>0</v>
      </c>
      <c r="BR111" s="19">
        <v>6.3006150728951119E-2</v>
      </c>
      <c r="BS111" s="19">
        <f>BR111*0</f>
        <v>0</v>
      </c>
      <c r="BT111" s="19">
        <v>6.4226123361637841E-2</v>
      </c>
      <c r="BU111" s="19">
        <f>BT111*0</f>
        <v>0</v>
      </c>
      <c r="BV111" s="19">
        <v>8.1005912843142125E-2</v>
      </c>
      <c r="BW111" s="19">
        <f>BV111*0</f>
        <v>0</v>
      </c>
      <c r="BX111" s="19">
        <v>8.6201947504848331E-2</v>
      </c>
      <c r="BY111" s="19">
        <f>BX111*0</f>
        <v>0</v>
      </c>
      <c r="BZ111" s="19">
        <v>0.13171226333891034</v>
      </c>
      <c r="CA111" s="19">
        <f>BZ111*0</f>
        <v>0</v>
      </c>
      <c r="CB111" s="53"/>
      <c r="CC111" s="53"/>
      <c r="CD111" s="53"/>
      <c r="CE111" s="53"/>
      <c r="CF111" s="53"/>
      <c r="CG111" s="53"/>
      <c r="CH111" s="53"/>
      <c r="CI111" s="53"/>
    </row>
    <row r="112" spans="1:87" ht="18.75" customHeight="1" x14ac:dyDescent="0.75">
      <c r="A112" s="172"/>
      <c r="B112" s="7" t="s">
        <v>147</v>
      </c>
      <c r="C112" s="8"/>
      <c r="D112" s="34"/>
      <c r="E112" s="34">
        <f>SUM(E109:E111)</f>
        <v>0.75428553789041719</v>
      </c>
      <c r="F112" s="34"/>
      <c r="G112" s="34">
        <f>SUM(G109:G111)</f>
        <v>0.70885487772378786</v>
      </c>
      <c r="H112" s="34"/>
      <c r="I112" s="34">
        <f>SUM(I109:I111)</f>
        <v>0.52790508720544604</v>
      </c>
      <c r="J112" s="34"/>
      <c r="K112" s="34">
        <f>SUM(K109:K111)</f>
        <v>0.80833868310015944</v>
      </c>
      <c r="L112" s="34"/>
      <c r="M112" s="34">
        <f>SUM(M109:M111)</f>
        <v>0.70316382338492101</v>
      </c>
      <c r="N112" s="34"/>
      <c r="O112" s="34">
        <f>SUM(O109:O111)</f>
        <v>0.77156635962680253</v>
      </c>
      <c r="P112" s="34"/>
      <c r="Q112" s="34">
        <f>SUM(Q109:Q111)</f>
        <v>0.60574676183195009</v>
      </c>
      <c r="R112" s="34"/>
      <c r="S112" s="34">
        <f>SUM(S109:S111)</f>
        <v>0.65043864322961975</v>
      </c>
      <c r="T112" s="34"/>
      <c r="U112" s="34">
        <f>SUM(U109:U111)</f>
        <v>0.63547512441035281</v>
      </c>
      <c r="V112" s="34"/>
      <c r="W112" s="34">
        <f>SUM(W109:W111)</f>
        <v>0.48972065487638228</v>
      </c>
      <c r="X112" s="34"/>
      <c r="Y112" s="34">
        <f>SUM(Y109:Y111)</f>
        <v>0.70012849172959557</v>
      </c>
      <c r="Z112" s="34"/>
      <c r="AA112" s="34">
        <f>SUM(AA109:AA111)</f>
        <v>0.79685855102370118</v>
      </c>
      <c r="AB112" s="34"/>
      <c r="AC112" s="34">
        <f>SUM(AC109:AC111)</f>
        <v>0.83318353002497891</v>
      </c>
      <c r="AD112" s="34"/>
      <c r="AE112" s="34">
        <f>SUM(AE109:AE111)</f>
        <v>0.75007128928500943</v>
      </c>
      <c r="AF112" s="34"/>
      <c r="AG112" s="34">
        <f>SUM(AG109:AG111)</f>
        <v>0.74598556675415839</v>
      </c>
      <c r="AH112" s="34"/>
      <c r="AI112" s="34">
        <f>SUM(AI109:AI111)</f>
        <v>0.78761335728518445</v>
      </c>
      <c r="AJ112" s="34"/>
      <c r="AK112" s="34">
        <f>SUM(AK109:AK111)</f>
        <v>0.80055970500469897</v>
      </c>
      <c r="AL112" s="34"/>
      <c r="AM112" s="34">
        <f>SUM(AM109:AM111)</f>
        <v>0.78390223822103167</v>
      </c>
      <c r="AN112" s="34"/>
      <c r="AO112" s="34">
        <f>SUM(AO109:AO111)</f>
        <v>0.84326178616188263</v>
      </c>
      <c r="AP112" s="34"/>
      <c r="AQ112" s="34">
        <f>SUM(AQ109:AQ111)</f>
        <v>0.47820947132961622</v>
      </c>
      <c r="AR112" s="34"/>
      <c r="AS112" s="34">
        <f>SUM(AS109:AS111)</f>
        <v>0.73291760376442872</v>
      </c>
      <c r="AT112" s="34"/>
      <c r="AU112" s="34">
        <f>SUM(AU109:AU111)</f>
        <v>0.78776660019632605</v>
      </c>
      <c r="AV112" s="34"/>
      <c r="AW112" s="34">
        <f>SUM(AW109:AW111)</f>
        <v>0.78003568811800494</v>
      </c>
      <c r="AX112" s="34"/>
      <c r="AY112" s="34">
        <f>SUM(AY109:AY111)</f>
        <v>0.72043757958323207</v>
      </c>
      <c r="AZ112" s="34"/>
      <c r="BA112" s="34">
        <f>SUM(BA109:BA111)</f>
        <v>0.56267650935677083</v>
      </c>
      <c r="BB112" s="34"/>
      <c r="BC112" s="34">
        <f>SUM(BC109:BC111)</f>
        <v>0.64731292935182649</v>
      </c>
      <c r="BD112" s="34"/>
      <c r="BE112" s="34">
        <f>SUM(BE109:BE111)</f>
        <v>0.77518627998354983</v>
      </c>
      <c r="BF112" s="34"/>
      <c r="BG112" s="34">
        <f>SUM(BG109:BG111)</f>
        <v>0.47001930947820791</v>
      </c>
      <c r="BH112" s="34"/>
      <c r="BI112" s="34">
        <f>SUM(BI109:BI111)</f>
        <v>0.53834855973967766</v>
      </c>
      <c r="BJ112" s="34"/>
      <c r="BK112" s="34">
        <f>SUM(BK109:BK111)</f>
        <v>0.50258477038269089</v>
      </c>
      <c r="BL112" s="34"/>
      <c r="BM112" s="34">
        <f>SUM(BM109:BM111)</f>
        <v>0.40355466689327746</v>
      </c>
      <c r="BN112" s="34"/>
      <c r="BO112" s="34">
        <f>SUM(BO109:BO111)</f>
        <v>0.69042435662611834</v>
      </c>
      <c r="BP112" s="34"/>
      <c r="BQ112" s="34">
        <f>SUM(BQ109:BQ111)</f>
        <v>0.60532471287770528</v>
      </c>
      <c r="BR112" s="34"/>
      <c r="BS112" s="34">
        <f>SUM(BS109:BS111)</f>
        <v>0.58243698703161095</v>
      </c>
      <c r="BT112" s="34"/>
      <c r="BU112" s="34">
        <f>SUM(BU109:BU111)</f>
        <v>0.66103158956383334</v>
      </c>
      <c r="BV112" s="34"/>
      <c r="BW112" s="34">
        <f>SUM(BW109:BW111)</f>
        <v>0.74863404468510908</v>
      </c>
      <c r="BX112" s="34"/>
      <c r="BY112" s="34">
        <f>SUM(BY109:BY111)</f>
        <v>0.68760607822356989</v>
      </c>
      <c r="BZ112" s="34"/>
      <c r="CA112" s="34">
        <f>SUM(CA109:CA111)</f>
        <v>0.5748497353971892</v>
      </c>
      <c r="CB112" s="34"/>
      <c r="CC112" s="53"/>
      <c r="CD112" s="53"/>
      <c r="CE112" s="53"/>
      <c r="CF112" s="53"/>
      <c r="CG112" s="53"/>
      <c r="CH112" s="53"/>
      <c r="CI112" s="53"/>
    </row>
    <row r="113" spans="1:87" ht="24.95" customHeight="1" thickBot="1" x14ac:dyDescent="0.9">
      <c r="A113" s="172"/>
      <c r="B113" s="7" t="s">
        <v>40</v>
      </c>
      <c r="C113" s="8" t="s">
        <v>143</v>
      </c>
      <c r="D113" s="24">
        <v>855</v>
      </c>
      <c r="E113" s="48"/>
      <c r="F113" s="24">
        <v>851</v>
      </c>
      <c r="G113" s="24"/>
      <c r="H113" s="24">
        <v>861</v>
      </c>
      <c r="I113" s="24"/>
      <c r="J113" s="24">
        <v>871</v>
      </c>
      <c r="K113" s="24"/>
      <c r="L113" s="24">
        <v>862</v>
      </c>
      <c r="M113" s="24"/>
      <c r="N113" s="24">
        <v>857</v>
      </c>
      <c r="O113" s="24"/>
      <c r="P113" s="24">
        <v>849</v>
      </c>
      <c r="Q113" s="24"/>
      <c r="R113" s="24">
        <v>854</v>
      </c>
      <c r="S113" s="24"/>
      <c r="T113" s="24">
        <v>861</v>
      </c>
      <c r="U113" s="24"/>
      <c r="V113" s="24">
        <v>852</v>
      </c>
      <c r="W113" s="24"/>
      <c r="X113" s="24">
        <v>871</v>
      </c>
      <c r="Y113" s="24"/>
      <c r="Z113" s="24">
        <v>853</v>
      </c>
      <c r="AA113" s="24"/>
      <c r="AB113" s="24">
        <v>848</v>
      </c>
      <c r="AC113" s="24"/>
      <c r="AD113" s="24">
        <v>869</v>
      </c>
      <c r="AE113" s="24"/>
      <c r="AF113" s="24">
        <v>882</v>
      </c>
      <c r="AG113" s="25"/>
      <c r="AH113" s="25">
        <v>849</v>
      </c>
      <c r="AI113" s="25"/>
      <c r="AJ113" s="24">
        <v>851</v>
      </c>
      <c r="AK113" s="24"/>
      <c r="AL113" s="24">
        <v>857</v>
      </c>
      <c r="AM113" s="24"/>
      <c r="AN113" s="24">
        <v>857</v>
      </c>
      <c r="AO113" s="24"/>
      <c r="AP113" s="24">
        <v>859</v>
      </c>
      <c r="AQ113" s="24"/>
      <c r="AR113" s="24">
        <v>853</v>
      </c>
      <c r="AS113" s="24"/>
      <c r="AT113" s="24">
        <v>855</v>
      </c>
      <c r="AU113" s="24"/>
      <c r="AV113" s="24">
        <v>861</v>
      </c>
      <c r="AW113" s="24"/>
      <c r="AX113" s="24">
        <v>849</v>
      </c>
      <c r="AY113" s="24"/>
      <c r="AZ113" s="24">
        <v>855</v>
      </c>
      <c r="BA113" s="24"/>
      <c r="BB113" s="24">
        <v>846</v>
      </c>
      <c r="BC113" s="24"/>
      <c r="BD113" s="24">
        <v>878</v>
      </c>
      <c r="BE113" s="24"/>
      <c r="BF113" s="24">
        <v>853</v>
      </c>
      <c r="BG113" s="24"/>
      <c r="BH113" s="24">
        <v>860</v>
      </c>
      <c r="BI113" s="24"/>
      <c r="BJ113" s="24">
        <v>855</v>
      </c>
      <c r="BK113" s="24"/>
      <c r="BL113" s="24">
        <v>853</v>
      </c>
      <c r="BM113" s="24"/>
      <c r="BN113" s="24">
        <v>839</v>
      </c>
      <c r="BO113" s="24"/>
      <c r="BP113" s="24">
        <v>855</v>
      </c>
      <c r="BQ113" s="24"/>
      <c r="BR113" s="24">
        <v>856</v>
      </c>
      <c r="BS113" s="24"/>
      <c r="BT113" s="24">
        <v>865</v>
      </c>
      <c r="BU113" s="24"/>
      <c r="BV113" s="24">
        <v>846</v>
      </c>
      <c r="BW113" s="24"/>
      <c r="BX113" s="24">
        <v>851</v>
      </c>
      <c r="BY113" s="24"/>
      <c r="BZ113" s="24">
        <v>853</v>
      </c>
      <c r="CA113" s="24"/>
      <c r="CB113" s="53"/>
      <c r="CC113" s="53"/>
      <c r="CD113" s="53"/>
      <c r="CE113" s="53"/>
      <c r="CF113" s="53"/>
      <c r="CG113" s="53"/>
      <c r="CH113" s="53"/>
      <c r="CI113" s="53"/>
    </row>
    <row r="114" spans="1:87" ht="24.95" customHeight="1" x14ac:dyDescent="0.75">
      <c r="A114" s="170" t="s">
        <v>80</v>
      </c>
      <c r="B114" s="12" t="s">
        <v>75</v>
      </c>
      <c r="C114" s="13" t="s">
        <v>144</v>
      </c>
      <c r="D114" s="14">
        <v>0.62757099102073222</v>
      </c>
      <c r="E114" s="26">
        <f>D114*1</f>
        <v>0.62757099102073222</v>
      </c>
      <c r="F114" s="14">
        <v>0.75308927646137802</v>
      </c>
      <c r="G114" s="14">
        <f>F114*1</f>
        <v>0.75308927646137802</v>
      </c>
      <c r="H114" s="14">
        <v>0.59278146308750101</v>
      </c>
      <c r="I114" s="14">
        <f>H114*1</f>
        <v>0.59278146308750101</v>
      </c>
      <c r="J114" s="14">
        <v>0.83729151754230369</v>
      </c>
      <c r="K114" s="14">
        <f>J114*1</f>
        <v>0.83729151754230369</v>
      </c>
      <c r="L114" s="14">
        <v>0.67658957422674793</v>
      </c>
      <c r="M114" s="14">
        <f>L114*1</f>
        <v>0.67658957422674793</v>
      </c>
      <c r="N114" s="14">
        <v>0.84815703993133684</v>
      </c>
      <c r="O114" s="14">
        <f>N114*1</f>
        <v>0.84815703993133684</v>
      </c>
      <c r="P114" s="14">
        <v>0.80420417222076646</v>
      </c>
      <c r="Q114" s="14">
        <f>P114*1</f>
        <v>0.80420417222076646</v>
      </c>
      <c r="R114" s="14">
        <v>0.75098820306541925</v>
      </c>
      <c r="S114" s="14">
        <f>R114*1</f>
        <v>0.75098820306541925</v>
      </c>
      <c r="T114" s="14">
        <v>0.7991917393510275</v>
      </c>
      <c r="U114" s="14">
        <f>T114*1</f>
        <v>0.7991917393510275</v>
      </c>
      <c r="V114" s="14">
        <v>0.69276035791665402</v>
      </c>
      <c r="W114" s="14">
        <f>V114*1</f>
        <v>0.69276035791665402</v>
      </c>
      <c r="X114" s="14">
        <v>0.85388330523178069</v>
      </c>
      <c r="Y114" s="14">
        <f>X114*1</f>
        <v>0.85388330523178069</v>
      </c>
      <c r="Z114" s="14">
        <v>0.77270824958555195</v>
      </c>
      <c r="AA114" s="14">
        <f>Z114*1</f>
        <v>0.77270824958555195</v>
      </c>
      <c r="AB114" s="14">
        <v>0.8993281795670538</v>
      </c>
      <c r="AC114" s="14">
        <f>AB114*1</f>
        <v>0.8993281795670538</v>
      </c>
      <c r="AD114" s="14">
        <v>0.91471824854877826</v>
      </c>
      <c r="AE114" s="14">
        <f>AD114*1</f>
        <v>0.91471824854877826</v>
      </c>
      <c r="AF114" s="14">
        <v>0.84851947558531871</v>
      </c>
      <c r="AG114" s="16">
        <f>AF114*1</f>
        <v>0.84851947558531871</v>
      </c>
      <c r="AH114" s="16">
        <v>0.82020139259146096</v>
      </c>
      <c r="AI114" s="16">
        <f>AH114*1</f>
        <v>0.82020139259146096</v>
      </c>
      <c r="AJ114" s="14">
        <v>0.74997382105324772</v>
      </c>
      <c r="AK114" s="14">
        <f>AJ114*1</f>
        <v>0.74997382105324772</v>
      </c>
      <c r="AL114" s="14">
        <v>0.83314711080789128</v>
      </c>
      <c r="AM114" s="14">
        <f>AL114*1</f>
        <v>0.83314711080789128</v>
      </c>
      <c r="AN114" s="14">
        <v>0.87204117601110354</v>
      </c>
      <c r="AO114" s="14">
        <f>AN114*1</f>
        <v>0.87204117601110354</v>
      </c>
      <c r="AP114" s="14">
        <v>0.52890391398900971</v>
      </c>
      <c r="AQ114" s="14">
        <f>AP114*1</f>
        <v>0.52890391398900971</v>
      </c>
      <c r="AR114" s="14">
        <v>0.70543375365295102</v>
      </c>
      <c r="AS114" s="14">
        <f>AR114*1</f>
        <v>0.70543375365295102</v>
      </c>
      <c r="AT114" s="14">
        <v>0.89918488730017021</v>
      </c>
      <c r="AU114" s="14">
        <f>AT114*1</f>
        <v>0.89918488730017021</v>
      </c>
      <c r="AV114" s="14">
        <v>0.77239988427542405</v>
      </c>
      <c r="AW114" s="14">
        <f>AV114*1</f>
        <v>0.77239988427542405</v>
      </c>
      <c r="AX114" s="14">
        <v>0.6924652866122214</v>
      </c>
      <c r="AY114" s="14">
        <f>AX114*1</f>
        <v>0.6924652866122214</v>
      </c>
      <c r="AZ114" s="14">
        <v>0.70951963825981379</v>
      </c>
      <c r="BA114" s="14">
        <f>AZ114*1</f>
        <v>0.70951963825981379</v>
      </c>
      <c r="BB114" s="14">
        <v>0.86180382921156762</v>
      </c>
      <c r="BC114" s="14">
        <f>BB114*1</f>
        <v>0.86180382921156762</v>
      </c>
      <c r="BD114" s="14">
        <v>0.81170983398314012</v>
      </c>
      <c r="BE114" s="14">
        <f>BD114*1</f>
        <v>0.81170983398314012</v>
      </c>
      <c r="BF114" s="14">
        <v>0.64217755224079964</v>
      </c>
      <c r="BG114" s="14">
        <f>BF114*1</f>
        <v>0.64217755224079964</v>
      </c>
      <c r="BH114" s="14">
        <v>0.70631065421781036</v>
      </c>
      <c r="BI114" s="14">
        <f>BH114*1</f>
        <v>0.70631065421781036</v>
      </c>
      <c r="BJ114" s="14">
        <v>0.60125545552815807</v>
      </c>
      <c r="BK114" s="14">
        <f>BJ114*1</f>
        <v>0.60125545552815807</v>
      </c>
      <c r="BL114" s="14">
        <v>0.58470311972346756</v>
      </c>
      <c r="BM114" s="14">
        <f>BL114*1</f>
        <v>0.58470311972346756</v>
      </c>
      <c r="BN114" s="14">
        <v>0.77793294558991932</v>
      </c>
      <c r="BO114" s="14">
        <f>BN114*1</f>
        <v>0.77793294558991932</v>
      </c>
      <c r="BP114" s="14">
        <v>0.76355228161841326</v>
      </c>
      <c r="BQ114" s="14">
        <f>BP114*1</f>
        <v>0.76355228161841326</v>
      </c>
      <c r="BR114" s="14">
        <v>0.50552735796376425</v>
      </c>
      <c r="BS114" s="14">
        <f>BR114*1</f>
        <v>0.50552735796376425</v>
      </c>
      <c r="BT114" s="14">
        <v>0.79261124551892326</v>
      </c>
      <c r="BU114" s="14">
        <f>BT114*1</f>
        <v>0.79261124551892326</v>
      </c>
      <c r="BV114" s="14">
        <v>0.87336906097679967</v>
      </c>
      <c r="BW114" s="14">
        <f>BV114*1</f>
        <v>0.87336906097679967</v>
      </c>
      <c r="BX114" s="14">
        <v>0.82856527545976721</v>
      </c>
      <c r="BY114" s="14">
        <f>BX114*1</f>
        <v>0.82856527545976721</v>
      </c>
      <c r="BZ114" s="14">
        <v>0.81497109416919955</v>
      </c>
      <c r="CA114" s="14">
        <f>BZ114*1</f>
        <v>0.81497109416919955</v>
      </c>
      <c r="CB114" s="53"/>
      <c r="CC114" s="53"/>
      <c r="CD114" s="53"/>
      <c r="CE114" s="53"/>
      <c r="CF114" s="53"/>
      <c r="CG114" s="53"/>
      <c r="CH114" s="53"/>
      <c r="CI114" s="53"/>
    </row>
    <row r="115" spans="1:87" ht="24.95" customHeight="1" x14ac:dyDescent="0.75">
      <c r="A115" s="171"/>
      <c r="B115" s="17" t="s">
        <v>76</v>
      </c>
      <c r="C115" s="18" t="s">
        <v>144</v>
      </c>
      <c r="D115" s="19">
        <v>0.31238774746476983</v>
      </c>
      <c r="E115" s="19">
        <f>D115*0</f>
        <v>0</v>
      </c>
      <c r="F115" s="19">
        <v>0.22060881844083668</v>
      </c>
      <c r="G115" s="19">
        <f>F115*0</f>
        <v>0</v>
      </c>
      <c r="H115" s="19">
        <v>0.3847591701728133</v>
      </c>
      <c r="I115" s="19">
        <f>H115*0</f>
        <v>0</v>
      </c>
      <c r="J115" s="19">
        <v>0.14408071409740839</v>
      </c>
      <c r="K115" s="19">
        <f>J115*0</f>
        <v>0</v>
      </c>
      <c r="L115" s="19">
        <v>0.27298126350760116</v>
      </c>
      <c r="M115" s="19">
        <f>L115*0</f>
        <v>0</v>
      </c>
      <c r="N115" s="19">
        <v>0.1157710837973356</v>
      </c>
      <c r="O115" s="19">
        <f>N115*0</f>
        <v>0</v>
      </c>
      <c r="P115" s="19">
        <v>0.17406707156823567</v>
      </c>
      <c r="Q115" s="19">
        <f>P115*0</f>
        <v>0</v>
      </c>
      <c r="R115" s="19">
        <v>0.22498865898562082</v>
      </c>
      <c r="S115" s="19">
        <f>R115*0</f>
        <v>0</v>
      </c>
      <c r="T115" s="19">
        <v>0.17576651967102136</v>
      </c>
      <c r="U115" s="19">
        <f>T115*0</f>
        <v>0</v>
      </c>
      <c r="V115" s="19">
        <v>0.25570850360406705</v>
      </c>
      <c r="W115" s="19">
        <f>V115*0</f>
        <v>0</v>
      </c>
      <c r="X115" s="19">
        <v>0.10275690543183141</v>
      </c>
      <c r="Y115" s="19">
        <f>X115*0</f>
        <v>0</v>
      </c>
      <c r="Z115" s="19">
        <v>0.20088301576105708</v>
      </c>
      <c r="AA115" s="19">
        <f>Z115*0</f>
        <v>0</v>
      </c>
      <c r="AB115" s="19">
        <v>6.4643457346961461E-2</v>
      </c>
      <c r="AC115" s="19">
        <f>AB115*0</f>
        <v>0</v>
      </c>
      <c r="AD115" s="19">
        <v>7.8975638533629267E-2</v>
      </c>
      <c r="AE115" s="19">
        <f>AD115*0</f>
        <v>0</v>
      </c>
      <c r="AF115" s="19">
        <v>0.10777696222032203</v>
      </c>
      <c r="AG115" s="21">
        <f>AH115*0</f>
        <v>0</v>
      </c>
      <c r="AH115" s="21">
        <f>AF115*0</f>
        <v>0</v>
      </c>
      <c r="AI115" s="21">
        <f>AH115*0</f>
        <v>0</v>
      </c>
      <c r="AJ115" s="19">
        <v>0.21877906534284969</v>
      </c>
      <c r="AK115" s="19">
        <f>AJ115*0</f>
        <v>0</v>
      </c>
      <c r="AL115" s="19">
        <v>0.11708404112071438</v>
      </c>
      <c r="AM115" s="19">
        <f>AL115*0</f>
        <v>0</v>
      </c>
      <c r="AN115" s="19">
        <v>0.11263281172648887</v>
      </c>
      <c r="AO115" s="19">
        <f>AN115*0</f>
        <v>0</v>
      </c>
      <c r="AP115" s="19">
        <v>0.39697651091089958</v>
      </c>
      <c r="AQ115" s="19">
        <f>AP115*0</f>
        <v>0</v>
      </c>
      <c r="AR115" s="19">
        <v>0.240442257283521</v>
      </c>
      <c r="AS115" s="19">
        <f>AR115*0</f>
        <v>0</v>
      </c>
      <c r="AT115" s="19">
        <v>9.4704869498997118E-2</v>
      </c>
      <c r="AU115" s="19">
        <f>AT115*0</f>
        <v>0</v>
      </c>
      <c r="AV115" s="19">
        <v>0.18926230927180213</v>
      </c>
      <c r="AW115" s="19">
        <f>AV115*0</f>
        <v>0</v>
      </c>
      <c r="AX115" s="19">
        <v>0.25340845467579542</v>
      </c>
      <c r="AY115" s="19">
        <f>AX115*0</f>
        <v>0</v>
      </c>
      <c r="AZ115" s="19">
        <v>0.219763167924098</v>
      </c>
      <c r="BA115" s="19">
        <f>AZ115*0</f>
        <v>0</v>
      </c>
      <c r="BB115" s="19">
        <v>0.1310038315486762</v>
      </c>
      <c r="BC115" s="19">
        <f>BB115*0</f>
        <v>0</v>
      </c>
      <c r="BD115" s="19">
        <v>0.1699959060297207</v>
      </c>
      <c r="BE115" s="19">
        <f>BD115*0</f>
        <v>0</v>
      </c>
      <c r="BF115" s="19">
        <v>0.30331434842251753</v>
      </c>
      <c r="BG115" s="19">
        <f>BF115*0</f>
        <v>0</v>
      </c>
      <c r="BH115" s="19">
        <v>0.25712213313097626</v>
      </c>
      <c r="BI115" s="19">
        <f>BH115*0</f>
        <v>0</v>
      </c>
      <c r="BJ115" s="19">
        <v>0.37519006726280324</v>
      </c>
      <c r="BK115" s="19">
        <f>BJ115*0</f>
        <v>0</v>
      </c>
      <c r="BL115" s="19">
        <v>0.36317044073656485</v>
      </c>
      <c r="BM115" s="19">
        <f>BL115*0</f>
        <v>0</v>
      </c>
      <c r="BN115" s="19">
        <v>0.18602920259153211</v>
      </c>
      <c r="BO115" s="19">
        <f>BN115*0</f>
        <v>0</v>
      </c>
      <c r="BP115" s="19">
        <v>0.17612023152189785</v>
      </c>
      <c r="BQ115" s="19">
        <f>BP115*0</f>
        <v>0</v>
      </c>
      <c r="BR115" s="19">
        <v>0.4613503234287688</v>
      </c>
      <c r="BS115" s="19">
        <f>BR115*0</f>
        <v>0</v>
      </c>
      <c r="BT115" s="19">
        <v>0.17419821374706307</v>
      </c>
      <c r="BU115" s="19">
        <f>BT115*0</f>
        <v>0</v>
      </c>
      <c r="BV115" s="19">
        <v>8.2556045059891489E-2</v>
      </c>
      <c r="BW115" s="19">
        <f>BV115*0</f>
        <v>0</v>
      </c>
      <c r="BX115" s="19">
        <v>0.11384731753937744</v>
      </c>
      <c r="BY115" s="19">
        <f>BX115*0</f>
        <v>0</v>
      </c>
      <c r="BZ115" s="19">
        <v>0.16532124966286157</v>
      </c>
      <c r="CA115" s="19">
        <f>BZ115*0</f>
        <v>0</v>
      </c>
      <c r="CB115" s="53"/>
      <c r="CC115" s="53"/>
      <c r="CD115" s="53"/>
      <c r="CE115" s="53"/>
      <c r="CF115" s="53"/>
      <c r="CG115" s="53"/>
      <c r="CH115" s="53"/>
      <c r="CI115" s="53"/>
    </row>
    <row r="116" spans="1:87" ht="39.950000000000003" customHeight="1" x14ac:dyDescent="0.75">
      <c r="A116" s="171"/>
      <c r="B116" s="17" t="s">
        <v>59</v>
      </c>
      <c r="C116" s="18" t="s">
        <v>144</v>
      </c>
      <c r="D116" s="19">
        <v>6.0041261514497915E-2</v>
      </c>
      <c r="E116" s="19">
        <f>D116*0</f>
        <v>0</v>
      </c>
      <c r="F116" s="19">
        <v>2.630190509778586E-2</v>
      </c>
      <c r="G116" s="19">
        <f>F116*0</f>
        <v>0</v>
      </c>
      <c r="H116" s="19">
        <v>2.2459366739686445E-2</v>
      </c>
      <c r="I116" s="19">
        <f>H116*0</f>
        <v>0</v>
      </c>
      <c r="J116" s="19">
        <v>1.862776836028826E-2</v>
      </c>
      <c r="K116" s="19">
        <f>J116*0</f>
        <v>0</v>
      </c>
      <c r="L116" s="19">
        <v>5.0429162265653929E-2</v>
      </c>
      <c r="M116" s="19">
        <f>L116*0</f>
        <v>0</v>
      </c>
      <c r="N116" s="19">
        <v>3.6071876271328206E-2</v>
      </c>
      <c r="O116" s="19">
        <f>N116*0</f>
        <v>0</v>
      </c>
      <c r="P116" s="19">
        <v>2.1728756210997961E-2</v>
      </c>
      <c r="Q116" s="19">
        <f>P116*0</f>
        <v>0</v>
      </c>
      <c r="R116" s="19">
        <v>2.4023137948962808E-2</v>
      </c>
      <c r="S116" s="19">
        <f>R116*0</f>
        <v>0</v>
      </c>
      <c r="T116" s="19">
        <v>2.5041740977949777E-2</v>
      </c>
      <c r="U116" s="19">
        <f>T116*0</f>
        <v>0</v>
      </c>
      <c r="V116" s="19">
        <v>5.1531138479274922E-2</v>
      </c>
      <c r="W116" s="19">
        <f>V116*0</f>
        <v>0</v>
      </c>
      <c r="X116" s="19">
        <v>4.3359789336389044E-2</v>
      </c>
      <c r="Y116" s="19">
        <f>X116*0</f>
        <v>0</v>
      </c>
      <c r="Z116" s="19">
        <v>2.6408734653393919E-2</v>
      </c>
      <c r="AA116" s="19">
        <f>Z116*0</f>
        <v>0</v>
      </c>
      <c r="AB116" s="19">
        <v>3.6028363085985414E-2</v>
      </c>
      <c r="AC116" s="19">
        <f>AB116*0</f>
        <v>0</v>
      </c>
      <c r="AD116" s="19">
        <v>6.3061129175926408E-3</v>
      </c>
      <c r="AE116" s="19">
        <f>AD116*0</f>
        <v>0</v>
      </c>
      <c r="AF116" s="19">
        <v>4.3703562194359849E-2</v>
      </c>
      <c r="AG116" s="21">
        <f>AH116*0</f>
        <v>0</v>
      </c>
      <c r="AH116" s="21">
        <f>AF116*0</f>
        <v>0</v>
      </c>
      <c r="AI116" s="21">
        <f>AH116*0</f>
        <v>0</v>
      </c>
      <c r="AJ116" s="19">
        <v>3.1247113603904763E-2</v>
      </c>
      <c r="AK116" s="19">
        <f>AJ116*0</f>
        <v>0</v>
      </c>
      <c r="AL116" s="19">
        <v>4.9768848071393264E-2</v>
      </c>
      <c r="AM116" s="19">
        <f>AL116*0</f>
        <v>0</v>
      </c>
      <c r="AN116" s="19">
        <v>1.5326012262406943E-2</v>
      </c>
      <c r="AO116" s="19">
        <f>AN116*0</f>
        <v>0</v>
      </c>
      <c r="AP116" s="19">
        <v>7.4119575100087043E-2</v>
      </c>
      <c r="AQ116" s="19">
        <f>AP116*0</f>
        <v>0</v>
      </c>
      <c r="AR116" s="19">
        <v>5.4123989063531178E-2</v>
      </c>
      <c r="AS116" s="19">
        <f>AR116*0</f>
        <v>0</v>
      </c>
      <c r="AT116" s="19">
        <v>6.1102432008315359E-3</v>
      </c>
      <c r="AU116" s="19">
        <f>AT116*0</f>
        <v>0</v>
      </c>
      <c r="AV116" s="19">
        <v>3.8337806452774299E-2</v>
      </c>
      <c r="AW116" s="19">
        <f>AV116*0</f>
        <v>0</v>
      </c>
      <c r="AX116" s="19">
        <v>5.4126258711986237E-2</v>
      </c>
      <c r="AY116" s="19">
        <f>AX116*0</f>
        <v>0</v>
      </c>
      <c r="AZ116" s="19">
        <v>7.0717193816089582E-2</v>
      </c>
      <c r="BA116" s="19">
        <f>AZ116*0</f>
        <v>0</v>
      </c>
      <c r="BB116" s="19">
        <v>7.1923392397556414E-3</v>
      </c>
      <c r="BC116" s="19">
        <f>BB116*0</f>
        <v>0</v>
      </c>
      <c r="BD116" s="19">
        <v>1.8294259987137407E-2</v>
      </c>
      <c r="BE116" s="19">
        <f>BD116*0</f>
        <v>0</v>
      </c>
      <c r="BF116" s="19">
        <v>5.4508099336680986E-2</v>
      </c>
      <c r="BG116" s="19">
        <f>BF116*0</f>
        <v>0</v>
      </c>
      <c r="BH116" s="19">
        <v>3.6567212651214029E-2</v>
      </c>
      <c r="BI116" s="19">
        <f>BH116*0</f>
        <v>0</v>
      </c>
      <c r="BJ116" s="19">
        <v>2.3554477209035932E-2</v>
      </c>
      <c r="BK116" s="19">
        <f>BJ116*0</f>
        <v>0</v>
      </c>
      <c r="BL116" s="19">
        <v>5.2126439539965451E-2</v>
      </c>
      <c r="BM116" s="19">
        <f>BL116*0</f>
        <v>0</v>
      </c>
      <c r="BN116" s="19">
        <v>3.603785181854785E-2</v>
      </c>
      <c r="BO116" s="19">
        <f>BN116*0</f>
        <v>0</v>
      </c>
      <c r="BP116" s="19">
        <v>6.0327486859687751E-2</v>
      </c>
      <c r="BQ116" s="19">
        <f>BP116*0</f>
        <v>0</v>
      </c>
      <c r="BR116" s="19">
        <v>3.3122318607471418E-2</v>
      </c>
      <c r="BS116" s="19">
        <f>BR116*0</f>
        <v>0</v>
      </c>
      <c r="BT116" s="19">
        <v>3.3190540734011786E-2</v>
      </c>
      <c r="BU116" s="19">
        <f>BT116*0</f>
        <v>0</v>
      </c>
      <c r="BV116" s="19">
        <v>4.4074893963306369E-2</v>
      </c>
      <c r="BW116" s="19">
        <f>BV116*0</f>
        <v>0</v>
      </c>
      <c r="BX116" s="19">
        <v>5.7587407000853678E-2</v>
      </c>
      <c r="BY116" s="19">
        <f>BX116*0</f>
        <v>0</v>
      </c>
      <c r="BZ116" s="19">
        <v>1.970765616793705E-2</v>
      </c>
      <c r="CA116" s="19">
        <f>BZ116*0</f>
        <v>0</v>
      </c>
      <c r="CB116" s="53"/>
      <c r="CC116" s="53"/>
      <c r="CD116" s="53"/>
      <c r="CE116" s="53"/>
      <c r="CF116" s="53"/>
      <c r="CG116" s="53"/>
      <c r="CH116" s="53"/>
      <c r="CI116" s="53"/>
    </row>
    <row r="117" spans="1:87" ht="18.75" customHeight="1" x14ac:dyDescent="0.75">
      <c r="A117" s="172"/>
      <c r="B117" s="7" t="s">
        <v>147</v>
      </c>
      <c r="C117" s="8"/>
      <c r="D117" s="34"/>
      <c r="E117" s="34">
        <f>SUM(E114:E116)</f>
        <v>0.62757099102073222</v>
      </c>
      <c r="F117" s="34"/>
      <c r="G117" s="34">
        <f>SUM(G114:G116)</f>
        <v>0.75308927646137802</v>
      </c>
      <c r="H117" s="34"/>
      <c r="I117" s="34">
        <f>SUM(I114:I116)</f>
        <v>0.59278146308750101</v>
      </c>
      <c r="J117" s="34"/>
      <c r="K117" s="34">
        <f>SUM(K114:K116)</f>
        <v>0.83729151754230369</v>
      </c>
      <c r="L117" s="34"/>
      <c r="M117" s="34">
        <f>SUM(M114:M116)</f>
        <v>0.67658957422674793</v>
      </c>
      <c r="N117" s="34"/>
      <c r="O117" s="34">
        <f>SUM(O114:O116)</f>
        <v>0.84815703993133684</v>
      </c>
      <c r="P117" s="34"/>
      <c r="Q117" s="34">
        <f>SUM(Q114:Q116)</f>
        <v>0.80420417222076646</v>
      </c>
      <c r="R117" s="34"/>
      <c r="S117" s="34">
        <f>SUM(S114:S116)</f>
        <v>0.75098820306541925</v>
      </c>
      <c r="T117" s="34"/>
      <c r="U117" s="34">
        <f>SUM(U114:U116)</f>
        <v>0.7991917393510275</v>
      </c>
      <c r="V117" s="34"/>
      <c r="W117" s="34">
        <f>SUM(W114:W116)</f>
        <v>0.69276035791665402</v>
      </c>
      <c r="X117" s="34"/>
      <c r="Y117" s="34">
        <f>SUM(Y114:Y116)</f>
        <v>0.85388330523178069</v>
      </c>
      <c r="Z117" s="34"/>
      <c r="AA117" s="34">
        <f>SUM(AA114:AA116)</f>
        <v>0.77270824958555195</v>
      </c>
      <c r="AB117" s="34"/>
      <c r="AC117" s="34">
        <f>SUM(AC114:AC116)</f>
        <v>0.8993281795670538</v>
      </c>
      <c r="AD117" s="34"/>
      <c r="AE117" s="34">
        <f>SUM(AE114:AE116)</f>
        <v>0.91471824854877826</v>
      </c>
      <c r="AF117" s="34"/>
      <c r="AG117" s="34">
        <f>SUM(AG114:AG116)</f>
        <v>0.84851947558531871</v>
      </c>
      <c r="AH117" s="34"/>
      <c r="AI117" s="34">
        <f>SUM(AI114:AI116)</f>
        <v>0.82020139259146096</v>
      </c>
      <c r="AJ117" s="34"/>
      <c r="AK117" s="34">
        <f>SUM(AK114:AK116)</f>
        <v>0.74997382105324772</v>
      </c>
      <c r="AL117" s="34"/>
      <c r="AM117" s="34">
        <f>SUM(AM114:AM116)</f>
        <v>0.83314711080789128</v>
      </c>
      <c r="AN117" s="34"/>
      <c r="AO117" s="34">
        <f>SUM(AO114:AO116)</f>
        <v>0.87204117601110354</v>
      </c>
      <c r="AP117" s="34"/>
      <c r="AQ117" s="34">
        <f>SUM(AQ114:AQ116)</f>
        <v>0.52890391398900971</v>
      </c>
      <c r="AR117" s="34"/>
      <c r="AS117" s="34">
        <f>SUM(AS114:AS116)</f>
        <v>0.70543375365295102</v>
      </c>
      <c r="AT117" s="34"/>
      <c r="AU117" s="34">
        <f>SUM(AU114:AU116)</f>
        <v>0.89918488730017021</v>
      </c>
      <c r="AV117" s="34"/>
      <c r="AW117" s="34">
        <f>SUM(AW114:AW116)</f>
        <v>0.77239988427542405</v>
      </c>
      <c r="AX117" s="34"/>
      <c r="AY117" s="34">
        <f>SUM(AY114:AY116)</f>
        <v>0.6924652866122214</v>
      </c>
      <c r="AZ117" s="34"/>
      <c r="BA117" s="34">
        <f>SUM(BA114:BA116)</f>
        <v>0.70951963825981379</v>
      </c>
      <c r="BB117" s="34"/>
      <c r="BC117" s="34">
        <f>SUM(BC114:BC116)</f>
        <v>0.86180382921156762</v>
      </c>
      <c r="BD117" s="34"/>
      <c r="BE117" s="34">
        <f>SUM(BE114:BE116)</f>
        <v>0.81170983398314012</v>
      </c>
      <c r="BF117" s="34"/>
      <c r="BG117" s="34">
        <f>SUM(BG114:BG116)</f>
        <v>0.64217755224079964</v>
      </c>
      <c r="BH117" s="34"/>
      <c r="BI117" s="34">
        <f>SUM(BI114:BI116)</f>
        <v>0.70631065421781036</v>
      </c>
      <c r="BJ117" s="34"/>
      <c r="BK117" s="34">
        <f>SUM(BK114:BK116)</f>
        <v>0.60125545552815807</v>
      </c>
      <c r="BL117" s="34"/>
      <c r="BM117" s="34">
        <f>SUM(BM114:BM116)</f>
        <v>0.58470311972346756</v>
      </c>
      <c r="BN117" s="34"/>
      <c r="BO117" s="34">
        <f>SUM(BO114:BO116)</f>
        <v>0.77793294558991932</v>
      </c>
      <c r="BP117" s="34"/>
      <c r="BQ117" s="34">
        <f>SUM(BQ114:BQ116)</f>
        <v>0.76355228161841326</v>
      </c>
      <c r="BR117" s="34"/>
      <c r="BS117" s="34">
        <f>SUM(BS114:BS116)</f>
        <v>0.50552735796376425</v>
      </c>
      <c r="BT117" s="34"/>
      <c r="BU117" s="34">
        <f>SUM(BU114:BU116)</f>
        <v>0.79261124551892326</v>
      </c>
      <c r="BV117" s="34"/>
      <c r="BW117" s="34">
        <f>SUM(BW114:BW116)</f>
        <v>0.87336906097679967</v>
      </c>
      <c r="BX117" s="34"/>
      <c r="BY117" s="34">
        <f>SUM(BY114:BY116)</f>
        <v>0.82856527545976721</v>
      </c>
      <c r="BZ117" s="34"/>
      <c r="CA117" s="34">
        <f>SUM(CA114:CA116)</f>
        <v>0.81497109416919955</v>
      </c>
      <c r="CB117" s="34"/>
      <c r="CC117" s="53"/>
      <c r="CD117" s="53"/>
      <c r="CE117" s="53"/>
      <c r="CF117" s="53"/>
      <c r="CG117" s="53"/>
      <c r="CH117" s="53"/>
      <c r="CI117" s="53"/>
    </row>
    <row r="118" spans="1:87" ht="24.95" customHeight="1" thickBot="1" x14ac:dyDescent="0.9">
      <c r="A118" s="172"/>
      <c r="B118" s="7" t="s">
        <v>40</v>
      </c>
      <c r="C118" s="8" t="s">
        <v>143</v>
      </c>
      <c r="D118" s="24">
        <v>855</v>
      </c>
      <c r="E118" s="24"/>
      <c r="F118" s="24">
        <v>851</v>
      </c>
      <c r="G118" s="24"/>
      <c r="H118" s="24">
        <v>861</v>
      </c>
      <c r="I118" s="24"/>
      <c r="J118" s="24">
        <v>871</v>
      </c>
      <c r="K118" s="24"/>
      <c r="L118" s="24">
        <v>862</v>
      </c>
      <c r="M118" s="24"/>
      <c r="N118" s="24">
        <v>857</v>
      </c>
      <c r="O118" s="24"/>
      <c r="P118" s="24">
        <v>849</v>
      </c>
      <c r="Q118" s="24"/>
      <c r="R118" s="24">
        <v>854</v>
      </c>
      <c r="S118" s="24"/>
      <c r="T118" s="24">
        <v>861</v>
      </c>
      <c r="U118" s="24"/>
      <c r="V118" s="24">
        <v>852</v>
      </c>
      <c r="W118" s="24"/>
      <c r="X118" s="24">
        <v>871</v>
      </c>
      <c r="Y118" s="24"/>
      <c r="Z118" s="24">
        <v>853</v>
      </c>
      <c r="AA118" s="24"/>
      <c r="AB118" s="24">
        <v>848</v>
      </c>
      <c r="AC118" s="24"/>
      <c r="AD118" s="24">
        <v>869</v>
      </c>
      <c r="AE118" s="24"/>
      <c r="AF118" s="24">
        <v>882</v>
      </c>
      <c r="AG118" s="25"/>
      <c r="AH118" s="25"/>
      <c r="AI118" s="25"/>
      <c r="AJ118" s="24">
        <v>851</v>
      </c>
      <c r="AK118" s="24"/>
      <c r="AL118" s="24">
        <v>857</v>
      </c>
      <c r="AM118" s="24"/>
      <c r="AN118" s="24">
        <v>857</v>
      </c>
      <c r="AO118" s="24"/>
      <c r="AP118" s="24">
        <v>859</v>
      </c>
      <c r="AQ118" s="24"/>
      <c r="AR118" s="24">
        <v>853</v>
      </c>
      <c r="AS118" s="24"/>
      <c r="AT118" s="24">
        <v>855</v>
      </c>
      <c r="AU118" s="24"/>
      <c r="AV118" s="24">
        <v>861</v>
      </c>
      <c r="AW118" s="24"/>
      <c r="AX118" s="24">
        <v>849</v>
      </c>
      <c r="AY118" s="24"/>
      <c r="AZ118" s="24">
        <v>855</v>
      </c>
      <c r="BA118" s="24"/>
      <c r="BB118" s="24">
        <v>846</v>
      </c>
      <c r="BC118" s="24"/>
      <c r="BD118" s="24">
        <v>878</v>
      </c>
      <c r="BE118" s="24"/>
      <c r="BF118" s="24">
        <v>853</v>
      </c>
      <c r="BG118" s="24"/>
      <c r="BH118" s="24">
        <v>860</v>
      </c>
      <c r="BI118" s="24"/>
      <c r="BJ118" s="24">
        <v>855</v>
      </c>
      <c r="BK118" s="24"/>
      <c r="BL118" s="24">
        <v>853</v>
      </c>
      <c r="BM118" s="24"/>
      <c r="BN118" s="24">
        <v>839</v>
      </c>
      <c r="BO118" s="24"/>
      <c r="BP118" s="24">
        <v>855</v>
      </c>
      <c r="BQ118" s="24"/>
      <c r="BR118" s="24">
        <v>856</v>
      </c>
      <c r="BS118" s="24"/>
      <c r="BT118" s="24">
        <v>865</v>
      </c>
      <c r="BU118" s="24"/>
      <c r="BV118" s="24">
        <v>846</v>
      </c>
      <c r="BW118" s="24"/>
      <c r="BX118" s="24">
        <v>851</v>
      </c>
      <c r="BY118" s="24"/>
      <c r="BZ118" s="24">
        <v>853</v>
      </c>
      <c r="CA118" s="24"/>
      <c r="CB118" s="53"/>
      <c r="CC118" s="53"/>
      <c r="CD118" s="53"/>
      <c r="CE118" s="53"/>
      <c r="CF118" s="53"/>
      <c r="CG118" s="53"/>
      <c r="CH118" s="53"/>
      <c r="CI118" s="53"/>
    </row>
    <row r="119" spans="1:87" ht="20.149999999999999" customHeight="1" x14ac:dyDescent="0.75">
      <c r="A119" s="170" t="s">
        <v>81</v>
      </c>
      <c r="B119" s="12" t="s">
        <v>75</v>
      </c>
      <c r="C119" s="13" t="s">
        <v>144</v>
      </c>
      <c r="D119" s="14">
        <v>0.6674267371033884</v>
      </c>
      <c r="E119" s="14">
        <f>D119*1</f>
        <v>0.6674267371033884</v>
      </c>
      <c r="F119" s="14">
        <v>0.72332973191892469</v>
      </c>
      <c r="G119" s="14">
        <f>F119*1</f>
        <v>0.72332973191892469</v>
      </c>
      <c r="H119" s="14">
        <v>0.50082011735466547</v>
      </c>
      <c r="I119" s="14">
        <f>H119*1</f>
        <v>0.50082011735466547</v>
      </c>
      <c r="J119" s="14">
        <v>0.84784727303519758</v>
      </c>
      <c r="K119" s="14">
        <f>J119*1</f>
        <v>0.84784727303519758</v>
      </c>
      <c r="L119" s="14">
        <v>0.70500957975549849</v>
      </c>
      <c r="M119" s="14">
        <f>L119*1</f>
        <v>0.70500957975549849</v>
      </c>
      <c r="N119" s="14">
        <v>0.78696168742970618</v>
      </c>
      <c r="O119" s="14">
        <f>N119*1</f>
        <v>0.78696168742970618</v>
      </c>
      <c r="P119" s="14">
        <v>0.73705952494974158</v>
      </c>
      <c r="Q119" s="14">
        <f>P119*1</f>
        <v>0.73705952494974158</v>
      </c>
      <c r="R119" s="14">
        <v>0.732606109996921</v>
      </c>
      <c r="S119" s="14">
        <f>R119*1</f>
        <v>0.732606109996921</v>
      </c>
      <c r="T119" s="14">
        <v>0.645964388499216</v>
      </c>
      <c r="U119" s="14">
        <f>T119*1</f>
        <v>0.645964388499216</v>
      </c>
      <c r="V119" s="14">
        <v>0.63658923018699898</v>
      </c>
      <c r="W119" s="14">
        <f>V119*1</f>
        <v>0.63658923018699898</v>
      </c>
      <c r="X119" s="14">
        <v>0.78637082740015485</v>
      </c>
      <c r="Y119" s="14">
        <f>X119*1</f>
        <v>0.78637082740015485</v>
      </c>
      <c r="Z119" s="14">
        <v>0.75159016791129818</v>
      </c>
      <c r="AA119" s="14">
        <f>Z119*1</f>
        <v>0.75159016791129818</v>
      </c>
      <c r="AB119" s="14">
        <v>0.84782571479566815</v>
      </c>
      <c r="AC119" s="14">
        <f>AB119*1</f>
        <v>0.84782571479566815</v>
      </c>
      <c r="AD119" s="14">
        <v>0.85281513054044833</v>
      </c>
      <c r="AE119" s="14">
        <f>AD119*1</f>
        <v>0.85281513054044833</v>
      </c>
      <c r="AF119" s="14">
        <v>0.80046307777405734</v>
      </c>
      <c r="AG119" s="16">
        <f>AF119*1</f>
        <v>0.80046307777405734</v>
      </c>
      <c r="AH119" s="16">
        <v>0.79862246169641049</v>
      </c>
      <c r="AI119" s="16">
        <f>AH119*1</f>
        <v>0.79862246169641049</v>
      </c>
      <c r="AJ119" s="14">
        <v>0.83178054824123304</v>
      </c>
      <c r="AK119" s="14">
        <f>AJ119*1</f>
        <v>0.83178054824123304</v>
      </c>
      <c r="AL119" s="14">
        <v>0.75557627046480935</v>
      </c>
      <c r="AM119" s="14">
        <f>AL119*1</f>
        <v>0.75557627046480935</v>
      </c>
      <c r="AN119" s="14">
        <v>0.79581414754240465</v>
      </c>
      <c r="AO119" s="14">
        <f>AN119*1</f>
        <v>0.79581414754240465</v>
      </c>
      <c r="AP119" s="14">
        <v>0.49784967011615733</v>
      </c>
      <c r="AQ119" s="14">
        <f>AP119*1</f>
        <v>0.49784967011615733</v>
      </c>
      <c r="AR119" s="14">
        <v>0.67882781324279751</v>
      </c>
      <c r="AS119" s="14">
        <f>AR119*1</f>
        <v>0.67882781324279751</v>
      </c>
      <c r="AT119" s="14">
        <v>0.94711477485558471</v>
      </c>
      <c r="AU119" s="14">
        <f>AT119*1</f>
        <v>0.94711477485558471</v>
      </c>
      <c r="AV119" s="14">
        <v>0.78166357435695621</v>
      </c>
      <c r="AW119" s="14">
        <f>AV119*1</f>
        <v>0.78166357435695621</v>
      </c>
      <c r="AX119" s="14">
        <v>0.6936500893531391</v>
      </c>
      <c r="AY119" s="14">
        <f>AX119*1</f>
        <v>0.6936500893531391</v>
      </c>
      <c r="AZ119" s="14">
        <v>0.6786358916221622</v>
      </c>
      <c r="BA119" s="14">
        <f>AZ119*1</f>
        <v>0.6786358916221622</v>
      </c>
      <c r="BB119" s="14">
        <v>0.81944833912165715</v>
      </c>
      <c r="BC119" s="14">
        <f>BB119*1</f>
        <v>0.81944833912165715</v>
      </c>
      <c r="BD119" s="14">
        <v>0.82024275879193775</v>
      </c>
      <c r="BE119" s="14">
        <f>BD119*1</f>
        <v>0.82024275879193775</v>
      </c>
      <c r="BF119" s="14">
        <v>0.60845762407121107</v>
      </c>
      <c r="BG119" s="14">
        <f>BF119*1</f>
        <v>0.60845762407121107</v>
      </c>
      <c r="BH119" s="14">
        <v>0.61521608391579197</v>
      </c>
      <c r="BI119" s="14">
        <f>BH119*1</f>
        <v>0.61521608391579197</v>
      </c>
      <c r="BJ119" s="14">
        <v>0.45714496489253859</v>
      </c>
      <c r="BK119" s="14">
        <f>BJ119*1</f>
        <v>0.45714496489253859</v>
      </c>
      <c r="BL119" s="14">
        <v>0.54413427920372315</v>
      </c>
      <c r="BM119" s="14">
        <f>BL119*1</f>
        <v>0.54413427920372315</v>
      </c>
      <c r="BN119" s="14">
        <v>0.78967504420190016</v>
      </c>
      <c r="BO119" s="14">
        <f>BN119*1</f>
        <v>0.78967504420190016</v>
      </c>
      <c r="BP119" s="14">
        <v>0.70438896990363342</v>
      </c>
      <c r="BQ119" s="14">
        <f>BP119*1</f>
        <v>0.70438896990363342</v>
      </c>
      <c r="BR119" s="14">
        <v>0.50611744612094522</v>
      </c>
      <c r="BS119" s="14">
        <f>BR119*1</f>
        <v>0.50611744612094522</v>
      </c>
      <c r="BT119" s="14">
        <v>0.84836135836065762</v>
      </c>
      <c r="BU119" s="14">
        <f>BT119*1</f>
        <v>0.84836135836065762</v>
      </c>
      <c r="BV119" s="14">
        <v>0.80613000501947185</v>
      </c>
      <c r="BW119" s="14">
        <f>BV119*1</f>
        <v>0.80613000501947185</v>
      </c>
      <c r="BX119" s="14">
        <v>0.71638981326811291</v>
      </c>
      <c r="BY119" s="14">
        <f>BX119*1</f>
        <v>0.71638981326811291</v>
      </c>
      <c r="BZ119" s="14">
        <v>0.75905652304493088</v>
      </c>
      <c r="CA119" s="14">
        <f>BZ119*1</f>
        <v>0.75905652304493088</v>
      </c>
      <c r="CB119" s="53"/>
      <c r="CC119" s="53"/>
      <c r="CD119" s="53"/>
      <c r="CE119" s="53"/>
      <c r="CF119" s="53"/>
      <c r="CG119" s="53"/>
      <c r="CH119" s="53"/>
      <c r="CI119" s="53"/>
    </row>
    <row r="120" spans="1:87" ht="20.149999999999999" customHeight="1" x14ac:dyDescent="0.75">
      <c r="A120" s="171"/>
      <c r="B120" s="17" t="s">
        <v>76</v>
      </c>
      <c r="C120" s="18" t="s">
        <v>144</v>
      </c>
      <c r="D120" s="19">
        <v>0.26667754416464801</v>
      </c>
      <c r="E120" s="19">
        <f>D120*0</f>
        <v>0</v>
      </c>
      <c r="F120" s="19">
        <v>0.20616933159268513</v>
      </c>
      <c r="G120" s="19">
        <f>F120*0</f>
        <v>0</v>
      </c>
      <c r="H120" s="19">
        <v>0.47079807924199513</v>
      </c>
      <c r="I120" s="19">
        <f>H120*0</f>
        <v>0</v>
      </c>
      <c r="J120" s="19">
        <v>0.13812868650666282</v>
      </c>
      <c r="K120" s="19">
        <f>J120*0</f>
        <v>0</v>
      </c>
      <c r="L120" s="19">
        <v>0.26457782683634828</v>
      </c>
      <c r="M120" s="19">
        <f>L120*0</f>
        <v>0</v>
      </c>
      <c r="N120" s="19">
        <v>0.17515033628415957</v>
      </c>
      <c r="O120" s="19">
        <f>N120*0</f>
        <v>0</v>
      </c>
      <c r="P120" s="19">
        <v>0.22612671583428842</v>
      </c>
      <c r="Q120" s="19">
        <f>P120*0</f>
        <v>0</v>
      </c>
      <c r="R120" s="19">
        <v>0.22987986048096309</v>
      </c>
      <c r="S120" s="19">
        <f>R120*0</f>
        <v>0</v>
      </c>
      <c r="T120" s="19">
        <v>0.29853694215755233</v>
      </c>
      <c r="U120" s="19">
        <f>T120*0</f>
        <v>0</v>
      </c>
      <c r="V120" s="19">
        <v>0.31954553172128458</v>
      </c>
      <c r="W120" s="19">
        <f>V120*0</f>
        <v>0</v>
      </c>
      <c r="X120" s="19">
        <v>0.18002696960186892</v>
      </c>
      <c r="Y120" s="19">
        <f>X120*0</f>
        <v>0</v>
      </c>
      <c r="Z120" s="19">
        <v>0.21205129518632021</v>
      </c>
      <c r="AA120" s="19">
        <f>Z120*0</f>
        <v>0</v>
      </c>
      <c r="AB120" s="19">
        <v>0.12898216075640057</v>
      </c>
      <c r="AC120" s="19">
        <f>AB120*0</f>
        <v>0</v>
      </c>
      <c r="AD120" s="19">
        <v>0.13593303444096533</v>
      </c>
      <c r="AE120" s="19">
        <f>AD120*0</f>
        <v>0</v>
      </c>
      <c r="AF120" s="19">
        <v>0.14268891915060883</v>
      </c>
      <c r="AG120" s="21">
        <f>AF120*0</f>
        <v>0</v>
      </c>
      <c r="AH120" s="21">
        <v>0.16598839317369574</v>
      </c>
      <c r="AI120" s="21">
        <f>AH120*0</f>
        <v>0</v>
      </c>
      <c r="AJ120" s="19">
        <v>0.12933618015891676</v>
      </c>
      <c r="AK120" s="19">
        <f>AJ120*0</f>
        <v>0</v>
      </c>
      <c r="AL120" s="19">
        <v>0.19025401522823251</v>
      </c>
      <c r="AM120" s="19">
        <f>AL120*0</f>
        <v>0</v>
      </c>
      <c r="AN120" s="19">
        <v>0.18232647838590099</v>
      </c>
      <c r="AO120" s="19">
        <f>AN120*0</f>
        <v>0</v>
      </c>
      <c r="AP120" s="19">
        <v>0.4211992353417548</v>
      </c>
      <c r="AQ120" s="19">
        <f>AP120*0</f>
        <v>0</v>
      </c>
      <c r="AR120" s="19">
        <v>0.25629575847586333</v>
      </c>
      <c r="AS120" s="19">
        <f>AR120*0</f>
        <v>0</v>
      </c>
      <c r="AT120" s="19">
        <v>4.9316024118970639E-2</v>
      </c>
      <c r="AU120" s="19">
        <f>AT120*0</f>
        <v>0</v>
      </c>
      <c r="AV120" s="19">
        <v>0.19168767492976546</v>
      </c>
      <c r="AW120" s="19">
        <f>AV120*0</f>
        <v>0</v>
      </c>
      <c r="AX120" s="19">
        <v>0.25393150299927925</v>
      </c>
      <c r="AY120" s="19">
        <f>AX120*0</f>
        <v>0</v>
      </c>
      <c r="AZ120" s="19">
        <v>0.26099724844891103</v>
      </c>
      <c r="BA120" s="19">
        <f>AZ120*0</f>
        <v>0</v>
      </c>
      <c r="BB120" s="19">
        <v>0.17553436249300547</v>
      </c>
      <c r="BC120" s="19">
        <f>BB120*0</f>
        <v>0</v>
      </c>
      <c r="BD120" s="19">
        <v>0.13305677263171681</v>
      </c>
      <c r="BE120" s="19">
        <f>BD120*0</f>
        <v>0</v>
      </c>
      <c r="BF120" s="19">
        <v>0.34834362674331454</v>
      </c>
      <c r="BG120" s="19">
        <f>BF120*0</f>
        <v>0</v>
      </c>
      <c r="BH120" s="19">
        <v>0.35003658038256175</v>
      </c>
      <c r="BI120" s="19">
        <f>BH120*0</f>
        <v>0</v>
      </c>
      <c r="BJ120" s="19">
        <v>0.52539618291117085</v>
      </c>
      <c r="BK120" s="19">
        <f>BJ120*0</f>
        <v>0</v>
      </c>
      <c r="BL120" s="19">
        <v>0.42791889446117887</v>
      </c>
      <c r="BM120" s="19">
        <f>BL120*0</f>
        <v>0</v>
      </c>
      <c r="BN120" s="19">
        <v>0.15959175018813754</v>
      </c>
      <c r="BO120" s="19">
        <f>BN120*0</f>
        <v>0</v>
      </c>
      <c r="BP120" s="19">
        <v>0.23641756306106637</v>
      </c>
      <c r="BQ120" s="19">
        <f>BP120*0</f>
        <v>0</v>
      </c>
      <c r="BR120" s="19">
        <v>0.47232553438934871</v>
      </c>
      <c r="BS120" s="19">
        <f>BR120*0</f>
        <v>0</v>
      </c>
      <c r="BT120" s="19">
        <v>0.12454600000896883</v>
      </c>
      <c r="BU120" s="19">
        <f>BT120*0</f>
        <v>0</v>
      </c>
      <c r="BV120" s="19">
        <v>0.16105171998881318</v>
      </c>
      <c r="BW120" s="19">
        <f>BV120*0</f>
        <v>0</v>
      </c>
      <c r="BX120" s="19">
        <v>0.23065573121164712</v>
      </c>
      <c r="BY120" s="19">
        <f>BX120*0</f>
        <v>0</v>
      </c>
      <c r="BZ120" s="19">
        <v>0.21235688228702179</v>
      </c>
      <c r="CA120" s="19">
        <f>BZ120*0</f>
        <v>0</v>
      </c>
      <c r="CB120" s="53"/>
      <c r="CC120" s="53"/>
      <c r="CD120" s="53"/>
      <c r="CE120" s="53"/>
      <c r="CF120" s="53"/>
      <c r="CG120" s="53"/>
      <c r="CH120" s="53"/>
      <c r="CI120" s="53"/>
    </row>
    <row r="121" spans="1:87" ht="39.950000000000003" customHeight="1" x14ac:dyDescent="0.75">
      <c r="A121" s="171"/>
      <c r="B121" s="17" t="s">
        <v>59</v>
      </c>
      <c r="C121" s="18" t="s">
        <v>144</v>
      </c>
      <c r="D121" s="19">
        <v>6.5895718731963288E-2</v>
      </c>
      <c r="E121" s="19">
        <f>D121*0</f>
        <v>0</v>
      </c>
      <c r="F121" s="19">
        <v>7.0500936488390772E-2</v>
      </c>
      <c r="G121" s="19">
        <f>F121*0</f>
        <v>0</v>
      </c>
      <c r="H121" s="19">
        <v>2.8381803403341024E-2</v>
      </c>
      <c r="I121" s="19">
        <f>H121*0</f>
        <v>0</v>
      </c>
      <c r="J121" s="19">
        <v>1.4024040458139805E-2</v>
      </c>
      <c r="K121" s="19">
        <f>J121*0</f>
        <v>0</v>
      </c>
      <c r="L121" s="19">
        <v>3.0412593408156208E-2</v>
      </c>
      <c r="M121" s="19">
        <f>L121*0</f>
        <v>0</v>
      </c>
      <c r="N121" s="19">
        <v>3.7887976286136146E-2</v>
      </c>
      <c r="O121" s="19">
        <f>N121*0</f>
        <v>0</v>
      </c>
      <c r="P121" s="19">
        <v>3.681375921597016E-2</v>
      </c>
      <c r="Q121" s="19">
        <f>P121*0</f>
        <v>0</v>
      </c>
      <c r="R121" s="19">
        <v>3.7514029522119206E-2</v>
      </c>
      <c r="S121" s="19">
        <f>R121*0</f>
        <v>0</v>
      </c>
      <c r="T121" s="19">
        <v>5.5498669343229133E-2</v>
      </c>
      <c r="U121" s="19">
        <f>T121*0</f>
        <v>0</v>
      </c>
      <c r="V121" s="19">
        <v>4.3865238091711542E-2</v>
      </c>
      <c r="W121" s="19">
        <f>V121*0</f>
        <v>0</v>
      </c>
      <c r="X121" s="19">
        <v>3.3602202997978614E-2</v>
      </c>
      <c r="Y121" s="19">
        <f>X121*0</f>
        <v>0</v>
      </c>
      <c r="Z121" s="19">
        <v>3.6358536902384747E-2</v>
      </c>
      <c r="AA121" s="19">
        <f>Z121*0</f>
        <v>0</v>
      </c>
      <c r="AB121" s="19">
        <v>2.3192124447931436E-2</v>
      </c>
      <c r="AC121" s="19">
        <f>AB121*0</f>
        <v>0</v>
      </c>
      <c r="AD121" s="19">
        <v>1.1251835018585711E-2</v>
      </c>
      <c r="AE121" s="19">
        <f>AD121*0</f>
        <v>0</v>
      </c>
      <c r="AF121" s="19">
        <v>5.6848003075334538E-2</v>
      </c>
      <c r="AG121" s="21">
        <f>AF121*0</f>
        <v>0</v>
      </c>
      <c r="AH121" s="21">
        <v>3.5389145129894807E-2</v>
      </c>
      <c r="AI121" s="21">
        <f>AH121*0</f>
        <v>0</v>
      </c>
      <c r="AJ121" s="19">
        <v>3.8883271599851436E-2</v>
      </c>
      <c r="AK121" s="19">
        <f>AJ121*0</f>
        <v>0</v>
      </c>
      <c r="AL121" s="19">
        <v>5.4169714306955677E-2</v>
      </c>
      <c r="AM121" s="19">
        <f>AL121*0</f>
        <v>0</v>
      </c>
      <c r="AN121" s="19">
        <v>2.1859374071693742E-2</v>
      </c>
      <c r="AO121" s="19">
        <f>AN121*0</f>
        <v>0</v>
      </c>
      <c r="AP121" s="19">
        <v>8.0951094542083601E-2</v>
      </c>
      <c r="AQ121" s="19">
        <f>AP121*0</f>
        <v>0</v>
      </c>
      <c r="AR121" s="19">
        <v>6.4876428281341852E-2</v>
      </c>
      <c r="AS121" s="19">
        <f>AR121*0</f>
        <v>0</v>
      </c>
      <c r="AT121" s="19">
        <v>3.5692010254440463E-3</v>
      </c>
      <c r="AU121" s="19">
        <f>AT121*0</f>
        <v>0</v>
      </c>
      <c r="AV121" s="19">
        <v>2.6648750713278057E-2</v>
      </c>
      <c r="AW121" s="19">
        <f>AV121*0</f>
        <v>0</v>
      </c>
      <c r="AX121" s="19">
        <v>5.2418407647585069E-2</v>
      </c>
      <c r="AY121" s="19">
        <f>AX121*0</f>
        <v>0</v>
      </c>
      <c r="AZ121" s="19">
        <v>6.0366859928928408E-2</v>
      </c>
      <c r="BA121" s="19">
        <f>AZ121*0</f>
        <v>0</v>
      </c>
      <c r="BB121" s="19">
        <v>5.0172983853369576E-3</v>
      </c>
      <c r="BC121" s="19">
        <f>BB121*0</f>
        <v>0</v>
      </c>
      <c r="BD121" s="19">
        <v>4.6700468576343343E-2</v>
      </c>
      <c r="BE121" s="19">
        <f>BD121*0</f>
        <v>0</v>
      </c>
      <c r="BF121" s="19">
        <v>4.3198749185472216E-2</v>
      </c>
      <c r="BG121" s="19">
        <f>BF121*0</f>
        <v>0</v>
      </c>
      <c r="BH121" s="19">
        <v>3.4747335701647265E-2</v>
      </c>
      <c r="BI121" s="19">
        <f>BH121*0</f>
        <v>0</v>
      </c>
      <c r="BJ121" s="19">
        <v>1.7458852196287247E-2</v>
      </c>
      <c r="BK121" s="19">
        <f>BJ121*0</f>
        <v>0</v>
      </c>
      <c r="BL121" s="19">
        <v>2.7946826335096014E-2</v>
      </c>
      <c r="BM121" s="19">
        <f>BL121*0</f>
        <v>0</v>
      </c>
      <c r="BN121" s="19">
        <v>5.0733205609961723E-2</v>
      </c>
      <c r="BO121" s="19">
        <f>BN121*0</f>
        <v>0</v>
      </c>
      <c r="BP121" s="19">
        <v>5.9193467035298569E-2</v>
      </c>
      <c r="BQ121" s="19">
        <f>BP121*0</f>
        <v>0</v>
      </c>
      <c r="BR121" s="19">
        <v>2.1557019489710713E-2</v>
      </c>
      <c r="BS121" s="19">
        <f>BR121*0</f>
        <v>0</v>
      </c>
      <c r="BT121" s="19">
        <v>2.7092641630371485E-2</v>
      </c>
      <c r="BU121" s="19">
        <f>BT121*0</f>
        <v>0</v>
      </c>
      <c r="BV121" s="19">
        <v>3.2818274991710979E-2</v>
      </c>
      <c r="BW121" s="19">
        <f>BV121*0</f>
        <v>0</v>
      </c>
      <c r="BX121" s="19">
        <v>5.2954455520237767E-2</v>
      </c>
      <c r="BY121" s="19">
        <f>BX121*0</f>
        <v>0</v>
      </c>
      <c r="BZ121" s="19">
        <v>2.8586594668044987E-2</v>
      </c>
      <c r="CA121" s="19">
        <f>BZ121*0</f>
        <v>0</v>
      </c>
      <c r="CB121" s="53"/>
      <c r="CC121" s="53"/>
      <c r="CD121" s="53"/>
      <c r="CE121" s="53"/>
      <c r="CF121" s="53"/>
      <c r="CG121" s="53"/>
      <c r="CH121" s="53"/>
      <c r="CI121" s="53"/>
    </row>
    <row r="122" spans="1:87" ht="18.75" customHeight="1" x14ac:dyDescent="0.75">
      <c r="A122" s="172"/>
      <c r="B122" s="7" t="s">
        <v>147</v>
      </c>
      <c r="C122" s="8"/>
      <c r="D122" s="34"/>
      <c r="E122" s="34">
        <f>SUM(E119:E121)</f>
        <v>0.6674267371033884</v>
      </c>
      <c r="F122" s="34"/>
      <c r="G122" s="34">
        <f>SUM(G119:G121)</f>
        <v>0.72332973191892469</v>
      </c>
      <c r="H122" s="34"/>
      <c r="I122" s="34">
        <f>SUM(I119:I121)</f>
        <v>0.50082011735466547</v>
      </c>
      <c r="J122" s="34"/>
      <c r="K122" s="34">
        <f>SUM(K119:K121)</f>
        <v>0.84784727303519758</v>
      </c>
      <c r="L122" s="34"/>
      <c r="M122" s="34">
        <f>SUM(M119:M121)</f>
        <v>0.70500957975549849</v>
      </c>
      <c r="N122" s="34"/>
      <c r="O122" s="34">
        <f>SUM(O119:O121)</f>
        <v>0.78696168742970618</v>
      </c>
      <c r="P122" s="34"/>
      <c r="Q122" s="34">
        <f>SUM(Q119:Q121)</f>
        <v>0.73705952494974158</v>
      </c>
      <c r="R122" s="34"/>
      <c r="S122" s="34">
        <f>SUM(S119:S121)</f>
        <v>0.732606109996921</v>
      </c>
      <c r="T122" s="34"/>
      <c r="U122" s="34">
        <f>SUM(U119:U121)</f>
        <v>0.645964388499216</v>
      </c>
      <c r="V122" s="34"/>
      <c r="W122" s="34">
        <f>SUM(W119:W121)</f>
        <v>0.63658923018699898</v>
      </c>
      <c r="X122" s="34"/>
      <c r="Y122" s="34">
        <f>SUM(Y119:Y121)</f>
        <v>0.78637082740015485</v>
      </c>
      <c r="Z122" s="34"/>
      <c r="AA122" s="34">
        <f>SUM(AA119:AA121)</f>
        <v>0.75159016791129818</v>
      </c>
      <c r="AB122" s="34"/>
      <c r="AC122" s="34">
        <f>SUM(AC119:AC121)</f>
        <v>0.84782571479566815</v>
      </c>
      <c r="AD122" s="34"/>
      <c r="AE122" s="34">
        <f>SUM(AE119:AE121)</f>
        <v>0.85281513054044833</v>
      </c>
      <c r="AF122" s="34"/>
      <c r="AG122" s="34">
        <f>SUM(AG119:AG121)</f>
        <v>0.80046307777405734</v>
      </c>
      <c r="AH122" s="34"/>
      <c r="AI122" s="34">
        <f>SUM(AI119:AI121)</f>
        <v>0.79862246169641049</v>
      </c>
      <c r="AJ122" s="34"/>
      <c r="AK122" s="34">
        <f>SUM(AK119:AK121)</f>
        <v>0.83178054824123304</v>
      </c>
      <c r="AL122" s="34"/>
      <c r="AM122" s="34">
        <f>SUM(AM119:AM121)</f>
        <v>0.75557627046480935</v>
      </c>
      <c r="AN122" s="34"/>
      <c r="AO122" s="34">
        <f>SUM(AO119:AO121)</f>
        <v>0.79581414754240465</v>
      </c>
      <c r="AP122" s="34"/>
      <c r="AQ122" s="34">
        <f>SUM(AQ119:AQ121)</f>
        <v>0.49784967011615733</v>
      </c>
      <c r="AR122" s="34"/>
      <c r="AS122" s="34">
        <f>SUM(AS119:AS121)</f>
        <v>0.67882781324279751</v>
      </c>
      <c r="AT122" s="34"/>
      <c r="AU122" s="34">
        <f>SUM(AU119:AU121)</f>
        <v>0.94711477485558471</v>
      </c>
      <c r="AV122" s="34"/>
      <c r="AW122" s="34">
        <f>SUM(AW119:AW121)</f>
        <v>0.78166357435695621</v>
      </c>
      <c r="AX122" s="34"/>
      <c r="AY122" s="34">
        <f>SUM(AY119:AY121)</f>
        <v>0.6936500893531391</v>
      </c>
      <c r="AZ122" s="34"/>
      <c r="BA122" s="34">
        <f>SUM(BA119:BA121)</f>
        <v>0.6786358916221622</v>
      </c>
      <c r="BB122" s="34"/>
      <c r="BC122" s="34">
        <f>SUM(BC119:BC121)</f>
        <v>0.81944833912165715</v>
      </c>
      <c r="BD122" s="34"/>
      <c r="BE122" s="34">
        <f>SUM(BE119:BE121)</f>
        <v>0.82024275879193775</v>
      </c>
      <c r="BF122" s="34"/>
      <c r="BG122" s="34">
        <f>SUM(BG119:BG121)</f>
        <v>0.60845762407121107</v>
      </c>
      <c r="BH122" s="34"/>
      <c r="BI122" s="34">
        <f>SUM(BI119:BI121)</f>
        <v>0.61521608391579197</v>
      </c>
      <c r="BJ122" s="34"/>
      <c r="BK122" s="34">
        <f>SUM(BK119:BK121)</f>
        <v>0.45714496489253859</v>
      </c>
      <c r="BL122" s="34"/>
      <c r="BM122" s="34">
        <f>SUM(BM119:BM121)</f>
        <v>0.54413427920372315</v>
      </c>
      <c r="BN122" s="34"/>
      <c r="BO122" s="34">
        <f>SUM(BO119:BO121)</f>
        <v>0.78967504420190016</v>
      </c>
      <c r="BP122" s="34"/>
      <c r="BQ122" s="34">
        <f>SUM(BQ119:BQ121)</f>
        <v>0.70438896990363342</v>
      </c>
      <c r="BR122" s="34"/>
      <c r="BS122" s="34">
        <f>SUM(BS119:BS121)</f>
        <v>0.50611744612094522</v>
      </c>
      <c r="BT122" s="34"/>
      <c r="BU122" s="34">
        <f>SUM(BU119:BU121)</f>
        <v>0.84836135836065762</v>
      </c>
      <c r="BV122" s="34"/>
      <c r="BW122" s="34">
        <f>SUM(BW119:BW121)</f>
        <v>0.80613000501947185</v>
      </c>
      <c r="BX122" s="34"/>
      <c r="BY122" s="34">
        <f>SUM(BY119:BY121)</f>
        <v>0.71638981326811291</v>
      </c>
      <c r="BZ122" s="34"/>
      <c r="CA122" s="34">
        <f>SUM(CA119:CA121)</f>
        <v>0.75905652304493088</v>
      </c>
      <c r="CB122" s="34"/>
      <c r="CC122" s="53"/>
      <c r="CD122" s="53"/>
      <c r="CE122" s="53"/>
      <c r="CF122" s="53"/>
      <c r="CG122" s="53"/>
      <c r="CH122" s="53"/>
      <c r="CI122" s="53"/>
    </row>
    <row r="123" spans="1:87" ht="20.149999999999999" customHeight="1" thickBot="1" x14ac:dyDescent="0.9">
      <c r="A123" s="172"/>
      <c r="B123" s="7" t="s">
        <v>40</v>
      </c>
      <c r="C123" s="8" t="s">
        <v>143</v>
      </c>
      <c r="D123" s="24">
        <v>855</v>
      </c>
      <c r="E123" s="24"/>
      <c r="F123" s="24">
        <v>851</v>
      </c>
      <c r="G123" s="24"/>
      <c r="H123" s="24">
        <v>861</v>
      </c>
      <c r="I123" s="24"/>
      <c r="J123" s="24">
        <v>871</v>
      </c>
      <c r="K123" s="24"/>
      <c r="L123" s="24">
        <v>862</v>
      </c>
      <c r="M123" s="24"/>
      <c r="N123" s="24">
        <v>857</v>
      </c>
      <c r="O123" s="24"/>
      <c r="P123" s="24">
        <v>849</v>
      </c>
      <c r="Q123" s="24"/>
      <c r="R123" s="24">
        <v>854</v>
      </c>
      <c r="S123" s="24"/>
      <c r="T123" s="24">
        <v>861</v>
      </c>
      <c r="U123" s="24"/>
      <c r="V123" s="24">
        <v>852</v>
      </c>
      <c r="W123" s="24"/>
      <c r="X123" s="24">
        <v>871</v>
      </c>
      <c r="Y123" s="24"/>
      <c r="Z123" s="24">
        <v>853</v>
      </c>
      <c r="AA123" s="24"/>
      <c r="AB123" s="24">
        <v>848</v>
      </c>
      <c r="AC123" s="24"/>
      <c r="AD123" s="24">
        <v>869</v>
      </c>
      <c r="AE123" s="24"/>
      <c r="AF123" s="24">
        <v>882</v>
      </c>
      <c r="AG123" s="25"/>
      <c r="AH123" s="25">
        <v>849</v>
      </c>
      <c r="AI123" s="25"/>
      <c r="AJ123" s="24">
        <v>851</v>
      </c>
      <c r="AK123" s="24"/>
      <c r="AL123" s="24">
        <v>857</v>
      </c>
      <c r="AM123" s="24"/>
      <c r="AN123" s="24">
        <v>857</v>
      </c>
      <c r="AO123" s="24"/>
      <c r="AP123" s="24">
        <v>859</v>
      </c>
      <c r="AQ123" s="24"/>
      <c r="AR123" s="24">
        <v>853</v>
      </c>
      <c r="AS123" s="24"/>
      <c r="AT123" s="24">
        <v>855</v>
      </c>
      <c r="AU123" s="24"/>
      <c r="AV123" s="24">
        <v>861</v>
      </c>
      <c r="AW123" s="24"/>
      <c r="AX123" s="24">
        <v>849</v>
      </c>
      <c r="AY123" s="24"/>
      <c r="AZ123" s="24">
        <v>855</v>
      </c>
      <c r="BA123" s="24"/>
      <c r="BB123" s="24">
        <v>846</v>
      </c>
      <c r="BC123" s="24"/>
      <c r="BD123" s="24">
        <v>878</v>
      </c>
      <c r="BE123" s="24"/>
      <c r="BF123" s="24">
        <v>853</v>
      </c>
      <c r="BG123" s="24"/>
      <c r="BH123" s="24">
        <v>860</v>
      </c>
      <c r="BI123" s="24"/>
      <c r="BJ123" s="24">
        <v>855</v>
      </c>
      <c r="BK123" s="24"/>
      <c r="BL123" s="24">
        <v>853</v>
      </c>
      <c r="BM123" s="24"/>
      <c r="BN123" s="24">
        <v>839</v>
      </c>
      <c r="BO123" s="24"/>
      <c r="BP123" s="24">
        <v>855</v>
      </c>
      <c r="BQ123" s="24"/>
      <c r="BR123" s="24">
        <v>856</v>
      </c>
      <c r="BS123" s="24"/>
      <c r="BT123" s="24">
        <v>865</v>
      </c>
      <c r="BU123" s="24"/>
      <c r="BV123" s="24">
        <v>846</v>
      </c>
      <c r="BW123" s="24"/>
      <c r="BX123" s="24">
        <v>851</v>
      </c>
      <c r="BY123" s="24"/>
      <c r="BZ123" s="24">
        <v>853</v>
      </c>
      <c r="CA123" s="24"/>
      <c r="CB123" s="53"/>
      <c r="CC123" s="53"/>
      <c r="CD123" s="53"/>
      <c r="CE123" s="53"/>
      <c r="CF123" s="53"/>
      <c r="CG123" s="53"/>
      <c r="CH123" s="53"/>
      <c r="CI123" s="53"/>
    </row>
    <row r="124" spans="1:87" ht="20.149999999999999" customHeight="1" x14ac:dyDescent="0.75">
      <c r="A124" s="173" t="s">
        <v>85</v>
      </c>
      <c r="B124" s="12" t="s">
        <v>82</v>
      </c>
      <c r="C124" s="13" t="s">
        <v>144</v>
      </c>
      <c r="D124" s="14">
        <v>4.121744869646124E-2</v>
      </c>
      <c r="E124" s="14">
        <f>D124*0</f>
        <v>0</v>
      </c>
      <c r="F124" s="14">
        <v>2.8459251478327299E-2</v>
      </c>
      <c r="G124" s="14">
        <f>F124*0</f>
        <v>0</v>
      </c>
      <c r="H124" s="14">
        <v>0.11241808058288226</v>
      </c>
      <c r="I124" s="14">
        <f>H124*0</f>
        <v>0</v>
      </c>
      <c r="J124" s="14">
        <v>7.7711421979545975E-2</v>
      </c>
      <c r="K124" s="14">
        <f>J124*0</f>
        <v>0</v>
      </c>
      <c r="L124" s="14">
        <v>3.156855886122284E-2</v>
      </c>
      <c r="M124" s="14">
        <f>L124*0</f>
        <v>0</v>
      </c>
      <c r="N124" s="14">
        <v>7.6003913542462789E-2</v>
      </c>
      <c r="O124" s="14">
        <f>N124*0</f>
        <v>0</v>
      </c>
      <c r="P124" s="14">
        <v>3.2374761365909367E-2</v>
      </c>
      <c r="Q124" s="14">
        <f>P124*0</f>
        <v>0</v>
      </c>
      <c r="R124" s="14">
        <v>3.9148880591207504E-2</v>
      </c>
      <c r="S124" s="14">
        <f>R124*0</f>
        <v>0</v>
      </c>
      <c r="T124" s="14">
        <v>6.2386020787003144E-2</v>
      </c>
      <c r="U124" s="14">
        <f>T124*0</f>
        <v>0</v>
      </c>
      <c r="V124" s="14">
        <v>7.5287006352450281E-2</v>
      </c>
      <c r="W124" s="14">
        <f>V124*0</f>
        <v>0</v>
      </c>
      <c r="X124" s="14">
        <v>2.2960739392210164E-2</v>
      </c>
      <c r="Y124" s="14">
        <f>X124*0</f>
        <v>0</v>
      </c>
      <c r="Z124" s="14">
        <v>4.1236344681082795E-2</v>
      </c>
      <c r="AA124" s="14">
        <f>Z124*0</f>
        <v>0</v>
      </c>
      <c r="AB124" s="14">
        <v>2.9519944808583571E-2</v>
      </c>
      <c r="AC124" s="14">
        <f>AB124*0</f>
        <v>0</v>
      </c>
      <c r="AD124" s="14">
        <v>2.5384094568873344E-2</v>
      </c>
      <c r="AE124" s="14">
        <f>AD124*0</f>
        <v>0</v>
      </c>
      <c r="AF124" s="14">
        <v>4.3939804797027054E-2</v>
      </c>
      <c r="AG124" s="16">
        <f>AF124*0</f>
        <v>0</v>
      </c>
      <c r="AH124" s="16">
        <v>2.8137696704343629E-2</v>
      </c>
      <c r="AI124" s="16">
        <f>AH124*0</f>
        <v>0</v>
      </c>
      <c r="AJ124" s="14">
        <v>3.5271530334303115E-2</v>
      </c>
      <c r="AK124" s="14">
        <f>AJ124*0</f>
        <v>0</v>
      </c>
      <c r="AL124" s="14">
        <v>3.2203557240216209E-2</v>
      </c>
      <c r="AM124" s="14">
        <f>AL124*0</f>
        <v>0</v>
      </c>
      <c r="AN124" s="14">
        <v>7.5718258442594139E-2</v>
      </c>
      <c r="AO124" s="14">
        <f>AN124*0</f>
        <v>0</v>
      </c>
      <c r="AP124" s="14">
        <v>3.4883139659920168E-2</v>
      </c>
      <c r="AQ124" s="14">
        <f>AP124*0</f>
        <v>0</v>
      </c>
      <c r="AR124" s="14">
        <v>4.0414992560953211E-2</v>
      </c>
      <c r="AS124" s="14">
        <f>AR124*0</f>
        <v>0</v>
      </c>
      <c r="AT124" s="14">
        <v>1.8545013795993662E-2</v>
      </c>
      <c r="AU124" s="14">
        <f>AT124*0</f>
        <v>0</v>
      </c>
      <c r="AV124" s="14">
        <v>5.6242972835059017E-2</v>
      </c>
      <c r="AW124" s="14">
        <f>AV124*0</f>
        <v>0</v>
      </c>
      <c r="AX124" s="14">
        <v>3.5124189359902705E-2</v>
      </c>
      <c r="AY124" s="14">
        <f>AX124*0</f>
        <v>0</v>
      </c>
      <c r="AZ124" s="14">
        <v>5.3880824123409068E-2</v>
      </c>
      <c r="BA124" s="14">
        <f>AZ124*0</f>
        <v>0</v>
      </c>
      <c r="BB124" s="14">
        <v>3.7306558423452853E-2</v>
      </c>
      <c r="BC124" s="14">
        <f>BB124*0</f>
        <v>0</v>
      </c>
      <c r="BD124" s="14">
        <v>2.1596567870806639E-2</v>
      </c>
      <c r="BE124" s="14">
        <f>BD124*0</f>
        <v>0</v>
      </c>
      <c r="BF124" s="14">
        <v>7.0200681436346168E-2</v>
      </c>
      <c r="BG124" s="14">
        <f>BF124*0</f>
        <v>0</v>
      </c>
      <c r="BH124" s="14">
        <v>4.7038230650520096E-2</v>
      </c>
      <c r="BI124" s="14">
        <f>BH124*0</f>
        <v>0</v>
      </c>
      <c r="BJ124" s="14">
        <v>6.9082328577839094E-2</v>
      </c>
      <c r="BK124" s="14">
        <f>BJ124*0</f>
        <v>0</v>
      </c>
      <c r="BL124" s="14">
        <v>6.2426771400323704E-2</v>
      </c>
      <c r="BM124" s="14">
        <f>BL124*0</f>
        <v>0</v>
      </c>
      <c r="BN124" s="14">
        <v>3.2929285319382801E-2</v>
      </c>
      <c r="BO124" s="14">
        <f>BN124*0</f>
        <v>0</v>
      </c>
      <c r="BP124" s="14">
        <v>3.2612074363800855E-2</v>
      </c>
      <c r="BQ124" s="14">
        <f>BP124*0</f>
        <v>0</v>
      </c>
      <c r="BR124" s="14">
        <v>0.11953154892780718</v>
      </c>
      <c r="BS124" s="14">
        <f>BR124*0</f>
        <v>0</v>
      </c>
      <c r="BT124" s="14">
        <v>2.925292274227833E-2</v>
      </c>
      <c r="BU124" s="14">
        <f>BT124*0</f>
        <v>0</v>
      </c>
      <c r="BV124" s="14">
        <v>2.5733147544363594E-2</v>
      </c>
      <c r="BW124" s="14">
        <f>BV124*0</f>
        <v>0</v>
      </c>
      <c r="BX124" s="14">
        <v>2.6576731722260563E-2</v>
      </c>
      <c r="BY124" s="14">
        <f>BX124*0</f>
        <v>0</v>
      </c>
      <c r="BZ124" s="14">
        <v>3.5906383563279853E-2</v>
      </c>
      <c r="CA124" s="14">
        <f>BZ124*0</f>
        <v>0</v>
      </c>
      <c r="CB124" s="53"/>
      <c r="CC124" s="53"/>
      <c r="CD124" s="53"/>
      <c r="CE124" s="53"/>
      <c r="CF124" s="53"/>
      <c r="CG124" s="53"/>
      <c r="CH124" s="53"/>
      <c r="CI124" s="53"/>
    </row>
    <row r="125" spans="1:87" ht="20.149999999999999" customHeight="1" x14ac:dyDescent="0.75">
      <c r="A125" s="174"/>
      <c r="B125" s="17" t="s">
        <v>83</v>
      </c>
      <c r="C125" s="18" t="s">
        <v>144</v>
      </c>
      <c r="D125" s="19">
        <v>7.1668342151690392E-2</v>
      </c>
      <c r="E125" s="19">
        <f>D125*0.33</f>
        <v>2.3650552910057829E-2</v>
      </c>
      <c r="F125" s="19">
        <v>6.234728991086172E-2</v>
      </c>
      <c r="G125" s="19">
        <f>F125*0.33</f>
        <v>2.0574605670584369E-2</v>
      </c>
      <c r="H125" s="19">
        <v>0.26660180339379885</v>
      </c>
      <c r="I125" s="19">
        <f>H125*0.33</f>
        <v>8.7978595119953623E-2</v>
      </c>
      <c r="J125" s="19">
        <v>0.12768143478627444</v>
      </c>
      <c r="K125" s="19">
        <f>J125*0.33</f>
        <v>4.2134873479470571E-2</v>
      </c>
      <c r="L125" s="19">
        <v>8.2086129424190968E-2</v>
      </c>
      <c r="M125" s="19">
        <f>L125*0.33</f>
        <v>2.7088422709983021E-2</v>
      </c>
      <c r="N125" s="19">
        <v>0.13443425083633556</v>
      </c>
      <c r="O125" s="19">
        <f>N125*0.33</f>
        <v>4.4363302775990737E-2</v>
      </c>
      <c r="P125" s="19">
        <v>0.12422880346527364</v>
      </c>
      <c r="Q125" s="19">
        <f>P125*0.33</f>
        <v>4.0995505143540299E-2</v>
      </c>
      <c r="R125" s="19">
        <v>0.10229443182201708</v>
      </c>
      <c r="S125" s="19">
        <f>R125*0.33</f>
        <v>3.375716250126564E-2</v>
      </c>
      <c r="T125" s="19">
        <v>0.17741236912123404</v>
      </c>
      <c r="U125" s="19">
        <f>T125*0.33</f>
        <v>5.8546081810007235E-2</v>
      </c>
      <c r="V125" s="19">
        <v>0.17670814328210319</v>
      </c>
      <c r="W125" s="19">
        <f>V125*0.33</f>
        <v>5.8313687283094051E-2</v>
      </c>
      <c r="X125" s="19">
        <v>9.0399349891052111E-2</v>
      </c>
      <c r="Y125" s="19">
        <f>X125*0.33</f>
        <v>2.98317854640472E-2</v>
      </c>
      <c r="Z125" s="19">
        <v>0.13009631686581027</v>
      </c>
      <c r="AA125" s="19">
        <f>Z125*0.33</f>
        <v>4.293178456571739E-2</v>
      </c>
      <c r="AB125" s="19">
        <v>0.11033252796054127</v>
      </c>
      <c r="AC125" s="19">
        <f>AB125*0.33</f>
        <v>3.6409734226978623E-2</v>
      </c>
      <c r="AD125" s="19">
        <v>8.6967610581497809E-2</v>
      </c>
      <c r="AE125" s="19">
        <f>AD125*0.33</f>
        <v>2.8699311491894277E-2</v>
      </c>
      <c r="AF125" s="19">
        <v>0.11353873326784486</v>
      </c>
      <c r="AG125" s="21">
        <f>AF125*0.33</f>
        <v>3.7467781978388806E-2</v>
      </c>
      <c r="AH125" s="21">
        <v>0.11447486628348461</v>
      </c>
      <c r="AI125" s="21">
        <f>AH125*0.33</f>
        <v>3.7776705873549921E-2</v>
      </c>
      <c r="AJ125" s="19">
        <v>0.10121687931319942</v>
      </c>
      <c r="AK125" s="19">
        <f>AJ125*0.33</f>
        <v>3.3401570173355807E-2</v>
      </c>
      <c r="AL125" s="19">
        <v>9.367653186780131E-2</v>
      </c>
      <c r="AM125" s="19">
        <f>AL125*0.33</f>
        <v>3.0913255516374433E-2</v>
      </c>
      <c r="AN125" s="19">
        <v>0.15085785418950934</v>
      </c>
      <c r="AO125" s="19">
        <f>AN125*0.33</f>
        <v>4.9783091882538086E-2</v>
      </c>
      <c r="AP125" s="19">
        <v>0.10073314471224937</v>
      </c>
      <c r="AQ125" s="19">
        <f>AP125*0.33</f>
        <v>3.3241937755042292E-2</v>
      </c>
      <c r="AR125" s="19">
        <v>0.11442099675871194</v>
      </c>
      <c r="AS125" s="19">
        <f>AR125*0.33</f>
        <v>3.7758928930374941E-2</v>
      </c>
      <c r="AT125" s="19">
        <v>6.9739310558130332E-2</v>
      </c>
      <c r="AU125" s="19">
        <f>AT125*0.33</f>
        <v>2.301397248418301E-2</v>
      </c>
      <c r="AV125" s="19">
        <v>0.11295709818000522</v>
      </c>
      <c r="AW125" s="19">
        <f>AV125*0.33</f>
        <v>3.7275842399401724E-2</v>
      </c>
      <c r="AX125" s="19">
        <v>7.0968435587714651E-2</v>
      </c>
      <c r="AY125" s="19">
        <f>AX125*0.33</f>
        <v>2.3419583743945836E-2</v>
      </c>
      <c r="AZ125" s="19">
        <v>0.12025212967811406</v>
      </c>
      <c r="BA125" s="19">
        <f>AZ125*0.33</f>
        <v>3.9683202793777642E-2</v>
      </c>
      <c r="BB125" s="19">
        <v>0.15735616749712622</v>
      </c>
      <c r="BC125" s="19">
        <f>BB125*0.33</f>
        <v>5.1927535274051653E-2</v>
      </c>
      <c r="BD125" s="19">
        <v>9.6353820242519206E-2</v>
      </c>
      <c r="BE125" s="19">
        <f>BD125*0.33</f>
        <v>3.1796760680031337E-2</v>
      </c>
      <c r="BF125" s="19">
        <v>0.12456501052684515</v>
      </c>
      <c r="BG125" s="19">
        <f>BF125*0.33</f>
        <v>4.1106453473858905E-2</v>
      </c>
      <c r="BH125" s="19">
        <v>0.17412469320244878</v>
      </c>
      <c r="BI125" s="19">
        <f>BH125*0.33</f>
        <v>5.7461148756808099E-2</v>
      </c>
      <c r="BJ125" s="19">
        <v>0.18295255390894624</v>
      </c>
      <c r="BK125" s="19">
        <f>BJ125*0.33</f>
        <v>6.0374342789952261E-2</v>
      </c>
      <c r="BL125" s="19">
        <v>0.17210516756137373</v>
      </c>
      <c r="BM125" s="19">
        <f>BL125*0.33</f>
        <v>5.6794705295253337E-2</v>
      </c>
      <c r="BN125" s="19">
        <v>6.8151541667259841E-2</v>
      </c>
      <c r="BO125" s="19">
        <f>BN125*0.33</f>
        <v>2.2490008750195748E-2</v>
      </c>
      <c r="BP125" s="19">
        <v>0.10834425827992158</v>
      </c>
      <c r="BQ125" s="19">
        <f>BP125*0.33</f>
        <v>3.5753605232374128E-2</v>
      </c>
      <c r="BR125" s="19">
        <v>0.19993806233654562</v>
      </c>
      <c r="BS125" s="19">
        <f>BR125*0.33</f>
        <v>6.5979560571060053E-2</v>
      </c>
      <c r="BT125" s="19">
        <v>9.6762364431192849E-2</v>
      </c>
      <c r="BU125" s="19">
        <f>BT125*0.33</f>
        <v>3.1931580262293639E-2</v>
      </c>
      <c r="BV125" s="19">
        <v>0.11937624880799777</v>
      </c>
      <c r="BW125" s="19">
        <f>BV125*0.33</f>
        <v>3.9394162106639263E-2</v>
      </c>
      <c r="BX125" s="19">
        <v>9.5632519012697065E-2</v>
      </c>
      <c r="BY125" s="19">
        <f>BX125*0.33</f>
        <v>3.1558731274190031E-2</v>
      </c>
      <c r="BZ125" s="19">
        <v>0.14712715262527992</v>
      </c>
      <c r="CA125" s="19">
        <f>BZ125*0.33</f>
        <v>4.8551960366342378E-2</v>
      </c>
      <c r="CB125" s="53"/>
      <c r="CC125" s="53"/>
      <c r="CD125" s="53"/>
      <c r="CE125" s="53"/>
      <c r="CF125" s="53"/>
      <c r="CG125" s="53"/>
      <c r="CH125" s="53"/>
      <c r="CI125" s="53"/>
    </row>
    <row r="126" spans="1:87" ht="20.149999999999999" customHeight="1" x14ac:dyDescent="0.75">
      <c r="A126" s="174"/>
      <c r="B126" s="17" t="s">
        <v>84</v>
      </c>
      <c r="C126" s="18" t="s">
        <v>144</v>
      </c>
      <c r="D126" s="19">
        <v>0.43971372937586717</v>
      </c>
      <c r="E126" s="19">
        <f>D126*0.67</f>
        <v>0.29460819868183102</v>
      </c>
      <c r="F126" s="19">
        <v>0.42776542451672744</v>
      </c>
      <c r="G126" s="19">
        <f>F126*0.67</f>
        <v>0.28660283442620743</v>
      </c>
      <c r="H126" s="19">
        <v>0.47511071127595467</v>
      </c>
      <c r="I126" s="19">
        <f>H126*0.67</f>
        <v>0.31832417655488965</v>
      </c>
      <c r="J126" s="19">
        <v>0.51082351395558867</v>
      </c>
      <c r="K126" s="19">
        <f>J126*0.67</f>
        <v>0.34225175435024441</v>
      </c>
      <c r="L126" s="19">
        <v>0.47003694305287375</v>
      </c>
      <c r="M126" s="19">
        <f>L126*0.67</f>
        <v>0.31492475184542545</v>
      </c>
      <c r="N126" s="19">
        <v>0.52802091558001596</v>
      </c>
      <c r="O126" s="19">
        <f>N126*0.67</f>
        <v>0.3537740134386107</v>
      </c>
      <c r="P126" s="19">
        <v>0.53926517150390119</v>
      </c>
      <c r="Q126" s="19">
        <f>P126*0.67</f>
        <v>0.36130766490761379</v>
      </c>
      <c r="R126" s="19">
        <v>0.54356125034459202</v>
      </c>
      <c r="S126" s="19">
        <f>R126*0.67</f>
        <v>0.36418603773087665</v>
      </c>
      <c r="T126" s="19">
        <v>0.5846895493835903</v>
      </c>
      <c r="U126" s="19">
        <f>T126*0.67</f>
        <v>0.39174199808700555</v>
      </c>
      <c r="V126" s="19">
        <v>0.50848112167627357</v>
      </c>
      <c r="W126" s="19">
        <f>V126*0.67</f>
        <v>0.34068235152310333</v>
      </c>
      <c r="X126" s="19">
        <v>0.28301899845519235</v>
      </c>
      <c r="Y126" s="19">
        <f>X126*0.67</f>
        <v>0.18962272896497889</v>
      </c>
      <c r="Z126" s="19">
        <v>0.41834912248655237</v>
      </c>
      <c r="AA126" s="19">
        <f>Z126*0.67</f>
        <v>0.28029391206599008</v>
      </c>
      <c r="AB126" s="19">
        <v>0.52762398969024615</v>
      </c>
      <c r="AC126" s="19">
        <f>AB126*0.67</f>
        <v>0.35350807309246496</v>
      </c>
      <c r="AD126" s="19">
        <v>0.45095654371023597</v>
      </c>
      <c r="AE126" s="19">
        <f>AD126*0.67</f>
        <v>0.30214088428585811</v>
      </c>
      <c r="AF126" s="19">
        <v>0.45986215697341321</v>
      </c>
      <c r="AG126" s="21">
        <f>AF126*0.67</f>
        <v>0.30810764517218686</v>
      </c>
      <c r="AH126" s="21">
        <v>0.29977736108947889</v>
      </c>
      <c r="AI126" s="21">
        <f>AH126*0.67</f>
        <v>0.20085083192995087</v>
      </c>
      <c r="AJ126" s="19">
        <v>0.42159331844396319</v>
      </c>
      <c r="AK126" s="19">
        <f>AJ126*0.67</f>
        <v>0.28246752335745534</v>
      </c>
      <c r="AL126" s="19">
        <v>0.49937515950035577</v>
      </c>
      <c r="AM126" s="19">
        <f>AL126*0.67</f>
        <v>0.33458135686523838</v>
      </c>
      <c r="AN126" s="19">
        <v>0.58099569900840442</v>
      </c>
      <c r="AO126" s="19">
        <f>AN126*0.67</f>
        <v>0.38926711833563099</v>
      </c>
      <c r="AP126" s="19">
        <v>0.47628169277463167</v>
      </c>
      <c r="AQ126" s="19">
        <f>AP126*0.67</f>
        <v>0.31910873415900326</v>
      </c>
      <c r="AR126" s="19">
        <v>0.47322091570290281</v>
      </c>
      <c r="AS126" s="19">
        <f>AR126*0.67</f>
        <v>0.31705801352094493</v>
      </c>
      <c r="AT126" s="19">
        <v>0.46467014516112959</v>
      </c>
      <c r="AU126" s="19">
        <f>AT126*0.67</f>
        <v>0.31132899725795682</v>
      </c>
      <c r="AV126" s="19">
        <v>0.58392505779879655</v>
      </c>
      <c r="AW126" s="19">
        <f>AV126*0.67</f>
        <v>0.39122978872519371</v>
      </c>
      <c r="AX126" s="19">
        <v>0.41611542111138972</v>
      </c>
      <c r="AY126" s="19">
        <f>AX126*0.67</f>
        <v>0.27879733214463115</v>
      </c>
      <c r="AZ126" s="19">
        <v>0.53730065231261226</v>
      </c>
      <c r="BA126" s="19">
        <f>AZ126*0.67</f>
        <v>0.35999143704945025</v>
      </c>
      <c r="BB126" s="19">
        <v>0.50527749656697829</v>
      </c>
      <c r="BC126" s="19">
        <f>BB126*0.67</f>
        <v>0.33853592269987548</v>
      </c>
      <c r="BD126" s="19">
        <v>0.38475529982907347</v>
      </c>
      <c r="BE126" s="19">
        <f>BD126*0.67</f>
        <v>0.25778605088547923</v>
      </c>
      <c r="BF126" s="19">
        <v>0.55310838078751468</v>
      </c>
      <c r="BG126" s="19">
        <f>BF126*0.67</f>
        <v>0.37058261512763485</v>
      </c>
      <c r="BH126" s="19">
        <v>0.6085293429951415</v>
      </c>
      <c r="BI126" s="19">
        <f>BH126*0.67</f>
        <v>0.40771465980674482</v>
      </c>
      <c r="BJ126" s="19">
        <v>0.54464827190506404</v>
      </c>
      <c r="BK126" s="19">
        <f>BJ126*0.67</f>
        <v>0.3649143421763929</v>
      </c>
      <c r="BL126" s="19">
        <v>0.5413330364457325</v>
      </c>
      <c r="BM126" s="19">
        <f>BL126*0.67</f>
        <v>0.36269313441864082</v>
      </c>
      <c r="BN126" s="19">
        <v>0.45308759453210856</v>
      </c>
      <c r="BO126" s="19">
        <f>BN126*0.67</f>
        <v>0.30356868833651274</v>
      </c>
      <c r="BP126" s="19">
        <v>0.57115097216866062</v>
      </c>
      <c r="BQ126" s="19">
        <f>BP126*0.67</f>
        <v>0.38267115135300261</v>
      </c>
      <c r="BR126" s="19">
        <v>0.39499783249571108</v>
      </c>
      <c r="BS126" s="19">
        <f>BR126*0.67</f>
        <v>0.26464854777212643</v>
      </c>
      <c r="BT126" s="19">
        <v>0.40490952305254152</v>
      </c>
      <c r="BU126" s="19">
        <f>BT126*0.67</f>
        <v>0.27128938044520284</v>
      </c>
      <c r="BV126" s="19">
        <v>0.48519385516100327</v>
      </c>
      <c r="BW126" s="19">
        <f>BV126*0.67</f>
        <v>0.32507988295787221</v>
      </c>
      <c r="BX126" s="19">
        <v>0.58904768087796222</v>
      </c>
      <c r="BY126" s="19">
        <f>BX126*0.67</f>
        <v>0.39466194618823469</v>
      </c>
      <c r="BZ126" s="19">
        <v>0.51668094914459195</v>
      </c>
      <c r="CA126" s="19">
        <f>BZ126*0.67</f>
        <v>0.34617623592687663</v>
      </c>
      <c r="CB126" s="53"/>
      <c r="CC126" s="53"/>
      <c r="CD126" s="53"/>
      <c r="CE126" s="53"/>
      <c r="CF126" s="53"/>
      <c r="CG126" s="53"/>
      <c r="CH126" s="53"/>
      <c r="CI126" s="53"/>
    </row>
    <row r="127" spans="1:87" ht="20.149999999999999" customHeight="1" x14ac:dyDescent="0.75">
      <c r="A127" s="174"/>
      <c r="B127" s="17" t="s">
        <v>58</v>
      </c>
      <c r="C127" s="18" t="s">
        <v>144</v>
      </c>
      <c r="D127" s="19">
        <v>0.4402949681705618</v>
      </c>
      <c r="E127" s="19">
        <f>D127*1</f>
        <v>0.4402949681705618</v>
      </c>
      <c r="F127" s="19">
        <v>0.48063233382433623</v>
      </c>
      <c r="G127" s="19">
        <f>F127*1</f>
        <v>0.48063233382433623</v>
      </c>
      <c r="H127" s="19">
        <v>0.13684357858631441</v>
      </c>
      <c r="I127" s="19">
        <f>H127*1</f>
        <v>0.13684357858631441</v>
      </c>
      <c r="J127" s="19">
        <v>0.26281075748460619</v>
      </c>
      <c r="K127" s="19">
        <f>J127*1</f>
        <v>0.26281075748460619</v>
      </c>
      <c r="L127" s="19">
        <v>0.41105122242217718</v>
      </c>
      <c r="M127" s="19">
        <f>L127*1</f>
        <v>0.41105122242217718</v>
      </c>
      <c r="N127" s="19">
        <v>0.25483421060375461</v>
      </c>
      <c r="O127" s="19">
        <f>N127*1</f>
        <v>0.25483421060375461</v>
      </c>
      <c r="P127" s="19">
        <v>0.2947569128968246</v>
      </c>
      <c r="Q127" s="19">
        <f>P127*1</f>
        <v>0.2947569128968246</v>
      </c>
      <c r="R127" s="19">
        <v>0.31391760413463238</v>
      </c>
      <c r="S127" s="19">
        <f>R127*1</f>
        <v>0.31391760413463238</v>
      </c>
      <c r="T127" s="19">
        <v>0.1592930763534178</v>
      </c>
      <c r="U127" s="19">
        <f>T127*1</f>
        <v>0.1592930763534178</v>
      </c>
      <c r="V127" s="19">
        <v>0.23501743903631225</v>
      </c>
      <c r="W127" s="19">
        <f>V127*1</f>
        <v>0.23501743903631225</v>
      </c>
      <c r="X127" s="19">
        <v>0.58597387016865232</v>
      </c>
      <c r="Y127" s="19">
        <f>X127*1</f>
        <v>0.58597387016865232</v>
      </c>
      <c r="Z127" s="19">
        <v>0.40139514497102224</v>
      </c>
      <c r="AA127" s="19">
        <f>Z127*1</f>
        <v>0.40139514497102224</v>
      </c>
      <c r="AB127" s="19">
        <v>0.32642550767589606</v>
      </c>
      <c r="AC127" s="19">
        <f>AB127*1</f>
        <v>0.32642550767589606</v>
      </c>
      <c r="AD127" s="19">
        <v>0.42908147668703345</v>
      </c>
      <c r="AE127" s="19">
        <f>AD127*1</f>
        <v>0.42908147668703345</v>
      </c>
      <c r="AF127" s="19">
        <v>0.3782078120219034</v>
      </c>
      <c r="AG127" s="21">
        <f>AF127*1</f>
        <v>0.3782078120219034</v>
      </c>
      <c r="AH127" s="21">
        <v>0.55566614124859759</v>
      </c>
      <c r="AI127" s="21">
        <f>AH127*1</f>
        <v>0.55566614124859759</v>
      </c>
      <c r="AJ127" s="19">
        <v>0.43652266625879466</v>
      </c>
      <c r="AK127" s="19">
        <f>AJ127*1</f>
        <v>0.43652266625879466</v>
      </c>
      <c r="AL127" s="19">
        <v>0.36828683277086488</v>
      </c>
      <c r="AM127" s="19">
        <f>AL127*1</f>
        <v>0.36828683277086488</v>
      </c>
      <c r="AN127" s="19">
        <v>0.1878368080257041</v>
      </c>
      <c r="AO127" s="19">
        <f>AN127*1</f>
        <v>0.1878368080257041</v>
      </c>
      <c r="AP127" s="19">
        <v>0.38160463557480834</v>
      </c>
      <c r="AQ127" s="19">
        <f>AP127*1</f>
        <v>0.38160463557480834</v>
      </c>
      <c r="AR127" s="19">
        <v>0.35800965932071693</v>
      </c>
      <c r="AS127" s="19">
        <f>AR127*1</f>
        <v>0.35800965932071693</v>
      </c>
      <c r="AT127" s="19">
        <v>0.44704553048474838</v>
      </c>
      <c r="AU127" s="19">
        <f>AT127*1</f>
        <v>0.44704553048474838</v>
      </c>
      <c r="AV127" s="19">
        <v>0.23576689185221167</v>
      </c>
      <c r="AW127" s="19">
        <f>AV127*1</f>
        <v>0.23576689185221167</v>
      </c>
      <c r="AX127" s="19">
        <v>0.47050473368566709</v>
      </c>
      <c r="AY127" s="19">
        <f>AX127*1</f>
        <v>0.47050473368566709</v>
      </c>
      <c r="AZ127" s="19">
        <v>0.28607713981303812</v>
      </c>
      <c r="BA127" s="19">
        <f>AZ127*1</f>
        <v>0.28607713981303812</v>
      </c>
      <c r="BB127" s="19">
        <v>0.29589095883775735</v>
      </c>
      <c r="BC127" s="19">
        <f>BB127*1</f>
        <v>0.29589095883775735</v>
      </c>
      <c r="BD127" s="19">
        <v>0.49004424783171346</v>
      </c>
      <c r="BE127" s="19">
        <f>BD127*1</f>
        <v>0.49004424783171346</v>
      </c>
      <c r="BF127" s="19">
        <v>0.24228782742295912</v>
      </c>
      <c r="BG127" s="19">
        <f>BF127*1</f>
        <v>0.24228782742295912</v>
      </c>
      <c r="BH127" s="19">
        <v>0.1612972031251568</v>
      </c>
      <c r="BI127" s="19">
        <f>BH127*1</f>
        <v>0.1612972031251568</v>
      </c>
      <c r="BJ127" s="19">
        <v>0.18932452837383265</v>
      </c>
      <c r="BK127" s="19">
        <f>BJ127*1</f>
        <v>0.18932452837383265</v>
      </c>
      <c r="BL127" s="19">
        <v>0.21984371471876746</v>
      </c>
      <c r="BM127" s="19">
        <f>BL127*1</f>
        <v>0.21984371471876746</v>
      </c>
      <c r="BN127" s="19">
        <v>0.44230836423974951</v>
      </c>
      <c r="BO127" s="19">
        <f>BN127*1</f>
        <v>0.44230836423974951</v>
      </c>
      <c r="BP127" s="19">
        <v>0.27100310977876185</v>
      </c>
      <c r="BQ127" s="19">
        <f>BP127*1</f>
        <v>0.27100310977876185</v>
      </c>
      <c r="BR127" s="19">
        <v>0.2848829142258455</v>
      </c>
      <c r="BS127" s="19">
        <f>BR127*1</f>
        <v>0.2848829142258455</v>
      </c>
      <c r="BT127" s="19">
        <v>0.45914460884592756</v>
      </c>
      <c r="BU127" s="19">
        <f>BT127*1</f>
        <v>0.45914460884592756</v>
      </c>
      <c r="BV127" s="19">
        <v>0.3653873088767966</v>
      </c>
      <c r="BW127" s="19">
        <f>BV127*1</f>
        <v>0.3653873088767966</v>
      </c>
      <c r="BX127" s="19">
        <v>0.27447845700042084</v>
      </c>
      <c r="BY127" s="19">
        <f>BX127*1</f>
        <v>0.27447845700042084</v>
      </c>
      <c r="BZ127" s="19">
        <v>0.29248548364904875</v>
      </c>
      <c r="CA127" s="19">
        <f>BZ127*1</f>
        <v>0.29248548364904875</v>
      </c>
      <c r="CB127" s="53"/>
      <c r="CC127" s="53"/>
      <c r="CD127" s="53"/>
      <c r="CE127" s="53"/>
      <c r="CF127" s="53"/>
      <c r="CG127" s="53"/>
      <c r="CH127" s="53"/>
      <c r="CI127" s="53"/>
    </row>
    <row r="128" spans="1:87" ht="39.950000000000003" customHeight="1" x14ac:dyDescent="0.75">
      <c r="A128" s="174"/>
      <c r="B128" s="17" t="s">
        <v>59</v>
      </c>
      <c r="C128" s="18" t="s">
        <v>144</v>
      </c>
      <c r="D128" s="19">
        <v>7.1055116054193016E-3</v>
      </c>
      <c r="E128" s="19">
        <f>D128*0</f>
        <v>0</v>
      </c>
      <c r="F128" s="19">
        <v>7.9570026974691154E-4</v>
      </c>
      <c r="G128" s="19">
        <f>F128*0</f>
        <v>0</v>
      </c>
      <c r="H128" s="19">
        <v>9.0258261610496274E-3</v>
      </c>
      <c r="I128" s="19">
        <f>H128*0</f>
        <v>0</v>
      </c>
      <c r="J128" s="19">
        <v>2.0972871793987307E-2</v>
      </c>
      <c r="K128" s="19">
        <f>J128*0</f>
        <v>0</v>
      </c>
      <c r="L128" s="19">
        <v>5.2571462395414707E-3</v>
      </c>
      <c r="M128" s="19">
        <f>L128*0</f>
        <v>0</v>
      </c>
      <c r="N128" s="19">
        <v>6.7067094374339085E-3</v>
      </c>
      <c r="O128" s="19">
        <f>N128*0</f>
        <v>0</v>
      </c>
      <c r="P128" s="19">
        <v>9.3743507680923537E-3</v>
      </c>
      <c r="Q128" s="19">
        <f>P128*0</f>
        <v>0</v>
      </c>
      <c r="R128" s="19">
        <v>1.0778331075530739E-3</v>
      </c>
      <c r="S128" s="19">
        <f>R128*0</f>
        <v>0</v>
      </c>
      <c r="T128" s="19">
        <v>1.6218984354751755E-2</v>
      </c>
      <c r="U128" s="19">
        <f>T128*0</f>
        <v>0</v>
      </c>
      <c r="V128" s="19">
        <v>4.506289652855407E-3</v>
      </c>
      <c r="W128" s="19">
        <f>V128*0</f>
        <v>0</v>
      </c>
      <c r="X128" s="19">
        <v>1.7647042092895259E-2</v>
      </c>
      <c r="Y128" s="19">
        <f>X128*0</f>
        <v>0</v>
      </c>
      <c r="Z128" s="19">
        <v>8.9230709955379385E-3</v>
      </c>
      <c r="AA128" s="19">
        <f>Z128*0</f>
        <v>0</v>
      </c>
      <c r="AB128" s="19">
        <v>6.0980298647333149E-3</v>
      </c>
      <c r="AC128" s="19">
        <f>AB128*0</f>
        <v>0</v>
      </c>
      <c r="AD128" s="19">
        <v>7.6102744523578857E-3</v>
      </c>
      <c r="AE128" s="19">
        <f>AD128*0</f>
        <v>0</v>
      </c>
      <c r="AF128" s="19">
        <v>4.4514929398133127E-3</v>
      </c>
      <c r="AG128" s="21">
        <f>AF128*0</f>
        <v>0</v>
      </c>
      <c r="AH128" s="21">
        <v>1.9439346740982545E-3</v>
      </c>
      <c r="AI128" s="21">
        <f>AH128*0</f>
        <v>0</v>
      </c>
      <c r="AJ128" s="19">
        <v>5.3956056497419247E-3</v>
      </c>
      <c r="AK128" s="19">
        <f>AJ128*0</f>
        <v>0</v>
      </c>
      <c r="AL128" s="19">
        <v>6.4579186207607362E-3</v>
      </c>
      <c r="AM128" s="19">
        <f>AL128*0</f>
        <v>0</v>
      </c>
      <c r="AN128" s="19">
        <v>4.5913803337880319E-3</v>
      </c>
      <c r="AO128" s="19">
        <f>AN128*0</f>
        <v>0</v>
      </c>
      <c r="AP128" s="19">
        <v>6.4973872783857271E-3</v>
      </c>
      <c r="AQ128" s="19">
        <f>AP128*0</f>
        <v>0</v>
      </c>
      <c r="AR128" s="19">
        <v>1.3933435656717463E-2</v>
      </c>
      <c r="AS128" s="19">
        <f>AR128*0</f>
        <v>0</v>
      </c>
      <c r="AT128" s="19">
        <v>0</v>
      </c>
      <c r="AU128" s="19">
        <f>AT128*0</f>
        <v>0</v>
      </c>
      <c r="AV128" s="19">
        <v>1.1107979333927522E-2</v>
      </c>
      <c r="AW128" s="19">
        <f>AV128*0</f>
        <v>0</v>
      </c>
      <c r="AX128" s="19">
        <v>7.2872202553291932E-3</v>
      </c>
      <c r="AY128" s="19">
        <f>AX128*0</f>
        <v>0</v>
      </c>
      <c r="AZ128" s="19">
        <v>2.48925407282812E-3</v>
      </c>
      <c r="BA128" s="19">
        <f>AZ128*0</f>
        <v>0</v>
      </c>
      <c r="BB128" s="19">
        <v>4.1688186746887445E-3</v>
      </c>
      <c r="BC128" s="19">
        <f>BB128*0</f>
        <v>0</v>
      </c>
      <c r="BD128" s="19">
        <v>7.2500642258843447E-3</v>
      </c>
      <c r="BE128" s="19">
        <f>BD128*0</f>
        <v>0</v>
      </c>
      <c r="BF128" s="19">
        <v>9.8380998263328714E-3</v>
      </c>
      <c r="BG128" s="19">
        <f>BF128*0</f>
        <v>0</v>
      </c>
      <c r="BH128" s="19">
        <v>9.0105300267339303E-3</v>
      </c>
      <c r="BI128" s="19">
        <f>BH128*0</f>
        <v>0</v>
      </c>
      <c r="BJ128" s="19">
        <v>1.3992317234314718E-2</v>
      </c>
      <c r="BK128" s="19">
        <f>BJ128*0</f>
        <v>0</v>
      </c>
      <c r="BL128" s="19">
        <v>4.2913098738003932E-3</v>
      </c>
      <c r="BM128" s="19">
        <f>BL128*0</f>
        <v>0</v>
      </c>
      <c r="BN128" s="19">
        <v>3.5232142414953886E-3</v>
      </c>
      <c r="BO128" s="19">
        <f>BN128*0</f>
        <v>0</v>
      </c>
      <c r="BP128" s="19">
        <v>1.6889585408852339E-2</v>
      </c>
      <c r="BQ128" s="19">
        <f>BP128*0</f>
        <v>0</v>
      </c>
      <c r="BR128" s="19">
        <v>6.4964201409339136E-4</v>
      </c>
      <c r="BS128" s="19">
        <f>BR128*0</f>
        <v>0</v>
      </c>
      <c r="BT128" s="19">
        <v>9.930580928056227E-3</v>
      </c>
      <c r="BU128" s="19">
        <f>BT128*0</f>
        <v>0</v>
      </c>
      <c r="BV128" s="19">
        <v>4.3094396098346602E-3</v>
      </c>
      <c r="BW128" s="19">
        <f>BV128*0</f>
        <v>0</v>
      </c>
      <c r="BX128" s="19">
        <v>1.4264611386655766E-2</v>
      </c>
      <c r="BY128" s="19">
        <f>BX128*0</f>
        <v>0</v>
      </c>
      <c r="BZ128" s="19">
        <v>7.8000310177971568E-3</v>
      </c>
      <c r="CA128" s="19">
        <f>BZ128*0</f>
        <v>0</v>
      </c>
      <c r="CB128" s="53"/>
      <c r="CC128" s="53"/>
      <c r="CD128" s="53"/>
      <c r="CE128" s="53"/>
      <c r="CF128" s="53"/>
      <c r="CG128" s="53"/>
      <c r="CH128" s="53"/>
      <c r="CI128" s="53"/>
    </row>
    <row r="129" spans="1:87" ht="18.75" customHeight="1" x14ac:dyDescent="0.75">
      <c r="A129" s="174"/>
      <c r="B129" s="7" t="s">
        <v>147</v>
      </c>
      <c r="C129" s="8"/>
      <c r="D129" s="34"/>
      <c r="E129" s="34">
        <f>(E124+E125+E126+E127+E128)</f>
        <v>0.75855371976245067</v>
      </c>
      <c r="F129" s="34"/>
      <c r="G129" s="34">
        <f>(G124+G125+G126+G127+G128)</f>
        <v>0.78780977392112805</v>
      </c>
      <c r="H129" s="34"/>
      <c r="I129" s="34">
        <f>(I124+I125+I126+I127+I128)</f>
        <v>0.54314635026115776</v>
      </c>
      <c r="J129" s="34"/>
      <c r="K129" s="34">
        <f>(K124+K125+K126+K127+K128)</f>
        <v>0.64719738531432114</v>
      </c>
      <c r="L129" s="34"/>
      <c r="M129" s="34">
        <f>(M124+M125+M126+M127+M128)</f>
        <v>0.75306439697758565</v>
      </c>
      <c r="N129" s="34"/>
      <c r="O129" s="34">
        <f>(O124+O125+O126+O127+O128)</f>
        <v>0.65297152681835602</v>
      </c>
      <c r="P129" s="34"/>
      <c r="Q129" s="34">
        <f>(Q124+Q125+Q126+Q127+Q128)</f>
        <v>0.69706008294797872</v>
      </c>
      <c r="R129" s="34"/>
      <c r="S129" s="34">
        <f>(S124+S125+S126+S127+S128)</f>
        <v>0.71186080436677468</v>
      </c>
      <c r="T129" s="34"/>
      <c r="U129" s="34">
        <f>(U124+U125+U126+U127+U128)</f>
        <v>0.60958115625043063</v>
      </c>
      <c r="V129" s="34"/>
      <c r="W129" s="34">
        <f>(W124+W125+W126+W127+W128)</f>
        <v>0.63401347784250961</v>
      </c>
      <c r="X129" s="34"/>
      <c r="Y129" s="34">
        <f>(Y124+Y125+Y126+Y127+Y128)</f>
        <v>0.8054283845976784</v>
      </c>
      <c r="Z129" s="34"/>
      <c r="AA129" s="34">
        <f>(AA124+AA125+AA126+AA127+AA128)</f>
        <v>0.72462084160272977</v>
      </c>
      <c r="AB129" s="34"/>
      <c r="AC129" s="34">
        <f>(AC124+AC125+AC126+AC127+AC128)</f>
        <v>0.71634331499533965</v>
      </c>
      <c r="AD129" s="34"/>
      <c r="AE129" s="34">
        <f>(AE124+AE125+AE126+AE127+AE128)</f>
        <v>0.75992167246478581</v>
      </c>
      <c r="AF129" s="34"/>
      <c r="AG129" s="34">
        <f>(AG124+AG125+AG126+AG127+AG128)</f>
        <v>0.723783239172479</v>
      </c>
      <c r="AH129" s="34"/>
      <c r="AI129" s="34">
        <f>(AI124+AI125+AI126+AI127+AI128)</f>
        <v>0.79429367905209836</v>
      </c>
      <c r="AJ129" s="34"/>
      <c r="AK129" s="34">
        <f>(AK124+AK125+AK126+AK127+AK128)</f>
        <v>0.75239175978960582</v>
      </c>
      <c r="AL129" s="34"/>
      <c r="AM129" s="34">
        <f>(AM124+AM125+AM126+AM127+AM128)</f>
        <v>0.73378144515247767</v>
      </c>
      <c r="AN129" s="34"/>
      <c r="AO129" s="34">
        <f>(AO124+AO125+AO126+AO127+AO128)</f>
        <v>0.62688701824387316</v>
      </c>
      <c r="AP129" s="34"/>
      <c r="AQ129" s="34">
        <f>(AQ124+AQ125+AQ126+AQ127+AQ128)</f>
        <v>0.73395530748885385</v>
      </c>
      <c r="AR129" s="34"/>
      <c r="AS129" s="34">
        <f>(AS124+AS125+AS126+AS127+AS128)</f>
        <v>0.71282660177203683</v>
      </c>
      <c r="AT129" s="34"/>
      <c r="AU129" s="34">
        <f>(AU124+AU125+AU126+AU127+AU128)</f>
        <v>0.78138850022688822</v>
      </c>
      <c r="AV129" s="34"/>
      <c r="AW129" s="34">
        <f>(AW124+AW125+AW126+AW127+AW128)</f>
        <v>0.66427252297680717</v>
      </c>
      <c r="AX129" s="34"/>
      <c r="AY129" s="34">
        <f>(AY124+AY125+AY126+AY127+AY128)</f>
        <v>0.77272164957424405</v>
      </c>
      <c r="AZ129" s="34"/>
      <c r="BA129" s="34">
        <f>(BA124+BA125+BA126+BA127+BA128)</f>
        <v>0.68575177965626599</v>
      </c>
      <c r="BB129" s="34"/>
      <c r="BC129" s="85">
        <f>(BC124+BC125+BC126+BC127+BC128)</f>
        <v>0.68635441681168441</v>
      </c>
      <c r="BD129" s="34"/>
      <c r="BE129" s="34">
        <f>(BE124+BE125+BE126+BE127+BE128)</f>
        <v>0.7796270593972241</v>
      </c>
      <c r="BF129" s="34"/>
      <c r="BG129" s="34">
        <f>(BG124+BG125+BG126+BG127+BG128)</f>
        <v>0.65397689602445286</v>
      </c>
      <c r="BH129" s="34"/>
      <c r="BI129" s="34">
        <f>(BI124+BI125+BI126+BI127+BI128)</f>
        <v>0.62647301168870972</v>
      </c>
      <c r="BJ129" s="34"/>
      <c r="BK129" s="34">
        <f>(BK124+BK125+BK126+BK127+BK128)</f>
        <v>0.61461321334017782</v>
      </c>
      <c r="BL129" s="34"/>
      <c r="BM129" s="34">
        <f>(BM124+BM125+BM126+BM127+BM128)</f>
        <v>0.63933155443266165</v>
      </c>
      <c r="BN129" s="34"/>
      <c r="BO129" s="85">
        <f>(BO124+BO125+BO126+BO127+BO128)</f>
        <v>0.76836706132645793</v>
      </c>
      <c r="BP129" s="34"/>
      <c r="BQ129" s="34">
        <f>(BQ124+BQ125+BQ126+BQ127+BQ128)</f>
        <v>0.68942786636413866</v>
      </c>
      <c r="BR129" s="34"/>
      <c r="BS129" s="34">
        <f>(BS124+BS125+BS126+BS127+BS128)</f>
        <v>0.6155110225690319</v>
      </c>
      <c r="BT129" s="34"/>
      <c r="BU129" s="34">
        <f>(BU124+BU125+BU126+BU127+BU128)</f>
        <v>0.76236556955342405</v>
      </c>
      <c r="BV129" s="34"/>
      <c r="BW129" s="34">
        <f>(BW124+BW125+BW126+BW127+BW128)</f>
        <v>0.72986135394130813</v>
      </c>
      <c r="BX129" s="34"/>
      <c r="BY129" s="34">
        <f>(BY124+BY125+BY126+BY127+BY128)</f>
        <v>0.70069913446284549</v>
      </c>
      <c r="BZ129" s="34"/>
      <c r="CA129" s="34">
        <f>(CA124+CA125+CA126+CA127+CA128)</f>
        <v>0.68721367994226767</v>
      </c>
      <c r="CB129" s="34"/>
      <c r="CC129" s="53"/>
      <c r="CD129" s="53"/>
      <c r="CE129" s="53"/>
      <c r="CF129" s="53"/>
      <c r="CG129" s="53"/>
      <c r="CH129" s="53"/>
      <c r="CI129" s="53"/>
    </row>
    <row r="130" spans="1:87" ht="20.149999999999999" customHeight="1" thickBot="1" x14ac:dyDescent="0.9">
      <c r="A130" s="189"/>
      <c r="B130" s="7" t="s">
        <v>40</v>
      </c>
      <c r="C130" s="8" t="s">
        <v>143</v>
      </c>
      <c r="D130" s="24">
        <v>855</v>
      </c>
      <c r="E130" s="49"/>
      <c r="F130" s="24">
        <v>851</v>
      </c>
      <c r="G130" s="24"/>
      <c r="H130" s="24">
        <v>861</v>
      </c>
      <c r="I130" s="24"/>
      <c r="J130" s="24">
        <v>871</v>
      </c>
      <c r="K130" s="24"/>
      <c r="L130" s="24">
        <v>862</v>
      </c>
      <c r="M130" s="24"/>
      <c r="N130" s="24">
        <v>857</v>
      </c>
      <c r="O130" s="24"/>
      <c r="P130" s="24">
        <v>849</v>
      </c>
      <c r="Q130" s="24"/>
      <c r="R130" s="24">
        <v>854</v>
      </c>
      <c r="S130" s="24"/>
      <c r="T130" s="24">
        <v>861</v>
      </c>
      <c r="U130" s="24"/>
      <c r="V130" s="24">
        <v>852</v>
      </c>
      <c r="W130" s="24"/>
      <c r="X130" s="24">
        <v>871</v>
      </c>
      <c r="Y130" s="24"/>
      <c r="Z130" s="24">
        <v>853</v>
      </c>
      <c r="AA130" s="24"/>
      <c r="AB130" s="24">
        <v>848</v>
      </c>
      <c r="AC130" s="24"/>
      <c r="AD130" s="24">
        <v>869</v>
      </c>
      <c r="AE130" s="24"/>
      <c r="AF130" s="24">
        <v>882</v>
      </c>
      <c r="AG130" s="25"/>
      <c r="AH130" s="25">
        <v>849</v>
      </c>
      <c r="AI130" s="25"/>
      <c r="AJ130" s="24">
        <v>851</v>
      </c>
      <c r="AK130" s="24"/>
      <c r="AL130" s="24">
        <v>857</v>
      </c>
      <c r="AM130" s="24"/>
      <c r="AN130" s="24">
        <v>857</v>
      </c>
      <c r="AO130" s="24"/>
      <c r="AP130" s="24">
        <v>859</v>
      </c>
      <c r="AQ130" s="24"/>
      <c r="AR130" s="24">
        <v>853</v>
      </c>
      <c r="AS130" s="24"/>
      <c r="AT130" s="24">
        <v>855</v>
      </c>
      <c r="AU130" s="24"/>
      <c r="AV130" s="24">
        <v>861</v>
      </c>
      <c r="AW130" s="24"/>
      <c r="AX130" s="24">
        <v>849</v>
      </c>
      <c r="AY130" s="24"/>
      <c r="AZ130" s="24">
        <v>855</v>
      </c>
      <c r="BA130" s="24"/>
      <c r="BB130" s="24">
        <v>846</v>
      </c>
      <c r="BC130" s="24"/>
      <c r="BD130" s="24">
        <v>878</v>
      </c>
      <c r="BE130" s="24"/>
      <c r="BF130" s="24">
        <v>853</v>
      </c>
      <c r="BG130" s="24"/>
      <c r="BH130" s="24">
        <v>860</v>
      </c>
      <c r="BI130" s="24"/>
      <c r="BJ130" s="24">
        <v>855</v>
      </c>
      <c r="BK130" s="24"/>
      <c r="BL130" s="24">
        <v>853</v>
      </c>
      <c r="BM130" s="24"/>
      <c r="BN130" s="24">
        <v>839</v>
      </c>
      <c r="BO130" s="24"/>
      <c r="BP130" s="24">
        <v>855</v>
      </c>
      <c r="BQ130" s="24"/>
      <c r="BR130" s="24">
        <v>856</v>
      </c>
      <c r="BS130" s="24"/>
      <c r="BT130" s="24">
        <v>865</v>
      </c>
      <c r="BU130" s="24"/>
      <c r="BV130" s="24">
        <v>846</v>
      </c>
      <c r="BW130" s="24"/>
      <c r="BX130" s="24">
        <v>851</v>
      </c>
      <c r="BY130" s="24"/>
      <c r="BZ130" s="24">
        <v>853</v>
      </c>
      <c r="CA130" s="24"/>
      <c r="CB130" s="53"/>
      <c r="CC130" s="53"/>
      <c r="CD130" s="53"/>
      <c r="CE130" s="53"/>
      <c r="CF130" s="53"/>
      <c r="CG130" s="53"/>
      <c r="CH130" s="53"/>
      <c r="CI130" s="53"/>
    </row>
    <row r="131" spans="1:87" ht="20.149999999999999" customHeight="1" x14ac:dyDescent="0.75">
      <c r="A131" s="170" t="s">
        <v>86</v>
      </c>
      <c r="B131" s="12" t="s">
        <v>87</v>
      </c>
      <c r="C131" s="13" t="s">
        <v>144</v>
      </c>
      <c r="D131" s="14">
        <v>0.35504007009405852</v>
      </c>
      <c r="E131" s="14">
        <f>D131*(-0.2)</f>
        <v>-7.100801401881171E-2</v>
      </c>
      <c r="F131" s="14">
        <v>0.49271368752846817</v>
      </c>
      <c r="G131" s="14">
        <f>F131*(-0.2)</f>
        <v>-9.8542737505693645E-2</v>
      </c>
      <c r="H131" s="14">
        <v>0.42343996470021517</v>
      </c>
      <c r="I131" s="14">
        <f>H131*(-0.2)</f>
        <v>-8.4687992940043033E-2</v>
      </c>
      <c r="J131" s="14">
        <v>0.40139124062821308</v>
      </c>
      <c r="K131" s="14">
        <f>J131*(-0.2)</f>
        <v>-8.0278248125642618E-2</v>
      </c>
      <c r="L131" s="14">
        <v>0.40073401218649091</v>
      </c>
      <c r="M131" s="14">
        <f>L131*(-0.2)</f>
        <v>-8.0146802437298187E-2</v>
      </c>
      <c r="N131" s="14">
        <v>0.50688400730318173</v>
      </c>
      <c r="O131" s="14">
        <f>N131*(-0.2)</f>
        <v>-0.10137680146063635</v>
      </c>
      <c r="P131" s="14">
        <v>0.47080440399421902</v>
      </c>
      <c r="Q131" s="14">
        <f>P131*(-0.2)</f>
        <v>-9.4160880798843813E-2</v>
      </c>
      <c r="R131" s="14">
        <v>0.47695858110351269</v>
      </c>
      <c r="S131" s="14">
        <f>R131*(-0.2)</f>
        <v>-9.5391716220702541E-2</v>
      </c>
      <c r="T131" s="14">
        <v>0.38421358098852992</v>
      </c>
      <c r="U131" s="14">
        <f>T131*(-0.2)</f>
        <v>-7.6842716197705996E-2</v>
      </c>
      <c r="V131" s="14">
        <v>0.42955998324540867</v>
      </c>
      <c r="W131" s="14">
        <f>V131*(-0.2)</f>
        <v>-8.5911996649081737E-2</v>
      </c>
      <c r="X131" s="14">
        <v>0.34483342345328294</v>
      </c>
      <c r="Y131" s="14">
        <f>X131*(-0.2)</f>
        <v>-6.8966684690656588E-2</v>
      </c>
      <c r="Z131" s="14">
        <v>0.5055511867689888</v>
      </c>
      <c r="AA131" s="14">
        <f>Z131*(-0.2)</f>
        <v>-0.10111023735379776</v>
      </c>
      <c r="AB131" s="14">
        <v>0.54484371952189958</v>
      </c>
      <c r="AC131" s="14">
        <f>AB131*(-0.2)</f>
        <v>-0.10896874390437992</v>
      </c>
      <c r="AD131" s="14">
        <v>0.37679887052160382</v>
      </c>
      <c r="AE131" s="14">
        <f>AD131*(-0.2)</f>
        <v>-7.5359774104320765E-2</v>
      </c>
      <c r="AF131" s="14">
        <v>0.48920784605602025</v>
      </c>
      <c r="AG131" s="16">
        <f>AF131*(-0.2)</f>
        <v>-9.7841569211204057E-2</v>
      </c>
      <c r="AH131" s="16">
        <v>0.45386901224281767</v>
      </c>
      <c r="AI131" s="16">
        <f>AH131*(-0.2)</f>
        <v>-9.0773802448563534E-2</v>
      </c>
      <c r="AJ131" s="14">
        <v>0.41886669760166373</v>
      </c>
      <c r="AK131" s="14">
        <f>AJ131*(-0.2)</f>
        <v>-8.3773339520332751E-2</v>
      </c>
      <c r="AL131" s="14">
        <v>0.40687012041288456</v>
      </c>
      <c r="AM131" s="14">
        <f>AL131*(-0.2)</f>
        <v>-8.1374024082576921E-2</v>
      </c>
      <c r="AN131" s="14">
        <v>0.57258329133997277</v>
      </c>
      <c r="AO131" s="14">
        <f>AN131*(-0.2)</f>
        <v>-0.11451665826799456</v>
      </c>
      <c r="AP131" s="14">
        <v>0.51869802061714076</v>
      </c>
      <c r="AQ131" s="14">
        <f>AP131*(-0.2)</f>
        <v>-0.10373960412342816</v>
      </c>
      <c r="AR131" s="14">
        <v>0.40902661657518358</v>
      </c>
      <c r="AS131" s="14">
        <f>AR131*(-0.2)</f>
        <v>-8.1805323315036718E-2</v>
      </c>
      <c r="AT131" s="14">
        <v>0.51437830421882158</v>
      </c>
      <c r="AU131" s="14">
        <f>AT131*(-0.2)</f>
        <v>-0.10287566084376432</v>
      </c>
      <c r="AV131" s="14">
        <v>0.43693615051760692</v>
      </c>
      <c r="AW131" s="14">
        <f>AV131*(-0.2)</f>
        <v>-8.7387230103521396E-2</v>
      </c>
      <c r="AX131" s="14">
        <v>0.41479382936876891</v>
      </c>
      <c r="AY131" s="14">
        <f>AX131*(-0.2)</f>
        <v>-8.2958765873753781E-2</v>
      </c>
      <c r="AZ131" s="14">
        <v>0.45056088271156974</v>
      </c>
      <c r="BA131" s="14">
        <f>AZ131*(-0.2)</f>
        <v>-9.011217654231396E-2</v>
      </c>
      <c r="BB131" s="14">
        <v>0.63365702244721522</v>
      </c>
      <c r="BC131" s="14">
        <f>BB131*(-0.2)</f>
        <v>-0.12673140448944306</v>
      </c>
      <c r="BD131" s="14">
        <v>0.34526478108866065</v>
      </c>
      <c r="BE131" s="14">
        <f>BD131*(-0.2)</f>
        <v>-6.9052956217732137E-2</v>
      </c>
      <c r="BF131" s="14">
        <v>0.30667119050593916</v>
      </c>
      <c r="BG131" s="14">
        <f>BF131*(-0.2)</f>
        <v>-6.1334238101187835E-2</v>
      </c>
      <c r="BH131" s="14">
        <v>0.50117635221318668</v>
      </c>
      <c r="BI131" s="14">
        <f>BH131*(-0.2)</f>
        <v>-0.10023527044263734</v>
      </c>
      <c r="BJ131" s="14">
        <v>0.5812157639844564</v>
      </c>
      <c r="BK131" s="14">
        <f>BJ131*(-0.2)</f>
        <v>-0.11624315279689129</v>
      </c>
      <c r="BL131" s="14">
        <v>0.51474323886876805</v>
      </c>
      <c r="BM131" s="14">
        <f>BL131*(-0.2)</f>
        <v>-0.10294864777375362</v>
      </c>
      <c r="BN131" s="14">
        <v>0.28362680976671506</v>
      </c>
      <c r="BO131" s="14">
        <f>BN131*(-0.2)</f>
        <v>-5.6725361953343018E-2</v>
      </c>
      <c r="BP131" s="14">
        <v>0.53462627552097419</v>
      </c>
      <c r="BQ131" s="14">
        <f>BP131*(-0.2)</f>
        <v>-0.10692525510419484</v>
      </c>
      <c r="BR131" s="14">
        <v>0.56843641948655621</v>
      </c>
      <c r="BS131" s="14">
        <f>BR131*(-0.2)</f>
        <v>-0.11368728389731125</v>
      </c>
      <c r="BT131" s="14">
        <v>0.37327059569635929</v>
      </c>
      <c r="BU131" s="14">
        <f>BT131*(-0.2)</f>
        <v>-7.4654119139271863E-2</v>
      </c>
      <c r="BV131" s="14">
        <v>0.54303865952873653</v>
      </c>
      <c r="BW131" s="14">
        <f>BV131*(-0.2)</f>
        <v>-0.10860773190574731</v>
      </c>
      <c r="BX131" s="14">
        <v>0.44989454496745723</v>
      </c>
      <c r="BY131" s="14">
        <f>BX131*(-0.2)</f>
        <v>-8.9978908993491452E-2</v>
      </c>
      <c r="BZ131" s="14">
        <v>0.44099991272142991</v>
      </c>
      <c r="CA131" s="14">
        <f>BZ131*(-0.2)</f>
        <v>-8.8199982544285987E-2</v>
      </c>
      <c r="CB131" s="53"/>
      <c r="CC131" s="53"/>
      <c r="CD131" s="53"/>
      <c r="CE131" s="53"/>
      <c r="CF131" s="53"/>
      <c r="CG131" s="53"/>
      <c r="CH131" s="53"/>
      <c r="CI131" s="53"/>
    </row>
    <row r="132" spans="1:87" ht="20.149999999999999" customHeight="1" x14ac:dyDescent="0.75">
      <c r="A132" s="171"/>
      <c r="B132" s="17" t="s">
        <v>88</v>
      </c>
      <c r="C132" s="18" t="s">
        <v>144</v>
      </c>
      <c r="D132" s="19">
        <v>6.4853813805394858E-2</v>
      </c>
      <c r="E132" s="19">
        <f>D132*0</f>
        <v>0</v>
      </c>
      <c r="F132" s="19">
        <v>6.5468770461889009E-2</v>
      </c>
      <c r="G132" s="19">
        <f>F132*0</f>
        <v>0</v>
      </c>
      <c r="H132" s="19">
        <v>0.10578055859116177</v>
      </c>
      <c r="I132" s="19">
        <f>H132*0</f>
        <v>0</v>
      </c>
      <c r="J132" s="19">
        <v>9.9812411371060603E-2</v>
      </c>
      <c r="K132" s="19">
        <f>J132*0</f>
        <v>0</v>
      </c>
      <c r="L132" s="19">
        <v>9.82799339949679E-2</v>
      </c>
      <c r="M132" s="19">
        <f>L132*0</f>
        <v>0</v>
      </c>
      <c r="N132" s="19">
        <v>9.2335075122788754E-2</v>
      </c>
      <c r="O132" s="19">
        <f>N132*0</f>
        <v>0</v>
      </c>
      <c r="P132" s="19">
        <v>5.4162844570132339E-2</v>
      </c>
      <c r="Q132" s="19">
        <f>P132*0</f>
        <v>0</v>
      </c>
      <c r="R132" s="19">
        <v>7.2669486160322344E-2</v>
      </c>
      <c r="S132" s="19">
        <f>R132*0</f>
        <v>0</v>
      </c>
      <c r="T132" s="19">
        <v>5.7948913841599795E-2</v>
      </c>
      <c r="U132" s="19">
        <f>T132*0</f>
        <v>0</v>
      </c>
      <c r="V132" s="19">
        <v>4.1480419176212202E-2</v>
      </c>
      <c r="W132" s="19">
        <f>V132*0</f>
        <v>0</v>
      </c>
      <c r="X132" s="19">
        <v>6.8110081680993348E-2</v>
      </c>
      <c r="Y132" s="19">
        <f>X132*0</f>
        <v>0</v>
      </c>
      <c r="Z132" s="19">
        <v>5.8563827796490914E-2</v>
      </c>
      <c r="AA132" s="19">
        <f>Z132*0</f>
        <v>0</v>
      </c>
      <c r="AB132" s="19">
        <v>6.4324612205780618E-2</v>
      </c>
      <c r="AC132" s="19">
        <f>AB132*0</f>
        <v>0</v>
      </c>
      <c r="AD132" s="19">
        <v>0.12299462884503058</v>
      </c>
      <c r="AE132" s="19">
        <f>AD132*0</f>
        <v>0</v>
      </c>
      <c r="AF132" s="19">
        <v>4.4459632807881108E-2</v>
      </c>
      <c r="AG132" s="21">
        <f>AF132*0</f>
        <v>0</v>
      </c>
      <c r="AH132" s="21">
        <v>7.5568144014637684E-2</v>
      </c>
      <c r="AI132" s="21">
        <f>AH132*0</f>
        <v>0</v>
      </c>
      <c r="AJ132" s="19">
        <v>5.4062213558450159E-2</v>
      </c>
      <c r="AK132" s="19">
        <f>AJ132*0</f>
        <v>0</v>
      </c>
      <c r="AL132" s="19">
        <v>5.7473478076333066E-2</v>
      </c>
      <c r="AM132" s="19">
        <f>AL132*0</f>
        <v>0</v>
      </c>
      <c r="AN132" s="19">
        <v>6.7496800254506731E-2</v>
      </c>
      <c r="AO132" s="19">
        <f>AN132*0</f>
        <v>0</v>
      </c>
      <c r="AP132" s="19">
        <v>6.4665022808019113E-2</v>
      </c>
      <c r="AQ132" s="19">
        <f>AP132*0</f>
        <v>0</v>
      </c>
      <c r="AR132" s="19">
        <v>3.9846689489314503E-2</v>
      </c>
      <c r="AS132" s="19">
        <f>AR132*0</f>
        <v>0</v>
      </c>
      <c r="AT132" s="19">
        <v>8.7389352311556048E-2</v>
      </c>
      <c r="AU132" s="19">
        <f>AT132*0</f>
        <v>0</v>
      </c>
      <c r="AV132" s="19">
        <v>8.2550462204119934E-2</v>
      </c>
      <c r="AW132" s="19">
        <f>AV132*0</f>
        <v>0</v>
      </c>
      <c r="AX132" s="19">
        <v>4.8340821970783161E-2</v>
      </c>
      <c r="AY132" s="19">
        <f>AX132*0</f>
        <v>0</v>
      </c>
      <c r="AZ132" s="19">
        <v>0.10675095590013715</v>
      </c>
      <c r="BA132" s="19">
        <f>AZ132*0</f>
        <v>0</v>
      </c>
      <c r="BB132" s="19">
        <v>0.1014926741473698</v>
      </c>
      <c r="BC132" s="19">
        <f>BB132*0</f>
        <v>0</v>
      </c>
      <c r="BD132" s="19">
        <v>5.8259131762528886E-2</v>
      </c>
      <c r="BE132" s="19">
        <f>BD132*0</f>
        <v>0</v>
      </c>
      <c r="BF132" s="19">
        <v>7.5509632076557587E-2</v>
      </c>
      <c r="BG132" s="19">
        <f>BF132*0</f>
        <v>0</v>
      </c>
      <c r="BH132" s="19">
        <v>6.8332651730479144E-2</v>
      </c>
      <c r="BI132" s="19">
        <f>BH132*0</f>
        <v>0</v>
      </c>
      <c r="BJ132" s="19">
        <v>0.11615855902833574</v>
      </c>
      <c r="BK132" s="19">
        <f>BJ132*0</f>
        <v>0</v>
      </c>
      <c r="BL132" s="19">
        <v>4.9694764945512053E-2</v>
      </c>
      <c r="BM132" s="19">
        <f>BL132*0</f>
        <v>0</v>
      </c>
      <c r="BN132" s="19">
        <v>4.3478912877616543E-2</v>
      </c>
      <c r="BO132" s="19">
        <f>BN132*0</f>
        <v>0</v>
      </c>
      <c r="BP132" s="19">
        <v>5.226581732505263E-2</v>
      </c>
      <c r="BQ132" s="19">
        <f>BP132*0</f>
        <v>0</v>
      </c>
      <c r="BR132" s="19">
        <v>7.5727889296933054E-2</v>
      </c>
      <c r="BS132" s="19">
        <f>BR132*0</f>
        <v>0</v>
      </c>
      <c r="BT132" s="19">
        <v>7.7957455277880991E-2</v>
      </c>
      <c r="BU132" s="19">
        <f>BT132*0</f>
        <v>0</v>
      </c>
      <c r="BV132" s="19">
        <v>5.1080114437023101E-2</v>
      </c>
      <c r="BW132" s="19">
        <f>BV132*0</f>
        <v>0</v>
      </c>
      <c r="BX132" s="19">
        <v>4.8996383769375693E-2</v>
      </c>
      <c r="BY132" s="19">
        <f>BX132*0</f>
        <v>0</v>
      </c>
      <c r="BZ132" s="19">
        <v>5.493706646448946E-2</v>
      </c>
      <c r="CA132" s="19">
        <f>BZ132*0</f>
        <v>0</v>
      </c>
      <c r="CB132" s="53"/>
      <c r="CC132" s="53"/>
      <c r="CD132" s="53"/>
      <c r="CE132" s="53"/>
      <c r="CF132" s="53"/>
      <c r="CG132" s="53"/>
      <c r="CH132" s="53"/>
      <c r="CI132" s="53"/>
    </row>
    <row r="133" spans="1:87" ht="20.149999999999999" customHeight="1" x14ac:dyDescent="0.75">
      <c r="A133" s="171"/>
      <c r="B133" s="17" t="s">
        <v>89</v>
      </c>
      <c r="C133" s="18" t="s">
        <v>144</v>
      </c>
      <c r="D133" s="19">
        <v>0.39375692025502057</v>
      </c>
      <c r="E133" s="19">
        <f>D133*0.4</f>
        <v>0.15750276810200825</v>
      </c>
      <c r="F133" s="19">
        <v>0.28071080862122083</v>
      </c>
      <c r="G133" s="19">
        <f>F133*0.4</f>
        <v>0.11228432344848834</v>
      </c>
      <c r="H133" s="19">
        <v>8.3620503939965923E-2</v>
      </c>
      <c r="I133" s="19">
        <f>H133*0.4</f>
        <v>3.3448201575986374E-2</v>
      </c>
      <c r="J133" s="19">
        <v>0.11732757754181905</v>
      </c>
      <c r="K133" s="19">
        <f>J133*0.4</f>
        <v>4.6931031016727624E-2</v>
      </c>
      <c r="L133" s="19">
        <v>0.16544072980355054</v>
      </c>
      <c r="M133" s="19">
        <f>L133*0.4</f>
        <v>6.6176291921420216E-2</v>
      </c>
      <c r="N133" s="19">
        <v>0.184275223800305</v>
      </c>
      <c r="O133" s="19">
        <f>N133*0.4</f>
        <v>7.3710089520122007E-2</v>
      </c>
      <c r="P133" s="19">
        <v>0.10535038438722374</v>
      </c>
      <c r="Q133" s="19">
        <f>P133*0.4</f>
        <v>4.2140153754889498E-2</v>
      </c>
      <c r="R133" s="19">
        <v>0.11686345445671893</v>
      </c>
      <c r="S133" s="19">
        <f>R133*0.4</f>
        <v>4.6745381782687577E-2</v>
      </c>
      <c r="T133" s="19">
        <v>9.1223625461901603E-2</v>
      </c>
      <c r="U133" s="19">
        <f>T133*0.4</f>
        <v>3.6489450184760644E-2</v>
      </c>
      <c r="V133" s="19">
        <v>8.6996061203580985E-2</v>
      </c>
      <c r="W133" s="19">
        <f>V133*0.4</f>
        <v>3.4798424481432395E-2</v>
      </c>
      <c r="X133" s="19">
        <v>0.35052684267674117</v>
      </c>
      <c r="Y133" s="19">
        <f>X133*0.4</f>
        <v>0.14021073707069648</v>
      </c>
      <c r="Z133" s="19">
        <v>0.10770524537498737</v>
      </c>
      <c r="AA133" s="19">
        <f>Z133*0.4</f>
        <v>4.3082098149994946E-2</v>
      </c>
      <c r="AB133" s="19">
        <v>9.4273885414237063E-2</v>
      </c>
      <c r="AC133" s="19">
        <f>AB133*0.4</f>
        <v>3.7709554165694825E-2</v>
      </c>
      <c r="AD133" s="19">
        <v>0.15063716014126485</v>
      </c>
      <c r="AE133" s="19">
        <f>AD133*0.4</f>
        <v>6.0254864056505944E-2</v>
      </c>
      <c r="AF133" s="19">
        <v>0.10661209021109426</v>
      </c>
      <c r="AG133" s="21">
        <f>AF133*0.4</f>
        <v>4.2644836084437705E-2</v>
      </c>
      <c r="AH133" s="21">
        <v>0.21308001981816946</v>
      </c>
      <c r="AI133" s="21">
        <f>AH133*0.4</f>
        <v>8.5232007927267789E-2</v>
      </c>
      <c r="AJ133" s="19">
        <v>0.2054229823931549</v>
      </c>
      <c r="AK133" s="19">
        <f>AJ133*0.4</f>
        <v>8.2169192957261966E-2</v>
      </c>
      <c r="AL133" s="19">
        <v>0.14084013660508965</v>
      </c>
      <c r="AM133" s="19">
        <f>AL133*0.4</f>
        <v>5.6336054642035865E-2</v>
      </c>
      <c r="AN133" s="19">
        <v>9.227532285050731E-2</v>
      </c>
      <c r="AO133" s="19">
        <f>AN133*0.4</f>
        <v>3.6910129140202926E-2</v>
      </c>
      <c r="AP133" s="19">
        <v>0.16749372519926173</v>
      </c>
      <c r="AQ133" s="19">
        <f>AP133*0.4</f>
        <v>6.6997490079704694E-2</v>
      </c>
      <c r="AR133" s="19">
        <v>0.1220816965120196</v>
      </c>
      <c r="AS133" s="19">
        <f>AR133*0.4</f>
        <v>4.883267860480784E-2</v>
      </c>
      <c r="AT133" s="19">
        <v>0.1485669135600691</v>
      </c>
      <c r="AU133" s="19">
        <f>AT133*0.4</f>
        <v>5.9426765424027639E-2</v>
      </c>
      <c r="AV133" s="19">
        <v>7.0218212625903026E-2</v>
      </c>
      <c r="AW133" s="19">
        <f>AV133*0.4</f>
        <v>2.8087285050361212E-2</v>
      </c>
      <c r="AX133" s="19">
        <v>0.25736140452376333</v>
      </c>
      <c r="AY133" s="19">
        <f>AX133*0.4</f>
        <v>0.10294456180950534</v>
      </c>
      <c r="AZ133" s="19">
        <v>0.10070196767375132</v>
      </c>
      <c r="BA133" s="19">
        <f>AZ133*0.4</f>
        <v>4.0280787069500529E-2</v>
      </c>
      <c r="BB133" s="19">
        <v>0.10098423054213977</v>
      </c>
      <c r="BC133" s="19">
        <f>BB133*0.4</f>
        <v>4.039369221685591E-2</v>
      </c>
      <c r="BD133" s="19">
        <v>0.16804899754692618</v>
      </c>
      <c r="BE133" s="19">
        <f>BD133*0.4</f>
        <v>6.7219599018770476E-2</v>
      </c>
      <c r="BF133" s="19">
        <v>0.14343704958653467</v>
      </c>
      <c r="BG133" s="19">
        <f>BF133*0.4</f>
        <v>5.7374819834613872E-2</v>
      </c>
      <c r="BH133" s="19">
        <v>9.2564263715919873E-2</v>
      </c>
      <c r="BI133" s="19">
        <f>BH133*0.4</f>
        <v>3.7025705486367952E-2</v>
      </c>
      <c r="BJ133" s="19">
        <v>5.3889549214183076E-2</v>
      </c>
      <c r="BK133" s="19">
        <f>BJ133*0.4</f>
        <v>2.155581968567323E-2</v>
      </c>
      <c r="BL133" s="19">
        <v>8.0887256750239847E-2</v>
      </c>
      <c r="BM133" s="19">
        <f>BL133*0.4</f>
        <v>3.2354902700095937E-2</v>
      </c>
      <c r="BN133" s="19">
        <v>0.19219895077464236</v>
      </c>
      <c r="BO133" s="19">
        <f>BN133*0.4</f>
        <v>7.6879580309856949E-2</v>
      </c>
      <c r="BP133" s="19">
        <v>8.490898923993942E-2</v>
      </c>
      <c r="BQ133" s="19">
        <f>BP133*0.4</f>
        <v>3.3963595695975769E-2</v>
      </c>
      <c r="BR133" s="19">
        <v>0.15754665834541565</v>
      </c>
      <c r="BS133" s="19">
        <f>BR133*0.4</f>
        <v>6.3018663338166261E-2</v>
      </c>
      <c r="BT133" s="19">
        <v>0.15414719862710494</v>
      </c>
      <c r="BU133" s="19">
        <f>BT133*0.4</f>
        <v>6.1658879450841975E-2</v>
      </c>
      <c r="BV133" s="19">
        <v>6.3162911840441843E-2</v>
      </c>
      <c r="BW133" s="19">
        <f>BV133*0.4</f>
        <v>2.5265164736176737E-2</v>
      </c>
      <c r="BX133" s="19">
        <v>0.11419684293497551</v>
      </c>
      <c r="BY133" s="19">
        <f>BX133*0.4</f>
        <v>4.5678737173990208E-2</v>
      </c>
      <c r="BZ133" s="19">
        <v>0.10458607537149697</v>
      </c>
      <c r="CA133" s="19">
        <f>BZ133*0.4</f>
        <v>4.1834430148598792E-2</v>
      </c>
      <c r="CB133" s="53"/>
      <c r="CC133" s="53"/>
      <c r="CD133" s="53"/>
      <c r="CE133" s="53"/>
      <c r="CF133" s="53"/>
      <c r="CG133" s="53"/>
      <c r="CH133" s="53"/>
      <c r="CI133" s="53"/>
    </row>
    <row r="134" spans="1:87" ht="20.149999999999999" customHeight="1" x14ac:dyDescent="0.75">
      <c r="A134" s="171"/>
      <c r="B134" s="17" t="s">
        <v>90</v>
      </c>
      <c r="C134" s="18" t="s">
        <v>144</v>
      </c>
      <c r="D134" s="19">
        <v>0.28623818307298293</v>
      </c>
      <c r="E134" s="19">
        <f>D134*0.5</f>
        <v>0.14311909153649147</v>
      </c>
      <c r="F134" s="19">
        <v>0.32998149350563499</v>
      </c>
      <c r="G134" s="19">
        <f>F134*0.5</f>
        <v>0.1649907467528175</v>
      </c>
      <c r="H134" s="19">
        <v>0.34645122886666457</v>
      </c>
      <c r="I134" s="19">
        <f>H134*0.5</f>
        <v>0.17322561443333229</v>
      </c>
      <c r="J134" s="19">
        <v>0.32979919853120437</v>
      </c>
      <c r="K134" s="19">
        <f>J134*0.5</f>
        <v>0.16489959926560219</v>
      </c>
      <c r="L134" s="19">
        <v>0.21262595261183231</v>
      </c>
      <c r="M134" s="19">
        <f>L134*0.5</f>
        <v>0.10631297630591616</v>
      </c>
      <c r="N134" s="19">
        <v>0.28725067675187482</v>
      </c>
      <c r="O134" s="19">
        <f>N134*0.5</f>
        <v>0.14362533837593741</v>
      </c>
      <c r="P134" s="19">
        <v>0.28958237084875532</v>
      </c>
      <c r="Q134" s="19">
        <f>P134*0.5</f>
        <v>0.14479118542437766</v>
      </c>
      <c r="R134" s="19">
        <v>0.24287828470067852</v>
      </c>
      <c r="S134" s="19">
        <f>R134*0.5</f>
        <v>0.12143914235033926</v>
      </c>
      <c r="T134" s="19">
        <v>0.28580547745802243</v>
      </c>
      <c r="U134" s="19">
        <f>T134*0.5</f>
        <v>0.14290273872901121</v>
      </c>
      <c r="V134" s="19">
        <v>0.29138804701859294</v>
      </c>
      <c r="W134" s="19">
        <f>V134*0.5</f>
        <v>0.14569402350929647</v>
      </c>
      <c r="X134" s="19">
        <v>0.24455404098305472</v>
      </c>
      <c r="Y134" s="19">
        <f>X134*0.5</f>
        <v>0.12227702049152736</v>
      </c>
      <c r="Z134" s="19">
        <v>0.24486569858996565</v>
      </c>
      <c r="AA134" s="19">
        <f>Z134*0.5</f>
        <v>0.12243284929498283</v>
      </c>
      <c r="AB134" s="19">
        <v>0.20262342974934422</v>
      </c>
      <c r="AC134" s="19">
        <f>AB134*0.5</f>
        <v>0.10131171487467211</v>
      </c>
      <c r="AD134" s="19">
        <v>0.25621387546876168</v>
      </c>
      <c r="AE134" s="19">
        <f>AD134*0.5</f>
        <v>0.12810693773438084</v>
      </c>
      <c r="AF134" s="19">
        <v>0.35545518191587905</v>
      </c>
      <c r="AG134" s="21">
        <f>AF134*0.5</f>
        <v>0.17772759095793952</v>
      </c>
      <c r="AH134" s="21">
        <v>0.30176612282806936</v>
      </c>
      <c r="AI134" s="21">
        <f>AH134*0.5</f>
        <v>0.15088306141403468</v>
      </c>
      <c r="AJ134" s="19">
        <v>0.22686869105620824</v>
      </c>
      <c r="AK134" s="19">
        <f>AJ134*0.5</f>
        <v>0.11343434552810412</v>
      </c>
      <c r="AL134" s="19">
        <v>0.35956202352088856</v>
      </c>
      <c r="AM134" s="19">
        <f>AL134*0.5</f>
        <v>0.17978101176044428</v>
      </c>
      <c r="AN134" s="19">
        <v>0.21831935023039034</v>
      </c>
      <c r="AO134" s="19">
        <f>AN134*0.5</f>
        <v>0.10915967511519517</v>
      </c>
      <c r="AP134" s="19">
        <v>0.29242077922120469</v>
      </c>
      <c r="AQ134" s="19">
        <f>AP134*0.5</f>
        <v>0.14621038961060234</v>
      </c>
      <c r="AR134" s="19">
        <v>0.3489966323593745</v>
      </c>
      <c r="AS134" s="19">
        <f>AR134*0.5</f>
        <v>0.17449831617968725</v>
      </c>
      <c r="AT134" s="19">
        <v>0.24326494051049471</v>
      </c>
      <c r="AU134" s="19">
        <f>AT134*0.5</f>
        <v>0.12163247025524736</v>
      </c>
      <c r="AV134" s="19">
        <v>0.33186896033621127</v>
      </c>
      <c r="AW134" s="19">
        <f>AV134*0.5</f>
        <v>0.16593448016810564</v>
      </c>
      <c r="AX134" s="19">
        <v>0.30937579739676546</v>
      </c>
      <c r="AY134" s="19">
        <f>AX134*0.5</f>
        <v>0.15468789869838273</v>
      </c>
      <c r="AZ134" s="19">
        <v>0.33653788104306598</v>
      </c>
      <c r="BA134" s="19">
        <f>AZ134*0.5</f>
        <v>0.16826894052153299</v>
      </c>
      <c r="BB134" s="19">
        <v>0.24198609281073291</v>
      </c>
      <c r="BC134" s="19">
        <f>BB134*0.5</f>
        <v>0.12099304640536646</v>
      </c>
      <c r="BD134" s="19">
        <v>0.26430837030478865</v>
      </c>
      <c r="BE134" s="19">
        <f>BD134*0.5</f>
        <v>0.13215418515239433</v>
      </c>
      <c r="BF134" s="19">
        <v>0.40499865799494006</v>
      </c>
      <c r="BG134" s="19">
        <f>BF134*0.5</f>
        <v>0.20249932899747003</v>
      </c>
      <c r="BH134" s="19">
        <v>0.24961251179292535</v>
      </c>
      <c r="BI134" s="19">
        <f>BH134*0.5</f>
        <v>0.12480625589646267</v>
      </c>
      <c r="BJ134" s="19">
        <v>0.20843261142493688</v>
      </c>
      <c r="BK134" s="19">
        <f>BJ134*0.5</f>
        <v>0.10421630571246844</v>
      </c>
      <c r="BL134" s="19">
        <v>0.24595677698560173</v>
      </c>
      <c r="BM134" s="19">
        <f>BL134*0.5</f>
        <v>0.12297838849280086</v>
      </c>
      <c r="BN134" s="19">
        <v>0.37525644707933609</v>
      </c>
      <c r="BO134" s="19">
        <f>BN134*0.5</f>
        <v>0.18762822353966804</v>
      </c>
      <c r="BP134" s="19">
        <v>0.25617532591144138</v>
      </c>
      <c r="BQ134" s="19">
        <f>BP134*0.5</f>
        <v>0.12808766295572069</v>
      </c>
      <c r="BR134" s="19">
        <v>0.24175467402151932</v>
      </c>
      <c r="BS134" s="19">
        <f>BR134*0.5</f>
        <v>0.12087733701075966</v>
      </c>
      <c r="BT134" s="19">
        <v>0.30780117765627069</v>
      </c>
      <c r="BU134" s="19">
        <f>BT134*0.5</f>
        <v>0.15390058882813534</v>
      </c>
      <c r="BV134" s="19">
        <v>0.25013324651596613</v>
      </c>
      <c r="BW134" s="19">
        <f>BV134*0.5</f>
        <v>0.12506662325798307</v>
      </c>
      <c r="BX134" s="19">
        <v>0.24678255360312773</v>
      </c>
      <c r="BY134" s="19">
        <f>BX134*0.5</f>
        <v>0.12339127680156387</v>
      </c>
      <c r="BZ134" s="19">
        <v>0.24922291449609482</v>
      </c>
      <c r="CA134" s="19">
        <f>BZ134*0.5</f>
        <v>0.12461145724804741</v>
      </c>
      <c r="CB134" s="53"/>
      <c r="CC134" s="53"/>
      <c r="CD134" s="53"/>
      <c r="CE134" s="53"/>
      <c r="CF134" s="53"/>
      <c r="CG134" s="53"/>
      <c r="CH134" s="53"/>
      <c r="CI134" s="53"/>
    </row>
    <row r="135" spans="1:87" ht="20.149999999999999" customHeight="1" x14ac:dyDescent="0.75">
      <c r="A135" s="171"/>
      <c r="B135" s="17" t="s">
        <v>91</v>
      </c>
      <c r="C135" s="18" t="s">
        <v>144</v>
      </c>
      <c r="D135" s="19">
        <v>4.6316897008550878E-2</v>
      </c>
      <c r="E135" s="19">
        <f>D135*0.2</f>
        <v>9.2633794017101759E-3</v>
      </c>
      <c r="F135" s="19">
        <v>3.9469425928481711E-2</v>
      </c>
      <c r="G135" s="19">
        <f>F135*0.2</f>
        <v>7.8938851856963418E-3</v>
      </c>
      <c r="H135" s="19">
        <v>5.3387034940825112E-2</v>
      </c>
      <c r="I135" s="19">
        <f>H135*0.2</f>
        <v>1.0677406988165022E-2</v>
      </c>
      <c r="J135" s="19">
        <v>7.8379548224923365E-2</v>
      </c>
      <c r="K135" s="19">
        <f>J135*0.2</f>
        <v>1.5675909644984675E-2</v>
      </c>
      <c r="L135" s="19">
        <v>3.5479374889823223E-2</v>
      </c>
      <c r="M135" s="19">
        <f>L135*0.2</f>
        <v>7.0958749779646453E-3</v>
      </c>
      <c r="N135" s="19">
        <v>3.0946528601277473E-2</v>
      </c>
      <c r="O135" s="19">
        <f>N135*0.2</f>
        <v>6.189305720255495E-3</v>
      </c>
      <c r="P135" s="19">
        <v>3.208340539700149E-2</v>
      </c>
      <c r="Q135" s="19">
        <f>P135*0.2</f>
        <v>6.4166810794002984E-3</v>
      </c>
      <c r="R135" s="19">
        <v>5.5040771166996662E-2</v>
      </c>
      <c r="S135" s="19">
        <f>R135*0.2</f>
        <v>1.1008154233399334E-2</v>
      </c>
      <c r="T135" s="19">
        <v>2.9598295917350515E-2</v>
      </c>
      <c r="U135" s="19">
        <f>T135*0.2</f>
        <v>5.9196591834701036E-3</v>
      </c>
      <c r="V135" s="19">
        <v>2.981592350607818E-2</v>
      </c>
      <c r="W135" s="19">
        <f>V135*0.2</f>
        <v>5.9631847012156366E-3</v>
      </c>
      <c r="X135" s="19">
        <v>4.6996688898119782E-2</v>
      </c>
      <c r="Y135" s="19">
        <f>X135*0.2</f>
        <v>9.3993377796239563E-3</v>
      </c>
      <c r="Z135" s="19">
        <v>4.7535563591466684E-2</v>
      </c>
      <c r="AA135" s="19">
        <f>Z135*0.2</f>
        <v>9.5071127182933379E-3</v>
      </c>
      <c r="AB135" s="19">
        <v>4.215734294531312E-2</v>
      </c>
      <c r="AC135" s="19">
        <f>AB135*0.2</f>
        <v>8.4314685890626243E-3</v>
      </c>
      <c r="AD135" s="19">
        <v>6.1038089898576918E-2</v>
      </c>
      <c r="AE135" s="19">
        <f>AD135*0.2</f>
        <v>1.2207617979715384E-2</v>
      </c>
      <c r="AF135" s="19">
        <v>9.653293021171587E-2</v>
      </c>
      <c r="AG135" s="21">
        <f>AF135*0.2</f>
        <v>1.9306586042343175E-2</v>
      </c>
      <c r="AH135" s="21">
        <v>4.1242602903681543E-2</v>
      </c>
      <c r="AI135" s="21">
        <f>AH135*0.2</f>
        <v>8.2485205807363085E-3</v>
      </c>
      <c r="AJ135" s="19">
        <v>4.995853795148765E-2</v>
      </c>
      <c r="AK135" s="19">
        <f>AJ135*0.2</f>
        <v>9.9917075902975303E-3</v>
      </c>
      <c r="AL135" s="19">
        <v>4.8245675710530393E-2</v>
      </c>
      <c r="AM135" s="19">
        <f>AL135*0.2</f>
        <v>9.64913514210608E-3</v>
      </c>
      <c r="AN135" s="19">
        <v>5.1826652443593045E-2</v>
      </c>
      <c r="AO135" s="19">
        <f>AN135*0.2</f>
        <v>1.036533048871861E-2</v>
      </c>
      <c r="AP135" s="19">
        <v>3.1190889754954331E-2</v>
      </c>
      <c r="AQ135" s="19">
        <f>AP135*0.2</f>
        <v>6.2381779509908669E-3</v>
      </c>
      <c r="AR135" s="19">
        <v>0.13587268918991305</v>
      </c>
      <c r="AS135" s="19">
        <f>AR135*0.2</f>
        <v>2.7174537837982612E-2</v>
      </c>
      <c r="AT135" s="19">
        <v>6.112826158821702E-2</v>
      </c>
      <c r="AU135" s="19">
        <f>AT135*0.2</f>
        <v>1.2225652317643405E-2</v>
      </c>
      <c r="AV135" s="19">
        <v>3.7624267774221599E-2</v>
      </c>
      <c r="AW135" s="19">
        <f>AV135*0.2</f>
        <v>7.5248535548443204E-3</v>
      </c>
      <c r="AX135" s="19">
        <v>4.1867407374161003E-2</v>
      </c>
      <c r="AY135" s="19">
        <f>AX135*0.2</f>
        <v>8.3734814748322017E-3</v>
      </c>
      <c r="AZ135" s="19">
        <v>3.9201711983980488E-2</v>
      </c>
      <c r="BA135" s="19">
        <f>AZ135*0.2</f>
        <v>7.8403423967960979E-3</v>
      </c>
      <c r="BB135" s="19">
        <v>6.9267713447568723E-3</v>
      </c>
      <c r="BC135" s="19">
        <f>BB135*0.2</f>
        <v>1.3853542689513745E-3</v>
      </c>
      <c r="BD135" s="19">
        <v>3.6547391386488916E-2</v>
      </c>
      <c r="BE135" s="19">
        <f>BD135*0.2</f>
        <v>7.3094782772977832E-3</v>
      </c>
      <c r="BF135" s="19">
        <v>5.7022173056656793E-2</v>
      </c>
      <c r="BG135" s="19">
        <f>BF135*0.2</f>
        <v>1.1404434611331359E-2</v>
      </c>
      <c r="BH135" s="19">
        <v>2.7670170476760115E-2</v>
      </c>
      <c r="BI135" s="19">
        <f>BH135*0.2</f>
        <v>5.5340340953520233E-3</v>
      </c>
      <c r="BJ135" s="19">
        <v>3.6110591247775242E-2</v>
      </c>
      <c r="BK135" s="19">
        <f>BJ135*0.2</f>
        <v>7.222118249555049E-3</v>
      </c>
      <c r="BL135" s="19">
        <v>2.8676986720240411E-2</v>
      </c>
      <c r="BM135" s="19">
        <f>BL135*0.2</f>
        <v>5.7353973440480823E-3</v>
      </c>
      <c r="BN135" s="19">
        <v>4.4738404635469659E-2</v>
      </c>
      <c r="BO135" s="19">
        <f>BN135*0.2</f>
        <v>8.9476809270939324E-3</v>
      </c>
      <c r="BP135" s="19">
        <v>2.5327689853210388E-2</v>
      </c>
      <c r="BQ135" s="19">
        <f>BP135*0.2</f>
        <v>5.0655379706420782E-3</v>
      </c>
      <c r="BR135" s="19">
        <v>1.9237219660726005E-2</v>
      </c>
      <c r="BS135" s="19">
        <f>BR135*0.2</f>
        <v>3.8474439321452012E-3</v>
      </c>
      <c r="BT135" s="19">
        <v>3.93706140165134E-2</v>
      </c>
      <c r="BU135" s="19">
        <f>BT135*0.2</f>
        <v>7.8741228033026803E-3</v>
      </c>
      <c r="BV135" s="19">
        <v>1.9084448868788344E-2</v>
      </c>
      <c r="BW135" s="19">
        <f>BV135*0.2</f>
        <v>3.816889773757669E-3</v>
      </c>
      <c r="BX135" s="19">
        <v>3.5214086915027913E-2</v>
      </c>
      <c r="BY135" s="19">
        <f>BX135*0.2</f>
        <v>7.0428173830055828E-3</v>
      </c>
      <c r="BZ135" s="19">
        <v>3.0798826398551516E-2</v>
      </c>
      <c r="CA135" s="19">
        <f>BZ135*0.2</f>
        <v>6.1597652797103037E-3</v>
      </c>
      <c r="CB135" s="53"/>
      <c r="CC135" s="53"/>
      <c r="CD135" s="53"/>
      <c r="CE135" s="53"/>
      <c r="CF135" s="53"/>
      <c r="CG135" s="53"/>
      <c r="CH135" s="53"/>
      <c r="CI135" s="53"/>
    </row>
    <row r="136" spans="1:87" ht="39.950000000000003" customHeight="1" x14ac:dyDescent="0.75">
      <c r="A136" s="171"/>
      <c r="B136" s="17" t="s">
        <v>92</v>
      </c>
      <c r="C136" s="18" t="s">
        <v>144</v>
      </c>
      <c r="D136" s="19">
        <v>0.32758936681097317</v>
      </c>
      <c r="E136" s="19">
        <f>D136*0.2</f>
        <v>6.551787336219464E-2</v>
      </c>
      <c r="F136" s="19">
        <v>0.35998091229876394</v>
      </c>
      <c r="G136" s="19">
        <f>F136*0.2</f>
        <v>7.1996182459752797E-2</v>
      </c>
      <c r="H136" s="19">
        <v>0.41580560440150355</v>
      </c>
      <c r="I136" s="19">
        <f>H136*0.2</f>
        <v>8.3161120880300712E-2</v>
      </c>
      <c r="J136" s="19">
        <v>0.42698840378099684</v>
      </c>
      <c r="K136" s="19">
        <f>J136*0.2</f>
        <v>8.5397680756199371E-2</v>
      </c>
      <c r="L136" s="19">
        <v>0.48039709369345102</v>
      </c>
      <c r="M136" s="19">
        <f>L136*0.2</f>
        <v>9.6079418738690206E-2</v>
      </c>
      <c r="N136" s="19">
        <v>0.33453025510832568</v>
      </c>
      <c r="O136" s="19">
        <f>N136*0.2</f>
        <v>6.6906051021665136E-2</v>
      </c>
      <c r="P136" s="19">
        <v>0.50416707070721434</v>
      </c>
      <c r="Q136" s="19">
        <f>P136*0.2</f>
        <v>0.10083341414144287</v>
      </c>
      <c r="R136" s="19">
        <v>0.44636119934273777</v>
      </c>
      <c r="S136" s="19">
        <f>R136*0.2</f>
        <v>8.9272239868547557E-2</v>
      </c>
      <c r="T136" s="19">
        <v>0.58521498155057061</v>
      </c>
      <c r="U136" s="19">
        <f>T136*0.2</f>
        <v>0.11704299631011413</v>
      </c>
      <c r="V136" s="19">
        <v>0.53850434978215533</v>
      </c>
      <c r="W136" s="19">
        <f>V136*0.2</f>
        <v>0.10770086995643108</v>
      </c>
      <c r="X136" s="19">
        <v>0.32342381732464304</v>
      </c>
      <c r="Y136" s="19">
        <f>X136*0.2</f>
        <v>6.4684763464928616E-2</v>
      </c>
      <c r="Z136" s="19">
        <v>0.37216249984384675</v>
      </c>
      <c r="AA136" s="19">
        <f>Z136*0.2</f>
        <v>7.4432499968769356E-2</v>
      </c>
      <c r="AB136" s="19">
        <v>0.43912378685986786</v>
      </c>
      <c r="AC136" s="19">
        <f>AB136*0.2</f>
        <v>8.782475737197358E-2</v>
      </c>
      <c r="AD136" s="19">
        <v>0.44654402414726202</v>
      </c>
      <c r="AE136" s="19">
        <f>AD136*0.2</f>
        <v>8.9308804829452415E-2</v>
      </c>
      <c r="AF136" s="19">
        <v>0.33472522551513895</v>
      </c>
      <c r="AG136" s="21">
        <f>AF136*0.2</f>
        <v>6.6945045103027789E-2</v>
      </c>
      <c r="AH136" s="21">
        <v>0.42439805464548708</v>
      </c>
      <c r="AI136" s="21">
        <f>AH136*0.2</f>
        <v>8.4879610929097418E-2</v>
      </c>
      <c r="AJ136" s="19">
        <v>0.44038596161420007</v>
      </c>
      <c r="AK136" s="19">
        <f>AJ136*0.2</f>
        <v>8.8077192322840017E-2</v>
      </c>
      <c r="AL136" s="19">
        <v>0.46316579673247693</v>
      </c>
      <c r="AM136" s="19">
        <f>AL136*0.2</f>
        <v>9.2633159346495395E-2</v>
      </c>
      <c r="AN136" s="19">
        <v>0.3959584791960758</v>
      </c>
      <c r="AO136" s="19">
        <f>AN136*0.2</f>
        <v>7.9191695839215162E-2</v>
      </c>
      <c r="AP136" s="19">
        <v>0.29447799107501066</v>
      </c>
      <c r="AQ136" s="19">
        <f>AP136*0.2</f>
        <v>5.8895598215002135E-2</v>
      </c>
      <c r="AR136" s="19">
        <v>0.45649075942612893</v>
      </c>
      <c r="AS136" s="19">
        <f>AR136*0.2</f>
        <v>9.129815188522579E-2</v>
      </c>
      <c r="AT136" s="19">
        <v>0.46589869491640923</v>
      </c>
      <c r="AU136" s="19">
        <f>AT136*0.2</f>
        <v>9.3179738983281857E-2</v>
      </c>
      <c r="AV136" s="19">
        <v>0.49837207547814283</v>
      </c>
      <c r="AW136" s="19">
        <f>AV136*0.2</f>
        <v>9.9674415095628577E-2</v>
      </c>
      <c r="AX136" s="19">
        <v>0.3553099832126797</v>
      </c>
      <c r="AY136" s="19">
        <f>AX136*0.2</f>
        <v>7.1061996642535943E-2</v>
      </c>
      <c r="AZ136" s="19">
        <v>0.42461088900512001</v>
      </c>
      <c r="BA136" s="19">
        <f>AZ136*0.2</f>
        <v>8.4922177801024012E-2</v>
      </c>
      <c r="BB136" s="19">
        <v>0.1505962869880178</v>
      </c>
      <c r="BC136" s="19">
        <f>BB136*0.2</f>
        <v>3.0119257397603561E-2</v>
      </c>
      <c r="BD136" s="19">
        <v>0.51361516982396194</v>
      </c>
      <c r="BE136" s="19">
        <f>BD136*0.2</f>
        <v>0.10272303396479239</v>
      </c>
      <c r="BF136" s="19">
        <v>0.58066374692691214</v>
      </c>
      <c r="BG136" s="19">
        <f>BF136*0.2</f>
        <v>0.11613274938538243</v>
      </c>
      <c r="BH136" s="19">
        <v>0.45695545897165063</v>
      </c>
      <c r="BI136" s="19">
        <f>BH136*0.2</f>
        <v>9.1391091794330137E-2</v>
      </c>
      <c r="BJ136" s="19">
        <v>0.32680010499753265</v>
      </c>
      <c r="BK136" s="19">
        <f>BJ136*0.2</f>
        <v>6.5360020999506538E-2</v>
      </c>
      <c r="BL136" s="19">
        <v>0.4236715833445196</v>
      </c>
      <c r="BM136" s="19">
        <f>BL136*0.2</f>
        <v>8.4734316668903922E-2</v>
      </c>
      <c r="BN136" s="19">
        <v>0.5638764777096098</v>
      </c>
      <c r="BO136" s="19">
        <f>BN136*0.2</f>
        <v>0.11277529554192196</v>
      </c>
      <c r="BP136" s="19">
        <v>0.43848536570455804</v>
      </c>
      <c r="BQ136" s="19">
        <f>BP136*0.2</f>
        <v>8.7697073140911616E-2</v>
      </c>
      <c r="BR136" s="19">
        <v>0.198448678927336</v>
      </c>
      <c r="BS136" s="19">
        <f>BR136*0.2</f>
        <v>3.9689735785467202E-2</v>
      </c>
      <c r="BT136" s="19">
        <v>0.49147659206072869</v>
      </c>
      <c r="BU136" s="19">
        <f>BT136*0.2</f>
        <v>9.8295318412145741E-2</v>
      </c>
      <c r="BV136" s="19">
        <v>0.38795255063744949</v>
      </c>
      <c r="BW136" s="19">
        <f>BV136*0.2</f>
        <v>7.7590510127489909E-2</v>
      </c>
      <c r="BX136" s="19">
        <v>0.54033553704032289</v>
      </c>
      <c r="BY136" s="19">
        <f>BX136*0.2</f>
        <v>0.10806710740806458</v>
      </c>
      <c r="BZ136" s="19">
        <v>0.47834704890159008</v>
      </c>
      <c r="CA136" s="19">
        <f>BZ136*0.2</f>
        <v>9.5669409780318015E-2</v>
      </c>
      <c r="CB136" s="53"/>
      <c r="CC136" s="53"/>
      <c r="CD136" s="53"/>
      <c r="CE136" s="53"/>
      <c r="CF136" s="53"/>
      <c r="CG136" s="53"/>
      <c r="CH136" s="53"/>
      <c r="CI136" s="53"/>
    </row>
    <row r="137" spans="1:87" ht="20.149999999999999" customHeight="1" x14ac:dyDescent="0.75">
      <c r="A137" s="171"/>
      <c r="B137" s="17" t="s">
        <v>93</v>
      </c>
      <c r="C137" s="18" t="s">
        <v>144</v>
      </c>
      <c r="D137" s="19">
        <v>1.122609297352619E-2</v>
      </c>
      <c r="E137" s="19">
        <f>D137*0</f>
        <v>0</v>
      </c>
      <c r="F137" s="19">
        <v>2.2295948203759401E-2</v>
      </c>
      <c r="G137" s="19">
        <f>F137*0</f>
        <v>0</v>
      </c>
      <c r="H137" s="19">
        <v>1.3367598789700846E-2</v>
      </c>
      <c r="I137" s="19">
        <f>H137*0</f>
        <v>0</v>
      </c>
      <c r="J137" s="19">
        <v>1.6528596526496485E-2</v>
      </c>
      <c r="K137" s="19">
        <f>J137*0</f>
        <v>0</v>
      </c>
      <c r="L137" s="19">
        <v>1.5913679340415061E-2</v>
      </c>
      <c r="M137" s="19">
        <f>L137*0</f>
        <v>0</v>
      </c>
      <c r="N137" s="19">
        <v>1.7043936632694448E-2</v>
      </c>
      <c r="O137" s="19">
        <f>N137*0</f>
        <v>0</v>
      </c>
      <c r="P137" s="19">
        <v>1.1767053317483935E-2</v>
      </c>
      <c r="Q137" s="19">
        <f>P137*0</f>
        <v>0</v>
      </c>
      <c r="R137" s="19">
        <v>1.9272642415634676E-2</v>
      </c>
      <c r="S137" s="19">
        <f>R137*0</f>
        <v>0</v>
      </c>
      <c r="T137" s="19">
        <v>2.686260423185495E-2</v>
      </c>
      <c r="U137" s="19">
        <f>T137*0</f>
        <v>0</v>
      </c>
      <c r="V137" s="19">
        <v>9.8340084445065912E-3</v>
      </c>
      <c r="W137" s="19">
        <f>V137*0</f>
        <v>0</v>
      </c>
      <c r="X137" s="19">
        <v>1.1023826580022916E-2</v>
      </c>
      <c r="Y137" s="19">
        <f>X137*0</f>
        <v>0</v>
      </c>
      <c r="Z137" s="19">
        <v>8.1863807975345124E-3</v>
      </c>
      <c r="AA137" s="19">
        <f>Z137*0</f>
        <v>0</v>
      </c>
      <c r="AB137" s="19">
        <v>7.2935101113433968E-3</v>
      </c>
      <c r="AC137" s="19">
        <f>AB137*0</f>
        <v>0</v>
      </c>
      <c r="AD137" s="19">
        <v>8.240728892920322E-3</v>
      </c>
      <c r="AE137" s="19">
        <f>AD137*0</f>
        <v>0</v>
      </c>
      <c r="AF137" s="19">
        <v>1.167575190864802E-2</v>
      </c>
      <c r="AG137" s="21">
        <f>AF137*0</f>
        <v>0</v>
      </c>
      <c r="AH137" s="21">
        <v>1.0503713686642456E-2</v>
      </c>
      <c r="AI137" s="21">
        <f>AH137*0</f>
        <v>0</v>
      </c>
      <c r="AJ137" s="19">
        <v>6.4754967651747689E-3</v>
      </c>
      <c r="AK137" s="19">
        <f>AJ137*0</f>
        <v>0</v>
      </c>
      <c r="AL137" s="19">
        <v>1.0141921224985076E-2</v>
      </c>
      <c r="AM137" s="19">
        <f>AL137*0</f>
        <v>0</v>
      </c>
      <c r="AN137" s="19">
        <v>4.807549364142928E-3</v>
      </c>
      <c r="AO137" s="19">
        <f>AN137*0</f>
        <v>0</v>
      </c>
      <c r="AP137" s="19">
        <v>1.1220126950151314E-2</v>
      </c>
      <c r="AQ137" s="19">
        <f>AP137*0</f>
        <v>0</v>
      </c>
      <c r="AR137" s="19">
        <v>7.3625840201213717E-3</v>
      </c>
      <c r="AS137" s="19">
        <f>AR137*0</f>
        <v>0</v>
      </c>
      <c r="AT137" s="19">
        <v>2.365782715800039E-2</v>
      </c>
      <c r="AU137" s="19">
        <f>AT137*0</f>
        <v>0</v>
      </c>
      <c r="AV137" s="19">
        <v>7.6141664808174036E-3</v>
      </c>
      <c r="AW137" s="19">
        <f>AV137*0</f>
        <v>0</v>
      </c>
      <c r="AX137" s="19">
        <v>1.3508562054316752E-2</v>
      </c>
      <c r="AY137" s="19">
        <f>AX137*0</f>
        <v>0</v>
      </c>
      <c r="AZ137" s="19">
        <v>8.6670880913323946E-3</v>
      </c>
      <c r="BA137" s="19">
        <f>AZ137*0</f>
        <v>0</v>
      </c>
      <c r="BB137" s="19">
        <v>8.3318451367156363E-3</v>
      </c>
      <c r="BC137" s="19">
        <f>BB137*0</f>
        <v>0</v>
      </c>
      <c r="BD137" s="19">
        <v>1.3263901034067084E-2</v>
      </c>
      <c r="BE137" s="19">
        <f>BD137*0</f>
        <v>0</v>
      </c>
      <c r="BF137" s="19">
        <v>7.8744996952027531E-3</v>
      </c>
      <c r="BG137" s="19">
        <f>BF137*0</f>
        <v>0</v>
      </c>
      <c r="BH137" s="19">
        <v>9.3809126737336192E-3</v>
      </c>
      <c r="BI137" s="19">
        <f>BH137*0</f>
        <v>0</v>
      </c>
      <c r="BJ137" s="19">
        <v>1.5436954230961501E-2</v>
      </c>
      <c r="BK137" s="19">
        <f>BJ137*0</f>
        <v>0</v>
      </c>
      <c r="BL137" s="19">
        <v>1.882363457911251E-2</v>
      </c>
      <c r="BM137" s="19">
        <f>BL137*0</f>
        <v>0</v>
      </c>
      <c r="BN137" s="19">
        <v>2.2999220226908285E-2</v>
      </c>
      <c r="BO137" s="19">
        <f>BN137*0</f>
        <v>0</v>
      </c>
      <c r="BP137" s="19">
        <v>2.455341287068178E-2</v>
      </c>
      <c r="BQ137" s="19">
        <f>BP137*0</f>
        <v>0</v>
      </c>
      <c r="BR137" s="19">
        <v>8.4428739804492461E-3</v>
      </c>
      <c r="BS137" s="19">
        <f>BR137*0</f>
        <v>0</v>
      </c>
      <c r="BT137" s="19">
        <v>2.1033759608437608E-2</v>
      </c>
      <c r="BU137" s="19">
        <f>BT137*0</f>
        <v>0</v>
      </c>
      <c r="BV137" s="19">
        <v>1.1420766064929803E-2</v>
      </c>
      <c r="BW137" s="19">
        <f>BV137*0</f>
        <v>0</v>
      </c>
      <c r="BX137" s="19">
        <v>1.1985771997248627E-2</v>
      </c>
      <c r="BY137" s="19">
        <f>BX137*0</f>
        <v>0</v>
      </c>
      <c r="BZ137" s="19">
        <v>1.3363626361102695E-2</v>
      </c>
      <c r="CA137" s="19">
        <f>BZ137*0</f>
        <v>0</v>
      </c>
      <c r="CB137" s="53"/>
      <c r="CC137" s="53"/>
      <c r="CD137" s="53"/>
      <c r="CE137" s="53"/>
      <c r="CF137" s="53"/>
      <c r="CG137" s="53"/>
      <c r="CH137" s="53"/>
      <c r="CI137" s="53"/>
    </row>
    <row r="138" spans="1:87" ht="20.149999999999999" customHeight="1" x14ac:dyDescent="0.75">
      <c r="A138" s="171"/>
      <c r="B138" s="17" t="s">
        <v>94</v>
      </c>
      <c r="C138" s="18" t="s">
        <v>144</v>
      </c>
      <c r="D138" s="19">
        <v>9.465758808076076E-3</v>
      </c>
      <c r="E138" s="19">
        <f>D138*0</f>
        <v>0</v>
      </c>
      <c r="F138" s="19">
        <v>3.044170574269102E-3</v>
      </c>
      <c r="G138" s="19">
        <f>F138*0</f>
        <v>0</v>
      </c>
      <c r="H138" s="19">
        <v>1.023664525388151E-2</v>
      </c>
      <c r="I138" s="19">
        <f>H138*0</f>
        <v>0</v>
      </c>
      <c r="J138" s="19">
        <v>3.8176973805608707E-3</v>
      </c>
      <c r="K138" s="19">
        <f>J138*0</f>
        <v>0</v>
      </c>
      <c r="L138" s="19">
        <v>1.3275855352163128E-2</v>
      </c>
      <c r="M138" s="19">
        <f>L138*0</f>
        <v>0</v>
      </c>
      <c r="N138" s="19">
        <v>9.0664110478047896E-3</v>
      </c>
      <c r="O138" s="19">
        <f>N138*0</f>
        <v>0</v>
      </c>
      <c r="P138" s="19">
        <v>1.2852543691079667E-2</v>
      </c>
      <c r="Q138" s="19">
        <f>P138*0</f>
        <v>0</v>
      </c>
      <c r="R138" s="19">
        <v>1.0931199744384713E-2</v>
      </c>
      <c r="S138" s="19">
        <f>R138*0</f>
        <v>0</v>
      </c>
      <c r="T138" s="19">
        <v>6.2821794492483041E-3</v>
      </c>
      <c r="U138" s="19">
        <f>T138*0</f>
        <v>0</v>
      </c>
      <c r="V138" s="19">
        <v>8.4978685861764429E-3</v>
      </c>
      <c r="W138" s="19">
        <f>V138*0</f>
        <v>0</v>
      </c>
      <c r="X138" s="19">
        <v>7.113187488653288E-3</v>
      </c>
      <c r="Y138" s="19">
        <f>X138*0</f>
        <v>0</v>
      </c>
      <c r="Z138" s="19">
        <v>9.8448235398566238E-3</v>
      </c>
      <c r="AA138" s="19">
        <f>Z138*0</f>
        <v>0</v>
      </c>
      <c r="AB138" s="19">
        <v>7.8574886062946388E-3</v>
      </c>
      <c r="AC138" s="19">
        <f>AB138*0</f>
        <v>0</v>
      </c>
      <c r="AD138" s="19">
        <v>6.3743619105049842E-3</v>
      </c>
      <c r="AE138" s="19">
        <f>AD138*0</f>
        <v>0</v>
      </c>
      <c r="AF138" s="19">
        <v>2.5610912272152966E-2</v>
      </c>
      <c r="AG138" s="21">
        <f>AF138*0</f>
        <v>0</v>
      </c>
      <c r="AH138" s="21">
        <v>8.1601462074597161E-3</v>
      </c>
      <c r="AI138" s="21">
        <f>AH138*0</f>
        <v>0</v>
      </c>
      <c r="AJ138" s="19">
        <v>1.4947401521011506E-2</v>
      </c>
      <c r="AK138" s="19">
        <f>AJ138*0</f>
        <v>0</v>
      </c>
      <c r="AL138" s="19">
        <v>7.8099421642419649E-3</v>
      </c>
      <c r="AM138" s="19">
        <f>AL138*0</f>
        <v>0</v>
      </c>
      <c r="AN138" s="19">
        <v>8.5361344131572401E-3</v>
      </c>
      <c r="AO138" s="19">
        <f>AN138*0</f>
        <v>0</v>
      </c>
      <c r="AP138" s="19">
        <v>6.4713480334583325E-3</v>
      </c>
      <c r="AQ138" s="19">
        <f>AP138*0</f>
        <v>0</v>
      </c>
      <c r="AR138" s="19">
        <v>3.6031498212358744E-2</v>
      </c>
      <c r="AS138" s="19">
        <f>AR138*0</f>
        <v>0</v>
      </c>
      <c r="AT138" s="19">
        <v>4.5596911598353111E-3</v>
      </c>
      <c r="AU138" s="19">
        <f>AT138*0</f>
        <v>0</v>
      </c>
      <c r="AV138" s="19">
        <v>3.2105241338437323E-3</v>
      </c>
      <c r="AW138" s="19">
        <f>AV138*0</f>
        <v>0</v>
      </c>
      <c r="AX138" s="19">
        <v>1.427026849626869E-2</v>
      </c>
      <c r="AY138" s="19">
        <f>AX138*0</f>
        <v>0</v>
      </c>
      <c r="AZ138" s="19">
        <v>1.5789637497393639E-2</v>
      </c>
      <c r="BA138" s="19">
        <f>AZ138*0</f>
        <v>0</v>
      </c>
      <c r="BB138" s="19">
        <v>8.3383523481973428E-3</v>
      </c>
      <c r="BC138" s="19">
        <f>BB138*0</f>
        <v>0</v>
      </c>
      <c r="BD138" s="19">
        <v>3.7398731972620915E-3</v>
      </c>
      <c r="BE138" s="19">
        <f>BD138*0</f>
        <v>0</v>
      </c>
      <c r="BF138" s="19">
        <v>7.9424598362677918E-3</v>
      </c>
      <c r="BG138" s="19">
        <f>BF138*0</f>
        <v>0</v>
      </c>
      <c r="BH138" s="19">
        <v>4.2229863688248446E-3</v>
      </c>
      <c r="BI138" s="19">
        <f>BH138*0</f>
        <v>0</v>
      </c>
      <c r="BJ138" s="19">
        <v>1.3450175169508149E-2</v>
      </c>
      <c r="BK138" s="19">
        <f>BJ138*0</f>
        <v>0</v>
      </c>
      <c r="BL138" s="19">
        <v>8.3030619493611457E-3</v>
      </c>
      <c r="BM138" s="19">
        <f>BL138*0</f>
        <v>0</v>
      </c>
      <c r="BN138" s="19">
        <v>1.0798177590298658E-2</v>
      </c>
      <c r="BO138" s="19">
        <f>BN138*0</f>
        <v>0</v>
      </c>
      <c r="BP138" s="19">
        <v>1.1375013466209399E-2</v>
      </c>
      <c r="BQ138" s="19">
        <f>BP138*0</f>
        <v>0</v>
      </c>
      <c r="BR138" s="19">
        <v>2.2851910556092305E-3</v>
      </c>
      <c r="BS138" s="19">
        <f>BR138*0</f>
        <v>0</v>
      </c>
      <c r="BT138" s="19">
        <v>1.5297474031467433E-3</v>
      </c>
      <c r="BU138" s="19">
        <f>BT138*0</f>
        <v>0</v>
      </c>
      <c r="BV138" s="19">
        <v>1.1915530081036588E-2</v>
      </c>
      <c r="BW138" s="19">
        <f>BV138*0</f>
        <v>0</v>
      </c>
      <c r="BX138" s="19">
        <v>5.8659876852569012E-3</v>
      </c>
      <c r="BY138" s="19">
        <f>BX138*0</f>
        <v>0</v>
      </c>
      <c r="BZ138" s="19">
        <v>1.303961068945911E-2</v>
      </c>
      <c r="CA138" s="19">
        <f>BZ138*0</f>
        <v>0</v>
      </c>
      <c r="CB138" s="53"/>
      <c r="CC138" s="53"/>
      <c r="CD138" s="53"/>
      <c r="CE138" s="53"/>
      <c r="CF138" s="53"/>
      <c r="CG138" s="53"/>
      <c r="CH138" s="53"/>
      <c r="CI138" s="53"/>
    </row>
    <row r="139" spans="1:87" ht="39.950000000000003" customHeight="1" x14ac:dyDescent="0.75">
      <c r="A139" s="171"/>
      <c r="B139" s="17" t="s">
        <v>59</v>
      </c>
      <c r="C139" s="18" t="s">
        <v>144</v>
      </c>
      <c r="D139" s="19">
        <v>0</v>
      </c>
      <c r="E139" s="19">
        <f>D139*0</f>
        <v>0</v>
      </c>
      <c r="F139" s="19">
        <v>0</v>
      </c>
      <c r="G139" s="19">
        <f>F139*0</f>
        <v>0</v>
      </c>
      <c r="H139" s="19">
        <v>0</v>
      </c>
      <c r="I139" s="19">
        <f>H139*0</f>
        <v>0</v>
      </c>
      <c r="J139" s="19">
        <v>1.5527595986897999E-3</v>
      </c>
      <c r="K139" s="19">
        <f>J139*0</f>
        <v>0</v>
      </c>
      <c r="L139" s="19">
        <v>1.8133593476178517E-3</v>
      </c>
      <c r="M139" s="19">
        <f>L139*0</f>
        <v>0</v>
      </c>
      <c r="N139" s="19">
        <v>0</v>
      </c>
      <c r="O139" s="19">
        <f>N139*0</f>
        <v>0</v>
      </c>
      <c r="P139" s="19">
        <v>1.2610415253014667E-3</v>
      </c>
      <c r="Q139" s="19">
        <f>P139*0</f>
        <v>0</v>
      </c>
      <c r="R139" s="19">
        <v>0</v>
      </c>
      <c r="S139" s="19">
        <f>R139*0</f>
        <v>0</v>
      </c>
      <c r="T139" s="19">
        <v>4.6725621995557381E-3</v>
      </c>
      <c r="U139" s="19">
        <f>T139*0</f>
        <v>0</v>
      </c>
      <c r="V139" s="19">
        <v>0</v>
      </c>
      <c r="W139" s="19">
        <f>V139*0</f>
        <v>0</v>
      </c>
      <c r="X139" s="19">
        <v>0</v>
      </c>
      <c r="Y139" s="19">
        <f>X139*0</f>
        <v>0</v>
      </c>
      <c r="Z139" s="19">
        <v>3.6278673870684171E-3</v>
      </c>
      <c r="AA139" s="19">
        <f>Z139*0</f>
        <v>0</v>
      </c>
      <c r="AB139" s="19">
        <v>0</v>
      </c>
      <c r="AC139" s="19">
        <f>AB139*0</f>
        <v>0</v>
      </c>
      <c r="AD139" s="19">
        <v>0</v>
      </c>
      <c r="AE139" s="19">
        <f>AD139*0</f>
        <v>0</v>
      </c>
      <c r="AF139" s="19">
        <v>7.6017529139988109E-4</v>
      </c>
      <c r="AG139" s="21">
        <f>AF139*0</f>
        <v>0</v>
      </c>
      <c r="AH139" s="21">
        <v>3.5620955425129408E-3</v>
      </c>
      <c r="AI139" s="21">
        <f>AH139*0</f>
        <v>0</v>
      </c>
      <c r="AJ139" s="19">
        <v>0</v>
      </c>
      <c r="AK139" s="19">
        <f>AJ139*0</f>
        <v>0</v>
      </c>
      <c r="AL139" s="19">
        <v>5.0524754862930968E-3</v>
      </c>
      <c r="AM139" s="19">
        <f>AL139*0</f>
        <v>0</v>
      </c>
      <c r="AN139" s="19">
        <v>1.2949263234834998E-3</v>
      </c>
      <c r="AO139" s="19">
        <f>AN139*0</f>
        <v>0</v>
      </c>
      <c r="AP139" s="19">
        <v>4.7278982240061057E-3</v>
      </c>
      <c r="AQ139" s="19">
        <f>AP139*0</f>
        <v>0</v>
      </c>
      <c r="AR139" s="19">
        <v>0</v>
      </c>
      <c r="AS139" s="19">
        <f>AR139*0</f>
        <v>0</v>
      </c>
      <c r="AT139" s="19">
        <v>0</v>
      </c>
      <c r="AU139" s="19">
        <f>AT139*0</f>
        <v>0</v>
      </c>
      <c r="AV139" s="19">
        <v>0</v>
      </c>
      <c r="AW139" s="19">
        <f>AV139*0</f>
        <v>0</v>
      </c>
      <c r="AX139" s="19">
        <v>2.4717477594121016E-3</v>
      </c>
      <c r="AY139" s="19">
        <f>AX139*0</f>
        <v>0</v>
      </c>
      <c r="AZ139" s="19">
        <v>0</v>
      </c>
      <c r="BA139" s="19">
        <f>AZ139*0</f>
        <v>0</v>
      </c>
      <c r="BB139" s="19">
        <v>0</v>
      </c>
      <c r="BC139" s="19">
        <f>BB139*0</f>
        <v>0</v>
      </c>
      <c r="BD139" s="19">
        <v>3.7590856426925169E-3</v>
      </c>
      <c r="BE139" s="19">
        <f>BD139*0</f>
        <v>0</v>
      </c>
      <c r="BF139" s="19">
        <v>0</v>
      </c>
      <c r="BG139" s="19">
        <f>BF139*0</f>
        <v>0</v>
      </c>
      <c r="BH139" s="19">
        <v>0</v>
      </c>
      <c r="BI139" s="19">
        <f>BH139*0</f>
        <v>0</v>
      </c>
      <c r="BJ139" s="19">
        <v>1.6118840021704941E-3</v>
      </c>
      <c r="BK139" s="19">
        <f>BJ139*0</f>
        <v>0</v>
      </c>
      <c r="BL139" s="19">
        <v>1.3820375074631783E-3</v>
      </c>
      <c r="BM139" s="19">
        <f>BL139*0</f>
        <v>0</v>
      </c>
      <c r="BN139" s="19">
        <v>0</v>
      </c>
      <c r="BO139" s="19">
        <f>BN139*0</f>
        <v>0</v>
      </c>
      <c r="BP139" s="19">
        <v>0</v>
      </c>
      <c r="BQ139" s="19">
        <f>BP139*0</f>
        <v>0</v>
      </c>
      <c r="BR139" s="19">
        <v>0</v>
      </c>
      <c r="BS139" s="19">
        <f>BR139*0</f>
        <v>0</v>
      </c>
      <c r="BT139" s="19">
        <v>2.8958400495945353E-3</v>
      </c>
      <c r="BU139" s="19">
        <f>BT139*0</f>
        <v>0</v>
      </c>
      <c r="BV139" s="19">
        <v>1.1951629524003836E-3</v>
      </c>
      <c r="BW139" s="19">
        <f>BV139*0</f>
        <v>0</v>
      </c>
      <c r="BX139" s="19">
        <v>0</v>
      </c>
      <c r="BY139" s="19">
        <f>BX139*0</f>
        <v>0</v>
      </c>
      <c r="BZ139" s="19">
        <v>6.6767011500865341E-4</v>
      </c>
      <c r="CA139" s="19">
        <f>BZ139*0</f>
        <v>0</v>
      </c>
      <c r="CB139" s="53"/>
      <c r="CC139" s="53"/>
      <c r="CD139" s="53"/>
      <c r="CE139" s="53"/>
      <c r="CF139" s="53"/>
      <c r="CG139" s="53"/>
      <c r="CH139" s="53"/>
      <c r="CI139" s="53"/>
    </row>
    <row r="140" spans="1:87" ht="18.75" customHeight="1" x14ac:dyDescent="0.75">
      <c r="A140" s="172"/>
      <c r="B140" s="7" t="s">
        <v>147</v>
      </c>
      <c r="C140" s="8"/>
      <c r="D140" s="34"/>
      <c r="E140" s="34">
        <f>SUM(E131:E139)</f>
        <v>0.3043950983835928</v>
      </c>
      <c r="F140" s="34"/>
      <c r="G140" s="34">
        <f>SUM(G131:G139)</f>
        <v>0.25862240034106132</v>
      </c>
      <c r="H140" s="34"/>
      <c r="I140" s="34">
        <f>SUM(I131:I139)</f>
        <v>0.21582435093774138</v>
      </c>
      <c r="J140" s="34"/>
      <c r="K140" s="34">
        <f>SUM(K131:K139)</f>
        <v>0.23262597255787121</v>
      </c>
      <c r="L140" s="34"/>
      <c r="M140" s="34">
        <f>SUM(M131:M139)</f>
        <v>0.19551775950669303</v>
      </c>
      <c r="N140" s="34"/>
      <c r="O140" s="34">
        <f>SUM(O131:O139)</f>
        <v>0.1890539831773437</v>
      </c>
      <c r="P140" s="34"/>
      <c r="Q140" s="34">
        <f>SUM(Q131:Q139)</f>
        <v>0.20002055360126653</v>
      </c>
      <c r="R140" s="34"/>
      <c r="S140" s="34">
        <f>SUM(S131:S139)</f>
        <v>0.17307320201427118</v>
      </c>
      <c r="T140" s="34"/>
      <c r="U140" s="34">
        <f>SUM(U131:U139)</f>
        <v>0.22551212820965011</v>
      </c>
      <c r="V140" s="34"/>
      <c r="W140" s="34">
        <f>SUM(W131:W139)</f>
        <v>0.20824450599929384</v>
      </c>
      <c r="X140" s="34"/>
      <c r="Y140" s="34">
        <f>SUM(Y131:Y139)</f>
        <v>0.26760517411611984</v>
      </c>
      <c r="Z140" s="34"/>
      <c r="AA140" s="34">
        <f>SUM(AA131:AA139)</f>
        <v>0.14834432277824272</v>
      </c>
      <c r="AB140" s="34"/>
      <c r="AC140" s="34">
        <f>SUM(AC131:AC139)</f>
        <v>0.12630875109702322</v>
      </c>
      <c r="AD140" s="34"/>
      <c r="AE140" s="34">
        <f>SUM(AE131:AE139)</f>
        <v>0.21451845049573381</v>
      </c>
      <c r="AF140" s="34"/>
      <c r="AG140" s="34">
        <f>SUM(AG131:AG139)</f>
        <v>0.20878248897654414</v>
      </c>
      <c r="AH140" s="34"/>
      <c r="AI140" s="34">
        <f>SUM(AI131:AI139)</f>
        <v>0.23846939840257264</v>
      </c>
      <c r="AJ140" s="34"/>
      <c r="AK140" s="34">
        <f>SUM(AK131:AK139)</f>
        <v>0.20989909887817088</v>
      </c>
      <c r="AL140" s="34"/>
      <c r="AM140" s="34">
        <f>SUM(AM131:AM139)</f>
        <v>0.2570253368085047</v>
      </c>
      <c r="AN140" s="34"/>
      <c r="AO140" s="34">
        <f>SUM(AO131:AO139)</f>
        <v>0.1211101723153373</v>
      </c>
      <c r="AP140" s="34"/>
      <c r="AQ140" s="34">
        <f>SUM(AQ131:AQ139)</f>
        <v>0.17460205173287188</v>
      </c>
      <c r="AR140" s="34"/>
      <c r="AS140" s="34">
        <f>SUM(AS131:AS139)</f>
        <v>0.25999836119266678</v>
      </c>
      <c r="AT140" s="34"/>
      <c r="AU140" s="34">
        <f>SUM(AU131:AU139)</f>
        <v>0.18358896613643594</v>
      </c>
      <c r="AV140" s="34"/>
      <c r="AW140" s="34">
        <f>SUM(AW131:AW139)</f>
        <v>0.21383380376541833</v>
      </c>
      <c r="AX140" s="34"/>
      <c r="AY140" s="34">
        <f>SUM(AY131:AY139)</f>
        <v>0.25410917275150241</v>
      </c>
      <c r="AZ140" s="34"/>
      <c r="BA140" s="34">
        <f>SUM(BA131:BA139)</f>
        <v>0.21120007124653967</v>
      </c>
      <c r="BB140" s="34"/>
      <c r="BC140" s="34">
        <f>SUM(BC131:BC139)</f>
        <v>6.6159945799334235E-2</v>
      </c>
      <c r="BD140" s="34"/>
      <c r="BE140" s="34">
        <f>SUM(BE131:BE139)</f>
        <v>0.24035334019552285</v>
      </c>
      <c r="BF140" s="34"/>
      <c r="BG140" s="34">
        <f>SUM(BG131:BG139)</f>
        <v>0.32607709472760982</v>
      </c>
      <c r="BH140" s="34"/>
      <c r="BI140" s="34">
        <f>SUM(BI131:BI139)</f>
        <v>0.15852181682987543</v>
      </c>
      <c r="BJ140" s="34"/>
      <c r="BK140" s="34">
        <f>SUM(BK131:BK139)</f>
        <v>8.2111111850311974E-2</v>
      </c>
      <c r="BL140" s="34"/>
      <c r="BM140" s="34">
        <f>SUM(BM131:BM139)</f>
        <v>0.14285435743209518</v>
      </c>
      <c r="BN140" s="34"/>
      <c r="BO140" s="34">
        <f>SUM(BO131:BO139)</f>
        <v>0.32950541836519787</v>
      </c>
      <c r="BP140" s="34"/>
      <c r="BQ140" s="34">
        <f>SUM(BQ131:BQ139)</f>
        <v>0.14788861465905528</v>
      </c>
      <c r="BR140" s="34"/>
      <c r="BS140" s="34">
        <f>SUM(BS131:BS139)</f>
        <v>0.11374589616922706</v>
      </c>
      <c r="BT140" s="34"/>
      <c r="BU140" s="34">
        <f>SUM(BU131:BU139)</f>
        <v>0.24707479035515389</v>
      </c>
      <c r="BV140" s="34"/>
      <c r="BW140" s="34">
        <f>SUM(BW131:BW139)</f>
        <v>0.12313145598966008</v>
      </c>
      <c r="BX140" s="34"/>
      <c r="BY140" s="34">
        <f>SUM(BY131:BY139)</f>
        <v>0.19420102977313278</v>
      </c>
      <c r="BZ140" s="34"/>
      <c r="CA140" s="34">
        <f>SUM(CA131:CA139)</f>
        <v>0.18007507991238852</v>
      </c>
      <c r="CB140" s="34"/>
      <c r="CC140" s="53"/>
      <c r="CD140" s="53"/>
      <c r="CE140" s="53"/>
      <c r="CF140" s="53"/>
      <c r="CG140" s="53"/>
      <c r="CH140" s="53"/>
      <c r="CI140" s="53"/>
    </row>
    <row r="141" spans="1:87" ht="20.149999999999999" customHeight="1" thickBot="1" x14ac:dyDescent="0.9">
      <c r="A141" s="172"/>
      <c r="B141" s="7" t="s">
        <v>40</v>
      </c>
      <c r="C141" s="8" t="s">
        <v>143</v>
      </c>
      <c r="D141" s="24">
        <v>855</v>
      </c>
      <c r="E141" s="22"/>
      <c r="F141" s="24">
        <v>851</v>
      </c>
      <c r="G141" s="24"/>
      <c r="H141" s="24">
        <v>861</v>
      </c>
      <c r="I141" s="24"/>
      <c r="J141" s="24">
        <v>871</v>
      </c>
      <c r="K141" s="24"/>
      <c r="L141" s="24">
        <v>862</v>
      </c>
      <c r="M141" s="24"/>
      <c r="N141" s="24">
        <v>857</v>
      </c>
      <c r="O141" s="24"/>
      <c r="P141" s="24">
        <v>849</v>
      </c>
      <c r="Q141" s="24"/>
      <c r="R141" s="24">
        <v>854</v>
      </c>
      <c r="S141" s="24"/>
      <c r="T141" s="24">
        <v>861</v>
      </c>
      <c r="U141" s="24"/>
      <c r="V141" s="24">
        <v>852</v>
      </c>
      <c r="W141" s="24"/>
      <c r="X141" s="24">
        <v>871</v>
      </c>
      <c r="Y141" s="24"/>
      <c r="Z141" s="24">
        <v>853</v>
      </c>
      <c r="AA141" s="24"/>
      <c r="AB141" s="24">
        <v>848</v>
      </c>
      <c r="AC141" s="24"/>
      <c r="AD141" s="24">
        <v>869</v>
      </c>
      <c r="AE141" s="24"/>
      <c r="AF141" s="24">
        <v>882</v>
      </c>
      <c r="AG141" s="25"/>
      <c r="AH141" s="25">
        <v>849</v>
      </c>
      <c r="AI141" s="25"/>
      <c r="AJ141" s="24">
        <v>851</v>
      </c>
      <c r="AK141" s="24"/>
      <c r="AL141" s="24">
        <v>857</v>
      </c>
      <c r="AM141" s="24"/>
      <c r="AN141" s="24">
        <v>857</v>
      </c>
      <c r="AO141" s="24"/>
      <c r="AP141" s="24">
        <v>859</v>
      </c>
      <c r="AQ141" s="24"/>
      <c r="AR141" s="24">
        <v>853</v>
      </c>
      <c r="AS141" s="24"/>
      <c r="AT141" s="24">
        <v>855</v>
      </c>
      <c r="AU141" s="24"/>
      <c r="AV141" s="24">
        <v>861</v>
      </c>
      <c r="AW141" s="24"/>
      <c r="AX141" s="24">
        <v>849</v>
      </c>
      <c r="AY141" s="24"/>
      <c r="AZ141" s="24">
        <v>855</v>
      </c>
      <c r="BA141" s="24"/>
      <c r="BB141" s="24">
        <v>846</v>
      </c>
      <c r="BC141" s="24"/>
      <c r="BD141" s="24">
        <v>878</v>
      </c>
      <c r="BE141" s="24"/>
      <c r="BF141" s="24">
        <v>853</v>
      </c>
      <c r="BG141" s="24"/>
      <c r="BH141" s="24">
        <v>860</v>
      </c>
      <c r="BI141" s="24"/>
      <c r="BJ141" s="24">
        <v>855</v>
      </c>
      <c r="BK141" s="24"/>
      <c r="BL141" s="24">
        <v>853</v>
      </c>
      <c r="BM141" s="24"/>
      <c r="BN141" s="24">
        <v>839</v>
      </c>
      <c r="BO141" s="24"/>
      <c r="BP141" s="24">
        <v>855</v>
      </c>
      <c r="BQ141" s="24"/>
      <c r="BR141" s="24">
        <v>856</v>
      </c>
      <c r="BS141" s="24"/>
      <c r="BT141" s="24">
        <v>865</v>
      </c>
      <c r="BU141" s="24"/>
      <c r="BV141" s="24">
        <v>846</v>
      </c>
      <c r="BW141" s="24"/>
      <c r="BX141" s="24">
        <v>851</v>
      </c>
      <c r="BY141" s="24"/>
      <c r="BZ141" s="24">
        <v>853</v>
      </c>
      <c r="CA141" s="24"/>
      <c r="CB141" s="53"/>
      <c r="CC141" s="53"/>
      <c r="CD141" s="53"/>
      <c r="CE141" s="53"/>
      <c r="CF141" s="53"/>
      <c r="CG141" s="53"/>
      <c r="CH141" s="53"/>
      <c r="CI141" s="53"/>
    </row>
    <row r="142" spans="1:87" ht="20.149999999999999" customHeight="1" x14ac:dyDescent="0.75">
      <c r="A142" s="170" t="s">
        <v>95</v>
      </c>
      <c r="B142" s="12" t="s">
        <v>96</v>
      </c>
      <c r="C142" s="13" t="s">
        <v>144</v>
      </c>
      <c r="D142" s="14">
        <v>0.74164155690793232</v>
      </c>
      <c r="E142" s="26">
        <f>D142*1</f>
        <v>0.74164155690793232</v>
      </c>
      <c r="F142" s="14">
        <v>0.76338210772094617</v>
      </c>
      <c r="G142" s="14">
        <f>F142*1</f>
        <v>0.76338210772094617</v>
      </c>
      <c r="H142" s="14">
        <v>0.42768658694100042</v>
      </c>
      <c r="I142" s="14">
        <f>H142*1</f>
        <v>0.42768658694100042</v>
      </c>
      <c r="J142" s="14">
        <v>0.68932746981542048</v>
      </c>
      <c r="K142" s="14">
        <f>J142*1</f>
        <v>0.68932746981542048</v>
      </c>
      <c r="L142" s="14">
        <v>0.79557277643472057</v>
      </c>
      <c r="M142" s="14">
        <f>L142*1</f>
        <v>0.79557277643472057</v>
      </c>
      <c r="N142" s="14">
        <v>0.79916397575830656</v>
      </c>
      <c r="O142" s="14">
        <f>N142*1</f>
        <v>0.79916397575830656</v>
      </c>
      <c r="P142" s="14">
        <v>0.57113974102509435</v>
      </c>
      <c r="Q142" s="14">
        <f>P142*1</f>
        <v>0.57113974102509435</v>
      </c>
      <c r="R142" s="14">
        <v>0.72472910732762164</v>
      </c>
      <c r="S142" s="14">
        <f>R142*1</f>
        <v>0.72472910732762164</v>
      </c>
      <c r="T142" s="14">
        <v>0.48887196771697566</v>
      </c>
      <c r="U142" s="14">
        <f>T142*1</f>
        <v>0.48887196771697566</v>
      </c>
      <c r="V142" s="14">
        <v>0.71294941116654575</v>
      </c>
      <c r="W142" s="14">
        <f>V142*1</f>
        <v>0.71294941116654575</v>
      </c>
      <c r="X142" s="14">
        <v>0.76487477430625883</v>
      </c>
      <c r="Y142" s="14">
        <f>X142*1</f>
        <v>0.76487477430625883</v>
      </c>
      <c r="Z142" s="14">
        <v>0.72106032408125298</v>
      </c>
      <c r="AA142" s="14">
        <f>Z142*1</f>
        <v>0.72106032408125298</v>
      </c>
      <c r="AB142" s="14">
        <v>0.69983417527327074</v>
      </c>
      <c r="AC142" s="14">
        <f>AB142*1</f>
        <v>0.69983417527327074</v>
      </c>
      <c r="AD142" s="14">
        <v>0.86373023058644482</v>
      </c>
      <c r="AE142" s="14">
        <f>AD142*1</f>
        <v>0.86373023058644482</v>
      </c>
      <c r="AF142" s="14">
        <v>0.71850197333900045</v>
      </c>
      <c r="AG142" s="16">
        <f>AF142*1</f>
        <v>0.71850197333900045</v>
      </c>
      <c r="AH142" s="16">
        <v>0.85753742841744995</v>
      </c>
      <c r="AI142" s="16">
        <f>AH142*1</f>
        <v>0.85753742841744995</v>
      </c>
      <c r="AJ142" s="14">
        <v>0.85893246410112978</v>
      </c>
      <c r="AK142" s="14">
        <f>AJ142*1</f>
        <v>0.85893246410112978</v>
      </c>
      <c r="AL142" s="14">
        <v>0.90240000100617479</v>
      </c>
      <c r="AM142" s="14">
        <f>AL142*1</f>
        <v>0.90240000100617479</v>
      </c>
      <c r="AN142" s="14">
        <v>0.84177529393380335</v>
      </c>
      <c r="AO142" s="14">
        <f>AN142*1</f>
        <v>0.84177529393380335</v>
      </c>
      <c r="AP142" s="14">
        <v>0.80901615281793648</v>
      </c>
      <c r="AQ142" s="91">
        <f>AP142*1</f>
        <v>0.80901615281793648</v>
      </c>
      <c r="AR142" s="14">
        <v>0.56438158844317621</v>
      </c>
      <c r="AS142" s="14">
        <f>AR142*1</f>
        <v>0.56438158844317621</v>
      </c>
      <c r="AT142" s="14">
        <v>0.84143399942744557</v>
      </c>
      <c r="AU142" s="14">
        <f>AT142*1</f>
        <v>0.84143399942744557</v>
      </c>
      <c r="AV142" s="14">
        <v>0.83212734499966901</v>
      </c>
      <c r="AW142" s="14">
        <f>AV142*1</f>
        <v>0.83212734499966901</v>
      </c>
      <c r="AX142" s="14">
        <v>0.82271472410333402</v>
      </c>
      <c r="AY142" s="14">
        <f>AX142*1</f>
        <v>0.82271472410333402</v>
      </c>
      <c r="AZ142" s="14">
        <v>0.61125170992432964</v>
      </c>
      <c r="BA142" s="14">
        <f>AZ142*1</f>
        <v>0.61125170992432964</v>
      </c>
      <c r="BB142" s="14">
        <v>0.60683840615727647</v>
      </c>
      <c r="BC142" s="14">
        <f>BB142*1</f>
        <v>0.60683840615727647</v>
      </c>
      <c r="BD142" s="14">
        <v>0.83051818262845212</v>
      </c>
      <c r="BE142" s="14">
        <f>BD142*1</f>
        <v>0.83051818262845212</v>
      </c>
      <c r="BF142" s="14">
        <v>0.72484563705341432</v>
      </c>
      <c r="BG142" s="14">
        <f>BF142*1</f>
        <v>0.72484563705341432</v>
      </c>
      <c r="BH142" s="14">
        <v>0.48994852828372326</v>
      </c>
      <c r="BI142" s="14">
        <f>BH142*1</f>
        <v>0.48994852828372326</v>
      </c>
      <c r="BJ142" s="14">
        <v>0.75572080832586108</v>
      </c>
      <c r="BK142" s="14">
        <f>BJ142*1</f>
        <v>0.75572080832586108</v>
      </c>
      <c r="BL142" s="14">
        <v>0.4145929807291443</v>
      </c>
      <c r="BM142" s="14">
        <f>BL142*1</f>
        <v>0.4145929807291443</v>
      </c>
      <c r="BN142" s="14">
        <v>0.90134645794059909</v>
      </c>
      <c r="BO142" s="14">
        <f>BN142*1</f>
        <v>0.90134645794059909</v>
      </c>
      <c r="BP142" s="14">
        <v>0.82594314697455606</v>
      </c>
      <c r="BQ142" s="14">
        <f>BP142*1</f>
        <v>0.82594314697455606</v>
      </c>
      <c r="BR142" s="14">
        <v>0.58225494864256078</v>
      </c>
      <c r="BS142" s="14">
        <f>BR142*1</f>
        <v>0.58225494864256078</v>
      </c>
      <c r="BT142" s="14">
        <v>0.84754087243070786</v>
      </c>
      <c r="BU142" s="14">
        <f>BT142*1</f>
        <v>0.84754087243070786</v>
      </c>
      <c r="BV142" s="14">
        <v>0.80897855581499001</v>
      </c>
      <c r="BW142" s="91">
        <f>BV142*1</f>
        <v>0.80897855581499001</v>
      </c>
      <c r="BX142" s="14">
        <v>0.54605700402766777</v>
      </c>
      <c r="BY142" s="14">
        <f>BX142*1</f>
        <v>0.54605700402766777</v>
      </c>
      <c r="BZ142" s="14">
        <v>0.61894353339083208</v>
      </c>
      <c r="CA142" s="14">
        <f>BZ142*1</f>
        <v>0.61894353339083208</v>
      </c>
      <c r="CB142" s="53"/>
      <c r="CC142" s="53"/>
      <c r="CD142" s="53"/>
      <c r="CE142" s="53"/>
      <c r="CF142" s="53"/>
      <c r="CG142" s="53"/>
      <c r="CH142" s="53"/>
      <c r="CI142" s="53"/>
    </row>
    <row r="143" spans="1:87" ht="20.149999999999999" customHeight="1" x14ac:dyDescent="0.75">
      <c r="A143" s="171"/>
      <c r="B143" s="17" t="s">
        <v>97</v>
      </c>
      <c r="C143" s="18" t="s">
        <v>144</v>
      </c>
      <c r="D143" s="19">
        <v>0.20915600233603734</v>
      </c>
      <c r="E143" s="24">
        <f>D143*0</f>
        <v>0</v>
      </c>
      <c r="F143" s="19">
        <v>0.14784750654886955</v>
      </c>
      <c r="G143" s="19">
        <f>F143*0</f>
        <v>0</v>
      </c>
      <c r="H143" s="19">
        <v>0.5469812301227357</v>
      </c>
      <c r="I143" s="19">
        <f>H143*0</f>
        <v>0</v>
      </c>
      <c r="J143" s="19">
        <v>0.26012284721913526</v>
      </c>
      <c r="K143" s="19">
        <f>J143*0</f>
        <v>0</v>
      </c>
      <c r="L143" s="19">
        <v>0.17387474817783211</v>
      </c>
      <c r="M143" s="19">
        <f>L143*0</f>
        <v>0</v>
      </c>
      <c r="N143" s="19">
        <v>0.15436013808980564</v>
      </c>
      <c r="O143" s="19">
        <f>N143*0</f>
        <v>0</v>
      </c>
      <c r="P143" s="19">
        <v>0.33417107400555679</v>
      </c>
      <c r="Q143" s="19">
        <f>P143*0</f>
        <v>0</v>
      </c>
      <c r="R143" s="19">
        <v>0.25369222408918507</v>
      </c>
      <c r="S143" s="19">
        <f>R143*0</f>
        <v>0</v>
      </c>
      <c r="T143" s="19">
        <v>0.44927843207131102</v>
      </c>
      <c r="U143" s="19">
        <f>T143*0</f>
        <v>0</v>
      </c>
      <c r="V143" s="19">
        <v>0.20319411986505398</v>
      </c>
      <c r="W143" s="19">
        <f>V143*0</f>
        <v>0</v>
      </c>
      <c r="X143" s="19">
        <v>0.12082788113898973</v>
      </c>
      <c r="Y143" s="19">
        <f>X143*0</f>
        <v>0</v>
      </c>
      <c r="Z143" s="19">
        <v>0.23966365847152488</v>
      </c>
      <c r="AA143" s="19">
        <f>Z143*0</f>
        <v>0</v>
      </c>
      <c r="AB143" s="19">
        <v>0.24247768126222882</v>
      </c>
      <c r="AC143" s="19">
        <f>AB143*0</f>
        <v>0</v>
      </c>
      <c r="AD143" s="19">
        <v>0.10824487067982852</v>
      </c>
      <c r="AE143" s="19">
        <f>AD143*0</f>
        <v>0</v>
      </c>
      <c r="AF143" s="19">
        <v>0.23398426312089671</v>
      </c>
      <c r="AG143" s="21">
        <f>AF143*0</f>
        <v>0</v>
      </c>
      <c r="AH143" s="21">
        <v>0.11740129838102091</v>
      </c>
      <c r="AI143" s="21">
        <f>AH143*0</f>
        <v>0</v>
      </c>
      <c r="AJ143" s="19">
        <v>0.12157030190427509</v>
      </c>
      <c r="AK143" s="19">
        <f>AJ143*0</f>
        <v>0</v>
      </c>
      <c r="AL143" s="19">
        <v>6.6094494911209209E-2</v>
      </c>
      <c r="AM143" s="19">
        <f>AL143*0</f>
        <v>0</v>
      </c>
      <c r="AN143" s="19">
        <v>0.11212582598865309</v>
      </c>
      <c r="AO143" s="19">
        <f>AN143*0</f>
        <v>0</v>
      </c>
      <c r="AP143" s="19">
        <v>0.14085516683233246</v>
      </c>
      <c r="AQ143" s="19">
        <f>AP143*0</f>
        <v>0</v>
      </c>
      <c r="AR143" s="19">
        <v>0.39498525547185331</v>
      </c>
      <c r="AS143" s="19">
        <f>AR143*0</f>
        <v>0</v>
      </c>
      <c r="AT143" s="19">
        <v>8.2741318714281711E-2</v>
      </c>
      <c r="AU143" s="19">
        <f>AT143*0</f>
        <v>0</v>
      </c>
      <c r="AV143" s="19">
        <v>0.13089719805585487</v>
      </c>
      <c r="AW143" s="19">
        <f>AV143*0</f>
        <v>0</v>
      </c>
      <c r="AX143" s="19">
        <v>0.16128213480558651</v>
      </c>
      <c r="AY143" s="19">
        <f>AX143*0</f>
        <v>0</v>
      </c>
      <c r="AZ143" s="19">
        <v>0.33918925497481595</v>
      </c>
      <c r="BA143" s="19">
        <f>AZ143*0</f>
        <v>0</v>
      </c>
      <c r="BB143" s="19">
        <v>0.23349247738547269</v>
      </c>
      <c r="BC143" s="19">
        <f>BB143*0</f>
        <v>0</v>
      </c>
      <c r="BD143" s="19">
        <v>0.12078482934274916</v>
      </c>
      <c r="BE143" s="19">
        <f>BD143*0</f>
        <v>0</v>
      </c>
      <c r="BF143" s="19">
        <v>0.22835334873772742</v>
      </c>
      <c r="BG143" s="19">
        <f>BF143*0</f>
        <v>0</v>
      </c>
      <c r="BH143" s="19">
        <v>0.4275065773567156</v>
      </c>
      <c r="BI143" s="19">
        <f>BH143*0</f>
        <v>0</v>
      </c>
      <c r="BJ143" s="19">
        <v>0.22015948715119632</v>
      </c>
      <c r="BK143" s="19">
        <f>BJ143*0</f>
        <v>0</v>
      </c>
      <c r="BL143" s="19">
        <v>0.5268738228742581</v>
      </c>
      <c r="BM143" s="19">
        <f>BL143*0</f>
        <v>0</v>
      </c>
      <c r="BN143" s="19">
        <v>8.437759262718951E-2</v>
      </c>
      <c r="BO143" s="19">
        <f>BN143*0</f>
        <v>0</v>
      </c>
      <c r="BP143" s="19">
        <v>0.12462491437233268</v>
      </c>
      <c r="BQ143" s="19">
        <f>BP143*0</f>
        <v>0</v>
      </c>
      <c r="BR143" s="19">
        <v>0.39293362580036045</v>
      </c>
      <c r="BS143" s="19">
        <f>BR143*0</f>
        <v>0</v>
      </c>
      <c r="BT143" s="19">
        <v>0.12270095021675921</v>
      </c>
      <c r="BU143" s="19">
        <f>BT143*0</f>
        <v>0</v>
      </c>
      <c r="BV143" s="19">
        <v>0.13001794310607662</v>
      </c>
      <c r="BW143" s="19">
        <f>BV143*0</f>
        <v>0</v>
      </c>
      <c r="BX143" s="19">
        <v>0.39184903687576217</v>
      </c>
      <c r="BY143" s="19">
        <f>BX143*0</f>
        <v>0</v>
      </c>
      <c r="BZ143" s="19">
        <v>0.33040115767693673</v>
      </c>
      <c r="CA143" s="19">
        <f>BZ143*0</f>
        <v>0</v>
      </c>
      <c r="CB143" s="53"/>
      <c r="CC143" s="53"/>
      <c r="CD143" s="53"/>
      <c r="CE143" s="53"/>
      <c r="CF143" s="53"/>
      <c r="CG143" s="53"/>
      <c r="CH143" s="53"/>
      <c r="CI143" s="53"/>
    </row>
    <row r="144" spans="1:87" ht="39.950000000000003" customHeight="1" x14ac:dyDescent="0.75">
      <c r="A144" s="171"/>
      <c r="B144" s="17" t="s">
        <v>59</v>
      </c>
      <c r="C144" s="18" t="s">
        <v>144</v>
      </c>
      <c r="D144" s="19">
        <v>4.9202440756029836E-2</v>
      </c>
      <c r="E144" s="26">
        <f>D144*0</f>
        <v>0</v>
      </c>
      <c r="F144" s="19">
        <v>8.8770385730184795E-2</v>
      </c>
      <c r="G144" s="19">
        <f>F144*0</f>
        <v>0</v>
      </c>
      <c r="H144" s="19">
        <v>2.5332182936265581E-2</v>
      </c>
      <c r="I144" s="19">
        <f>H144*0</f>
        <v>0</v>
      </c>
      <c r="J144" s="19">
        <v>5.0549682965445403E-2</v>
      </c>
      <c r="K144" s="19">
        <f>J144*0</f>
        <v>0</v>
      </c>
      <c r="L144" s="19">
        <v>3.0552475387448975E-2</v>
      </c>
      <c r="M144" s="19">
        <f>L144*0</f>
        <v>0</v>
      </c>
      <c r="N144" s="19">
        <v>4.6475886151888711E-2</v>
      </c>
      <c r="O144" s="19">
        <f>N144*0</f>
        <v>0</v>
      </c>
      <c r="P144" s="19">
        <v>9.468918496934936E-2</v>
      </c>
      <c r="Q144" s="19">
        <f>P144*0</f>
        <v>0</v>
      </c>
      <c r="R144" s="19">
        <v>2.1578668583196698E-2</v>
      </c>
      <c r="S144" s="19">
        <f>R144*0</f>
        <v>0</v>
      </c>
      <c r="T144" s="19">
        <v>6.1849600211710092E-2</v>
      </c>
      <c r="U144" s="19">
        <f>T144*0</f>
        <v>0</v>
      </c>
      <c r="V144" s="19">
        <v>8.3856468968396616E-2</v>
      </c>
      <c r="W144" s="19">
        <f>V144*0</f>
        <v>0</v>
      </c>
      <c r="X144" s="19">
        <v>0.11429734455475322</v>
      </c>
      <c r="Y144" s="19">
        <f>X144*0</f>
        <v>0</v>
      </c>
      <c r="Z144" s="19">
        <v>3.9276017447225919E-2</v>
      </c>
      <c r="AA144" s="19">
        <f>Z144*0</f>
        <v>0</v>
      </c>
      <c r="AB144" s="19">
        <v>5.7688143464500713E-2</v>
      </c>
      <c r="AC144" s="19">
        <f>AB144*0</f>
        <v>0</v>
      </c>
      <c r="AD144" s="19">
        <v>2.8024898733726114E-2</v>
      </c>
      <c r="AE144" s="19">
        <f>AD144*0</f>
        <v>0</v>
      </c>
      <c r="AF144" s="19">
        <v>4.7513763540103275E-2</v>
      </c>
      <c r="AG144" s="21">
        <f>AF144*0</f>
        <v>0</v>
      </c>
      <c r="AH144" s="21">
        <v>2.5061273201530329E-2</v>
      </c>
      <c r="AI144" s="21">
        <f>AH144*0</f>
        <v>0</v>
      </c>
      <c r="AJ144" s="19">
        <v>1.9497233994596141E-2</v>
      </c>
      <c r="AK144" s="19">
        <f>AJ144*0</f>
        <v>0</v>
      </c>
      <c r="AL144" s="19">
        <v>3.1505504082615141E-2</v>
      </c>
      <c r="AM144" s="19">
        <f>AL144*0</f>
        <v>0</v>
      </c>
      <c r="AN144" s="19">
        <v>4.609888007754262E-2</v>
      </c>
      <c r="AO144" s="19">
        <f>AN144*0</f>
        <v>0</v>
      </c>
      <c r="AP144" s="19">
        <v>5.0128680349729254E-2</v>
      </c>
      <c r="AQ144" s="19">
        <f>AP144*0</f>
        <v>0</v>
      </c>
      <c r="AR144" s="19">
        <v>4.0633156084973997E-2</v>
      </c>
      <c r="AS144" s="19">
        <f>AR144*0</f>
        <v>0</v>
      </c>
      <c r="AT144" s="19">
        <v>7.5824681858272042E-2</v>
      </c>
      <c r="AU144" s="19">
        <f>AT144*0</f>
        <v>0</v>
      </c>
      <c r="AV144" s="19">
        <v>3.6975456944475869E-2</v>
      </c>
      <c r="AW144" s="19">
        <f>AV144*0</f>
        <v>0</v>
      </c>
      <c r="AX144" s="19">
        <v>1.6003141091080912E-2</v>
      </c>
      <c r="AY144" s="19">
        <f>AX144*0</f>
        <v>0</v>
      </c>
      <c r="AZ144" s="19">
        <v>4.9559035100855804E-2</v>
      </c>
      <c r="BA144" s="19">
        <f>AZ144*0</f>
        <v>0</v>
      </c>
      <c r="BB144" s="19">
        <v>0.15966911645725332</v>
      </c>
      <c r="BC144" s="19">
        <f>BB144*0</f>
        <v>0</v>
      </c>
      <c r="BD144" s="19">
        <v>4.8696988028797329E-2</v>
      </c>
      <c r="BE144" s="19">
        <f>BD144*0</f>
        <v>0</v>
      </c>
      <c r="BF144" s="19">
        <v>4.6801014208857052E-2</v>
      </c>
      <c r="BG144" s="19">
        <f>BF144*0</f>
        <v>0</v>
      </c>
      <c r="BH144" s="19">
        <v>8.2544894359561513E-2</v>
      </c>
      <c r="BI144" s="19">
        <f>BH144*0</f>
        <v>0</v>
      </c>
      <c r="BJ144" s="19">
        <v>2.4119704522940256E-2</v>
      </c>
      <c r="BK144" s="19">
        <f>BJ144*0</f>
        <v>0</v>
      </c>
      <c r="BL144" s="19">
        <v>5.8533196396595481E-2</v>
      </c>
      <c r="BM144" s="19">
        <f>BL144*0</f>
        <v>0</v>
      </c>
      <c r="BN144" s="19">
        <v>1.4275949432211759E-2</v>
      </c>
      <c r="BO144" s="19">
        <f>BN144*0</f>
        <v>0</v>
      </c>
      <c r="BP144" s="19">
        <v>4.9431938653110137E-2</v>
      </c>
      <c r="BQ144" s="19">
        <f>BP144*0</f>
        <v>0</v>
      </c>
      <c r="BR144" s="19">
        <v>2.4811425557082035E-2</v>
      </c>
      <c r="BS144" s="19">
        <f>BR144*0</f>
        <v>0</v>
      </c>
      <c r="BT144" s="19">
        <v>2.9758177352531209E-2</v>
      </c>
      <c r="BU144" s="19">
        <f>BT144*0</f>
        <v>0</v>
      </c>
      <c r="BV144" s="19">
        <v>6.1003501078928914E-2</v>
      </c>
      <c r="BW144" s="19">
        <f>BV144*0</f>
        <v>0</v>
      </c>
      <c r="BX144" s="19">
        <v>6.2093959096567099E-2</v>
      </c>
      <c r="BY144" s="19">
        <f>BX144*0</f>
        <v>0</v>
      </c>
      <c r="BZ144" s="19">
        <v>5.0655308932228672E-2</v>
      </c>
      <c r="CA144" s="19">
        <f>BZ144*0</f>
        <v>0</v>
      </c>
      <c r="CB144" s="53"/>
      <c r="CC144" s="53"/>
      <c r="CD144" s="53"/>
      <c r="CE144" s="53"/>
      <c r="CF144" s="53"/>
      <c r="CG144" s="53"/>
      <c r="CH144" s="53"/>
      <c r="CI144" s="53"/>
    </row>
    <row r="145" spans="1:87" ht="18.75" customHeight="1" x14ac:dyDescent="0.75">
      <c r="A145" s="172"/>
      <c r="B145" s="7" t="s">
        <v>147</v>
      </c>
      <c r="C145" s="8"/>
      <c r="D145" s="34"/>
      <c r="E145" s="34">
        <f>SUM(E142:E144)</f>
        <v>0.74164155690793232</v>
      </c>
      <c r="F145" s="34"/>
      <c r="G145" s="34">
        <f>SUM(G142:G144)</f>
        <v>0.76338210772094617</v>
      </c>
      <c r="H145" s="34"/>
      <c r="I145" s="34">
        <f>SUM(I142:I144)</f>
        <v>0.42768658694100042</v>
      </c>
      <c r="J145" s="34"/>
      <c r="K145" s="34">
        <f>SUM(K142:K144)</f>
        <v>0.68932746981542048</v>
      </c>
      <c r="L145" s="34"/>
      <c r="M145" s="34">
        <f>SUM(M142:M144)</f>
        <v>0.79557277643472057</v>
      </c>
      <c r="N145" s="34"/>
      <c r="O145" s="34">
        <f>SUM(O142:O144)</f>
        <v>0.79916397575830656</v>
      </c>
      <c r="P145" s="34"/>
      <c r="Q145" s="34">
        <f>SUM(Q142:Q144)</f>
        <v>0.57113974102509435</v>
      </c>
      <c r="R145" s="34"/>
      <c r="S145" s="34">
        <f>SUM(S142:S144)</f>
        <v>0.72472910732762164</v>
      </c>
      <c r="T145" s="34"/>
      <c r="U145" s="34">
        <f>SUM(U142:U144)</f>
        <v>0.48887196771697566</v>
      </c>
      <c r="V145" s="34"/>
      <c r="W145" s="34">
        <f>SUM(W142:W144)</f>
        <v>0.71294941116654575</v>
      </c>
      <c r="X145" s="34"/>
      <c r="Y145" s="34">
        <f>SUM(Y142:Y144)</f>
        <v>0.76487477430625883</v>
      </c>
      <c r="Z145" s="34"/>
      <c r="AA145" s="34">
        <f>SUM(AA142:AA144)</f>
        <v>0.72106032408125298</v>
      </c>
      <c r="AB145" s="34"/>
      <c r="AC145" s="34">
        <f>SUM(AC142:AC144)</f>
        <v>0.69983417527327074</v>
      </c>
      <c r="AD145" s="34"/>
      <c r="AE145" s="34">
        <f>SUM(AE142:AE144)</f>
        <v>0.86373023058644482</v>
      </c>
      <c r="AF145" s="34"/>
      <c r="AG145" s="34">
        <f>SUM(AG142:AG144)</f>
        <v>0.71850197333900045</v>
      </c>
      <c r="AH145" s="34"/>
      <c r="AI145" s="34">
        <f>SUM(AI142:AI144)</f>
        <v>0.85753742841744995</v>
      </c>
      <c r="AJ145" s="34"/>
      <c r="AK145" s="34">
        <f>SUM(AK142:AK144)</f>
        <v>0.85893246410112978</v>
      </c>
      <c r="AL145" s="34"/>
      <c r="AM145" s="34">
        <f>SUM(AM142:AM144)</f>
        <v>0.90240000100617479</v>
      </c>
      <c r="AN145" s="34"/>
      <c r="AO145" s="34">
        <f>SUM(AO142:AO144)</f>
        <v>0.84177529393380335</v>
      </c>
      <c r="AP145" s="34"/>
      <c r="AQ145" s="85">
        <f>SUM(AQ142:AQ144)</f>
        <v>0.80901615281793648</v>
      </c>
      <c r="AR145" s="34"/>
      <c r="AS145" s="34">
        <f>SUM(AS142:AS144)</f>
        <v>0.56438158844317621</v>
      </c>
      <c r="AT145" s="34"/>
      <c r="AU145" s="34">
        <f>SUM(AU142:AU144)</f>
        <v>0.84143399942744557</v>
      </c>
      <c r="AV145" s="34"/>
      <c r="AW145" s="34">
        <f>SUM(AW142:AW144)</f>
        <v>0.83212734499966901</v>
      </c>
      <c r="AX145" s="34"/>
      <c r="AY145" s="34">
        <f>SUM(AY142:AY144)</f>
        <v>0.82271472410333402</v>
      </c>
      <c r="AZ145" s="34"/>
      <c r="BA145" s="34">
        <f>SUM(BA142:BA144)</f>
        <v>0.61125170992432964</v>
      </c>
      <c r="BB145" s="34"/>
      <c r="BC145" s="34">
        <f>SUM(BC142:BC144)</f>
        <v>0.60683840615727647</v>
      </c>
      <c r="BD145" s="34"/>
      <c r="BE145" s="34">
        <f>SUM(BE142:BE144)</f>
        <v>0.83051818262845212</v>
      </c>
      <c r="BF145" s="34"/>
      <c r="BG145" s="34">
        <f>SUM(BG142:BG144)</f>
        <v>0.72484563705341432</v>
      </c>
      <c r="BH145" s="34"/>
      <c r="BI145" s="34">
        <f>SUM(BI142:BI144)</f>
        <v>0.48994852828372326</v>
      </c>
      <c r="BJ145" s="34"/>
      <c r="BK145" s="34">
        <f>SUM(BK142:BK144)</f>
        <v>0.75572080832586108</v>
      </c>
      <c r="BL145" s="34"/>
      <c r="BM145" s="34">
        <f>SUM(BM142:BM144)</f>
        <v>0.4145929807291443</v>
      </c>
      <c r="BN145" s="34"/>
      <c r="BO145" s="34">
        <f>SUM(BO142:BO144)</f>
        <v>0.90134645794059909</v>
      </c>
      <c r="BP145" s="34"/>
      <c r="BQ145" s="34">
        <f>SUM(BQ142:BQ144)</f>
        <v>0.82594314697455606</v>
      </c>
      <c r="BR145" s="34"/>
      <c r="BS145" s="34">
        <f>SUM(BS142:BS144)</f>
        <v>0.58225494864256078</v>
      </c>
      <c r="BT145" s="34"/>
      <c r="BU145" s="34">
        <f>SUM(BU142:BU144)</f>
        <v>0.84754087243070786</v>
      </c>
      <c r="BV145" s="34"/>
      <c r="BW145" s="85">
        <f>SUM(BW142:BW144)</f>
        <v>0.80897855581499001</v>
      </c>
      <c r="BX145" s="34"/>
      <c r="BY145" s="34">
        <f>SUM(BY142:BY144)</f>
        <v>0.54605700402766777</v>
      </c>
      <c r="BZ145" s="34"/>
      <c r="CA145" s="34">
        <f>SUM(CA142:CA144)</f>
        <v>0.61894353339083208</v>
      </c>
      <c r="CB145" s="34"/>
      <c r="CC145" s="53"/>
      <c r="CD145" s="53"/>
      <c r="CE145" s="53"/>
      <c r="CF145" s="53"/>
      <c r="CG145" s="53"/>
      <c r="CH145" s="53"/>
      <c r="CI145" s="53"/>
    </row>
    <row r="146" spans="1:87" ht="20.149999999999999" customHeight="1" thickBot="1" x14ac:dyDescent="0.9">
      <c r="A146" s="172"/>
      <c r="B146" s="7" t="s">
        <v>40</v>
      </c>
      <c r="C146" s="8" t="s">
        <v>143</v>
      </c>
      <c r="D146" s="24">
        <v>855</v>
      </c>
      <c r="E146" s="48"/>
      <c r="F146" s="24">
        <v>851</v>
      </c>
      <c r="G146" s="24"/>
      <c r="H146" s="24">
        <v>861</v>
      </c>
      <c r="I146" s="24"/>
      <c r="J146" s="24">
        <v>871</v>
      </c>
      <c r="K146" s="24"/>
      <c r="L146" s="24">
        <v>862</v>
      </c>
      <c r="M146" s="24"/>
      <c r="N146" s="24">
        <v>857</v>
      </c>
      <c r="O146" s="24"/>
      <c r="P146" s="24">
        <v>849</v>
      </c>
      <c r="Q146" s="24"/>
      <c r="R146" s="24">
        <v>854</v>
      </c>
      <c r="S146" s="24"/>
      <c r="T146" s="24">
        <v>861</v>
      </c>
      <c r="U146" s="24"/>
      <c r="V146" s="24">
        <v>852</v>
      </c>
      <c r="W146" s="24"/>
      <c r="X146" s="24">
        <v>871</v>
      </c>
      <c r="Y146" s="24"/>
      <c r="Z146" s="24">
        <v>853</v>
      </c>
      <c r="AA146" s="24"/>
      <c r="AB146" s="24">
        <v>848</v>
      </c>
      <c r="AC146" s="24"/>
      <c r="AD146" s="24">
        <v>869</v>
      </c>
      <c r="AE146" s="24"/>
      <c r="AF146" s="24">
        <v>882</v>
      </c>
      <c r="AG146" s="25"/>
      <c r="AH146" s="25">
        <v>849</v>
      </c>
      <c r="AI146" s="25"/>
      <c r="AJ146" s="24">
        <v>851</v>
      </c>
      <c r="AK146" s="24"/>
      <c r="AL146" s="24">
        <v>857</v>
      </c>
      <c r="AM146" s="24"/>
      <c r="AN146" s="24">
        <v>857</v>
      </c>
      <c r="AO146" s="24"/>
      <c r="AP146" s="24">
        <v>859</v>
      </c>
      <c r="AQ146" s="24"/>
      <c r="AR146" s="24">
        <v>853</v>
      </c>
      <c r="AS146" s="24"/>
      <c r="AT146" s="24">
        <v>855</v>
      </c>
      <c r="AU146" s="24"/>
      <c r="AV146" s="24">
        <v>861</v>
      </c>
      <c r="AW146" s="24"/>
      <c r="AX146" s="24">
        <v>849</v>
      </c>
      <c r="AY146" s="24"/>
      <c r="AZ146" s="24">
        <v>855</v>
      </c>
      <c r="BA146" s="24"/>
      <c r="BB146" s="24">
        <v>846</v>
      </c>
      <c r="BC146" s="24"/>
      <c r="BD146" s="24">
        <v>878</v>
      </c>
      <c r="BE146" s="24"/>
      <c r="BF146" s="24">
        <v>853</v>
      </c>
      <c r="BG146" s="24"/>
      <c r="BH146" s="24">
        <v>860</v>
      </c>
      <c r="BI146" s="24"/>
      <c r="BJ146" s="24">
        <v>855</v>
      </c>
      <c r="BK146" s="24"/>
      <c r="BL146" s="24">
        <v>853</v>
      </c>
      <c r="BM146" s="24"/>
      <c r="BN146" s="24">
        <v>839</v>
      </c>
      <c r="BO146" s="24"/>
      <c r="BP146" s="24">
        <v>855</v>
      </c>
      <c r="BQ146" s="24"/>
      <c r="BR146" s="24">
        <v>856</v>
      </c>
      <c r="BS146" s="24"/>
      <c r="BT146" s="24">
        <v>865</v>
      </c>
      <c r="BU146" s="24"/>
      <c r="BV146" s="24">
        <v>846</v>
      </c>
      <c r="BW146" s="24"/>
      <c r="BX146" s="24">
        <v>851</v>
      </c>
      <c r="BY146" s="24"/>
      <c r="BZ146" s="24">
        <v>853</v>
      </c>
      <c r="CA146" s="24"/>
      <c r="CB146" s="53"/>
      <c r="CC146" s="53"/>
      <c r="CD146" s="53"/>
      <c r="CE146" s="53"/>
      <c r="CF146" s="53"/>
      <c r="CG146" s="53"/>
      <c r="CH146" s="53"/>
      <c r="CI146" s="53"/>
    </row>
    <row r="147" spans="1:87" ht="20.149999999999999" customHeight="1" x14ac:dyDescent="0.75">
      <c r="A147" s="186" t="s">
        <v>98</v>
      </c>
      <c r="B147" s="12" t="s">
        <v>96</v>
      </c>
      <c r="C147" s="13" t="s">
        <v>144</v>
      </c>
      <c r="D147" s="14">
        <v>0.24190655016247503</v>
      </c>
      <c r="E147" s="26">
        <f>D147*1</f>
        <v>0.24190655016247503</v>
      </c>
      <c r="F147" s="14">
        <v>0.22697285319707905</v>
      </c>
      <c r="G147" s="14">
        <f>F147*1</f>
        <v>0.22697285319707905</v>
      </c>
      <c r="H147" s="14">
        <v>0.30762349846454096</v>
      </c>
      <c r="I147" s="14">
        <f>H147*1</f>
        <v>0.30762349846454096</v>
      </c>
      <c r="J147" s="14">
        <v>0.19674308348565478</v>
      </c>
      <c r="K147" s="14">
        <f>J147*1</f>
        <v>0.19674308348565478</v>
      </c>
      <c r="L147" s="14">
        <v>0.25310127141711364</v>
      </c>
      <c r="M147" s="14">
        <f>L147*1</f>
        <v>0.25310127141711364</v>
      </c>
      <c r="N147" s="14">
        <v>0.16805168818624522</v>
      </c>
      <c r="O147" s="14">
        <f>N147*1</f>
        <v>0.16805168818624522</v>
      </c>
      <c r="P147" s="14">
        <v>0.13074553545466477</v>
      </c>
      <c r="Q147" s="14">
        <f>P147*1</f>
        <v>0.13074553545466477</v>
      </c>
      <c r="R147" s="14">
        <v>0.208612549603472</v>
      </c>
      <c r="S147" s="14">
        <f>R147*1</f>
        <v>0.208612549603472</v>
      </c>
      <c r="T147" s="14">
        <v>0.12568035927558205</v>
      </c>
      <c r="U147" s="14">
        <f>T147*1</f>
        <v>0.12568035927558205</v>
      </c>
      <c r="V147" s="14">
        <v>0.15917063447699348</v>
      </c>
      <c r="W147" s="14">
        <f>V147*1</f>
        <v>0.15917063447699348</v>
      </c>
      <c r="X147" s="14">
        <v>0.12317813589161589</v>
      </c>
      <c r="Y147" s="14">
        <f>X147*1</f>
        <v>0.12317813589161589</v>
      </c>
      <c r="Z147" s="14">
        <v>0.24950273857334934</v>
      </c>
      <c r="AA147" s="14">
        <f>Z147*1</f>
        <v>0.24950273857334934</v>
      </c>
      <c r="AB147" s="14">
        <v>0.13364495436208171</v>
      </c>
      <c r="AC147" s="14">
        <f>AB147*1</f>
        <v>0.13364495436208171</v>
      </c>
      <c r="AD147" s="14">
        <v>0.19041148247284589</v>
      </c>
      <c r="AE147" s="14">
        <f>AD147*1</f>
        <v>0.19041148247284589</v>
      </c>
      <c r="AF147" s="14">
        <v>9.4960123676068514E-2</v>
      </c>
      <c r="AG147" s="16">
        <f>AF147*1</f>
        <v>9.4960123676068514E-2</v>
      </c>
      <c r="AH147" s="16">
        <v>0.15103058353186075</v>
      </c>
      <c r="AI147" s="16">
        <f>AH147*1</f>
        <v>0.15103058353186075</v>
      </c>
      <c r="AJ147" s="14">
        <v>0.1836648829509194</v>
      </c>
      <c r="AK147" s="14">
        <f>AJ147*1</f>
        <v>0.1836648829509194</v>
      </c>
      <c r="AL147" s="14">
        <v>0.22778033679022119</v>
      </c>
      <c r="AM147" s="14">
        <f>AL147*1</f>
        <v>0.22778033679022119</v>
      </c>
      <c r="AN147" s="14">
        <v>0.15263129097815406</v>
      </c>
      <c r="AO147" s="91">
        <f>AN147*1</f>
        <v>0.15263129097815406</v>
      </c>
      <c r="AP147" s="14">
        <v>0.16085061322157648</v>
      </c>
      <c r="AQ147" s="14">
        <f>AP147*1</f>
        <v>0.16085061322157648</v>
      </c>
      <c r="AR147" s="14">
        <v>0.19661254727518954</v>
      </c>
      <c r="AS147" s="14">
        <f>AR147*1</f>
        <v>0.19661254727518954</v>
      </c>
      <c r="AT147" s="14">
        <v>0.1976901665692847</v>
      </c>
      <c r="AU147" s="14">
        <f>AT147*1</f>
        <v>0.1976901665692847</v>
      </c>
      <c r="AV147" s="91">
        <v>0.15263984943311185</v>
      </c>
      <c r="AW147" s="91">
        <f>AV147*1</f>
        <v>0.15263984943311185</v>
      </c>
      <c r="AX147" s="14">
        <v>0.16639190579416696</v>
      </c>
      <c r="AY147" s="14">
        <f>AX147*1</f>
        <v>0.16639190579416696</v>
      </c>
      <c r="AZ147" s="14">
        <v>0.2303850042863852</v>
      </c>
      <c r="BA147" s="14">
        <f>AZ147*1</f>
        <v>0.2303850042863852</v>
      </c>
      <c r="BB147" s="14">
        <v>8.2480898860694402E-2</v>
      </c>
      <c r="BC147" s="14">
        <f>BB147*1</f>
        <v>8.2480898860694402E-2</v>
      </c>
      <c r="BD147" s="14">
        <v>0.14451222686007648</v>
      </c>
      <c r="BE147" s="14">
        <f>BD147*1</f>
        <v>0.14451222686007648</v>
      </c>
      <c r="BF147" s="14">
        <v>0.21493439169628467</v>
      </c>
      <c r="BG147" s="14">
        <f>BF147*1</f>
        <v>0.21493439169628467</v>
      </c>
      <c r="BH147" s="14">
        <v>0.17000481958556668</v>
      </c>
      <c r="BI147" s="14">
        <f>BH147*1</f>
        <v>0.17000481958556668</v>
      </c>
      <c r="BJ147" s="14">
        <v>0.13745127714562411</v>
      </c>
      <c r="BK147" s="14">
        <f>BJ147*1</f>
        <v>0.13745127714562411</v>
      </c>
      <c r="BL147" s="14">
        <v>0.24071328688225185</v>
      </c>
      <c r="BM147" s="14">
        <f>BL147*1</f>
        <v>0.24071328688225185</v>
      </c>
      <c r="BN147" s="14">
        <v>0.10338349076122616</v>
      </c>
      <c r="BO147" s="14">
        <f>BN147*1</f>
        <v>0.10338349076122616</v>
      </c>
      <c r="BP147" s="14">
        <v>0.10500682241950775</v>
      </c>
      <c r="BQ147" s="14">
        <f>BP147*1</f>
        <v>0.10500682241950775</v>
      </c>
      <c r="BR147" s="14">
        <v>0.19796932149616531</v>
      </c>
      <c r="BS147" s="14">
        <f>BR147*1</f>
        <v>0.19796932149616531</v>
      </c>
      <c r="BT147" s="14">
        <v>0.17303378717255577</v>
      </c>
      <c r="BU147" s="14">
        <f>BT147*1</f>
        <v>0.17303378717255577</v>
      </c>
      <c r="BV147" s="14">
        <v>0.16739911188153386</v>
      </c>
      <c r="BW147" s="14">
        <f>BV147*1</f>
        <v>0.16739911188153386</v>
      </c>
      <c r="BX147" s="14">
        <v>0.14611718423972506</v>
      </c>
      <c r="BY147" s="14">
        <f>BX147*1</f>
        <v>0.14611718423972506</v>
      </c>
      <c r="BZ147" s="14">
        <v>0.15750069833792271</v>
      </c>
      <c r="CA147" s="14">
        <f>BZ147*1</f>
        <v>0.15750069833792271</v>
      </c>
      <c r="CB147" s="53"/>
      <c r="CC147" s="53"/>
      <c r="CD147" s="53"/>
      <c r="CE147" s="53"/>
      <c r="CF147" s="53"/>
      <c r="CG147" s="53"/>
      <c r="CH147" s="53"/>
      <c r="CI147" s="53"/>
    </row>
    <row r="148" spans="1:87" ht="20.149999999999999" customHeight="1" x14ac:dyDescent="0.75">
      <c r="A148" s="187"/>
      <c r="B148" s="17" t="s">
        <v>97</v>
      </c>
      <c r="C148" s="18" t="s">
        <v>144</v>
      </c>
      <c r="D148" s="19">
        <v>0.74388651900148939</v>
      </c>
      <c r="E148" s="19">
        <f>D148*0</f>
        <v>0</v>
      </c>
      <c r="F148" s="19">
        <v>0.73950927532901156</v>
      </c>
      <c r="G148" s="19">
        <f>F148*0</f>
        <v>0</v>
      </c>
      <c r="H148" s="19">
        <v>0.67401177638942622</v>
      </c>
      <c r="I148" s="19">
        <f>H148*0</f>
        <v>0</v>
      </c>
      <c r="J148" s="19">
        <v>0.79135600892872715</v>
      </c>
      <c r="K148" s="19">
        <f>J148*0</f>
        <v>0</v>
      </c>
      <c r="L148" s="19">
        <v>0.74403192573213772</v>
      </c>
      <c r="M148" s="19">
        <f>L148*0</f>
        <v>0</v>
      </c>
      <c r="N148" s="19">
        <v>0.82332351463429132</v>
      </c>
      <c r="O148" s="19">
        <f>N148*0</f>
        <v>0</v>
      </c>
      <c r="P148" s="19">
        <v>0.86014011320811479</v>
      </c>
      <c r="Q148" s="19">
        <f>P148*0</f>
        <v>0</v>
      </c>
      <c r="R148" s="19">
        <v>0.78662693826837427</v>
      </c>
      <c r="S148" s="19">
        <f>R148*0</f>
        <v>0</v>
      </c>
      <c r="T148" s="19">
        <v>0.87114675323818813</v>
      </c>
      <c r="U148" s="19">
        <f>T148*0</f>
        <v>0</v>
      </c>
      <c r="V148" s="19">
        <v>0.82098167836529345</v>
      </c>
      <c r="W148" s="19">
        <f>V148*0</f>
        <v>0</v>
      </c>
      <c r="X148" s="19">
        <v>0.86199977155387553</v>
      </c>
      <c r="Y148" s="19">
        <f>X148*0</f>
        <v>0</v>
      </c>
      <c r="Z148" s="19">
        <v>0.7277308874273597</v>
      </c>
      <c r="AA148" s="19">
        <f>Z148*0</f>
        <v>0</v>
      </c>
      <c r="AB148" s="19">
        <v>0.85281567098652356</v>
      </c>
      <c r="AC148" s="19">
        <f>AB148*0</f>
        <v>0</v>
      </c>
      <c r="AD148" s="19">
        <v>0.80710712743279767</v>
      </c>
      <c r="AE148" s="19">
        <f>AD148*0</f>
        <v>0</v>
      </c>
      <c r="AF148" s="19">
        <v>0.88395795890487383</v>
      </c>
      <c r="AG148" s="21">
        <f>AF148*0</f>
        <v>0</v>
      </c>
      <c r="AH148" s="21">
        <v>0.83189504165477313</v>
      </c>
      <c r="AI148" s="21">
        <f>AH148*0</f>
        <v>0</v>
      </c>
      <c r="AJ148" s="19">
        <v>0.80413715514300743</v>
      </c>
      <c r="AK148" s="19">
        <f>AJ148*0</f>
        <v>0</v>
      </c>
      <c r="AL148" s="19">
        <v>0.7590541599451448</v>
      </c>
      <c r="AM148" s="19">
        <f>AL148*0</f>
        <v>0</v>
      </c>
      <c r="AN148" s="19">
        <v>0.83234632747887527</v>
      </c>
      <c r="AO148" s="19">
        <f>AN148*0</f>
        <v>0</v>
      </c>
      <c r="AP148" s="19">
        <v>0.82922379235093513</v>
      </c>
      <c r="AQ148" s="19">
        <f>AP148*0</f>
        <v>0</v>
      </c>
      <c r="AR148" s="19">
        <v>0.78086040733941597</v>
      </c>
      <c r="AS148" s="19">
        <f>AR148*0</f>
        <v>0</v>
      </c>
      <c r="AT148" s="19">
        <v>0.8009548006224293</v>
      </c>
      <c r="AU148" s="19">
        <f>AT148*0</f>
        <v>0</v>
      </c>
      <c r="AV148" s="19">
        <v>0.8334298415770699</v>
      </c>
      <c r="AW148" s="19">
        <f>AV148*0</f>
        <v>0</v>
      </c>
      <c r="AX148" s="19">
        <v>0.81015529654072171</v>
      </c>
      <c r="AY148" s="19">
        <f>AX148*0</f>
        <v>0</v>
      </c>
      <c r="AZ148" s="19">
        <v>0.74760367169120057</v>
      </c>
      <c r="BA148" s="19">
        <f>AZ148*0</f>
        <v>0</v>
      </c>
      <c r="BB148" s="19">
        <v>0.91322528767092681</v>
      </c>
      <c r="BC148" s="19">
        <f>BB148*0</f>
        <v>0</v>
      </c>
      <c r="BD148" s="19">
        <v>0.85152668271268761</v>
      </c>
      <c r="BE148" s="19">
        <f>BD148*0</f>
        <v>0</v>
      </c>
      <c r="BF148" s="19">
        <v>0.775852194492886</v>
      </c>
      <c r="BG148" s="19">
        <f>BF148*0</f>
        <v>0</v>
      </c>
      <c r="BH148" s="19">
        <v>0.81474715693501376</v>
      </c>
      <c r="BI148" s="19">
        <f>BH148*0</f>
        <v>0</v>
      </c>
      <c r="BJ148" s="19">
        <v>0.85358663037104288</v>
      </c>
      <c r="BK148" s="19">
        <f>BJ148*0</f>
        <v>0</v>
      </c>
      <c r="BL148" s="19">
        <v>0.74731315790684283</v>
      </c>
      <c r="BM148" s="19">
        <f>BL148*0</f>
        <v>0</v>
      </c>
      <c r="BN148" s="19">
        <v>0.86683700369139027</v>
      </c>
      <c r="BO148" s="19">
        <f>BN148*0</f>
        <v>0</v>
      </c>
      <c r="BP148" s="19">
        <v>0.88801630322231706</v>
      </c>
      <c r="BQ148" s="19">
        <f>BP148*0</f>
        <v>0</v>
      </c>
      <c r="BR148" s="19">
        <v>0.79371826330354045</v>
      </c>
      <c r="BS148" s="19">
        <f>BR148*0</f>
        <v>0</v>
      </c>
      <c r="BT148" s="19">
        <v>0.80774250719614282</v>
      </c>
      <c r="BU148" s="19">
        <f>BT148*0</f>
        <v>0</v>
      </c>
      <c r="BV148" s="19">
        <v>0.8099009246315102</v>
      </c>
      <c r="BW148" s="19">
        <f>BV148*0</f>
        <v>0</v>
      </c>
      <c r="BX148" s="19">
        <v>0.83288475442387822</v>
      </c>
      <c r="BY148" s="19">
        <f>BX148*0</f>
        <v>0</v>
      </c>
      <c r="BZ148" s="19">
        <v>0.83073554178007525</v>
      </c>
      <c r="CA148" s="19">
        <f>BZ148*0</f>
        <v>0</v>
      </c>
      <c r="CB148" s="53"/>
      <c r="CC148" s="53"/>
      <c r="CD148" s="53"/>
      <c r="CE148" s="53"/>
      <c r="CF148" s="53"/>
      <c r="CG148" s="53"/>
      <c r="CH148" s="53"/>
      <c r="CI148" s="53"/>
    </row>
    <row r="149" spans="1:87" ht="39.950000000000003" customHeight="1" x14ac:dyDescent="0.75">
      <c r="A149" s="187"/>
      <c r="B149" s="17" t="s">
        <v>59</v>
      </c>
      <c r="C149" s="18" t="s">
        <v>144</v>
      </c>
      <c r="D149" s="19">
        <v>1.4206930836035404E-2</v>
      </c>
      <c r="E149" s="24">
        <f>D149*0</f>
        <v>0</v>
      </c>
      <c r="F149" s="19">
        <v>3.3517871473909895E-2</v>
      </c>
      <c r="G149" s="19">
        <f>F149*0</f>
        <v>0</v>
      </c>
      <c r="H149" s="19">
        <v>1.8364725146032851E-2</v>
      </c>
      <c r="I149" s="19">
        <f>H149*0</f>
        <v>0</v>
      </c>
      <c r="J149" s="19">
        <v>1.1900907585618715E-2</v>
      </c>
      <c r="K149" s="19">
        <f>J149*0</f>
        <v>0</v>
      </c>
      <c r="L149" s="19">
        <v>2.866802850751081E-3</v>
      </c>
      <c r="M149" s="19">
        <f>L149*0</f>
        <v>0</v>
      </c>
      <c r="N149" s="19">
        <v>8.6247971794645752E-3</v>
      </c>
      <c r="O149" s="19">
        <f>N149*0</f>
        <v>0</v>
      </c>
      <c r="P149" s="19">
        <v>9.1143513372207684E-3</v>
      </c>
      <c r="Q149" s="19">
        <f>P149*0</f>
        <v>0</v>
      </c>
      <c r="R149" s="19">
        <v>4.760512128156826E-3</v>
      </c>
      <c r="S149" s="19">
        <f>R149*0</f>
        <v>0</v>
      </c>
      <c r="T149" s="19">
        <v>3.1728874862289261E-3</v>
      </c>
      <c r="U149" s="19">
        <f>T149*0</f>
        <v>0</v>
      </c>
      <c r="V149" s="19">
        <v>1.9847687157710216E-2</v>
      </c>
      <c r="W149" s="19">
        <f>V149*0</f>
        <v>0</v>
      </c>
      <c r="X149" s="19">
        <v>1.4822092554510048E-2</v>
      </c>
      <c r="Y149" s="19">
        <f>X149*0</f>
        <v>0</v>
      </c>
      <c r="Z149" s="19">
        <v>2.2766373999294532E-2</v>
      </c>
      <c r="AA149" s="19">
        <f>Z149*0</f>
        <v>0</v>
      </c>
      <c r="AB149" s="19">
        <v>1.3539374651395007E-2</v>
      </c>
      <c r="AC149" s="19">
        <f>AB149*0</f>
        <v>0</v>
      </c>
      <c r="AD149" s="19">
        <v>2.4813900943559774E-3</v>
      </c>
      <c r="AE149" s="19">
        <f>AD149*0</f>
        <v>0</v>
      </c>
      <c r="AF149" s="19">
        <v>2.1081917419058124E-2</v>
      </c>
      <c r="AG149" s="21">
        <f>AF149*0</f>
        <v>0</v>
      </c>
      <c r="AH149" s="21">
        <v>1.7074374813367779E-2</v>
      </c>
      <c r="AI149" s="21">
        <f>AH149*0</f>
        <v>0</v>
      </c>
      <c r="AJ149" s="19">
        <v>1.2197961906073642E-2</v>
      </c>
      <c r="AK149" s="19">
        <f>AJ149*0</f>
        <v>0</v>
      </c>
      <c r="AL149" s="19">
        <v>1.3165503264631784E-2</v>
      </c>
      <c r="AM149" s="19">
        <f>AL149*0</f>
        <v>0</v>
      </c>
      <c r="AN149" s="19">
        <v>1.5022381542970113E-2</v>
      </c>
      <c r="AO149" s="19">
        <f>AN149*0</f>
        <v>0</v>
      </c>
      <c r="AP149" s="19">
        <v>9.9255944274865247E-3</v>
      </c>
      <c r="AQ149" s="19">
        <f>AP149*0</f>
        <v>0</v>
      </c>
      <c r="AR149" s="19">
        <v>2.2527045385397626E-2</v>
      </c>
      <c r="AS149" s="19">
        <f>AR149*0</f>
        <v>0</v>
      </c>
      <c r="AT149" s="19">
        <v>1.3550328082854773E-3</v>
      </c>
      <c r="AU149" s="19">
        <f>AT149*0</f>
        <v>0</v>
      </c>
      <c r="AV149" s="19">
        <v>1.3930308989818351E-2</v>
      </c>
      <c r="AW149" s="19">
        <f>AV149*0</f>
        <v>0</v>
      </c>
      <c r="AX149" s="19">
        <v>2.345279766511283E-2</v>
      </c>
      <c r="AY149" s="19">
        <f>AX149*0</f>
        <v>0</v>
      </c>
      <c r="AZ149" s="19">
        <v>2.201132402241569E-2</v>
      </c>
      <c r="BA149" s="19">
        <f>AZ149*0</f>
        <v>0</v>
      </c>
      <c r="BB149" s="19">
        <v>4.2938134683778934E-3</v>
      </c>
      <c r="BC149" s="19">
        <f>BB149*0</f>
        <v>0</v>
      </c>
      <c r="BD149" s="19">
        <v>3.9610904272343343E-3</v>
      </c>
      <c r="BE149" s="19">
        <f>BD149*0</f>
        <v>0</v>
      </c>
      <c r="BF149" s="19">
        <v>9.213413810827898E-3</v>
      </c>
      <c r="BG149" s="19">
        <f>BF149*0</f>
        <v>0</v>
      </c>
      <c r="BH149" s="19">
        <v>1.5248023479420014E-2</v>
      </c>
      <c r="BI149" s="19">
        <f>BH149*0</f>
        <v>0</v>
      </c>
      <c r="BJ149" s="19">
        <v>8.9620924833305748E-3</v>
      </c>
      <c r="BK149" s="19">
        <f>BJ149*0</f>
        <v>0</v>
      </c>
      <c r="BL149" s="19">
        <v>1.1973555210904527E-2</v>
      </c>
      <c r="BM149" s="19">
        <f>BL149*0</f>
        <v>0</v>
      </c>
      <c r="BN149" s="19">
        <v>2.9779505547383872E-2</v>
      </c>
      <c r="BO149" s="19">
        <f>BN149*0</f>
        <v>0</v>
      </c>
      <c r="BP149" s="19">
        <v>6.9768743581743895E-3</v>
      </c>
      <c r="BQ149" s="19">
        <f>BP149*0</f>
        <v>0</v>
      </c>
      <c r="BR149" s="19">
        <v>8.3124152002955545E-3</v>
      </c>
      <c r="BS149" s="19">
        <f>BR149*0</f>
        <v>0</v>
      </c>
      <c r="BT149" s="19">
        <v>1.922370563129943E-2</v>
      </c>
      <c r="BU149" s="19">
        <f>BT149*0</f>
        <v>0</v>
      </c>
      <c r="BV149" s="19">
        <v>2.2699963486952256E-2</v>
      </c>
      <c r="BW149" s="19">
        <f>BV149*0</f>
        <v>0</v>
      </c>
      <c r="BX149" s="19">
        <v>2.0998061336394914E-2</v>
      </c>
      <c r="BY149" s="19">
        <f>BX149*0</f>
        <v>0</v>
      </c>
      <c r="BZ149" s="19">
        <v>1.1763759882001103E-2</v>
      </c>
      <c r="CA149" s="19">
        <f>BZ149*0</f>
        <v>0</v>
      </c>
      <c r="CB149" s="53"/>
      <c r="CC149" s="53"/>
      <c r="CD149" s="53"/>
      <c r="CE149" s="53"/>
      <c r="CF149" s="53"/>
      <c r="CG149" s="53"/>
      <c r="CH149" s="53"/>
      <c r="CI149" s="53"/>
    </row>
    <row r="150" spans="1:87" ht="18.75" customHeight="1" x14ac:dyDescent="0.75">
      <c r="A150" s="188"/>
      <c r="B150" s="7" t="s">
        <v>147</v>
      </c>
      <c r="C150" s="8"/>
      <c r="D150" s="34"/>
      <c r="E150" s="34">
        <f>SUM(E147:E149)</f>
        <v>0.24190655016247503</v>
      </c>
      <c r="F150" s="34"/>
      <c r="G150" s="34">
        <f>SUM(G147:G149)</f>
        <v>0.22697285319707905</v>
      </c>
      <c r="H150" s="34"/>
      <c r="I150" s="34">
        <f>SUM(I147:I149)</f>
        <v>0.30762349846454096</v>
      </c>
      <c r="J150" s="34"/>
      <c r="K150" s="34">
        <f>SUM(K147:K149)</f>
        <v>0.19674308348565478</v>
      </c>
      <c r="L150" s="34"/>
      <c r="M150" s="34">
        <f>SUM(M147:M149)</f>
        <v>0.25310127141711364</v>
      </c>
      <c r="N150" s="34"/>
      <c r="O150" s="34">
        <f>SUM(O147:O149)</f>
        <v>0.16805168818624522</v>
      </c>
      <c r="P150" s="34"/>
      <c r="Q150" s="34">
        <f>SUM(Q147:Q149)</f>
        <v>0.13074553545466477</v>
      </c>
      <c r="R150" s="34"/>
      <c r="S150" s="34">
        <f>SUM(S147:S149)</f>
        <v>0.208612549603472</v>
      </c>
      <c r="T150" s="34"/>
      <c r="U150" s="34">
        <f>SUM(U147:U149)</f>
        <v>0.12568035927558205</v>
      </c>
      <c r="V150" s="34"/>
      <c r="W150" s="34">
        <f>SUM(W147:W149)</f>
        <v>0.15917063447699348</v>
      </c>
      <c r="X150" s="34"/>
      <c r="Y150" s="34">
        <f>SUM(Y147:Y149)</f>
        <v>0.12317813589161589</v>
      </c>
      <c r="Z150" s="34"/>
      <c r="AA150" s="34">
        <f>SUM(AA147:AA149)</f>
        <v>0.24950273857334934</v>
      </c>
      <c r="AB150" s="34"/>
      <c r="AC150" s="34">
        <f>SUM(AC147:AC149)</f>
        <v>0.13364495436208171</v>
      </c>
      <c r="AD150" s="34"/>
      <c r="AE150" s="34">
        <f>SUM(AE147:AE149)</f>
        <v>0.19041148247284589</v>
      </c>
      <c r="AF150" s="34"/>
      <c r="AG150" s="34">
        <f>SUM(AG147:AG149)</f>
        <v>9.4960123676068514E-2</v>
      </c>
      <c r="AH150" s="34"/>
      <c r="AI150" s="34">
        <f>SUM(AI147:AI149)</f>
        <v>0.15103058353186075</v>
      </c>
      <c r="AJ150" s="34"/>
      <c r="AK150" s="34">
        <f>SUM(AK147:AK149)</f>
        <v>0.1836648829509194</v>
      </c>
      <c r="AL150" s="34"/>
      <c r="AM150" s="34">
        <f>SUM(AM147:AM149)</f>
        <v>0.22778033679022119</v>
      </c>
      <c r="AN150" s="34"/>
      <c r="AO150" s="85">
        <f>SUM(AO147:AO149)</f>
        <v>0.15263129097815406</v>
      </c>
      <c r="AP150" s="34"/>
      <c r="AQ150" s="34">
        <f>SUM(AQ147:AQ149)</f>
        <v>0.16085061322157648</v>
      </c>
      <c r="AR150" s="34"/>
      <c r="AS150" s="34">
        <f>SUM(AS147:AS149)</f>
        <v>0.19661254727518954</v>
      </c>
      <c r="AT150" s="34"/>
      <c r="AU150" s="34">
        <f>SUM(AU147:AU149)</f>
        <v>0.1976901665692847</v>
      </c>
      <c r="AV150" s="34"/>
      <c r="AW150" s="85">
        <f>SUM(AW147:AW149)</f>
        <v>0.15263984943311185</v>
      </c>
      <c r="AX150" s="34"/>
      <c r="AY150" s="34">
        <f>SUM(AY147:AY149)</f>
        <v>0.16639190579416696</v>
      </c>
      <c r="AZ150" s="34"/>
      <c r="BA150" s="34">
        <f>SUM(BA147:BA149)</f>
        <v>0.2303850042863852</v>
      </c>
      <c r="BB150" s="34"/>
      <c r="BC150" s="34">
        <f>SUM(BC147:BC149)</f>
        <v>8.2480898860694402E-2</v>
      </c>
      <c r="BD150" s="34"/>
      <c r="BE150" s="34">
        <f>SUM(BE147:BE149)</f>
        <v>0.14451222686007648</v>
      </c>
      <c r="BF150" s="34"/>
      <c r="BG150" s="34">
        <f>SUM(BG147:BG149)</f>
        <v>0.21493439169628467</v>
      </c>
      <c r="BH150" s="34"/>
      <c r="BI150" s="34">
        <f>SUM(BI147:BI149)</f>
        <v>0.17000481958556668</v>
      </c>
      <c r="BJ150" s="34"/>
      <c r="BK150" s="34">
        <f>SUM(BK147:BK149)</f>
        <v>0.13745127714562411</v>
      </c>
      <c r="BL150" s="34"/>
      <c r="BM150" s="34">
        <f>SUM(BM147:BM149)</f>
        <v>0.24071328688225185</v>
      </c>
      <c r="BN150" s="34"/>
      <c r="BO150" s="34">
        <f>SUM(BO147:BO149)</f>
        <v>0.10338349076122616</v>
      </c>
      <c r="BP150" s="34"/>
      <c r="BQ150" s="34">
        <f>SUM(BQ147:BQ149)</f>
        <v>0.10500682241950775</v>
      </c>
      <c r="BR150" s="34"/>
      <c r="BS150" s="34">
        <f>SUM(BS147:BS149)</f>
        <v>0.19796932149616531</v>
      </c>
      <c r="BT150" s="34"/>
      <c r="BU150" s="34">
        <f>SUM(BU147:BU149)</f>
        <v>0.17303378717255577</v>
      </c>
      <c r="BV150" s="34"/>
      <c r="BW150" s="34">
        <f>SUM(BW147:BW149)</f>
        <v>0.16739911188153386</v>
      </c>
      <c r="BX150" s="34"/>
      <c r="BY150" s="34">
        <f>SUM(BY147:BY149)</f>
        <v>0.14611718423972506</v>
      </c>
      <c r="BZ150" s="34"/>
      <c r="CA150" s="34">
        <f>SUM(CA147:CA149)</f>
        <v>0.15750069833792271</v>
      </c>
      <c r="CB150" s="34"/>
      <c r="CC150" s="53"/>
      <c r="CD150" s="53"/>
      <c r="CE150" s="53"/>
      <c r="CF150" s="53"/>
      <c r="CG150" s="53"/>
      <c r="CH150" s="53"/>
      <c r="CI150" s="53"/>
    </row>
    <row r="151" spans="1:87" ht="20.149999999999999" customHeight="1" thickBot="1" x14ac:dyDescent="0.9">
      <c r="A151" s="188"/>
      <c r="B151" s="7" t="s">
        <v>40</v>
      </c>
      <c r="C151" s="8" t="s">
        <v>143</v>
      </c>
      <c r="D151" s="24">
        <v>855</v>
      </c>
      <c r="E151" s="59"/>
      <c r="F151" s="24">
        <v>851</v>
      </c>
      <c r="G151" s="24"/>
      <c r="H151" s="24">
        <v>861</v>
      </c>
      <c r="I151" s="24"/>
      <c r="J151" s="24">
        <v>871</v>
      </c>
      <c r="K151" s="24"/>
      <c r="L151" s="24">
        <v>862</v>
      </c>
      <c r="M151" s="24"/>
      <c r="N151" s="24">
        <v>857</v>
      </c>
      <c r="O151" s="24"/>
      <c r="P151" s="24">
        <v>849</v>
      </c>
      <c r="Q151" s="24"/>
      <c r="R151" s="24">
        <v>854</v>
      </c>
      <c r="S151" s="24"/>
      <c r="T151" s="24">
        <v>861</v>
      </c>
      <c r="U151" s="24"/>
      <c r="V151" s="24">
        <v>852</v>
      </c>
      <c r="W151" s="24"/>
      <c r="X151" s="24">
        <v>871</v>
      </c>
      <c r="Y151" s="24"/>
      <c r="Z151" s="24">
        <v>853</v>
      </c>
      <c r="AA151" s="24"/>
      <c r="AB151" s="24">
        <v>848</v>
      </c>
      <c r="AC151" s="24"/>
      <c r="AD151" s="24">
        <v>869</v>
      </c>
      <c r="AE151" s="24"/>
      <c r="AF151" s="24">
        <v>882</v>
      </c>
      <c r="AG151" s="25"/>
      <c r="AH151" s="25">
        <v>849</v>
      </c>
      <c r="AI151" s="25"/>
      <c r="AJ151" s="24">
        <v>851</v>
      </c>
      <c r="AK151" s="24"/>
      <c r="AL151" s="24">
        <v>857</v>
      </c>
      <c r="AM151" s="24"/>
      <c r="AN151" s="24">
        <v>857</v>
      </c>
      <c r="AO151" s="24"/>
      <c r="AP151" s="24">
        <v>859</v>
      </c>
      <c r="AQ151" s="24"/>
      <c r="AR151" s="24">
        <v>853</v>
      </c>
      <c r="AS151" s="24"/>
      <c r="AT151" s="24">
        <v>855</v>
      </c>
      <c r="AU151" s="24"/>
      <c r="AV151" s="24">
        <v>861</v>
      </c>
      <c r="AW151" s="24"/>
      <c r="AX151" s="24">
        <v>849</v>
      </c>
      <c r="AY151" s="24"/>
      <c r="AZ151" s="24">
        <v>855</v>
      </c>
      <c r="BA151" s="24"/>
      <c r="BB151" s="24">
        <v>846</v>
      </c>
      <c r="BC151" s="24"/>
      <c r="BD151" s="24">
        <v>878</v>
      </c>
      <c r="BE151" s="24"/>
      <c r="BF151" s="24">
        <v>853</v>
      </c>
      <c r="BG151" s="24"/>
      <c r="BH151" s="24">
        <v>860</v>
      </c>
      <c r="BI151" s="24"/>
      <c r="BJ151" s="24">
        <v>855</v>
      </c>
      <c r="BK151" s="24"/>
      <c r="BL151" s="24">
        <v>853</v>
      </c>
      <c r="BM151" s="24"/>
      <c r="BN151" s="24">
        <v>839</v>
      </c>
      <c r="BO151" s="24"/>
      <c r="BP151" s="24">
        <v>855</v>
      </c>
      <c r="BQ151" s="24"/>
      <c r="BR151" s="24">
        <v>856</v>
      </c>
      <c r="BS151" s="24"/>
      <c r="BT151" s="24">
        <v>865</v>
      </c>
      <c r="BU151" s="24"/>
      <c r="BV151" s="24">
        <v>846</v>
      </c>
      <c r="BW151" s="24"/>
      <c r="BX151" s="24">
        <v>851</v>
      </c>
      <c r="BY151" s="24"/>
      <c r="BZ151" s="24">
        <v>853</v>
      </c>
      <c r="CA151" s="24"/>
      <c r="CB151" s="53"/>
      <c r="CC151" s="53"/>
      <c r="CD151" s="53"/>
      <c r="CE151" s="53"/>
      <c r="CF151" s="53"/>
      <c r="CG151" s="53"/>
      <c r="CH151" s="53"/>
      <c r="CI151" s="53"/>
    </row>
    <row r="152" spans="1:87" ht="20.149999999999999" customHeight="1" x14ac:dyDescent="0.75">
      <c r="A152" s="186" t="s">
        <v>99</v>
      </c>
      <c r="B152" s="12" t="s">
        <v>96</v>
      </c>
      <c r="C152" s="13" t="s">
        <v>144</v>
      </c>
      <c r="D152" s="14">
        <v>0.10808606361469231</v>
      </c>
      <c r="E152" s="19">
        <f>D152*1</f>
        <v>0.10808606361469231</v>
      </c>
      <c r="F152" s="14">
        <v>9.4307596561108986E-2</v>
      </c>
      <c r="G152" s="14">
        <f>F152*1</f>
        <v>9.4307596561108986E-2</v>
      </c>
      <c r="H152" s="14">
        <v>0.18216804248091217</v>
      </c>
      <c r="I152" s="14">
        <f>H152*1</f>
        <v>0.18216804248091217</v>
      </c>
      <c r="J152" s="14">
        <v>0.10982696716656988</v>
      </c>
      <c r="K152" s="14">
        <f>J152*1</f>
        <v>0.10982696716656988</v>
      </c>
      <c r="L152" s="14">
        <v>9.4834263396158303E-2</v>
      </c>
      <c r="M152" s="14">
        <f>L152*1</f>
        <v>9.4834263396158303E-2</v>
      </c>
      <c r="N152" s="14">
        <v>8.3073993686372721E-2</v>
      </c>
      <c r="O152" s="14">
        <f>N152*1</f>
        <v>8.3073993686372721E-2</v>
      </c>
      <c r="P152" s="14">
        <v>6.1346999354688785E-2</v>
      </c>
      <c r="Q152" s="14">
        <f>P152*1</f>
        <v>6.1346999354688785E-2</v>
      </c>
      <c r="R152" s="14">
        <v>0.12574525496391145</v>
      </c>
      <c r="S152" s="14">
        <f>R152*1</f>
        <v>0.12574525496391145</v>
      </c>
      <c r="T152" s="14">
        <v>6.9054709871701078E-2</v>
      </c>
      <c r="U152" s="14">
        <f>T152*1</f>
        <v>6.9054709871701078E-2</v>
      </c>
      <c r="V152" s="14">
        <v>4.5817271864148267E-2</v>
      </c>
      <c r="W152" s="14">
        <f>V152*1</f>
        <v>4.5817271864148267E-2</v>
      </c>
      <c r="X152" s="14">
        <v>5.2522656395702277E-2</v>
      </c>
      <c r="Y152" s="14">
        <f>X152*1</f>
        <v>5.2522656395702277E-2</v>
      </c>
      <c r="Z152" s="14">
        <v>8.982961920492849E-2</v>
      </c>
      <c r="AA152" s="14">
        <f>Z152*1</f>
        <v>8.982961920492849E-2</v>
      </c>
      <c r="AB152" s="14">
        <v>7.862211123259194E-2</v>
      </c>
      <c r="AC152" s="14">
        <f>AB152*1</f>
        <v>7.862211123259194E-2</v>
      </c>
      <c r="AD152" s="14">
        <v>6.1819004993838321E-2</v>
      </c>
      <c r="AE152" s="14">
        <f>AD152*1</f>
        <v>6.1819004993838321E-2</v>
      </c>
      <c r="AF152" s="14">
        <v>4.0832484208676523E-2</v>
      </c>
      <c r="AG152" s="16">
        <f>AF152*1</f>
        <v>4.0832484208676523E-2</v>
      </c>
      <c r="AH152" s="16">
        <v>7.4940844093743311E-2</v>
      </c>
      <c r="AI152" s="16">
        <f>AH152*1</f>
        <v>7.4940844093743311E-2</v>
      </c>
      <c r="AJ152" s="14">
        <v>4.4745593493598551E-2</v>
      </c>
      <c r="AK152" s="14">
        <f>AJ152*1</f>
        <v>4.4745593493598551E-2</v>
      </c>
      <c r="AL152" s="14">
        <v>4.0412809282210874E-2</v>
      </c>
      <c r="AM152" s="14">
        <f>AL152*1</f>
        <v>4.0412809282210874E-2</v>
      </c>
      <c r="AN152" s="14">
        <v>7.6477741394213178E-2</v>
      </c>
      <c r="AO152" s="14">
        <f>AN152*1</f>
        <v>7.6477741394213178E-2</v>
      </c>
      <c r="AP152" s="14">
        <v>6.2802486147526398E-2</v>
      </c>
      <c r="AQ152" s="14">
        <f>AP152*1</f>
        <v>6.2802486147526398E-2</v>
      </c>
      <c r="AR152" s="14">
        <v>7.8695158429750223E-2</v>
      </c>
      <c r="AS152" s="14">
        <f>AR152*1</f>
        <v>7.8695158429750223E-2</v>
      </c>
      <c r="AT152" s="14">
        <v>6.3685431636708076E-2</v>
      </c>
      <c r="AU152" s="14">
        <f>AT152*1</f>
        <v>6.3685431636708076E-2</v>
      </c>
      <c r="AV152" s="14">
        <v>6.9606358472943719E-2</v>
      </c>
      <c r="AW152" s="14">
        <f>AV152*1</f>
        <v>6.9606358472943719E-2</v>
      </c>
      <c r="AX152" s="14">
        <v>4.7366045128639664E-2</v>
      </c>
      <c r="AY152" s="14">
        <f>AX152*1</f>
        <v>4.7366045128639664E-2</v>
      </c>
      <c r="AZ152" s="14">
        <v>0.10689219816052914</v>
      </c>
      <c r="BA152" s="14">
        <f>AZ152*1</f>
        <v>0.10689219816052914</v>
      </c>
      <c r="BB152" s="14">
        <v>5.8012281469728928E-2</v>
      </c>
      <c r="BC152" s="14">
        <f>BB152*1</f>
        <v>5.8012281469728928E-2</v>
      </c>
      <c r="BD152" s="14">
        <v>3.9644218303855588E-2</v>
      </c>
      <c r="BE152" s="14">
        <f>BD152*1</f>
        <v>3.9644218303855588E-2</v>
      </c>
      <c r="BF152" s="14">
        <v>0.11034512327946969</v>
      </c>
      <c r="BG152" s="14">
        <f>BF152*1</f>
        <v>0.11034512327946969</v>
      </c>
      <c r="BH152" s="14">
        <v>0.13482230606421716</v>
      </c>
      <c r="BI152" s="14">
        <f>BH152*1</f>
        <v>0.13482230606421716</v>
      </c>
      <c r="BJ152" s="14">
        <v>5.5756695682726856E-2</v>
      </c>
      <c r="BK152" s="14">
        <f>BJ152*1</f>
        <v>5.5756695682726856E-2</v>
      </c>
      <c r="BL152" s="14">
        <v>0.15812389252002626</v>
      </c>
      <c r="BM152" s="14">
        <f>BL152*1</f>
        <v>0.15812389252002626</v>
      </c>
      <c r="BN152" s="14">
        <v>4.2893818623375254E-2</v>
      </c>
      <c r="BO152" s="14">
        <f>BN152*1</f>
        <v>4.2893818623375254E-2</v>
      </c>
      <c r="BP152" s="14">
        <v>4.4489371627381112E-2</v>
      </c>
      <c r="BQ152" s="14">
        <f>BP152*1</f>
        <v>4.4489371627381112E-2</v>
      </c>
      <c r="BR152" s="14">
        <v>0.12082061162643404</v>
      </c>
      <c r="BS152" s="14">
        <f>BR152*1</f>
        <v>0.12082061162643404</v>
      </c>
      <c r="BT152" s="14">
        <v>0.11485405201830423</v>
      </c>
      <c r="BU152" s="14">
        <f>BT152*1</f>
        <v>0.11485405201830423</v>
      </c>
      <c r="BV152" s="14">
        <v>0.10153758701595587</v>
      </c>
      <c r="BW152" s="14">
        <f>BV152*1</f>
        <v>0.10153758701595587</v>
      </c>
      <c r="BX152" s="14">
        <v>7.0428143971402499E-2</v>
      </c>
      <c r="BY152" s="14">
        <f>BX152*1</f>
        <v>7.0428143971402499E-2</v>
      </c>
      <c r="BZ152" s="14">
        <v>3.3983094206824778E-2</v>
      </c>
      <c r="CA152" s="14">
        <f>BZ152*1</f>
        <v>3.3983094206824778E-2</v>
      </c>
      <c r="CB152" s="53"/>
      <c r="CC152" s="53"/>
      <c r="CD152" s="53"/>
      <c r="CE152" s="53"/>
      <c r="CF152" s="53"/>
      <c r="CG152" s="53"/>
      <c r="CH152" s="53"/>
      <c r="CI152" s="53"/>
    </row>
    <row r="153" spans="1:87" ht="20.149999999999999" customHeight="1" x14ac:dyDescent="0.75">
      <c r="A153" s="187"/>
      <c r="B153" s="17" t="s">
        <v>97</v>
      </c>
      <c r="C153" s="18" t="s">
        <v>144</v>
      </c>
      <c r="D153" s="19">
        <v>0.88496902566269764</v>
      </c>
      <c r="E153" s="19">
        <f>D153*0</f>
        <v>0</v>
      </c>
      <c r="F153" s="19">
        <v>0.90467290941964906</v>
      </c>
      <c r="G153" s="19">
        <f>F153*0</f>
        <v>0</v>
      </c>
      <c r="H153" s="19">
        <v>0.80450541408188359</v>
      </c>
      <c r="I153" s="19">
        <f>H153*0</f>
        <v>0</v>
      </c>
      <c r="J153" s="19">
        <v>0.87897915919805725</v>
      </c>
      <c r="K153" s="19">
        <f>J153*0</f>
        <v>0</v>
      </c>
      <c r="L153" s="19">
        <v>0.89816379907925215</v>
      </c>
      <c r="M153" s="19">
        <f>L153*0</f>
        <v>0</v>
      </c>
      <c r="N153" s="19">
        <v>0.91295287462989061</v>
      </c>
      <c r="O153" s="19">
        <f>N153*0</f>
        <v>0</v>
      </c>
      <c r="P153" s="19">
        <v>0.92721043517682022</v>
      </c>
      <c r="Q153" s="19">
        <f>P153*0</f>
        <v>0</v>
      </c>
      <c r="R153" s="19">
        <v>0.87059555800125454</v>
      </c>
      <c r="S153" s="19">
        <f>R153*0</f>
        <v>0</v>
      </c>
      <c r="T153" s="19">
        <v>0.92777240264207028</v>
      </c>
      <c r="U153" s="19">
        <f>T153*0</f>
        <v>0</v>
      </c>
      <c r="V153" s="19">
        <v>0.94680895308339041</v>
      </c>
      <c r="W153" s="19">
        <f>V153*0</f>
        <v>0</v>
      </c>
      <c r="X153" s="19">
        <v>0.94499780251983911</v>
      </c>
      <c r="Y153" s="19">
        <f>X153*0</f>
        <v>0</v>
      </c>
      <c r="Z153" s="19">
        <v>0.8925758650062745</v>
      </c>
      <c r="AA153" s="19">
        <f>Z153*0</f>
        <v>0</v>
      </c>
      <c r="AB153" s="19">
        <v>0.91417321673945817</v>
      </c>
      <c r="AC153" s="19">
        <f>AB153*0</f>
        <v>0</v>
      </c>
      <c r="AD153" s="19">
        <v>0.93818099500616159</v>
      </c>
      <c r="AE153" s="19">
        <f>AD153*0</f>
        <v>0</v>
      </c>
      <c r="AF153" s="19">
        <v>0.94938700780277951</v>
      </c>
      <c r="AG153" s="21">
        <f>AF153*0</f>
        <v>0</v>
      </c>
      <c r="AH153" s="21">
        <v>0.91146448197409247</v>
      </c>
      <c r="AI153" s="21">
        <f>AH153*0</f>
        <v>0</v>
      </c>
      <c r="AJ153" s="19">
        <v>0.9506066970676913</v>
      </c>
      <c r="AK153" s="19">
        <f>AJ153*0</f>
        <v>0</v>
      </c>
      <c r="AL153" s="19">
        <v>0.95055810655197914</v>
      </c>
      <c r="AM153" s="19">
        <f>AL153*0</f>
        <v>0</v>
      </c>
      <c r="AN153" s="19">
        <v>0.91887611491872023</v>
      </c>
      <c r="AO153" s="19">
        <f>AN153*0</f>
        <v>0</v>
      </c>
      <c r="AP153" s="19">
        <v>0.92611661499487463</v>
      </c>
      <c r="AQ153" s="19">
        <f>AP153*0</f>
        <v>0</v>
      </c>
      <c r="AR153" s="19">
        <v>0.9075834003333586</v>
      </c>
      <c r="AS153" s="19">
        <f>AR153*0</f>
        <v>0</v>
      </c>
      <c r="AT153" s="19">
        <v>0.93050685463753569</v>
      </c>
      <c r="AU153" s="19">
        <f>AT153*0</f>
        <v>0</v>
      </c>
      <c r="AV153" s="19">
        <v>0.91731586892773309</v>
      </c>
      <c r="AW153" s="19">
        <f>AV153*0</f>
        <v>0</v>
      </c>
      <c r="AX153" s="19">
        <v>0.94619576808641082</v>
      </c>
      <c r="AY153" s="19">
        <f>AX153*0</f>
        <v>0</v>
      </c>
      <c r="AZ153" s="19">
        <v>0.88370598876733741</v>
      </c>
      <c r="BA153" s="19">
        <f>AZ153*0</f>
        <v>0</v>
      </c>
      <c r="BB153" s="19">
        <v>0.94121151870032027</v>
      </c>
      <c r="BC153" s="19">
        <f>BB153*0</f>
        <v>0</v>
      </c>
      <c r="BD153" s="19">
        <v>0.95595303676946042</v>
      </c>
      <c r="BE153" s="19">
        <f>BD153*0</f>
        <v>0</v>
      </c>
      <c r="BF153" s="19">
        <v>0.88316983030848217</v>
      </c>
      <c r="BG153" s="19">
        <f>BF153*0</f>
        <v>0</v>
      </c>
      <c r="BH153" s="19">
        <v>0.8597658953924866</v>
      </c>
      <c r="BI153" s="19">
        <f>BH153*0</f>
        <v>0</v>
      </c>
      <c r="BJ153" s="19">
        <v>0.93467188429466563</v>
      </c>
      <c r="BK153" s="19">
        <f>BJ153*0</f>
        <v>0</v>
      </c>
      <c r="BL153" s="19">
        <v>0.83935414515886142</v>
      </c>
      <c r="BM153" s="19">
        <f>BL153*0</f>
        <v>0</v>
      </c>
      <c r="BN153" s="19">
        <v>0.95099618042560552</v>
      </c>
      <c r="BO153" s="19">
        <f>BN153*0</f>
        <v>0</v>
      </c>
      <c r="BP153" s="19">
        <v>0.94473327687992381</v>
      </c>
      <c r="BQ153" s="19">
        <f>BP153*0</f>
        <v>0</v>
      </c>
      <c r="BR153" s="19">
        <v>0.86807083129827556</v>
      </c>
      <c r="BS153" s="19">
        <f>BR153*0</f>
        <v>0</v>
      </c>
      <c r="BT153" s="19">
        <v>0.87024227380299668</v>
      </c>
      <c r="BU153" s="19">
        <f>BT153*0</f>
        <v>0</v>
      </c>
      <c r="BV153" s="19">
        <v>0.88182380523230508</v>
      </c>
      <c r="BW153" s="19">
        <f>BV153*0</f>
        <v>0</v>
      </c>
      <c r="BX153" s="19">
        <v>0.91981431878249575</v>
      </c>
      <c r="BY153" s="19">
        <f>BX153*0</f>
        <v>0</v>
      </c>
      <c r="BZ153" s="19">
        <v>0.95779648300178732</v>
      </c>
      <c r="CA153" s="19">
        <f>BZ153*0</f>
        <v>0</v>
      </c>
      <c r="CB153" s="53"/>
      <c r="CC153" s="53"/>
      <c r="CD153" s="53"/>
      <c r="CE153" s="53"/>
      <c r="CF153" s="53"/>
      <c r="CG153" s="53"/>
      <c r="CH153" s="53"/>
      <c r="CI153" s="53"/>
    </row>
    <row r="154" spans="1:87" ht="39.950000000000003" customHeight="1" x14ac:dyDescent="0.75">
      <c r="A154" s="187"/>
      <c r="B154" s="17" t="s">
        <v>59</v>
      </c>
      <c r="C154" s="18" t="s">
        <v>144</v>
      </c>
      <c r="D154" s="19">
        <v>6.9449107226091265E-3</v>
      </c>
      <c r="E154" s="19">
        <f>D154*0</f>
        <v>0</v>
      </c>
      <c r="F154" s="19">
        <v>1.0194940192421197E-3</v>
      </c>
      <c r="G154" s="19">
        <f>F154*0</f>
        <v>0</v>
      </c>
      <c r="H154" s="19">
        <v>1.3326543437204302E-2</v>
      </c>
      <c r="I154" s="19">
        <f>H154*0</f>
        <v>0</v>
      </c>
      <c r="J154" s="19">
        <v>1.1193873635372699E-2</v>
      </c>
      <c r="K154" s="19">
        <f>J154*0</f>
        <v>0</v>
      </c>
      <c r="L154" s="19">
        <v>7.0019375245897793E-3</v>
      </c>
      <c r="M154" s="19">
        <f>L154*0</f>
        <v>0</v>
      </c>
      <c r="N154" s="19">
        <v>3.9731316837364646E-3</v>
      </c>
      <c r="O154" s="19">
        <f>N154*0</f>
        <v>0</v>
      </c>
      <c r="P154" s="19">
        <v>1.144256546849122E-2</v>
      </c>
      <c r="Q154" s="19">
        <f>P154*0</f>
        <v>0</v>
      </c>
      <c r="R154" s="19">
        <v>3.6591870348367224E-3</v>
      </c>
      <c r="S154" s="19">
        <f>R154*0</f>
        <v>0</v>
      </c>
      <c r="T154" s="19">
        <v>3.1728874862289261E-3</v>
      </c>
      <c r="U154" s="19">
        <f>T154*0</f>
        <v>0</v>
      </c>
      <c r="V154" s="19">
        <v>7.3737750524606582E-3</v>
      </c>
      <c r="W154" s="19">
        <f>V154*0</f>
        <v>0</v>
      </c>
      <c r="X154" s="19">
        <v>2.4795410844594178E-3</v>
      </c>
      <c r="Y154" s="19">
        <f>X154*0</f>
        <v>0</v>
      </c>
      <c r="Z154" s="19">
        <v>1.7594515788798455E-2</v>
      </c>
      <c r="AA154" s="19">
        <f>Z154*0</f>
        <v>0</v>
      </c>
      <c r="AB154" s="19">
        <v>7.2046720279505903E-3</v>
      </c>
      <c r="AC154" s="19">
        <f>AB154*0</f>
        <v>0</v>
      </c>
      <c r="AD154" s="19">
        <v>0</v>
      </c>
      <c r="AE154" s="19">
        <f>AD154*0</f>
        <v>0</v>
      </c>
      <c r="AF154" s="19">
        <v>9.7805079885449845E-3</v>
      </c>
      <c r="AG154" s="21">
        <f>AF154*0</f>
        <v>0</v>
      </c>
      <c r="AH154" s="21">
        <v>1.3594673932165145E-2</v>
      </c>
      <c r="AI154" s="21">
        <f>AH154*0</f>
        <v>0</v>
      </c>
      <c r="AJ154" s="19">
        <v>4.6477094387104489E-3</v>
      </c>
      <c r="AK154" s="19">
        <f>AJ154*0</f>
        <v>0</v>
      </c>
      <c r="AL154" s="19">
        <v>9.0290841658095949E-3</v>
      </c>
      <c r="AM154" s="19">
        <f>AL154*0</f>
        <v>0</v>
      </c>
      <c r="AN154" s="19">
        <v>4.6461436870651445E-3</v>
      </c>
      <c r="AO154" s="19">
        <f>AN154*0</f>
        <v>0</v>
      </c>
      <c r="AP154" s="19">
        <v>1.1080898857598366E-2</v>
      </c>
      <c r="AQ154" s="19">
        <f>AP154*0</f>
        <v>0</v>
      </c>
      <c r="AR154" s="19">
        <v>1.372144123689231E-2</v>
      </c>
      <c r="AS154" s="19">
        <f>AR154*0</f>
        <v>0</v>
      </c>
      <c r="AT154" s="19">
        <v>5.8077137257554982E-3</v>
      </c>
      <c r="AU154" s="19">
        <f>AT154*0</f>
        <v>0</v>
      </c>
      <c r="AV154" s="19">
        <v>1.3077772599323524E-2</v>
      </c>
      <c r="AW154" s="19">
        <f>AV154*0</f>
        <v>0</v>
      </c>
      <c r="AX154" s="19">
        <v>6.438186784949753E-3</v>
      </c>
      <c r="AY154" s="19">
        <f>AX154*0</f>
        <v>0</v>
      </c>
      <c r="AZ154" s="19">
        <v>9.4018130721341773E-3</v>
      </c>
      <c r="BA154" s="19">
        <f>AZ154*0</f>
        <v>0</v>
      </c>
      <c r="BB154" s="19">
        <v>7.7619982995017194E-4</v>
      </c>
      <c r="BC154" s="19">
        <f>BB154*0</f>
        <v>0</v>
      </c>
      <c r="BD154" s="19">
        <v>4.4027449266833968E-3</v>
      </c>
      <c r="BE154" s="19">
        <f>BD154*0</f>
        <v>0</v>
      </c>
      <c r="BF154" s="19">
        <v>6.4850464120472665E-3</v>
      </c>
      <c r="BG154" s="19">
        <f>BF154*0</f>
        <v>0</v>
      </c>
      <c r="BH154" s="19">
        <v>5.4117985432971093E-3</v>
      </c>
      <c r="BI154" s="19">
        <f>BH154*0</f>
        <v>0</v>
      </c>
      <c r="BJ154" s="19">
        <v>9.5714200226073957E-3</v>
      </c>
      <c r="BK154" s="19">
        <f>BJ154*0</f>
        <v>0</v>
      </c>
      <c r="BL154" s="19">
        <v>2.5219623211116373E-3</v>
      </c>
      <c r="BM154" s="19">
        <f>BL154*0</f>
        <v>0</v>
      </c>
      <c r="BN154" s="19">
        <v>6.1100009510195695E-3</v>
      </c>
      <c r="BO154" s="19">
        <f>BN154*0</f>
        <v>0</v>
      </c>
      <c r="BP154" s="19">
        <v>1.0777351492694629E-2</v>
      </c>
      <c r="BQ154" s="19">
        <f>BP154*0</f>
        <v>0</v>
      </c>
      <c r="BR154" s="19">
        <v>1.1108557075290886E-2</v>
      </c>
      <c r="BS154" s="19">
        <f>BR154*0</f>
        <v>0</v>
      </c>
      <c r="BT154" s="19">
        <v>1.490367417869707E-2</v>
      </c>
      <c r="BU154" s="19">
        <f>BT154*0</f>
        <v>0</v>
      </c>
      <c r="BV154" s="19">
        <v>1.6638607751736891E-2</v>
      </c>
      <c r="BW154" s="19">
        <f>BV154*0</f>
        <v>0</v>
      </c>
      <c r="BX154" s="19">
        <v>9.7575372461006817E-3</v>
      </c>
      <c r="BY154" s="19">
        <f>BX154*0</f>
        <v>0</v>
      </c>
      <c r="BZ154" s="19">
        <v>8.2204227913873617E-3</v>
      </c>
      <c r="CA154" s="19">
        <f>BZ154*0</f>
        <v>0</v>
      </c>
      <c r="CB154" s="53"/>
      <c r="CC154" s="53"/>
      <c r="CD154" s="53"/>
      <c r="CE154" s="53"/>
      <c r="CF154" s="53"/>
      <c r="CG154" s="53"/>
      <c r="CH154" s="53"/>
      <c r="CI154" s="53"/>
    </row>
    <row r="155" spans="1:87" ht="18.75" customHeight="1" x14ac:dyDescent="0.75">
      <c r="A155" s="188"/>
      <c r="B155" s="7" t="s">
        <v>147</v>
      </c>
      <c r="C155" s="8"/>
      <c r="D155" s="34"/>
      <c r="E155" s="34">
        <f>SUM(E152:E154)</f>
        <v>0.10808606361469231</v>
      </c>
      <c r="F155" s="34"/>
      <c r="G155" s="34">
        <f>SUM(G152:G154)</f>
        <v>9.4307596561108986E-2</v>
      </c>
      <c r="H155" s="34"/>
      <c r="I155" s="34">
        <f>SUM(I152:I154)</f>
        <v>0.18216804248091217</v>
      </c>
      <c r="J155" s="34"/>
      <c r="K155" s="34">
        <f>SUM(K152:K154)</f>
        <v>0.10982696716656988</v>
      </c>
      <c r="L155" s="34"/>
      <c r="M155" s="34">
        <f>SUM(M152:M154)</f>
        <v>9.4834263396158303E-2</v>
      </c>
      <c r="N155" s="34"/>
      <c r="O155" s="34">
        <f>SUM(O152:O154)</f>
        <v>8.3073993686372721E-2</v>
      </c>
      <c r="P155" s="34"/>
      <c r="Q155" s="34">
        <f>SUM(Q152:Q154)</f>
        <v>6.1346999354688785E-2</v>
      </c>
      <c r="R155" s="34"/>
      <c r="S155" s="34">
        <f>SUM(S152:S154)</f>
        <v>0.12574525496391145</v>
      </c>
      <c r="T155" s="34"/>
      <c r="U155" s="34">
        <f>SUM(U152:U154)</f>
        <v>6.9054709871701078E-2</v>
      </c>
      <c r="V155" s="34"/>
      <c r="W155" s="34">
        <f>SUM(W152:W154)</f>
        <v>4.5817271864148267E-2</v>
      </c>
      <c r="X155" s="34"/>
      <c r="Y155" s="34">
        <f>SUM(Y152:Y154)</f>
        <v>5.2522656395702277E-2</v>
      </c>
      <c r="Z155" s="34"/>
      <c r="AA155" s="34">
        <f>SUM(AA152:AA154)</f>
        <v>8.982961920492849E-2</v>
      </c>
      <c r="AB155" s="34"/>
      <c r="AC155" s="34">
        <f>SUM(AC152:AC154)</f>
        <v>7.862211123259194E-2</v>
      </c>
      <c r="AD155" s="34"/>
      <c r="AE155" s="34">
        <f>SUM(AE152:AE154)</f>
        <v>6.1819004993838321E-2</v>
      </c>
      <c r="AF155" s="34"/>
      <c r="AG155" s="34">
        <f>SUM(AG152:AG154)</f>
        <v>4.0832484208676523E-2</v>
      </c>
      <c r="AH155" s="34"/>
      <c r="AI155" s="34">
        <f>SUM(AI152:AI154)</f>
        <v>7.4940844093743311E-2</v>
      </c>
      <c r="AJ155" s="34"/>
      <c r="AK155" s="34">
        <f>SUM(AK152:AK154)</f>
        <v>4.4745593493598551E-2</v>
      </c>
      <c r="AL155" s="34"/>
      <c r="AM155" s="34">
        <f>SUM(AM152:AM154)</f>
        <v>4.0412809282210874E-2</v>
      </c>
      <c r="AN155" s="34"/>
      <c r="AO155" s="34">
        <f>SUM(AO152:AO154)</f>
        <v>7.6477741394213178E-2</v>
      </c>
      <c r="AP155" s="34"/>
      <c r="AQ155" s="34">
        <f>SUM(AQ152:AQ154)</f>
        <v>6.2802486147526398E-2</v>
      </c>
      <c r="AR155" s="34"/>
      <c r="AS155" s="34">
        <f>SUM(AS152:AS154)</f>
        <v>7.8695158429750223E-2</v>
      </c>
      <c r="AT155" s="34"/>
      <c r="AU155" s="34">
        <f>SUM(AU152:AU154)</f>
        <v>6.3685431636708076E-2</v>
      </c>
      <c r="AV155" s="34"/>
      <c r="AW155" s="34">
        <f>SUM(AW152:AW154)</f>
        <v>6.9606358472943719E-2</v>
      </c>
      <c r="AX155" s="34"/>
      <c r="AY155" s="34">
        <f>SUM(AY152:AY154)</f>
        <v>4.7366045128639664E-2</v>
      </c>
      <c r="AZ155" s="34"/>
      <c r="BA155" s="34">
        <f>SUM(BA152:BA154)</f>
        <v>0.10689219816052914</v>
      </c>
      <c r="BB155" s="34"/>
      <c r="BC155" s="34">
        <f>SUM(BC152:BC154)</f>
        <v>5.8012281469728928E-2</v>
      </c>
      <c r="BD155" s="34"/>
      <c r="BE155" s="34">
        <f>SUM(BE152:BE154)</f>
        <v>3.9644218303855588E-2</v>
      </c>
      <c r="BF155" s="34"/>
      <c r="BG155" s="34">
        <f>SUM(BG152:BG154)</f>
        <v>0.11034512327946969</v>
      </c>
      <c r="BH155" s="34"/>
      <c r="BI155" s="34">
        <f>SUM(BI152:BI154)</f>
        <v>0.13482230606421716</v>
      </c>
      <c r="BJ155" s="34"/>
      <c r="BK155" s="34">
        <f>SUM(BK152:BK154)</f>
        <v>5.5756695682726856E-2</v>
      </c>
      <c r="BL155" s="34"/>
      <c r="BM155" s="34">
        <f>SUM(BM152:BM154)</f>
        <v>0.15812389252002626</v>
      </c>
      <c r="BN155" s="34"/>
      <c r="BO155" s="34">
        <f>SUM(BO152:BO154)</f>
        <v>4.2893818623375254E-2</v>
      </c>
      <c r="BP155" s="34"/>
      <c r="BQ155" s="34">
        <f>SUM(BQ152:BQ154)</f>
        <v>4.4489371627381112E-2</v>
      </c>
      <c r="BR155" s="34"/>
      <c r="BS155" s="34">
        <f>SUM(BS152:BS154)</f>
        <v>0.12082061162643404</v>
      </c>
      <c r="BT155" s="34"/>
      <c r="BU155" s="34">
        <f>SUM(BU152:BU154)</f>
        <v>0.11485405201830423</v>
      </c>
      <c r="BV155" s="34"/>
      <c r="BW155" s="34">
        <f>SUM(BW152:BW154)</f>
        <v>0.10153758701595587</v>
      </c>
      <c r="BX155" s="34"/>
      <c r="BY155" s="34">
        <f>SUM(BY152:BY154)</f>
        <v>7.0428143971402499E-2</v>
      </c>
      <c r="BZ155" s="34"/>
      <c r="CA155" s="34">
        <f>SUM(CA152:CA154)</f>
        <v>3.3983094206824778E-2</v>
      </c>
      <c r="CB155" s="34"/>
      <c r="CC155" s="53"/>
      <c r="CD155" s="53"/>
      <c r="CE155" s="53"/>
      <c r="CF155" s="53"/>
      <c r="CG155" s="53"/>
      <c r="CH155" s="53"/>
      <c r="CI155" s="53"/>
    </row>
    <row r="156" spans="1:87" ht="20.149999999999999" customHeight="1" thickBot="1" x14ac:dyDescent="0.9">
      <c r="A156" s="188"/>
      <c r="B156" s="7" t="s">
        <v>40</v>
      </c>
      <c r="C156" s="8" t="s">
        <v>143</v>
      </c>
      <c r="D156" s="24">
        <v>855</v>
      </c>
      <c r="E156" s="59"/>
      <c r="F156" s="24">
        <v>851</v>
      </c>
      <c r="G156" s="24"/>
      <c r="H156" s="24">
        <v>861</v>
      </c>
      <c r="I156" s="24"/>
      <c r="J156" s="24">
        <v>871</v>
      </c>
      <c r="K156" s="24"/>
      <c r="L156" s="24">
        <v>862</v>
      </c>
      <c r="M156" s="24"/>
      <c r="N156" s="24">
        <v>857</v>
      </c>
      <c r="O156" s="24"/>
      <c r="P156" s="24">
        <v>849</v>
      </c>
      <c r="Q156" s="24"/>
      <c r="R156" s="24">
        <v>854</v>
      </c>
      <c r="S156" s="24"/>
      <c r="T156" s="24">
        <v>861</v>
      </c>
      <c r="U156" s="24"/>
      <c r="V156" s="24">
        <v>852</v>
      </c>
      <c r="W156" s="24"/>
      <c r="X156" s="24">
        <v>871</v>
      </c>
      <c r="Y156" s="24"/>
      <c r="Z156" s="24">
        <v>853</v>
      </c>
      <c r="AA156" s="24"/>
      <c r="AB156" s="24">
        <v>848</v>
      </c>
      <c r="AC156" s="24"/>
      <c r="AD156" s="24">
        <v>869</v>
      </c>
      <c r="AE156" s="24"/>
      <c r="AF156" s="24">
        <v>882</v>
      </c>
      <c r="AG156" s="25"/>
      <c r="AH156" s="25">
        <v>849</v>
      </c>
      <c r="AI156" s="25"/>
      <c r="AJ156" s="24">
        <v>851</v>
      </c>
      <c r="AK156" s="24"/>
      <c r="AL156" s="24">
        <v>857</v>
      </c>
      <c r="AM156" s="24"/>
      <c r="AN156" s="24">
        <v>857</v>
      </c>
      <c r="AO156" s="24"/>
      <c r="AP156" s="24">
        <v>859</v>
      </c>
      <c r="AQ156" s="24"/>
      <c r="AR156" s="24">
        <v>853</v>
      </c>
      <c r="AS156" s="24"/>
      <c r="AT156" s="24">
        <v>855</v>
      </c>
      <c r="AU156" s="24"/>
      <c r="AV156" s="24">
        <v>861</v>
      </c>
      <c r="AW156" s="24"/>
      <c r="AX156" s="24">
        <v>849</v>
      </c>
      <c r="AY156" s="24"/>
      <c r="AZ156" s="24">
        <v>855</v>
      </c>
      <c r="BA156" s="24"/>
      <c r="BB156" s="24">
        <v>846</v>
      </c>
      <c r="BC156" s="24"/>
      <c r="BD156" s="24">
        <v>878</v>
      </c>
      <c r="BE156" s="24"/>
      <c r="BF156" s="24">
        <v>853</v>
      </c>
      <c r="BG156" s="24"/>
      <c r="BH156" s="24">
        <v>860</v>
      </c>
      <c r="BI156" s="24"/>
      <c r="BJ156" s="24">
        <v>855</v>
      </c>
      <c r="BK156" s="24"/>
      <c r="BL156" s="24">
        <v>853</v>
      </c>
      <c r="BM156" s="24"/>
      <c r="BN156" s="24">
        <v>839</v>
      </c>
      <c r="BO156" s="24"/>
      <c r="BP156" s="24">
        <v>855</v>
      </c>
      <c r="BQ156" s="24"/>
      <c r="BR156" s="24">
        <v>856</v>
      </c>
      <c r="BS156" s="24"/>
      <c r="BT156" s="24">
        <v>865</v>
      </c>
      <c r="BU156" s="24"/>
      <c r="BV156" s="24">
        <v>846</v>
      </c>
      <c r="BW156" s="24"/>
      <c r="BX156" s="24">
        <v>851</v>
      </c>
      <c r="BY156" s="24"/>
      <c r="BZ156" s="24">
        <v>853</v>
      </c>
      <c r="CA156" s="24"/>
      <c r="CB156" s="53"/>
      <c r="CC156" s="53"/>
      <c r="CD156" s="53"/>
      <c r="CE156" s="53"/>
      <c r="CF156" s="53"/>
      <c r="CG156" s="53"/>
      <c r="CH156" s="53"/>
      <c r="CI156" s="53"/>
    </row>
    <row r="157" spans="1:87" ht="30" customHeight="1" x14ac:dyDescent="0.75">
      <c r="A157" s="170" t="s">
        <v>100</v>
      </c>
      <c r="B157" s="12" t="s">
        <v>96</v>
      </c>
      <c r="C157" s="13" t="s">
        <v>144</v>
      </c>
      <c r="D157" s="14">
        <v>0.77971731001546796</v>
      </c>
      <c r="E157" s="26">
        <f>D157*1</f>
        <v>0.77971731001546796</v>
      </c>
      <c r="F157" s="14">
        <v>0.67246264836957326</v>
      </c>
      <c r="G157" s="14">
        <f>F157*1</f>
        <v>0.67246264836957326</v>
      </c>
      <c r="H157" s="14">
        <v>0.61018758907299675</v>
      </c>
      <c r="I157" s="14">
        <f>H157*1</f>
        <v>0.61018758907299675</v>
      </c>
      <c r="J157" s="14">
        <v>0.694315201161394</v>
      </c>
      <c r="K157" s="14">
        <f>J157*1</f>
        <v>0.694315201161394</v>
      </c>
      <c r="L157" s="14">
        <v>0.74577418434167786</v>
      </c>
      <c r="M157" s="14">
        <f>L157*1</f>
        <v>0.74577418434167786</v>
      </c>
      <c r="N157" s="14">
        <v>0.72174153033872723</v>
      </c>
      <c r="O157" s="14">
        <f>N157*1</f>
        <v>0.72174153033872723</v>
      </c>
      <c r="P157" s="14">
        <v>0.75524316607258457</v>
      </c>
      <c r="Q157" s="14">
        <f>P157*1</f>
        <v>0.75524316607258457</v>
      </c>
      <c r="R157" s="14">
        <v>0.61413781771407161</v>
      </c>
      <c r="S157" s="14">
        <f>R157*1</f>
        <v>0.61413781771407161</v>
      </c>
      <c r="T157" s="14">
        <v>0.71369391458504428</v>
      </c>
      <c r="U157" s="14">
        <f>T157*1</f>
        <v>0.71369391458504428</v>
      </c>
      <c r="V157" s="14">
        <v>0.59412638978863674</v>
      </c>
      <c r="W157" s="14">
        <f>V157*1</f>
        <v>0.59412638978863674</v>
      </c>
      <c r="X157" s="14">
        <v>0.80486645248248212</v>
      </c>
      <c r="Y157" s="14">
        <f>X157*1</f>
        <v>0.80486645248248212</v>
      </c>
      <c r="Z157" s="14">
        <v>0.73073763367121103</v>
      </c>
      <c r="AA157" s="14">
        <f>Z157*1</f>
        <v>0.73073763367121103</v>
      </c>
      <c r="AB157" s="14">
        <v>0.84125291524393264</v>
      </c>
      <c r="AC157" s="14">
        <f>AB157*1</f>
        <v>0.84125291524393264</v>
      </c>
      <c r="AD157" s="14">
        <v>0.57294590616191909</v>
      </c>
      <c r="AE157" s="14">
        <f>AD157*1</f>
        <v>0.57294590616191909</v>
      </c>
      <c r="AF157" s="14">
        <v>0.63891113301765468</v>
      </c>
      <c r="AG157" s="16">
        <f>AF157*1</f>
        <v>0.63891113301765468</v>
      </c>
      <c r="AH157" s="16">
        <v>0.656863286825908</v>
      </c>
      <c r="AI157" s="16">
        <f>AH157*1</f>
        <v>0.656863286825908</v>
      </c>
      <c r="AJ157" s="14">
        <v>0.72220364061898679</v>
      </c>
      <c r="AK157" s="14">
        <f>AJ157*1</f>
        <v>0.72220364061898679</v>
      </c>
      <c r="AL157" s="14">
        <v>0.80496552311796266</v>
      </c>
      <c r="AM157" s="14">
        <f>AL157*1</f>
        <v>0.80496552311796266</v>
      </c>
      <c r="AN157" s="14">
        <v>0.72159556853645546</v>
      </c>
      <c r="AO157" s="14">
        <f>AN157*1</f>
        <v>0.72159556853645546</v>
      </c>
      <c r="AP157" s="14">
        <v>0.73495600963882668</v>
      </c>
      <c r="AQ157" s="14">
        <f>AP157*1</f>
        <v>0.73495600963882668</v>
      </c>
      <c r="AR157" s="14">
        <v>0.63523995506900444</v>
      </c>
      <c r="AS157" s="14">
        <f>AR157*1</f>
        <v>0.63523995506900444</v>
      </c>
      <c r="AT157" s="14">
        <v>0.59695114078886558</v>
      </c>
      <c r="AU157" s="14">
        <f>AT157*1</f>
        <v>0.59695114078886558</v>
      </c>
      <c r="AV157" s="14">
        <v>0.6483874765203328</v>
      </c>
      <c r="AW157" s="14">
        <f>AV157*1</f>
        <v>0.6483874765203328</v>
      </c>
      <c r="AX157" s="14">
        <v>0.80823909827490259</v>
      </c>
      <c r="AY157" s="14">
        <f>AX157*1</f>
        <v>0.80823909827490259</v>
      </c>
      <c r="AZ157" s="14">
        <v>0.57664217591805911</v>
      </c>
      <c r="BA157" s="14">
        <f>AZ157*1</f>
        <v>0.57664217591805911</v>
      </c>
      <c r="BB157" s="14">
        <v>0.68964197892982237</v>
      </c>
      <c r="BC157" s="14">
        <f>BB157*1</f>
        <v>0.68964197892982237</v>
      </c>
      <c r="BD157" s="14">
        <v>0.75431730312007816</v>
      </c>
      <c r="BE157" s="14">
        <f>BD157*1</f>
        <v>0.75431730312007816</v>
      </c>
      <c r="BF157" s="14">
        <v>0.59583630541901234</v>
      </c>
      <c r="BG157" s="14">
        <f>BF157*1</f>
        <v>0.59583630541901234</v>
      </c>
      <c r="BH157" s="14">
        <v>0.64397464740481691</v>
      </c>
      <c r="BI157" s="14">
        <f>BH157*1</f>
        <v>0.64397464740481691</v>
      </c>
      <c r="BJ157" s="14">
        <v>0.71925568890967218</v>
      </c>
      <c r="BK157" s="14">
        <f>BJ157*1</f>
        <v>0.71925568890967218</v>
      </c>
      <c r="BL157" s="14">
        <v>0.69314296665417818</v>
      </c>
      <c r="BM157" s="14">
        <f>BL157*1</f>
        <v>0.69314296665417818</v>
      </c>
      <c r="BN157" s="14">
        <v>0.73528310265581109</v>
      </c>
      <c r="BO157" s="14">
        <f>BN157*1</f>
        <v>0.73528310265581109</v>
      </c>
      <c r="BP157" s="14">
        <v>0.73382314893660283</v>
      </c>
      <c r="BQ157" s="14">
        <f>BP157*1</f>
        <v>0.73382314893660283</v>
      </c>
      <c r="BR157" s="14">
        <v>0.58198648642335638</v>
      </c>
      <c r="BS157" s="14">
        <f>BR157*1</f>
        <v>0.58198648642335638</v>
      </c>
      <c r="BT157" s="14">
        <v>0.61676920994043927</v>
      </c>
      <c r="BU157" s="14">
        <f>BT157*1</f>
        <v>0.61676920994043927</v>
      </c>
      <c r="BV157" s="14">
        <v>0.7319290964366697</v>
      </c>
      <c r="BW157" s="14">
        <f>BV157*1</f>
        <v>0.7319290964366697</v>
      </c>
      <c r="BX157" s="14">
        <v>0.73641712740551124</v>
      </c>
      <c r="BY157" s="14">
        <f>BX157*1</f>
        <v>0.73641712740551124</v>
      </c>
      <c r="BZ157" s="14">
        <v>0.75409751662940883</v>
      </c>
      <c r="CA157" s="14">
        <f>BZ157*1</f>
        <v>0.75409751662940883</v>
      </c>
      <c r="CB157" s="53"/>
      <c r="CC157" s="53"/>
      <c r="CD157" s="53"/>
      <c r="CE157" s="53"/>
      <c r="CF157" s="53"/>
      <c r="CG157" s="53"/>
      <c r="CH157" s="53"/>
      <c r="CI157" s="53"/>
    </row>
    <row r="158" spans="1:87" ht="30" customHeight="1" x14ac:dyDescent="0.75">
      <c r="A158" s="171"/>
      <c r="B158" s="17" t="s">
        <v>97</v>
      </c>
      <c r="C158" s="18" t="s">
        <v>144</v>
      </c>
      <c r="D158" s="19">
        <v>0.15530869905547079</v>
      </c>
      <c r="E158" s="19">
        <f>D158*0</f>
        <v>0</v>
      </c>
      <c r="F158" s="19">
        <v>0.29439439159466069</v>
      </c>
      <c r="G158" s="19">
        <f>F158*0</f>
        <v>0</v>
      </c>
      <c r="H158" s="19">
        <v>0.33901436792971107</v>
      </c>
      <c r="I158" s="19">
        <f>H158*0</f>
        <v>0</v>
      </c>
      <c r="J158" s="19">
        <v>0.27219738137866328</v>
      </c>
      <c r="K158" s="19">
        <f>J158*0</f>
        <v>0</v>
      </c>
      <c r="L158" s="19">
        <v>0.19890686536844626</v>
      </c>
      <c r="M158" s="19">
        <f>L158*0</f>
        <v>0</v>
      </c>
      <c r="N158" s="19">
        <v>0.24512801056610428</v>
      </c>
      <c r="O158" s="19">
        <f>N158*0</f>
        <v>0</v>
      </c>
      <c r="P158" s="19">
        <v>0.19396580284414305</v>
      </c>
      <c r="Q158" s="19">
        <f>P158*0</f>
        <v>0</v>
      </c>
      <c r="R158" s="19">
        <v>0.36401461444094269</v>
      </c>
      <c r="S158" s="19">
        <f>R158*0</f>
        <v>0</v>
      </c>
      <c r="T158" s="19">
        <v>0.22676724105446194</v>
      </c>
      <c r="U158" s="19">
        <f>T158*0</f>
        <v>0</v>
      </c>
      <c r="V158" s="19">
        <v>0.24388011367440043</v>
      </c>
      <c r="W158" s="19">
        <f>V158*0</f>
        <v>0</v>
      </c>
      <c r="X158" s="19">
        <v>0.12650916471700555</v>
      </c>
      <c r="Y158" s="19">
        <f>X158*0</f>
        <v>0</v>
      </c>
      <c r="Z158" s="19">
        <v>0.21913872850029756</v>
      </c>
      <c r="AA158" s="19">
        <f>Z158*0</f>
        <v>0</v>
      </c>
      <c r="AB158" s="19">
        <v>0.11212397178902095</v>
      </c>
      <c r="AC158" s="19">
        <f>AB158*0</f>
        <v>0</v>
      </c>
      <c r="AD158" s="19">
        <v>0.41390686396439169</v>
      </c>
      <c r="AE158" s="19">
        <f>AD158*0</f>
        <v>0</v>
      </c>
      <c r="AF158" s="19">
        <v>0.30376679347059099</v>
      </c>
      <c r="AG158" s="21">
        <f>AF158*0</f>
        <v>0</v>
      </c>
      <c r="AH158" s="21">
        <v>0.28421972234964005</v>
      </c>
      <c r="AI158" s="21">
        <f>AH158*0</f>
        <v>0</v>
      </c>
      <c r="AJ158" s="19">
        <v>0.19852598154352152</v>
      </c>
      <c r="AK158" s="19">
        <f>AJ158*0</f>
        <v>0</v>
      </c>
      <c r="AL158" s="19">
        <v>0.14170240656676664</v>
      </c>
      <c r="AM158" s="19">
        <f>AL158*0</f>
        <v>0</v>
      </c>
      <c r="AN158" s="19">
        <v>0.23508187701069372</v>
      </c>
      <c r="AO158" s="19">
        <f>AN158*0</f>
        <v>0</v>
      </c>
      <c r="AP158" s="19">
        <v>0.23062412859933767</v>
      </c>
      <c r="AQ158" s="19">
        <f>AP158*0</f>
        <v>0</v>
      </c>
      <c r="AR158" s="19">
        <v>0.31176868119182655</v>
      </c>
      <c r="AS158" s="19">
        <f>AR158*0</f>
        <v>0</v>
      </c>
      <c r="AT158" s="19">
        <v>0.39170755008474989</v>
      </c>
      <c r="AU158" s="19">
        <f>AT158*0</f>
        <v>0</v>
      </c>
      <c r="AV158" s="19">
        <v>0.2916575600919103</v>
      </c>
      <c r="AW158" s="19">
        <f>AV158*0</f>
        <v>0</v>
      </c>
      <c r="AX158" s="19">
        <v>0.13798727375561293</v>
      </c>
      <c r="AY158" s="19">
        <f>AX158*0</f>
        <v>0</v>
      </c>
      <c r="AZ158" s="19">
        <v>0.36743293405258037</v>
      </c>
      <c r="BA158" s="19">
        <f>AZ158*0</f>
        <v>0</v>
      </c>
      <c r="BB158" s="19">
        <v>0.27417500745891921</v>
      </c>
      <c r="BC158" s="19">
        <f>BB158*0</f>
        <v>0</v>
      </c>
      <c r="BD158" s="19">
        <v>0.14715811949241903</v>
      </c>
      <c r="BE158" s="19">
        <f>BD158*0</f>
        <v>0</v>
      </c>
      <c r="BF158" s="19">
        <v>0.35647183882679895</v>
      </c>
      <c r="BG158" s="19">
        <f>BF158*0</f>
        <v>0</v>
      </c>
      <c r="BH158" s="19">
        <v>0.31937655903982753</v>
      </c>
      <c r="BI158" s="19">
        <f>BH158*0</f>
        <v>0</v>
      </c>
      <c r="BJ158" s="19">
        <v>0.25468550834109233</v>
      </c>
      <c r="BK158" s="19">
        <f>BJ158*0</f>
        <v>0</v>
      </c>
      <c r="BL158" s="19">
        <v>0.29134099374504741</v>
      </c>
      <c r="BM158" s="19">
        <f>BL158*0</f>
        <v>0</v>
      </c>
      <c r="BN158" s="19">
        <v>0.22492075020146088</v>
      </c>
      <c r="BO158" s="19">
        <f>BN158*0</f>
        <v>0</v>
      </c>
      <c r="BP158" s="19">
        <v>0.20434974709230516</v>
      </c>
      <c r="BQ158" s="19">
        <f>BP158*0</f>
        <v>0</v>
      </c>
      <c r="BR158" s="19">
        <v>0.3997806918634389</v>
      </c>
      <c r="BS158" s="19">
        <f>BR158*0</f>
        <v>0</v>
      </c>
      <c r="BT158" s="19">
        <v>0.29620585531416904</v>
      </c>
      <c r="BU158" s="19">
        <f>BT158*0</f>
        <v>0</v>
      </c>
      <c r="BV158" s="19">
        <v>0.18606337293751948</v>
      </c>
      <c r="BW158" s="19">
        <f>BV158*0</f>
        <v>0</v>
      </c>
      <c r="BX158" s="19">
        <v>0.21031714928217679</v>
      </c>
      <c r="BY158" s="19">
        <f>BX158*0</f>
        <v>0</v>
      </c>
      <c r="BZ158" s="19">
        <v>0.19274824682729233</v>
      </c>
      <c r="CA158" s="19">
        <f>BZ158*0</f>
        <v>0</v>
      </c>
      <c r="CB158" s="53"/>
      <c r="CC158" s="53"/>
      <c r="CD158" s="53"/>
      <c r="CE158" s="53"/>
      <c r="CF158" s="53"/>
      <c r="CG158" s="53"/>
      <c r="CH158" s="53"/>
      <c r="CI158" s="53"/>
    </row>
    <row r="159" spans="1:87" ht="39.950000000000003" customHeight="1" x14ac:dyDescent="0.75">
      <c r="A159" s="171"/>
      <c r="B159" s="17" t="s">
        <v>59</v>
      </c>
      <c r="C159" s="18" t="s">
        <v>144</v>
      </c>
      <c r="D159" s="19">
        <v>6.4973990929061171E-2</v>
      </c>
      <c r="E159" s="19">
        <f>D159*0</f>
        <v>0</v>
      </c>
      <c r="F159" s="19">
        <v>3.3142960035766167E-2</v>
      </c>
      <c r="G159" s="19">
        <f>F159*0</f>
        <v>0</v>
      </c>
      <c r="H159" s="19">
        <v>5.0798042997292923E-2</v>
      </c>
      <c r="I159" s="19">
        <f>H159*0</f>
        <v>0</v>
      </c>
      <c r="J159" s="19">
        <v>3.3487417459943908E-2</v>
      </c>
      <c r="K159" s="19">
        <f>J159*0</f>
        <v>0</v>
      </c>
      <c r="L159" s="19">
        <v>5.5318950289877836E-2</v>
      </c>
      <c r="M159" s="19">
        <f>L159*0</f>
        <v>0</v>
      </c>
      <c r="N159" s="19">
        <v>3.3130459095169387E-2</v>
      </c>
      <c r="O159" s="19">
        <f>N159*0</f>
        <v>0</v>
      </c>
      <c r="P159" s="19">
        <v>5.079103108327266E-2</v>
      </c>
      <c r="Q159" s="19">
        <f>P159*0</f>
        <v>0</v>
      </c>
      <c r="R159" s="19">
        <v>2.1847567844988414E-2</v>
      </c>
      <c r="S159" s="19">
        <f>R159*0</f>
        <v>0</v>
      </c>
      <c r="T159" s="19">
        <v>5.9538844360491956E-2</v>
      </c>
      <c r="U159" s="19">
        <f>T159*0</f>
        <v>0</v>
      </c>
      <c r="V159" s="19">
        <v>0.16199349653695755</v>
      </c>
      <c r="W159" s="19">
        <f>V159*0</f>
        <v>0</v>
      </c>
      <c r="X159" s="19">
        <v>6.862438280051418E-2</v>
      </c>
      <c r="Y159" s="19">
        <f>X159*0</f>
        <v>0</v>
      </c>
      <c r="Z159" s="19">
        <v>5.0123637828494313E-2</v>
      </c>
      <c r="AA159" s="19">
        <f>Z159*0</f>
        <v>0</v>
      </c>
      <c r="AB159" s="19">
        <v>4.6623112967047041E-2</v>
      </c>
      <c r="AC159" s="19">
        <f>AB159*0</f>
        <v>0</v>
      </c>
      <c r="AD159" s="19">
        <v>1.3147229873687549E-2</v>
      </c>
      <c r="AE159" s="19">
        <f>AD159*0</f>
        <v>0</v>
      </c>
      <c r="AF159" s="19">
        <v>5.7322073511755417E-2</v>
      </c>
      <c r="AG159" s="21">
        <f>AF159*0</f>
        <v>0</v>
      </c>
      <c r="AH159" s="21">
        <v>5.8916990824454493E-2</v>
      </c>
      <c r="AI159" s="21">
        <f>AH159*0</f>
        <v>0</v>
      </c>
      <c r="AJ159" s="19">
        <v>7.9270377837493342E-2</v>
      </c>
      <c r="AK159" s="19">
        <f>AJ159*0</f>
        <v>0</v>
      </c>
      <c r="AL159" s="19">
        <v>5.3332070315268425E-2</v>
      </c>
      <c r="AM159" s="19">
        <f>AL159*0</f>
        <v>0</v>
      </c>
      <c r="AN159" s="19">
        <v>4.3322554452850465E-2</v>
      </c>
      <c r="AO159" s="19">
        <f>AN159*0</f>
        <v>0</v>
      </c>
      <c r="AP159" s="19">
        <v>3.4419861761832905E-2</v>
      </c>
      <c r="AQ159" s="19">
        <f>AP159*0</f>
        <v>0</v>
      </c>
      <c r="AR159" s="19">
        <v>5.2991363739171723E-2</v>
      </c>
      <c r="AS159" s="19">
        <f>AR159*0</f>
        <v>0</v>
      </c>
      <c r="AT159" s="19">
        <v>1.1341309126385897E-2</v>
      </c>
      <c r="AU159" s="19">
        <f>AT159*0</f>
        <v>0</v>
      </c>
      <c r="AV159" s="19">
        <v>5.9954963387756605E-2</v>
      </c>
      <c r="AW159" s="19">
        <f>AV159*0</f>
        <v>0</v>
      </c>
      <c r="AX159" s="19">
        <v>5.3773627969486017E-2</v>
      </c>
      <c r="AY159" s="19">
        <f>AX159*0</f>
        <v>0</v>
      </c>
      <c r="AZ159" s="19">
        <v>5.5924890029362385E-2</v>
      </c>
      <c r="BA159" s="19">
        <f>AZ159*0</f>
        <v>0</v>
      </c>
      <c r="BB159" s="19">
        <v>3.6183013611259307E-2</v>
      </c>
      <c r="BC159" s="19">
        <f>BB159*0</f>
        <v>0</v>
      </c>
      <c r="BD159" s="19">
        <v>9.8524577387500548E-2</v>
      </c>
      <c r="BE159" s="19">
        <f>BD159*0</f>
        <v>0</v>
      </c>
      <c r="BF159" s="19">
        <v>4.7691855754186718E-2</v>
      </c>
      <c r="BG159" s="19">
        <f>BF159*0</f>
        <v>0</v>
      </c>
      <c r="BH159" s="19">
        <v>3.6648793555356565E-2</v>
      </c>
      <c r="BI159" s="19">
        <f>BH159*0</f>
        <v>0</v>
      </c>
      <c r="BJ159" s="19">
        <v>2.6058802749233102E-2</v>
      </c>
      <c r="BK159" s="19">
        <f>BJ159*0</f>
        <v>0</v>
      </c>
      <c r="BL159" s="19">
        <v>1.5516039600772712E-2</v>
      </c>
      <c r="BM159" s="19">
        <f>BL159*0</f>
        <v>0</v>
      </c>
      <c r="BN159" s="19">
        <v>3.9796147142727244E-2</v>
      </c>
      <c r="BO159" s="19">
        <f>BN159*0</f>
        <v>0</v>
      </c>
      <c r="BP159" s="19">
        <v>6.1827103971090008E-2</v>
      </c>
      <c r="BQ159" s="19">
        <f>BP159*0</f>
        <v>0</v>
      </c>
      <c r="BR159" s="19">
        <v>1.8232821713208634E-2</v>
      </c>
      <c r="BS159" s="19">
        <f>BR159*0</f>
        <v>0</v>
      </c>
      <c r="BT159" s="19">
        <v>8.7024934745390248E-2</v>
      </c>
      <c r="BU159" s="19">
        <f>BT159*0</f>
        <v>0</v>
      </c>
      <c r="BV159" s="19">
        <v>8.2007530625805944E-2</v>
      </c>
      <c r="BW159" s="19">
        <f>BV159*0</f>
        <v>0</v>
      </c>
      <c r="BX159" s="19">
        <v>5.3265723312309762E-2</v>
      </c>
      <c r="BY159" s="19">
        <f>BX159*0</f>
        <v>0</v>
      </c>
      <c r="BZ159" s="19">
        <v>5.3154236543296089E-2</v>
      </c>
      <c r="CA159" s="19">
        <f>BZ159*0</f>
        <v>0</v>
      </c>
      <c r="CB159" s="53"/>
      <c r="CC159" s="53"/>
      <c r="CD159" s="53"/>
      <c r="CE159" s="53"/>
      <c r="CF159" s="53"/>
      <c r="CG159" s="53"/>
      <c r="CH159" s="53"/>
      <c r="CI159" s="53"/>
    </row>
    <row r="160" spans="1:87" ht="18.75" customHeight="1" x14ac:dyDescent="0.75">
      <c r="A160" s="172"/>
      <c r="B160" s="7" t="s">
        <v>147</v>
      </c>
      <c r="C160" s="8"/>
      <c r="D160" s="34"/>
      <c r="E160" s="34">
        <f>SUM(E157:E159)</f>
        <v>0.77971731001546796</v>
      </c>
      <c r="F160" s="34"/>
      <c r="G160" s="34">
        <f>SUM(G157:G159)</f>
        <v>0.67246264836957326</v>
      </c>
      <c r="H160" s="34"/>
      <c r="I160" s="34">
        <f>SUM(I157:I159)</f>
        <v>0.61018758907299675</v>
      </c>
      <c r="J160" s="34"/>
      <c r="K160" s="34">
        <f>SUM(K157:K159)</f>
        <v>0.694315201161394</v>
      </c>
      <c r="L160" s="34"/>
      <c r="M160" s="34">
        <f>SUM(M157:M159)</f>
        <v>0.74577418434167786</v>
      </c>
      <c r="N160" s="34"/>
      <c r="O160" s="34">
        <f>SUM(O157:O159)</f>
        <v>0.72174153033872723</v>
      </c>
      <c r="P160" s="34"/>
      <c r="Q160" s="34">
        <f>SUM(Q157:Q159)</f>
        <v>0.75524316607258457</v>
      </c>
      <c r="R160" s="34"/>
      <c r="S160" s="34">
        <f>SUM(S157:S159)</f>
        <v>0.61413781771407161</v>
      </c>
      <c r="T160" s="34"/>
      <c r="U160" s="34">
        <f>SUM(U157:U159)</f>
        <v>0.71369391458504428</v>
      </c>
      <c r="V160" s="34"/>
      <c r="W160" s="34">
        <f>SUM(W157:W159)</f>
        <v>0.59412638978863674</v>
      </c>
      <c r="X160" s="34"/>
      <c r="Y160" s="34">
        <f>SUM(Y157:Y159)</f>
        <v>0.80486645248248212</v>
      </c>
      <c r="Z160" s="34"/>
      <c r="AA160" s="34">
        <f>SUM(AA157:AA159)</f>
        <v>0.73073763367121103</v>
      </c>
      <c r="AB160" s="34"/>
      <c r="AC160" s="34">
        <f>SUM(AC157:AC159)</f>
        <v>0.84125291524393264</v>
      </c>
      <c r="AD160" s="34"/>
      <c r="AE160" s="34">
        <f>SUM(AE157:AE159)</f>
        <v>0.57294590616191909</v>
      </c>
      <c r="AF160" s="34"/>
      <c r="AG160" s="34">
        <f>SUM(AG157:AG159)</f>
        <v>0.63891113301765468</v>
      </c>
      <c r="AH160" s="34"/>
      <c r="AI160" s="34">
        <f>SUM(AI157:AI159)</f>
        <v>0.656863286825908</v>
      </c>
      <c r="AJ160" s="34"/>
      <c r="AK160" s="34">
        <f>SUM(AK157:AK159)</f>
        <v>0.72220364061898679</v>
      </c>
      <c r="AL160" s="34"/>
      <c r="AM160" s="34">
        <f>SUM(AM157:AM159)</f>
        <v>0.80496552311796266</v>
      </c>
      <c r="AN160" s="34"/>
      <c r="AO160" s="34">
        <f>SUM(AO157:AO159)</f>
        <v>0.72159556853645546</v>
      </c>
      <c r="AP160" s="34"/>
      <c r="AQ160" s="34">
        <f>SUM(AQ157:AQ159)</f>
        <v>0.73495600963882668</v>
      </c>
      <c r="AR160" s="34"/>
      <c r="AS160" s="34">
        <f>SUM(AS157:AS159)</f>
        <v>0.63523995506900444</v>
      </c>
      <c r="AT160" s="34"/>
      <c r="AU160" s="34">
        <f>SUM(AU157:AU159)</f>
        <v>0.59695114078886558</v>
      </c>
      <c r="AV160" s="34"/>
      <c r="AW160" s="34">
        <f>SUM(AW157:AW159)</f>
        <v>0.6483874765203328</v>
      </c>
      <c r="AX160" s="34"/>
      <c r="AY160" s="34">
        <f>SUM(AY157:AY159)</f>
        <v>0.80823909827490259</v>
      </c>
      <c r="AZ160" s="34"/>
      <c r="BA160" s="34">
        <f>SUM(BA157:BA159)</f>
        <v>0.57664217591805911</v>
      </c>
      <c r="BB160" s="34"/>
      <c r="BC160" s="34">
        <f>SUM(BC157:BC159)</f>
        <v>0.68964197892982237</v>
      </c>
      <c r="BD160" s="34"/>
      <c r="BE160" s="34">
        <f>SUM(BE157:BE159)</f>
        <v>0.75431730312007816</v>
      </c>
      <c r="BF160" s="34"/>
      <c r="BG160" s="34">
        <f>SUM(BG157:BG159)</f>
        <v>0.59583630541901234</v>
      </c>
      <c r="BH160" s="34"/>
      <c r="BI160" s="34">
        <f>SUM(BI157:BI159)</f>
        <v>0.64397464740481691</v>
      </c>
      <c r="BJ160" s="34"/>
      <c r="BK160" s="34">
        <f>SUM(BK157:BK159)</f>
        <v>0.71925568890967218</v>
      </c>
      <c r="BL160" s="34"/>
      <c r="BM160" s="34">
        <f>SUM(BM157:BM159)</f>
        <v>0.69314296665417818</v>
      </c>
      <c r="BN160" s="34"/>
      <c r="BO160" s="34">
        <f>SUM(BO157:BO159)</f>
        <v>0.73528310265581109</v>
      </c>
      <c r="BP160" s="34"/>
      <c r="BQ160" s="34">
        <f>SUM(BQ157:BQ159)</f>
        <v>0.73382314893660283</v>
      </c>
      <c r="BR160" s="34"/>
      <c r="BS160" s="34">
        <f>SUM(BS157:BS159)</f>
        <v>0.58198648642335638</v>
      </c>
      <c r="BT160" s="34"/>
      <c r="BU160" s="34">
        <f>SUM(BU157:BU159)</f>
        <v>0.61676920994043927</v>
      </c>
      <c r="BV160" s="34"/>
      <c r="BW160" s="34">
        <f>SUM(BW157:BW159)</f>
        <v>0.7319290964366697</v>
      </c>
      <c r="BX160" s="34"/>
      <c r="BY160" s="34">
        <f>SUM(BY157:BY159)</f>
        <v>0.73641712740551124</v>
      </c>
      <c r="BZ160" s="34"/>
      <c r="CA160" s="34">
        <f>SUM(CA157:CA159)</f>
        <v>0.75409751662940883</v>
      </c>
      <c r="CB160" s="34"/>
      <c r="CC160" s="53"/>
      <c r="CD160" s="53"/>
      <c r="CE160" s="53"/>
      <c r="CF160" s="53"/>
      <c r="CG160" s="53"/>
      <c r="CH160" s="53"/>
      <c r="CI160" s="53"/>
    </row>
    <row r="161" spans="1:87" ht="30" customHeight="1" thickBot="1" x14ac:dyDescent="0.9">
      <c r="A161" s="172"/>
      <c r="B161" s="7" t="s">
        <v>40</v>
      </c>
      <c r="C161" s="8" t="s">
        <v>143</v>
      </c>
      <c r="D161" s="24">
        <v>855</v>
      </c>
      <c r="E161" s="24"/>
      <c r="F161" s="24">
        <v>851</v>
      </c>
      <c r="G161" s="24"/>
      <c r="H161" s="24">
        <v>861</v>
      </c>
      <c r="I161" s="24"/>
      <c r="J161" s="24">
        <v>871</v>
      </c>
      <c r="K161" s="24"/>
      <c r="L161" s="24">
        <v>862</v>
      </c>
      <c r="M161" s="24"/>
      <c r="N161" s="24">
        <v>857</v>
      </c>
      <c r="O161" s="24"/>
      <c r="P161" s="24">
        <v>849</v>
      </c>
      <c r="Q161" s="24"/>
      <c r="R161" s="24">
        <v>854</v>
      </c>
      <c r="S161" s="24"/>
      <c r="T161" s="24">
        <v>861</v>
      </c>
      <c r="U161" s="24"/>
      <c r="V161" s="24">
        <v>852</v>
      </c>
      <c r="W161" s="24"/>
      <c r="X161" s="24">
        <v>871</v>
      </c>
      <c r="Y161" s="24"/>
      <c r="Z161" s="24">
        <v>853</v>
      </c>
      <c r="AA161" s="24"/>
      <c r="AB161" s="24">
        <v>848</v>
      </c>
      <c r="AC161" s="24"/>
      <c r="AD161" s="24">
        <v>869</v>
      </c>
      <c r="AE161" s="24"/>
      <c r="AF161" s="24">
        <v>882</v>
      </c>
      <c r="AG161" s="25"/>
      <c r="AH161" s="25">
        <v>849</v>
      </c>
      <c r="AI161" s="25"/>
      <c r="AJ161" s="24">
        <v>851</v>
      </c>
      <c r="AK161" s="24"/>
      <c r="AL161" s="24">
        <v>857</v>
      </c>
      <c r="AM161" s="24"/>
      <c r="AN161" s="24">
        <v>857</v>
      </c>
      <c r="AO161" s="24"/>
      <c r="AP161" s="24">
        <v>859</v>
      </c>
      <c r="AQ161" s="24"/>
      <c r="AR161" s="24">
        <v>853</v>
      </c>
      <c r="AS161" s="24"/>
      <c r="AT161" s="24">
        <v>855</v>
      </c>
      <c r="AU161" s="24"/>
      <c r="AV161" s="24">
        <v>861</v>
      </c>
      <c r="AW161" s="24"/>
      <c r="AX161" s="24">
        <v>849</v>
      </c>
      <c r="AY161" s="24"/>
      <c r="AZ161" s="24">
        <v>855</v>
      </c>
      <c r="BA161" s="24"/>
      <c r="BB161" s="24">
        <v>846</v>
      </c>
      <c r="BC161" s="24"/>
      <c r="BD161" s="24">
        <v>878</v>
      </c>
      <c r="BE161" s="24"/>
      <c r="BF161" s="24">
        <v>853</v>
      </c>
      <c r="BG161" s="24"/>
      <c r="BH161" s="24">
        <v>860</v>
      </c>
      <c r="BI161" s="24"/>
      <c r="BJ161" s="24">
        <v>855</v>
      </c>
      <c r="BK161" s="24"/>
      <c r="BL161" s="24">
        <v>853</v>
      </c>
      <c r="BM161" s="24"/>
      <c r="BN161" s="24">
        <v>839</v>
      </c>
      <c r="BO161" s="24"/>
      <c r="BP161" s="24">
        <v>855</v>
      </c>
      <c r="BQ161" s="24"/>
      <c r="BR161" s="24">
        <v>856</v>
      </c>
      <c r="BS161" s="24"/>
      <c r="BT161" s="24">
        <v>865</v>
      </c>
      <c r="BU161" s="24"/>
      <c r="BV161" s="24">
        <v>846</v>
      </c>
      <c r="BW161" s="24"/>
      <c r="BX161" s="24">
        <v>851</v>
      </c>
      <c r="BY161" s="24"/>
      <c r="BZ161" s="24">
        <v>853</v>
      </c>
      <c r="CA161" s="24"/>
      <c r="CB161" s="53"/>
      <c r="CC161" s="53"/>
      <c r="CD161" s="53"/>
      <c r="CE161" s="53"/>
      <c r="CF161" s="53"/>
      <c r="CG161" s="53"/>
      <c r="CH161" s="53"/>
      <c r="CI161" s="53"/>
    </row>
    <row r="162" spans="1:87" ht="39.950000000000003" customHeight="1" x14ac:dyDescent="0.75">
      <c r="A162" s="170" t="s">
        <v>101</v>
      </c>
      <c r="B162" s="12" t="s">
        <v>96</v>
      </c>
      <c r="C162" s="13" t="s">
        <v>144</v>
      </c>
      <c r="D162" s="14">
        <v>0.89185700271911217</v>
      </c>
      <c r="E162" s="14">
        <f>D162*1</f>
        <v>0.89185700271911217</v>
      </c>
      <c r="F162" s="14">
        <v>0.84298975233722628</v>
      </c>
      <c r="G162" s="14">
        <f>F162*1</f>
        <v>0.84298975233722628</v>
      </c>
      <c r="H162" s="14">
        <v>0.81210125491132856</v>
      </c>
      <c r="I162" s="14">
        <f>H162*1</f>
        <v>0.81210125491132856</v>
      </c>
      <c r="J162" s="14">
        <v>0.78625474202464118</v>
      </c>
      <c r="K162" s="14">
        <f>J162*1</f>
        <v>0.78625474202464118</v>
      </c>
      <c r="L162" s="14">
        <v>0.8788345846771296</v>
      </c>
      <c r="M162" s="14">
        <f>L162*1</f>
        <v>0.8788345846771296</v>
      </c>
      <c r="N162" s="14">
        <v>0.879077896364164</v>
      </c>
      <c r="O162" s="14">
        <f>N162*1</f>
        <v>0.879077896364164</v>
      </c>
      <c r="P162" s="14">
        <v>0.90165176844427597</v>
      </c>
      <c r="Q162" s="14">
        <f>P162*1</f>
        <v>0.90165176844427597</v>
      </c>
      <c r="R162" s="14">
        <v>0.78701734935220879</v>
      </c>
      <c r="S162" s="14">
        <f>R162*1</f>
        <v>0.78701734935220879</v>
      </c>
      <c r="T162" s="14">
        <v>0.86744728613987798</v>
      </c>
      <c r="U162" s="14">
        <f>T162*1</f>
        <v>0.86744728613987798</v>
      </c>
      <c r="V162" s="14">
        <v>0.78183108311908489</v>
      </c>
      <c r="W162" s="14">
        <f>V162*1</f>
        <v>0.78183108311908489</v>
      </c>
      <c r="X162" s="14">
        <v>0.8877114424651793</v>
      </c>
      <c r="Y162" s="14">
        <f>X162*1</f>
        <v>0.8877114424651793</v>
      </c>
      <c r="Z162" s="14">
        <v>0.79515444935987201</v>
      </c>
      <c r="AA162" s="14">
        <f>Z162*1</f>
        <v>0.79515444935987201</v>
      </c>
      <c r="AB162" s="14">
        <v>0.88669244418501458</v>
      </c>
      <c r="AC162" s="14">
        <f>AB162*1</f>
        <v>0.88669244418501458</v>
      </c>
      <c r="AD162" s="14">
        <v>0.81996365004717287</v>
      </c>
      <c r="AE162" s="14">
        <f>AD162*1</f>
        <v>0.81996365004717287</v>
      </c>
      <c r="AF162" s="14">
        <v>0.81296129005042206</v>
      </c>
      <c r="AG162" s="16">
        <f>AF162*1</f>
        <v>0.81296129005042206</v>
      </c>
      <c r="AH162" s="16">
        <v>0.78460333743312272</v>
      </c>
      <c r="AI162" s="16">
        <f>AH162*1</f>
        <v>0.78460333743312272</v>
      </c>
      <c r="AJ162" s="14">
        <v>0.84093907034150428</v>
      </c>
      <c r="AK162" s="14">
        <f>AJ162*1</f>
        <v>0.84093907034150428</v>
      </c>
      <c r="AL162" s="14">
        <v>0.90534333356461349</v>
      </c>
      <c r="AM162" s="14">
        <f>AL162*1</f>
        <v>0.90534333356461349</v>
      </c>
      <c r="AN162" s="14">
        <v>0.86112182104408674</v>
      </c>
      <c r="AO162" s="14">
        <f>AN162*1</f>
        <v>0.86112182104408674</v>
      </c>
      <c r="AP162" s="14">
        <v>0.87602062308198148</v>
      </c>
      <c r="AQ162" s="14">
        <f>AP162*1</f>
        <v>0.87602062308198148</v>
      </c>
      <c r="AR162" s="14">
        <v>0.78060339847173754</v>
      </c>
      <c r="AS162" s="14">
        <f>AR162*1</f>
        <v>0.78060339847173754</v>
      </c>
      <c r="AT162" s="14">
        <v>0.84382911349800427</v>
      </c>
      <c r="AU162" s="14">
        <f>AT162*1</f>
        <v>0.84382911349800427</v>
      </c>
      <c r="AV162" s="14">
        <v>0.73249331474669932</v>
      </c>
      <c r="AW162" s="14">
        <f>AV162*1</f>
        <v>0.73249331474669932</v>
      </c>
      <c r="AX162" s="14">
        <v>0.85603562994412097</v>
      </c>
      <c r="AY162" s="14">
        <f>AX162*1</f>
        <v>0.85603562994412097</v>
      </c>
      <c r="AZ162" s="14">
        <v>0.73832960710752493</v>
      </c>
      <c r="BA162" s="14">
        <f>AZ162*1</f>
        <v>0.73832960710752493</v>
      </c>
      <c r="BB162" s="14">
        <v>0.86226516233900097</v>
      </c>
      <c r="BC162" s="14">
        <f>BB162*1</f>
        <v>0.86226516233900097</v>
      </c>
      <c r="BD162" s="14">
        <v>0.84054643125262662</v>
      </c>
      <c r="BE162" s="14">
        <f>BD162*1</f>
        <v>0.84054643125262662</v>
      </c>
      <c r="BF162" s="14">
        <v>0.78647984193343323</v>
      </c>
      <c r="BG162" s="14">
        <f>BF162*1</f>
        <v>0.78647984193343323</v>
      </c>
      <c r="BH162" s="14">
        <v>0.84852711153318172</v>
      </c>
      <c r="BI162" s="14">
        <f>BH162*1</f>
        <v>0.84852711153318172</v>
      </c>
      <c r="BJ162" s="14">
        <v>0.87613449810031629</v>
      </c>
      <c r="BK162" s="14">
        <f>BJ162*1</f>
        <v>0.87613449810031629</v>
      </c>
      <c r="BL162" s="14">
        <v>0.87195033375176489</v>
      </c>
      <c r="BM162" s="14">
        <f>BL162*1</f>
        <v>0.87195033375176489</v>
      </c>
      <c r="BN162" s="14">
        <v>0.85334495705536773</v>
      </c>
      <c r="BO162" s="14">
        <f>BN162*1</f>
        <v>0.85334495705536773</v>
      </c>
      <c r="BP162" s="14">
        <v>0.86984445239913011</v>
      </c>
      <c r="BQ162" s="14">
        <f>BP162*1</f>
        <v>0.86984445239913011</v>
      </c>
      <c r="BR162" s="14">
        <v>0.76830492762718383</v>
      </c>
      <c r="BS162" s="14">
        <f>BR162*1</f>
        <v>0.76830492762718383</v>
      </c>
      <c r="BT162" s="14">
        <v>0.83098693699629977</v>
      </c>
      <c r="BU162" s="14">
        <f>BT162*1</f>
        <v>0.83098693699629977</v>
      </c>
      <c r="BV162" s="14">
        <v>0.82181661239176063</v>
      </c>
      <c r="BW162" s="14">
        <f>BV162*1</f>
        <v>0.82181661239176063</v>
      </c>
      <c r="BX162" s="14">
        <v>0.87820845063477804</v>
      </c>
      <c r="BY162" s="14">
        <f>BX162*1</f>
        <v>0.87820845063477804</v>
      </c>
      <c r="BZ162" s="14">
        <v>0.86329807556223992</v>
      </c>
      <c r="CA162" s="14">
        <f>BZ162*1</f>
        <v>0.86329807556223992</v>
      </c>
      <c r="CB162" s="53"/>
      <c r="CC162" s="53"/>
      <c r="CD162" s="53"/>
      <c r="CE162" s="53"/>
      <c r="CF162" s="53"/>
      <c r="CG162" s="53"/>
      <c r="CH162" s="53"/>
      <c r="CI162" s="53"/>
    </row>
    <row r="163" spans="1:87" ht="39.950000000000003" customHeight="1" x14ac:dyDescent="0.75">
      <c r="A163" s="171"/>
      <c r="B163" s="17" t="s">
        <v>97</v>
      </c>
      <c r="C163" s="18" t="s">
        <v>144</v>
      </c>
      <c r="D163" s="19">
        <v>8.7210582352485647E-2</v>
      </c>
      <c r="E163" s="19">
        <f>D163*0</f>
        <v>0</v>
      </c>
      <c r="F163" s="19">
        <v>0.13441380058073282</v>
      </c>
      <c r="G163" s="19">
        <f>F163*0</f>
        <v>0</v>
      </c>
      <c r="H163" s="19">
        <v>0.14156479773261452</v>
      </c>
      <c r="I163" s="19">
        <f>H163*0</f>
        <v>0</v>
      </c>
      <c r="J163" s="19">
        <v>0.1726482756490314</v>
      </c>
      <c r="K163" s="19">
        <f>J163*0</f>
        <v>0</v>
      </c>
      <c r="L163" s="19">
        <v>0.10824368365950462</v>
      </c>
      <c r="M163" s="19">
        <f>L163*0</f>
        <v>0</v>
      </c>
      <c r="N163" s="19">
        <v>9.6205842320516363E-2</v>
      </c>
      <c r="O163" s="19">
        <f>N163*0</f>
        <v>0</v>
      </c>
      <c r="P163" s="19">
        <v>7.350259784077591E-2</v>
      </c>
      <c r="Q163" s="19">
        <f>P163*0</f>
        <v>0</v>
      </c>
      <c r="R163" s="19">
        <v>0.19305072177907051</v>
      </c>
      <c r="S163" s="19">
        <f>R163*0</f>
        <v>0</v>
      </c>
      <c r="T163" s="19">
        <v>0.10682511539878564</v>
      </c>
      <c r="U163" s="19">
        <f>T163*0</f>
        <v>0</v>
      </c>
      <c r="V163" s="19">
        <v>0.18622851018862888</v>
      </c>
      <c r="W163" s="19">
        <f>V163*0</f>
        <v>0</v>
      </c>
      <c r="X163" s="19">
        <v>8.014820469983748E-2</v>
      </c>
      <c r="Y163" s="19">
        <f>X163*0</f>
        <v>0</v>
      </c>
      <c r="Z163" s="19">
        <v>0.15838619677665192</v>
      </c>
      <c r="AA163" s="19">
        <f>Z163*0</f>
        <v>0</v>
      </c>
      <c r="AB163" s="19">
        <v>8.1208296745082981E-2</v>
      </c>
      <c r="AC163" s="19">
        <f>AB163*0</f>
        <v>0</v>
      </c>
      <c r="AD163" s="19">
        <v>0.15755857492491457</v>
      </c>
      <c r="AE163" s="19">
        <f>AD163*0</f>
        <v>0</v>
      </c>
      <c r="AF163" s="19">
        <v>0.16374681980065739</v>
      </c>
      <c r="AG163" s="21">
        <f>AF163*0</f>
        <v>0</v>
      </c>
      <c r="AH163" s="21">
        <v>0.19548229258832805</v>
      </c>
      <c r="AI163" s="21">
        <f>AH163*0</f>
        <v>0</v>
      </c>
      <c r="AJ163" s="19">
        <v>0.12985089968988489</v>
      </c>
      <c r="AK163" s="19">
        <f>AJ163*0</f>
        <v>0</v>
      </c>
      <c r="AL163" s="19">
        <v>5.99508925812888E-2</v>
      </c>
      <c r="AM163" s="19">
        <f>AL163*0</f>
        <v>0</v>
      </c>
      <c r="AN163" s="19">
        <v>0.11546065240859243</v>
      </c>
      <c r="AO163" s="19">
        <f>AN163*0</f>
        <v>0</v>
      </c>
      <c r="AP163" s="19">
        <v>0.10206351714223252</v>
      </c>
      <c r="AQ163" s="19">
        <f>AP163*0</f>
        <v>0</v>
      </c>
      <c r="AR163" s="19">
        <v>0.18642011914332801</v>
      </c>
      <c r="AS163" s="19">
        <f>AR163*0</f>
        <v>0</v>
      </c>
      <c r="AT163" s="19">
        <v>0.14714820202390141</v>
      </c>
      <c r="AU163" s="19">
        <f>AT163*0</f>
        <v>0</v>
      </c>
      <c r="AV163" s="19">
        <v>0.21378064873656105</v>
      </c>
      <c r="AW163" s="19">
        <f>AV163*0</f>
        <v>0</v>
      </c>
      <c r="AX163" s="19">
        <v>9.8489218568715356E-2</v>
      </c>
      <c r="AY163" s="19">
        <f>AX163*0</f>
        <v>0</v>
      </c>
      <c r="AZ163" s="19">
        <v>0.23671073465791737</v>
      </c>
      <c r="BA163" s="19">
        <f>AZ163*0</f>
        <v>0</v>
      </c>
      <c r="BB163" s="19">
        <v>0.11678448390738831</v>
      </c>
      <c r="BC163" s="19">
        <f>BB163*0</f>
        <v>0</v>
      </c>
      <c r="BD163" s="19">
        <v>0.10308799666812792</v>
      </c>
      <c r="BE163" s="19">
        <f>BD163*0</f>
        <v>0</v>
      </c>
      <c r="BF163" s="19">
        <v>0.1844140611181829</v>
      </c>
      <c r="BG163" s="19">
        <f>BF163*0</f>
        <v>0</v>
      </c>
      <c r="BH163" s="19">
        <v>0.12293948433687549</v>
      </c>
      <c r="BI163" s="19">
        <f>BH163*0</f>
        <v>0</v>
      </c>
      <c r="BJ163" s="19">
        <v>0.11202055357919512</v>
      </c>
      <c r="BK163" s="19">
        <f>BJ163*0</f>
        <v>0</v>
      </c>
      <c r="BL163" s="19">
        <v>0.11453344828297513</v>
      </c>
      <c r="BM163" s="19">
        <f>BL163*0</f>
        <v>0</v>
      </c>
      <c r="BN163" s="19">
        <v>0.13005851532631685</v>
      </c>
      <c r="BO163" s="19">
        <f>BN163*0</f>
        <v>0</v>
      </c>
      <c r="BP163" s="19">
        <v>9.8787347683796101E-2</v>
      </c>
      <c r="BQ163" s="19">
        <f>BP163*0</f>
        <v>0</v>
      </c>
      <c r="BR163" s="19">
        <v>0.20097791997434661</v>
      </c>
      <c r="BS163" s="19">
        <f>BR163*0</f>
        <v>0</v>
      </c>
      <c r="BT163" s="19">
        <v>0.13816830702034269</v>
      </c>
      <c r="BU163" s="19">
        <f>BT163*0</f>
        <v>0</v>
      </c>
      <c r="BV163" s="19">
        <v>0.1138168527191422</v>
      </c>
      <c r="BW163" s="19">
        <f>BV163*0</f>
        <v>0</v>
      </c>
      <c r="BX163" s="19">
        <v>9.8064683550011994E-2</v>
      </c>
      <c r="BY163" s="19">
        <f>BX163*0</f>
        <v>0</v>
      </c>
      <c r="BZ163" s="19">
        <v>9.973022391218396E-2</v>
      </c>
      <c r="CA163" s="19">
        <f>BZ163*0</f>
        <v>0</v>
      </c>
      <c r="CB163" s="53"/>
      <c r="CC163" s="53"/>
      <c r="CD163" s="53"/>
      <c r="CE163" s="53"/>
      <c r="CF163" s="53"/>
      <c r="CG163" s="53"/>
      <c r="CH163" s="53"/>
      <c r="CI163" s="53"/>
    </row>
    <row r="164" spans="1:87" ht="39.950000000000003" customHeight="1" x14ac:dyDescent="0.75">
      <c r="A164" s="171"/>
      <c r="B164" s="17" t="s">
        <v>59</v>
      </c>
      <c r="C164" s="18" t="s">
        <v>144</v>
      </c>
      <c r="D164" s="19">
        <v>2.0932414928401782E-2</v>
      </c>
      <c r="E164" s="19">
        <f>D164*0</f>
        <v>0</v>
      </c>
      <c r="F164" s="19">
        <v>2.2596447082041192E-2</v>
      </c>
      <c r="G164" s="19">
        <f>F164*0</f>
        <v>0</v>
      </c>
      <c r="H164" s="19">
        <v>4.6333947356057739E-2</v>
      </c>
      <c r="I164" s="19">
        <f>H164*0</f>
        <v>0</v>
      </c>
      <c r="J164" s="19">
        <v>4.1096982326328232E-2</v>
      </c>
      <c r="K164" s="19">
        <f>J164*0</f>
        <v>0</v>
      </c>
      <c r="L164" s="19">
        <v>1.2921731663366789E-2</v>
      </c>
      <c r="M164" s="19">
        <f>L164*0</f>
        <v>0</v>
      </c>
      <c r="N164" s="19">
        <v>2.4716261315320408E-2</v>
      </c>
      <c r="O164" s="19">
        <f>N164*0</f>
        <v>0</v>
      </c>
      <c r="P164" s="19">
        <v>2.4845633714947926E-2</v>
      </c>
      <c r="Q164" s="19">
        <f>P164*0</f>
        <v>0</v>
      </c>
      <c r="R164" s="19">
        <v>1.9931928868723817E-2</v>
      </c>
      <c r="S164" s="19">
        <f>R164*0</f>
        <v>0</v>
      </c>
      <c r="T164" s="19">
        <v>2.5727598461335127E-2</v>
      </c>
      <c r="U164" s="19">
        <f>T164*0</f>
        <v>0</v>
      </c>
      <c r="V164" s="19">
        <v>3.1940406692283388E-2</v>
      </c>
      <c r="W164" s="19">
        <f>V164*0</f>
        <v>0</v>
      </c>
      <c r="X164" s="19">
        <v>3.2140352834984655E-2</v>
      </c>
      <c r="Y164" s="19">
        <f>X164*0</f>
        <v>0</v>
      </c>
      <c r="Z164" s="19">
        <v>4.6459353863478124E-2</v>
      </c>
      <c r="AA164" s="19">
        <f>Z164*0</f>
        <v>0</v>
      </c>
      <c r="AB164" s="19">
        <v>3.2099259069902818E-2</v>
      </c>
      <c r="AC164" s="19">
        <f>AB164*0</f>
        <v>0</v>
      </c>
      <c r="AD164" s="19">
        <v>2.2477775027912313E-2</v>
      </c>
      <c r="AE164" s="19">
        <f>AD164*0</f>
        <v>0</v>
      </c>
      <c r="AF164" s="19">
        <v>2.3291890148921773E-2</v>
      </c>
      <c r="AG164" s="21">
        <f>AF164*0</f>
        <v>0</v>
      </c>
      <c r="AH164" s="21">
        <v>1.991436997855044E-2</v>
      </c>
      <c r="AI164" s="21">
        <f>AH164*0</f>
        <v>0</v>
      </c>
      <c r="AJ164" s="19">
        <v>2.9210029968611301E-2</v>
      </c>
      <c r="AK164" s="19">
        <f>AJ164*0</f>
        <v>0</v>
      </c>
      <c r="AL164" s="19">
        <v>3.4705773854097087E-2</v>
      </c>
      <c r="AM164" s="19">
        <f>AL164*0</f>
        <v>0</v>
      </c>
      <c r="AN164" s="19">
        <v>2.3417526547319968E-2</v>
      </c>
      <c r="AO164" s="19">
        <f>AN164*0</f>
        <v>0</v>
      </c>
      <c r="AP164" s="19">
        <v>2.1915859775784474E-2</v>
      </c>
      <c r="AQ164" s="19">
        <f>AP164*0</f>
        <v>0</v>
      </c>
      <c r="AR164" s="19">
        <v>3.2976482384937791E-2</v>
      </c>
      <c r="AS164" s="19">
        <f>AR164*0</f>
        <v>0</v>
      </c>
      <c r="AT164" s="19">
        <v>9.0226844780935817E-3</v>
      </c>
      <c r="AU164" s="19">
        <f>AT164*0</f>
        <v>0</v>
      </c>
      <c r="AV164" s="19">
        <v>5.3726036516739226E-2</v>
      </c>
      <c r="AW164" s="19">
        <f>AV164*0</f>
        <v>0</v>
      </c>
      <c r="AX164" s="19">
        <v>4.5475151487164321E-2</v>
      </c>
      <c r="AY164" s="19">
        <f>AX164*0</f>
        <v>0</v>
      </c>
      <c r="AZ164" s="19">
        <v>2.495965823455892E-2</v>
      </c>
      <c r="BA164" s="19">
        <f>AZ164*0</f>
        <v>0</v>
      </c>
      <c r="BB164" s="19">
        <v>2.0950353753610609E-2</v>
      </c>
      <c r="BC164" s="19">
        <f>BB164*0</f>
        <v>0</v>
      </c>
      <c r="BD164" s="19">
        <v>5.6365572079244093E-2</v>
      </c>
      <c r="BE164" s="19">
        <f>BD164*0</f>
        <v>0</v>
      </c>
      <c r="BF164" s="19">
        <v>2.9106096948382728E-2</v>
      </c>
      <c r="BG164" s="19">
        <f>BF164*0</f>
        <v>0</v>
      </c>
      <c r="BH164" s="19">
        <v>2.8533404129943925E-2</v>
      </c>
      <c r="BI164" s="19">
        <f>BH164*0</f>
        <v>0</v>
      </c>
      <c r="BJ164" s="19">
        <v>1.1844948320487169E-2</v>
      </c>
      <c r="BK164" s="19">
        <f>BJ164*0</f>
        <v>0</v>
      </c>
      <c r="BL164" s="19">
        <v>1.351621796525976E-2</v>
      </c>
      <c r="BM164" s="19">
        <f>BL164*0</f>
        <v>0</v>
      </c>
      <c r="BN164" s="19">
        <v>1.6596527618315413E-2</v>
      </c>
      <c r="BO164" s="19">
        <f>BN164*0</f>
        <v>0</v>
      </c>
      <c r="BP164" s="19">
        <v>3.1368199917072542E-2</v>
      </c>
      <c r="BQ164" s="19">
        <f>BP164*0</f>
        <v>0</v>
      </c>
      <c r="BR164" s="19">
        <v>3.0717152398470685E-2</v>
      </c>
      <c r="BS164" s="19">
        <f>BR164*0</f>
        <v>0</v>
      </c>
      <c r="BT164" s="19">
        <v>3.0844755983355666E-2</v>
      </c>
      <c r="BU164" s="19">
        <f>BT164*0</f>
        <v>0</v>
      </c>
      <c r="BV164" s="19">
        <v>6.4366534889094107E-2</v>
      </c>
      <c r="BW164" s="19">
        <f>BV164*0</f>
        <v>0</v>
      </c>
      <c r="BX164" s="19">
        <v>2.3726865815209087E-2</v>
      </c>
      <c r="BY164" s="19">
        <f>BX164*0</f>
        <v>0</v>
      </c>
      <c r="BZ164" s="19">
        <v>3.697170052557442E-2</v>
      </c>
      <c r="CA164" s="19">
        <f>BZ164*0</f>
        <v>0</v>
      </c>
      <c r="CB164" s="53"/>
      <c r="CC164" s="53"/>
      <c r="CD164" s="53"/>
      <c r="CE164" s="53"/>
      <c r="CF164" s="53"/>
      <c r="CG164" s="53"/>
      <c r="CH164" s="53"/>
      <c r="CI164" s="53"/>
    </row>
    <row r="165" spans="1:87" ht="18.75" customHeight="1" x14ac:dyDescent="0.75">
      <c r="A165" s="172"/>
      <c r="B165" s="7" t="s">
        <v>147</v>
      </c>
      <c r="C165" s="8"/>
      <c r="D165" s="34"/>
      <c r="E165" s="34">
        <f>SUM(E162:E164)</f>
        <v>0.89185700271911217</v>
      </c>
      <c r="F165" s="34"/>
      <c r="G165" s="34">
        <f>SUM(G162:G164)</f>
        <v>0.84298975233722628</v>
      </c>
      <c r="H165" s="34"/>
      <c r="I165" s="34">
        <f>SUM(I162:I164)</f>
        <v>0.81210125491132856</v>
      </c>
      <c r="J165" s="34"/>
      <c r="K165" s="34">
        <f>SUM(K162:K164)</f>
        <v>0.78625474202464118</v>
      </c>
      <c r="L165" s="34"/>
      <c r="M165" s="34">
        <f>SUM(M162:M164)</f>
        <v>0.8788345846771296</v>
      </c>
      <c r="N165" s="34"/>
      <c r="O165" s="34">
        <f>SUM(O162:O164)</f>
        <v>0.879077896364164</v>
      </c>
      <c r="P165" s="34"/>
      <c r="Q165" s="34">
        <f>SUM(Q162:Q164)</f>
        <v>0.90165176844427597</v>
      </c>
      <c r="R165" s="34"/>
      <c r="S165" s="34">
        <f>SUM(S162:S164)</f>
        <v>0.78701734935220879</v>
      </c>
      <c r="T165" s="34"/>
      <c r="U165" s="34">
        <f>SUM(U162:U164)</f>
        <v>0.86744728613987798</v>
      </c>
      <c r="V165" s="34"/>
      <c r="W165" s="34">
        <f>SUM(W162:W164)</f>
        <v>0.78183108311908489</v>
      </c>
      <c r="X165" s="34"/>
      <c r="Y165" s="34">
        <f>SUM(Y162:Y164)</f>
        <v>0.8877114424651793</v>
      </c>
      <c r="Z165" s="34"/>
      <c r="AA165" s="34">
        <f>SUM(AA162:AA164)</f>
        <v>0.79515444935987201</v>
      </c>
      <c r="AB165" s="34"/>
      <c r="AC165" s="34">
        <f>SUM(AC162:AC164)</f>
        <v>0.88669244418501458</v>
      </c>
      <c r="AD165" s="34"/>
      <c r="AE165" s="34">
        <f>SUM(AE162:AE164)</f>
        <v>0.81996365004717287</v>
      </c>
      <c r="AF165" s="34"/>
      <c r="AG165" s="34">
        <f>SUM(AG162:AG164)</f>
        <v>0.81296129005042206</v>
      </c>
      <c r="AH165" s="34"/>
      <c r="AI165" s="34">
        <f>SUM(AI162:AI164)</f>
        <v>0.78460333743312272</v>
      </c>
      <c r="AJ165" s="34"/>
      <c r="AK165" s="34">
        <f>SUM(AK162:AK164)</f>
        <v>0.84093907034150428</v>
      </c>
      <c r="AL165" s="34"/>
      <c r="AM165" s="34">
        <f>SUM(AM162:AM164)</f>
        <v>0.90534333356461349</v>
      </c>
      <c r="AN165" s="34"/>
      <c r="AO165" s="34">
        <f>SUM(AO162:AO164)</f>
        <v>0.86112182104408674</v>
      </c>
      <c r="AP165" s="34"/>
      <c r="AQ165" s="34">
        <f>SUM(AQ162:AQ164)</f>
        <v>0.87602062308198148</v>
      </c>
      <c r="AR165" s="34"/>
      <c r="AS165" s="34">
        <f>SUM(AS162:AS164)</f>
        <v>0.78060339847173754</v>
      </c>
      <c r="AT165" s="34"/>
      <c r="AU165" s="34">
        <f>SUM(AU162:AU164)</f>
        <v>0.84382911349800427</v>
      </c>
      <c r="AV165" s="34"/>
      <c r="AW165" s="34">
        <f>SUM(AW162:AW164)</f>
        <v>0.73249331474669932</v>
      </c>
      <c r="AX165" s="34"/>
      <c r="AY165" s="34">
        <f>SUM(AY162:AY164)</f>
        <v>0.85603562994412097</v>
      </c>
      <c r="AZ165" s="34"/>
      <c r="BA165" s="34">
        <f>SUM(BA162:BA164)</f>
        <v>0.73832960710752493</v>
      </c>
      <c r="BB165" s="34"/>
      <c r="BC165" s="34">
        <f>SUM(BC162:BC164)</f>
        <v>0.86226516233900097</v>
      </c>
      <c r="BD165" s="34"/>
      <c r="BE165" s="34">
        <f>SUM(BE162:BE164)</f>
        <v>0.84054643125262662</v>
      </c>
      <c r="BF165" s="34"/>
      <c r="BG165" s="34">
        <f>SUM(BG162:BG164)</f>
        <v>0.78647984193343323</v>
      </c>
      <c r="BH165" s="34"/>
      <c r="BI165" s="34">
        <f>SUM(BI162:BI164)</f>
        <v>0.84852711153318172</v>
      </c>
      <c r="BJ165" s="34"/>
      <c r="BK165" s="34">
        <f>SUM(BK162:BK164)</f>
        <v>0.87613449810031629</v>
      </c>
      <c r="BL165" s="34"/>
      <c r="BM165" s="34">
        <f>SUM(BM162:BM164)</f>
        <v>0.87195033375176489</v>
      </c>
      <c r="BN165" s="34"/>
      <c r="BO165" s="34">
        <f>SUM(BO162:BO164)</f>
        <v>0.85334495705536773</v>
      </c>
      <c r="BP165" s="34"/>
      <c r="BQ165" s="34">
        <f>SUM(BQ162:BQ164)</f>
        <v>0.86984445239913011</v>
      </c>
      <c r="BR165" s="34"/>
      <c r="BS165" s="34">
        <f>SUM(BS162:BS164)</f>
        <v>0.76830492762718383</v>
      </c>
      <c r="BT165" s="34"/>
      <c r="BU165" s="34">
        <f>SUM(BU162:BU164)</f>
        <v>0.83098693699629977</v>
      </c>
      <c r="BV165" s="34"/>
      <c r="BW165" s="34">
        <f>SUM(BW162:BW164)</f>
        <v>0.82181661239176063</v>
      </c>
      <c r="BX165" s="34"/>
      <c r="BY165" s="34">
        <f>SUM(BY162:BY164)</f>
        <v>0.87820845063477804</v>
      </c>
      <c r="BZ165" s="34"/>
      <c r="CA165" s="34">
        <f>SUM(CA162:CA164)</f>
        <v>0.86329807556223992</v>
      </c>
      <c r="CB165" s="34"/>
      <c r="CC165" s="53"/>
      <c r="CD165" s="53"/>
      <c r="CE165" s="53"/>
      <c r="CF165" s="53"/>
      <c r="CG165" s="53"/>
      <c r="CH165" s="53"/>
      <c r="CI165" s="53"/>
    </row>
    <row r="166" spans="1:87" ht="39.950000000000003" customHeight="1" thickBot="1" x14ac:dyDescent="0.9">
      <c r="A166" s="172"/>
      <c r="B166" s="7" t="s">
        <v>40</v>
      </c>
      <c r="C166" s="8" t="s">
        <v>143</v>
      </c>
      <c r="D166" s="24">
        <v>855</v>
      </c>
      <c r="E166" s="24"/>
      <c r="F166" s="24">
        <v>851</v>
      </c>
      <c r="G166" s="24"/>
      <c r="H166" s="24">
        <v>861</v>
      </c>
      <c r="I166" s="24"/>
      <c r="J166" s="24">
        <v>871</v>
      </c>
      <c r="K166" s="24"/>
      <c r="L166" s="24">
        <v>862</v>
      </c>
      <c r="M166" s="24"/>
      <c r="N166" s="24">
        <v>857</v>
      </c>
      <c r="O166" s="24"/>
      <c r="P166" s="24">
        <v>849</v>
      </c>
      <c r="Q166" s="24"/>
      <c r="R166" s="24">
        <v>854</v>
      </c>
      <c r="S166" s="24"/>
      <c r="T166" s="24">
        <v>861</v>
      </c>
      <c r="U166" s="24"/>
      <c r="V166" s="24">
        <v>852</v>
      </c>
      <c r="W166" s="24"/>
      <c r="X166" s="24">
        <v>871</v>
      </c>
      <c r="Y166" s="24"/>
      <c r="Z166" s="24">
        <v>853</v>
      </c>
      <c r="AA166" s="24"/>
      <c r="AB166" s="24">
        <v>848</v>
      </c>
      <c r="AC166" s="24"/>
      <c r="AD166" s="24">
        <v>869</v>
      </c>
      <c r="AE166" s="24"/>
      <c r="AF166" s="24">
        <v>882</v>
      </c>
      <c r="AG166" s="25"/>
      <c r="AH166" s="25">
        <v>849</v>
      </c>
      <c r="AI166" s="25"/>
      <c r="AJ166" s="24">
        <v>851</v>
      </c>
      <c r="AK166" s="24"/>
      <c r="AL166" s="24">
        <v>857</v>
      </c>
      <c r="AM166" s="24"/>
      <c r="AN166" s="24">
        <v>857</v>
      </c>
      <c r="AO166" s="24"/>
      <c r="AP166" s="24">
        <v>859</v>
      </c>
      <c r="AQ166" s="24"/>
      <c r="AR166" s="24">
        <v>853</v>
      </c>
      <c r="AS166" s="24"/>
      <c r="AT166" s="24">
        <v>855</v>
      </c>
      <c r="AU166" s="24"/>
      <c r="AV166" s="24">
        <v>861</v>
      </c>
      <c r="AW166" s="24"/>
      <c r="AX166" s="24">
        <v>849</v>
      </c>
      <c r="AY166" s="24"/>
      <c r="AZ166" s="24">
        <v>855</v>
      </c>
      <c r="BA166" s="24"/>
      <c r="BB166" s="24">
        <v>846</v>
      </c>
      <c r="BC166" s="24"/>
      <c r="BD166" s="24">
        <v>878</v>
      </c>
      <c r="BE166" s="24"/>
      <c r="BF166" s="24">
        <v>853</v>
      </c>
      <c r="BG166" s="24"/>
      <c r="BH166" s="24">
        <v>860</v>
      </c>
      <c r="BI166" s="24"/>
      <c r="BJ166" s="24">
        <v>855</v>
      </c>
      <c r="BK166" s="24"/>
      <c r="BL166" s="24">
        <v>853</v>
      </c>
      <c r="BM166" s="24"/>
      <c r="BN166" s="24">
        <v>839</v>
      </c>
      <c r="BO166" s="24"/>
      <c r="BP166" s="24">
        <v>855</v>
      </c>
      <c r="BQ166" s="24"/>
      <c r="BR166" s="24">
        <v>856</v>
      </c>
      <c r="BS166" s="24"/>
      <c r="BT166" s="24">
        <v>865</v>
      </c>
      <c r="BU166" s="24"/>
      <c r="BV166" s="24">
        <v>846</v>
      </c>
      <c r="BW166" s="24"/>
      <c r="BX166" s="24">
        <v>851</v>
      </c>
      <c r="BY166" s="24"/>
      <c r="BZ166" s="24">
        <v>853</v>
      </c>
      <c r="CA166" s="24"/>
      <c r="CB166" s="53"/>
      <c r="CC166" s="53"/>
      <c r="CD166" s="53"/>
      <c r="CE166" s="53"/>
      <c r="CF166" s="53"/>
      <c r="CG166" s="53"/>
      <c r="CH166" s="53"/>
      <c r="CI166" s="53"/>
    </row>
    <row r="167" spans="1:87" ht="20.149999999999999" customHeight="1" x14ac:dyDescent="0.75">
      <c r="A167" s="170" t="s">
        <v>102</v>
      </c>
      <c r="B167" s="12" t="s">
        <v>67</v>
      </c>
      <c r="C167" s="13" t="s">
        <v>144</v>
      </c>
      <c r="D167" s="14">
        <v>0.16255946599433377</v>
      </c>
      <c r="E167" s="14">
        <f>D167*0</f>
        <v>0</v>
      </c>
      <c r="F167" s="14">
        <v>0.13256135611155684</v>
      </c>
      <c r="G167" s="14">
        <f>F167*0</f>
        <v>0</v>
      </c>
      <c r="H167" s="14">
        <v>0.31168133834483436</v>
      </c>
      <c r="I167" s="14">
        <f>H167*0</f>
        <v>0</v>
      </c>
      <c r="J167" s="14">
        <v>0.29625751408361001</v>
      </c>
      <c r="K167" s="14">
        <f>J167*0</f>
        <v>0</v>
      </c>
      <c r="L167" s="14">
        <v>0.20908087567843453</v>
      </c>
      <c r="M167" s="14">
        <f>L167*0</f>
        <v>0</v>
      </c>
      <c r="N167" s="14">
        <v>0.14540592230377816</v>
      </c>
      <c r="O167" s="14">
        <f>N167*0</f>
        <v>0</v>
      </c>
      <c r="P167" s="14">
        <v>0.12189130895879136</v>
      </c>
      <c r="Q167" s="14">
        <f>P167*0</f>
        <v>0</v>
      </c>
      <c r="R167" s="14">
        <v>0.19954970831526886</v>
      </c>
      <c r="S167" s="14">
        <f>R167*0</f>
        <v>0</v>
      </c>
      <c r="T167" s="14">
        <v>0.27114039000251161</v>
      </c>
      <c r="U167" s="14">
        <f>T167*0</f>
        <v>0</v>
      </c>
      <c r="V167" s="14">
        <v>0.16578199331125801</v>
      </c>
      <c r="W167" s="14">
        <f>V167*0</f>
        <v>0</v>
      </c>
      <c r="X167" s="14">
        <v>0.15528530944142843</v>
      </c>
      <c r="Y167" s="14">
        <f>X167*0</f>
        <v>0</v>
      </c>
      <c r="Z167" s="14">
        <v>0.13349529067580984</v>
      </c>
      <c r="AA167" s="14">
        <f>Z167*0</f>
        <v>0</v>
      </c>
      <c r="AB167" s="14">
        <v>8.6451138470517871E-2</v>
      </c>
      <c r="AC167" s="14">
        <f>AB167*0</f>
        <v>0</v>
      </c>
      <c r="AD167" s="14">
        <v>3.1390779799870733E-2</v>
      </c>
      <c r="AE167" s="14">
        <f>AD167*0</f>
        <v>0</v>
      </c>
      <c r="AF167" s="14">
        <v>0.18109070360552582</v>
      </c>
      <c r="AG167" s="16">
        <f>AF167*0</f>
        <v>0</v>
      </c>
      <c r="AH167" s="16">
        <v>9.7305239893858253E-2</v>
      </c>
      <c r="AI167" s="16">
        <f>AH167*0</f>
        <v>0</v>
      </c>
      <c r="AJ167" s="14">
        <v>7.8651047933079907E-2</v>
      </c>
      <c r="AK167" s="14">
        <f>AJ167*0</f>
        <v>0</v>
      </c>
      <c r="AL167" s="14">
        <v>0.13801731510366941</v>
      </c>
      <c r="AM167" s="14">
        <f>AL167*0</f>
        <v>0</v>
      </c>
      <c r="AN167" s="14">
        <v>0.20568532951398855</v>
      </c>
      <c r="AO167" s="14">
        <f>AN167*0</f>
        <v>0</v>
      </c>
      <c r="AP167" s="14">
        <v>0.16565155278936586</v>
      </c>
      <c r="AQ167" s="14">
        <f>AP167*0</f>
        <v>0</v>
      </c>
      <c r="AR167" s="14">
        <v>0.16552867239009056</v>
      </c>
      <c r="AS167" s="14">
        <f>AR167*0</f>
        <v>0</v>
      </c>
      <c r="AT167" s="14">
        <v>6.0618554176981893E-2</v>
      </c>
      <c r="AU167" s="14">
        <f>AT167*0</f>
        <v>0</v>
      </c>
      <c r="AV167" s="14">
        <v>0.21385589789010495</v>
      </c>
      <c r="AW167" s="14">
        <f>AV167*0</f>
        <v>0</v>
      </c>
      <c r="AX167" s="14">
        <v>0.15142861341729102</v>
      </c>
      <c r="AY167" s="14">
        <f>AX167*0</f>
        <v>0</v>
      </c>
      <c r="AZ167" s="14">
        <v>0.21522018662803699</v>
      </c>
      <c r="BA167" s="14">
        <f>AZ167*0</f>
        <v>0</v>
      </c>
      <c r="BB167" s="14">
        <v>0.24341913100097951</v>
      </c>
      <c r="BC167" s="14">
        <f>BB167*0</f>
        <v>0</v>
      </c>
      <c r="BD167" s="14">
        <v>0.17482253581274501</v>
      </c>
      <c r="BE167" s="14">
        <f>BD167*0</f>
        <v>0</v>
      </c>
      <c r="BF167" s="14">
        <v>0.19591545117078582</v>
      </c>
      <c r="BG167" s="14">
        <f>BF167*0</f>
        <v>0</v>
      </c>
      <c r="BH167" s="14">
        <v>0.20311088470586522</v>
      </c>
      <c r="BI167" s="14">
        <f>BH167*0</f>
        <v>0</v>
      </c>
      <c r="BJ167" s="14">
        <v>0.49430853041974049</v>
      </c>
      <c r="BK167" s="14">
        <f>BJ167*0</f>
        <v>0</v>
      </c>
      <c r="BL167" s="14">
        <v>0.24178633855113504</v>
      </c>
      <c r="BM167" s="14">
        <f>BL167*0</f>
        <v>0</v>
      </c>
      <c r="BN167" s="14">
        <v>0.14904818186200164</v>
      </c>
      <c r="BO167" s="14">
        <f>BN167*0</f>
        <v>0</v>
      </c>
      <c r="BP167" s="14">
        <v>0.15625352474065191</v>
      </c>
      <c r="BQ167" s="14">
        <f>BP167*0</f>
        <v>0</v>
      </c>
      <c r="BR167" s="14">
        <v>0.39609436078653187</v>
      </c>
      <c r="BS167" s="14">
        <f>BR167*0</f>
        <v>0</v>
      </c>
      <c r="BT167" s="14">
        <v>8.384418120761232E-2</v>
      </c>
      <c r="BU167" s="14">
        <f>BT167*0</f>
        <v>0</v>
      </c>
      <c r="BV167" s="14">
        <v>0.12236630760057247</v>
      </c>
      <c r="BW167" s="14">
        <f>BV167*0</f>
        <v>0</v>
      </c>
      <c r="BX167" s="14">
        <v>0.13864811146440198</v>
      </c>
      <c r="BY167" s="14">
        <f>BX167*0</f>
        <v>0</v>
      </c>
      <c r="BZ167" s="14">
        <v>0.31473590358146142</v>
      </c>
      <c r="CA167" s="14">
        <f>BZ167*0</f>
        <v>0</v>
      </c>
      <c r="CB167" s="53"/>
      <c r="CC167" s="53"/>
      <c r="CD167" s="53"/>
      <c r="CE167" s="53"/>
      <c r="CF167" s="53"/>
      <c r="CG167" s="53"/>
      <c r="CH167" s="53"/>
      <c r="CI167" s="53"/>
    </row>
    <row r="168" spans="1:87" ht="20.149999999999999" customHeight="1" x14ac:dyDescent="0.75">
      <c r="A168" s="171"/>
      <c r="B168" s="17" t="s">
        <v>68</v>
      </c>
      <c r="C168" s="18" t="s">
        <v>144</v>
      </c>
      <c r="D168" s="19">
        <v>0.20206725234440392</v>
      </c>
      <c r="E168" s="19">
        <f>D168*0.33</f>
        <v>6.6682193273653295E-2</v>
      </c>
      <c r="F168" s="19">
        <v>0.14908820582843796</v>
      </c>
      <c r="G168" s="19">
        <f>F168*0.33</f>
        <v>4.9199107923384527E-2</v>
      </c>
      <c r="H168" s="19">
        <v>0.25787382229851619</v>
      </c>
      <c r="I168" s="19">
        <f>H168*0.33</f>
        <v>8.5098361358510344E-2</v>
      </c>
      <c r="J168" s="19">
        <v>0.21403593060144954</v>
      </c>
      <c r="K168" s="19">
        <f>J168*0.33</f>
        <v>7.0631857098478357E-2</v>
      </c>
      <c r="L168" s="19">
        <v>0.35883835292097954</v>
      </c>
      <c r="M168" s="19">
        <f>L168*0.33</f>
        <v>0.11841665646392326</v>
      </c>
      <c r="N168" s="19">
        <v>0.30265529647786371</v>
      </c>
      <c r="O168" s="19">
        <f>N168*0.33</f>
        <v>9.9876247837695026E-2</v>
      </c>
      <c r="P168" s="19">
        <v>0.21239958691827232</v>
      </c>
      <c r="Q168" s="19">
        <f>P168*0.33</f>
        <v>7.0091863683029873E-2</v>
      </c>
      <c r="R168" s="19">
        <v>0.15030376704666107</v>
      </c>
      <c r="S168" s="19">
        <f>R168*0.33</f>
        <v>4.9600243125398152E-2</v>
      </c>
      <c r="T168" s="19">
        <v>0.17374629243512549</v>
      </c>
      <c r="U168" s="19">
        <f>T168*0.33</f>
        <v>5.7336276503591417E-2</v>
      </c>
      <c r="V168" s="19">
        <v>0.18434912104376366</v>
      </c>
      <c r="W168" s="19">
        <f>V168*0.33</f>
        <v>6.0835209944442012E-2</v>
      </c>
      <c r="X168" s="19">
        <v>0.18353716871985293</v>
      </c>
      <c r="Y168" s="19">
        <f>X168*0.33</f>
        <v>6.0567265677551468E-2</v>
      </c>
      <c r="Z168" s="19">
        <v>0.17374877894225346</v>
      </c>
      <c r="AA168" s="19">
        <f>Z168*0.33</f>
        <v>5.7337097050943649E-2</v>
      </c>
      <c r="AB168" s="19">
        <v>0.22213377484743652</v>
      </c>
      <c r="AC168" s="19">
        <f>AB168*0.33</f>
        <v>7.3304145699654058E-2</v>
      </c>
      <c r="AD168" s="19">
        <v>0.13945577086444894</v>
      </c>
      <c r="AE168" s="19">
        <f>AD168*0.33</f>
        <v>4.6020404385268152E-2</v>
      </c>
      <c r="AF168" s="19">
        <v>0.24937478822681217</v>
      </c>
      <c r="AG168" s="21">
        <f>AF168*0.33</f>
        <v>8.2293680114848014E-2</v>
      </c>
      <c r="AH168" s="21">
        <v>0.19997470404951867</v>
      </c>
      <c r="AI168" s="21">
        <f>AH168*0.33</f>
        <v>6.5991652336341161E-2</v>
      </c>
      <c r="AJ168" s="19">
        <v>0.21901997452797808</v>
      </c>
      <c r="AK168" s="19">
        <f>AJ168*0.33</f>
        <v>7.2276591594232775E-2</v>
      </c>
      <c r="AL168" s="19">
        <v>0.24363245229860633</v>
      </c>
      <c r="AM168" s="19">
        <f>AL168*0.33</f>
        <v>8.0398709258540091E-2</v>
      </c>
      <c r="AN168" s="19">
        <v>0.37391779562811034</v>
      </c>
      <c r="AO168" s="19">
        <f>AN168*0.33</f>
        <v>0.12339287255727642</v>
      </c>
      <c r="AP168" s="19">
        <v>0.20036384988469697</v>
      </c>
      <c r="AQ168" s="19">
        <f>AP168*0.33</f>
        <v>6.6120070461949995E-2</v>
      </c>
      <c r="AR168" s="19">
        <v>0.24869588149991062</v>
      </c>
      <c r="AS168" s="19">
        <f>AR168*0.33</f>
        <v>8.2069640894970514E-2</v>
      </c>
      <c r="AT168" s="19">
        <v>0.20869989661783575</v>
      </c>
      <c r="AU168" s="19">
        <f>AT168*0.33</f>
        <v>6.8870965883885804E-2</v>
      </c>
      <c r="AV168" s="19">
        <v>0.24966091685059283</v>
      </c>
      <c r="AW168" s="19">
        <f>AV168*0.33</f>
        <v>8.2388102560695634E-2</v>
      </c>
      <c r="AX168" s="19">
        <v>0.17450298899265768</v>
      </c>
      <c r="AY168" s="19">
        <f>AX168*0.33</f>
        <v>5.7585986367577037E-2</v>
      </c>
      <c r="AZ168" s="19">
        <v>0.24947002485502709</v>
      </c>
      <c r="BA168" s="19">
        <f>AZ168*0.33</f>
        <v>8.2325108202158936E-2</v>
      </c>
      <c r="BB168" s="19">
        <v>0.22800268033557669</v>
      </c>
      <c r="BC168" s="19">
        <f>BB168*0.33</f>
        <v>7.5240884510740305E-2</v>
      </c>
      <c r="BD168" s="19">
        <v>0.30556052825363622</v>
      </c>
      <c r="BE168" s="19">
        <f>BD168*0.33</f>
        <v>0.10083497432369996</v>
      </c>
      <c r="BF168" s="19">
        <v>0.25248291657855726</v>
      </c>
      <c r="BG168" s="19">
        <f>BF168*0.33</f>
        <v>8.3319362470923905E-2</v>
      </c>
      <c r="BH168" s="19">
        <v>0.28321821531567193</v>
      </c>
      <c r="BI168" s="19">
        <f>BH168*0.33</f>
        <v>9.3462011054171734E-2</v>
      </c>
      <c r="BJ168" s="19">
        <v>0.32247296724500513</v>
      </c>
      <c r="BK168" s="19">
        <f>BJ168*0.33</f>
        <v>0.10641607919085169</v>
      </c>
      <c r="BL168" s="19">
        <v>0.26035549408206332</v>
      </c>
      <c r="BM168" s="19">
        <f>BL168*0.33</f>
        <v>8.5917313047080904E-2</v>
      </c>
      <c r="BN168" s="19">
        <v>0.23287684046539772</v>
      </c>
      <c r="BO168" s="19">
        <f>BN168*0.33</f>
        <v>7.6849357353581255E-2</v>
      </c>
      <c r="BP168" s="19">
        <v>0.20307756236231767</v>
      </c>
      <c r="BQ168" s="19">
        <f>BP168*0.33</f>
        <v>6.7015595579564838E-2</v>
      </c>
      <c r="BR168" s="19">
        <v>9.8643759063736791E-2</v>
      </c>
      <c r="BS168" s="19">
        <f>BR168*0.33</f>
        <v>3.255244049103314E-2</v>
      </c>
      <c r="BT168" s="19">
        <v>0.17416483453515569</v>
      </c>
      <c r="BU168" s="19">
        <f>BT168*0.33</f>
        <v>5.7474395396601381E-2</v>
      </c>
      <c r="BV168" s="19">
        <v>0.32377793257698573</v>
      </c>
      <c r="BW168" s="19">
        <f>BV168*0.33</f>
        <v>0.1068467177504053</v>
      </c>
      <c r="BX168" s="19">
        <v>0.21654231152396128</v>
      </c>
      <c r="BY168" s="19">
        <f>BX168*0.33</f>
        <v>7.1458962802907228E-2</v>
      </c>
      <c r="BZ168" s="19">
        <v>0.3503457653160208</v>
      </c>
      <c r="CA168" s="19">
        <f>BZ168*0.33</f>
        <v>0.11561410255428686</v>
      </c>
      <c r="CB168" s="53"/>
      <c r="CC168" s="53"/>
      <c r="CD168" s="53"/>
      <c r="CE168" s="53"/>
      <c r="CF168" s="53"/>
      <c r="CG168" s="53"/>
      <c r="CH168" s="53"/>
      <c r="CI168" s="53"/>
    </row>
    <row r="169" spans="1:87" ht="20.149999999999999" customHeight="1" x14ac:dyDescent="0.75">
      <c r="A169" s="171"/>
      <c r="B169" s="17" t="s">
        <v>69</v>
      </c>
      <c r="C169" s="18" t="s">
        <v>144</v>
      </c>
      <c r="D169" s="19">
        <v>0.27532685365199749</v>
      </c>
      <c r="E169" s="19">
        <f>D169*0.67</f>
        <v>0.18446899194683833</v>
      </c>
      <c r="F169" s="19">
        <v>0.35727137874259418</v>
      </c>
      <c r="G169" s="19">
        <f>F169*0.67</f>
        <v>0.23937182375753813</v>
      </c>
      <c r="H169" s="19">
        <v>0.27676527141545937</v>
      </c>
      <c r="I169" s="19">
        <f>H169*0.67</f>
        <v>0.18543273184835779</v>
      </c>
      <c r="J169" s="19">
        <v>0.20236784149156997</v>
      </c>
      <c r="K169" s="19">
        <f>J169*0.67</f>
        <v>0.13558645379935189</v>
      </c>
      <c r="L169" s="19">
        <v>0.24738227835718568</v>
      </c>
      <c r="M169" s="19">
        <f>L169*0.67</f>
        <v>0.16574612649931442</v>
      </c>
      <c r="N169" s="19">
        <v>0.39517365598827431</v>
      </c>
      <c r="O169" s="19">
        <f>N169*0.67</f>
        <v>0.26476634951214378</v>
      </c>
      <c r="P169" s="19">
        <v>0.34671273296519467</v>
      </c>
      <c r="Q169" s="19">
        <f>P169*0.67</f>
        <v>0.23229753108668044</v>
      </c>
      <c r="R169" s="19">
        <v>0.32211034246570486</v>
      </c>
      <c r="S169" s="19">
        <f>R169*0.67</f>
        <v>0.21581392945202227</v>
      </c>
      <c r="T169" s="19">
        <v>0.32606983769501802</v>
      </c>
      <c r="U169" s="19">
        <f>T169*0.67</f>
        <v>0.2184667912556621</v>
      </c>
      <c r="V169" s="19">
        <v>0.25564156308097186</v>
      </c>
      <c r="W169" s="19">
        <f>V169*0.67</f>
        <v>0.17127984726425116</v>
      </c>
      <c r="X169" s="19">
        <v>0.33664353378543166</v>
      </c>
      <c r="Y169" s="19">
        <f>X169*0.67</f>
        <v>0.22555116763623922</v>
      </c>
      <c r="Z169" s="19">
        <v>0.41813462854744438</v>
      </c>
      <c r="AA169" s="19">
        <f>Z169*0.67</f>
        <v>0.28015020112678773</v>
      </c>
      <c r="AB169" s="19">
        <v>0.41354971676533869</v>
      </c>
      <c r="AC169" s="19">
        <f>AB169*0.67</f>
        <v>0.27707831023277696</v>
      </c>
      <c r="AD169" s="19">
        <v>0.44485960455316897</v>
      </c>
      <c r="AE169" s="19">
        <f>AD169*0.67</f>
        <v>0.29805593505062322</v>
      </c>
      <c r="AF169" s="19">
        <v>0.26182779724157418</v>
      </c>
      <c r="AG169" s="21">
        <f>AF169*0.67</f>
        <v>0.1754246241518547</v>
      </c>
      <c r="AH169" s="21">
        <v>0.35586149156489488</v>
      </c>
      <c r="AI169" s="21">
        <f>AH169*0.67</f>
        <v>0.23842719934847958</v>
      </c>
      <c r="AJ169" s="19">
        <v>0.46633631298001421</v>
      </c>
      <c r="AK169" s="19">
        <f>AJ169*0.67</f>
        <v>0.31244532969660954</v>
      </c>
      <c r="AL169" s="19">
        <v>0.26179763449544008</v>
      </c>
      <c r="AM169" s="19">
        <f>AL169*0.67</f>
        <v>0.17540441511194485</v>
      </c>
      <c r="AN169" s="19">
        <v>0.30616036303073435</v>
      </c>
      <c r="AO169" s="19">
        <f>AN169*0.67</f>
        <v>0.20512744323059204</v>
      </c>
      <c r="AP169" s="19">
        <v>0.37866532302519429</v>
      </c>
      <c r="AQ169" s="19">
        <f>AP169*0.67</f>
        <v>0.2537057664268802</v>
      </c>
      <c r="AR169" s="19">
        <v>0.32459287553087007</v>
      </c>
      <c r="AS169" s="19">
        <f>AR169*0.67</f>
        <v>0.21747722660568297</v>
      </c>
      <c r="AT169" s="19">
        <v>0.37617479827459049</v>
      </c>
      <c r="AU169" s="19">
        <f>AT169*0.67</f>
        <v>0.25203711484397567</v>
      </c>
      <c r="AV169" s="19">
        <v>0.27076926456861938</v>
      </c>
      <c r="AW169" s="19">
        <f>AV169*0.67</f>
        <v>0.18141540726097499</v>
      </c>
      <c r="AX169" s="19">
        <v>0.27675615992655783</v>
      </c>
      <c r="AY169" s="19">
        <f>AX169*0.67</f>
        <v>0.18542662715079375</v>
      </c>
      <c r="AZ169" s="19">
        <v>0.29230485340003315</v>
      </c>
      <c r="BA169" s="19">
        <f>AZ169*0.67</f>
        <v>0.19584425177802223</v>
      </c>
      <c r="BB169" s="19">
        <v>0.26166306255502364</v>
      </c>
      <c r="BC169" s="19">
        <f>BB169*0.67</f>
        <v>0.17531425191186584</v>
      </c>
      <c r="BD169" s="19">
        <v>0.23333116024212014</v>
      </c>
      <c r="BE169" s="19">
        <f>BD169*0.67</f>
        <v>0.15633187736222051</v>
      </c>
      <c r="BF169" s="19">
        <v>0.29744965325914025</v>
      </c>
      <c r="BG169" s="19">
        <f>BF169*0.67</f>
        <v>0.19929126768362398</v>
      </c>
      <c r="BH169" s="19">
        <v>0.24725053725657609</v>
      </c>
      <c r="BI169" s="19">
        <f>BH169*0.67</f>
        <v>0.16565785996190599</v>
      </c>
      <c r="BJ169" s="19">
        <v>0.13236818253083554</v>
      </c>
      <c r="BK169" s="19">
        <f>BJ169*0.67</f>
        <v>8.8686682295659819E-2</v>
      </c>
      <c r="BL169" s="19">
        <v>0.24437490325949349</v>
      </c>
      <c r="BM169" s="19">
        <f>BL169*0.67</f>
        <v>0.16373118518386065</v>
      </c>
      <c r="BN169" s="19">
        <v>0.26388552688092681</v>
      </c>
      <c r="BO169" s="19">
        <f>BN169*0.67</f>
        <v>0.17680330301022099</v>
      </c>
      <c r="BP169" s="19">
        <v>0.31290830960390587</v>
      </c>
      <c r="BQ169" s="19">
        <f>BP169*0.67</f>
        <v>0.20964856743461693</v>
      </c>
      <c r="BR169" s="19">
        <v>0.23355505074887081</v>
      </c>
      <c r="BS169" s="19">
        <f>BR169*0.67</f>
        <v>0.15648188400174345</v>
      </c>
      <c r="BT169" s="19">
        <v>0.42886225713848974</v>
      </c>
      <c r="BU169" s="19">
        <f>BT169*0.67</f>
        <v>0.28733771228278815</v>
      </c>
      <c r="BV169" s="19">
        <v>0.30708931625629327</v>
      </c>
      <c r="BW169" s="19">
        <f>BV169*0.67</f>
        <v>0.2057498418917165</v>
      </c>
      <c r="BX169" s="19">
        <v>0.43903459252992294</v>
      </c>
      <c r="BY169" s="19">
        <f>BX169*0.67</f>
        <v>0.29415317699504839</v>
      </c>
      <c r="BZ169" s="19">
        <v>0.19700732286880038</v>
      </c>
      <c r="CA169" s="19">
        <f>BZ169*0.67</f>
        <v>0.13199490632209626</v>
      </c>
      <c r="CB169" s="53"/>
      <c r="CC169" s="53"/>
      <c r="CD169" s="53"/>
      <c r="CE169" s="53"/>
      <c r="CF169" s="53"/>
      <c r="CG169" s="53"/>
      <c r="CH169" s="53"/>
      <c r="CI169" s="53"/>
    </row>
    <row r="170" spans="1:87" ht="20.149999999999999" customHeight="1" x14ac:dyDescent="0.75">
      <c r="A170" s="171"/>
      <c r="B170" s="17" t="s">
        <v>70</v>
      </c>
      <c r="C170" s="18" t="s">
        <v>144</v>
      </c>
      <c r="D170" s="19">
        <v>0.2142555379749532</v>
      </c>
      <c r="E170" s="19">
        <f>D170*1</f>
        <v>0.2142555379749532</v>
      </c>
      <c r="F170" s="19">
        <v>0.1778256255881599</v>
      </c>
      <c r="G170" s="19">
        <f>F170*1</f>
        <v>0.1778256255881599</v>
      </c>
      <c r="H170" s="19">
        <v>0.12300365454412057</v>
      </c>
      <c r="I170" s="19">
        <f>H170*1</f>
        <v>0.12300365454412057</v>
      </c>
      <c r="J170" s="19">
        <v>0.23736161218838356</v>
      </c>
      <c r="K170" s="19">
        <f>J170*1</f>
        <v>0.23736161218838356</v>
      </c>
      <c r="L170" s="19">
        <v>0.11181727418008375</v>
      </c>
      <c r="M170" s="19">
        <f>L170*1</f>
        <v>0.11181727418008375</v>
      </c>
      <c r="N170" s="19">
        <v>0.11303858812991927</v>
      </c>
      <c r="O170" s="19">
        <f>N170*1</f>
        <v>0.11303858812991927</v>
      </c>
      <c r="P170" s="19">
        <v>0.16038388726676789</v>
      </c>
      <c r="Q170" s="19">
        <f>P170*1</f>
        <v>0.16038388726676789</v>
      </c>
      <c r="R170" s="19">
        <v>0.3124456031931428</v>
      </c>
      <c r="S170" s="19">
        <f>R170*1</f>
        <v>0.3124456031931428</v>
      </c>
      <c r="T170" s="19">
        <v>0.14787658373887894</v>
      </c>
      <c r="U170" s="19">
        <f>T170*1</f>
        <v>0.14787658373887894</v>
      </c>
      <c r="V170" s="19">
        <v>0.19823605511288009</v>
      </c>
      <c r="W170" s="19">
        <f>V170*1</f>
        <v>0.19823605511288009</v>
      </c>
      <c r="X170" s="19">
        <v>0.22505010386888241</v>
      </c>
      <c r="Y170" s="19">
        <f>X170*1</f>
        <v>0.22505010386888241</v>
      </c>
      <c r="Z170" s="19">
        <v>0.15353871327338869</v>
      </c>
      <c r="AA170" s="19">
        <f>Z170*1</f>
        <v>0.15353871327338869</v>
      </c>
      <c r="AB170" s="19">
        <v>0.21136445407656132</v>
      </c>
      <c r="AC170" s="19">
        <f>AB170*1</f>
        <v>0.21136445407656132</v>
      </c>
      <c r="AD170" s="19">
        <v>0.26197817359429215</v>
      </c>
      <c r="AE170" s="19">
        <f>AD170*1</f>
        <v>0.26197817359429215</v>
      </c>
      <c r="AF170" s="19">
        <v>0.16561378167856597</v>
      </c>
      <c r="AG170" s="21">
        <f>AF170*1</f>
        <v>0.16561378167856597</v>
      </c>
      <c r="AH170" s="21">
        <v>0.25290624300152237</v>
      </c>
      <c r="AI170" s="21">
        <f>AH170*1</f>
        <v>0.25290624300152237</v>
      </c>
      <c r="AJ170" s="19">
        <v>0.19209212966809375</v>
      </c>
      <c r="AK170" s="19">
        <f>AJ170*1</f>
        <v>0.19209212966809375</v>
      </c>
      <c r="AL170" s="19">
        <v>0.12316687551795011</v>
      </c>
      <c r="AM170" s="19">
        <f>AL170*1</f>
        <v>0.12316687551795011</v>
      </c>
      <c r="AN170" s="19">
        <v>3.1551509121078791E-2</v>
      </c>
      <c r="AO170" s="19">
        <f>AN170*1</f>
        <v>3.1551509121078791E-2</v>
      </c>
      <c r="AP170" s="19">
        <v>0.13708530389735438</v>
      </c>
      <c r="AQ170" s="19">
        <f>AP170*1</f>
        <v>0.13708530389735438</v>
      </c>
      <c r="AR170" s="19">
        <v>0.10835086278265831</v>
      </c>
      <c r="AS170" s="19">
        <f>AR170*1</f>
        <v>0.10835086278265831</v>
      </c>
      <c r="AT170" s="19">
        <v>0.32062944562670848</v>
      </c>
      <c r="AU170" s="19">
        <f>AT170*1</f>
        <v>0.32062944562670848</v>
      </c>
      <c r="AV170" s="19">
        <v>0.22077977503792692</v>
      </c>
      <c r="AW170" s="19">
        <f>AV170*1</f>
        <v>0.22077977503792692</v>
      </c>
      <c r="AX170" s="19">
        <v>0.19812643270052452</v>
      </c>
      <c r="AY170" s="19">
        <f>AX170*1</f>
        <v>0.19812643270052452</v>
      </c>
      <c r="AZ170" s="19">
        <v>0.20334947635786474</v>
      </c>
      <c r="BA170" s="19">
        <f>AZ170*1</f>
        <v>0.20334947635786474</v>
      </c>
      <c r="BB170" s="19">
        <v>0.2528732065076138</v>
      </c>
      <c r="BC170" s="19">
        <f>BB170*1</f>
        <v>0.2528732065076138</v>
      </c>
      <c r="BD170" s="19">
        <v>7.9280599624458464E-2</v>
      </c>
      <c r="BE170" s="19">
        <f>BD170*1</f>
        <v>7.9280599624458464E-2</v>
      </c>
      <c r="BF170" s="19">
        <v>0.20153293127314623</v>
      </c>
      <c r="BG170" s="19">
        <f>BF170*1</f>
        <v>0.20153293127314623</v>
      </c>
      <c r="BH170" s="19">
        <v>0.12273212853750605</v>
      </c>
      <c r="BI170" s="19">
        <f>BH170*1</f>
        <v>0.12273212853750605</v>
      </c>
      <c r="BJ170" s="19">
        <v>3.6643058589359574E-2</v>
      </c>
      <c r="BK170" s="19">
        <f>BJ170*1</f>
        <v>3.6643058589359574E-2</v>
      </c>
      <c r="BL170" s="19">
        <v>0.13442863545885608</v>
      </c>
      <c r="BM170" s="19">
        <f>BL170*1</f>
        <v>0.13442863545885608</v>
      </c>
      <c r="BN170" s="19">
        <v>0.1322461816511217</v>
      </c>
      <c r="BO170" s="19">
        <f>BN170*1</f>
        <v>0.1322461816511217</v>
      </c>
      <c r="BP170" s="19">
        <v>0.13354054047937952</v>
      </c>
      <c r="BQ170" s="19">
        <f>BP170*1</f>
        <v>0.13354054047937952</v>
      </c>
      <c r="BR170" s="19">
        <v>0.22216891094693211</v>
      </c>
      <c r="BS170" s="19">
        <f>BR170*1</f>
        <v>0.22216891094693211</v>
      </c>
      <c r="BT170" s="19">
        <v>0.22885158144024545</v>
      </c>
      <c r="BU170" s="19">
        <f>BT170*1</f>
        <v>0.22885158144024545</v>
      </c>
      <c r="BV170" s="19">
        <v>0.11218940917119639</v>
      </c>
      <c r="BW170" s="19">
        <f>BV170*1</f>
        <v>0.11218940917119639</v>
      </c>
      <c r="BX170" s="19">
        <v>9.0373888120698756E-2</v>
      </c>
      <c r="BY170" s="19">
        <f>BX170*1</f>
        <v>9.0373888120698756E-2</v>
      </c>
      <c r="BZ170" s="19">
        <v>9.0216442101168998E-2</v>
      </c>
      <c r="CA170" s="19">
        <f>BZ170*1</f>
        <v>9.0216442101168998E-2</v>
      </c>
      <c r="CB170" s="53"/>
      <c r="CC170" s="53"/>
      <c r="CD170" s="53"/>
      <c r="CE170" s="53"/>
      <c r="CF170" s="53"/>
      <c r="CG170" s="53"/>
      <c r="CH170" s="53"/>
      <c r="CI170" s="53"/>
    </row>
    <row r="171" spans="1:87" ht="38.75" customHeight="1" x14ac:dyDescent="0.75">
      <c r="A171" s="171"/>
      <c r="B171" s="17" t="s">
        <v>59</v>
      </c>
      <c r="C171" s="18" t="s">
        <v>144</v>
      </c>
      <c r="D171" s="19">
        <v>0.145790890034312</v>
      </c>
      <c r="E171" s="19">
        <f>D171*0</f>
        <v>0</v>
      </c>
      <c r="F171" s="19">
        <v>0.18325343372925165</v>
      </c>
      <c r="G171" s="19">
        <f>F171*0</f>
        <v>0</v>
      </c>
      <c r="H171" s="19">
        <v>3.0675913397067919E-2</v>
      </c>
      <c r="I171" s="19">
        <f>H171*0</f>
        <v>0</v>
      </c>
      <c r="J171" s="19">
        <v>4.997710163498794E-2</v>
      </c>
      <c r="K171" s="19">
        <f>J171*0</f>
        <v>0</v>
      </c>
      <c r="L171" s="19">
        <v>7.2881218863322481E-2</v>
      </c>
      <c r="M171" s="19">
        <f>L171*0</f>
        <v>0</v>
      </c>
      <c r="N171" s="19">
        <v>4.3726537100167141E-2</v>
      </c>
      <c r="O171" s="19">
        <f>N171*0</f>
        <v>0</v>
      </c>
      <c r="P171" s="19">
        <v>0.15861248389097582</v>
      </c>
      <c r="Q171" s="19">
        <f>P171*0</f>
        <v>0</v>
      </c>
      <c r="R171" s="19">
        <v>1.5590578979222719E-2</v>
      </c>
      <c r="S171" s="19">
        <f>R171*0</f>
        <v>0</v>
      </c>
      <c r="T171" s="19">
        <v>8.116689612846166E-2</v>
      </c>
      <c r="U171" s="19">
        <f>T171*0</f>
        <v>0</v>
      </c>
      <c r="V171" s="19">
        <v>0.19599126745112153</v>
      </c>
      <c r="W171" s="19">
        <f>V171*0</f>
        <v>0</v>
      </c>
      <c r="X171" s="19">
        <v>9.9483884184406998E-2</v>
      </c>
      <c r="Y171" s="19">
        <f>X171*0</f>
        <v>0</v>
      </c>
      <c r="Z171" s="19">
        <v>0.12108258856110879</v>
      </c>
      <c r="AA171" s="19">
        <f>Z171*0</f>
        <v>0</v>
      </c>
      <c r="AB171" s="19">
        <v>6.6500915840144698E-2</v>
      </c>
      <c r="AC171" s="19">
        <f>AB171*0</f>
        <v>0</v>
      </c>
      <c r="AD171" s="19">
        <v>0.12231567118821779</v>
      </c>
      <c r="AE171" s="19">
        <f>AD171*0</f>
        <v>0</v>
      </c>
      <c r="AF171" s="19">
        <v>0.1420929292475224</v>
      </c>
      <c r="AG171" s="21">
        <f>AF171*0</f>
        <v>0</v>
      </c>
      <c r="AH171" s="21">
        <v>9.3952321490209573E-2</v>
      </c>
      <c r="AI171" s="21">
        <f>AH171*0</f>
        <v>0</v>
      </c>
      <c r="AJ171" s="19">
        <v>4.3900534890837332E-2</v>
      </c>
      <c r="AK171" s="19">
        <f>AJ171*0</f>
        <v>0</v>
      </c>
      <c r="AL171" s="19">
        <v>0.23338572258433252</v>
      </c>
      <c r="AM171" s="19">
        <f>AL171*0</f>
        <v>0</v>
      </c>
      <c r="AN171" s="19">
        <v>8.2685002706088528E-2</v>
      </c>
      <c r="AO171" s="19">
        <f>AN171*0</f>
        <v>0</v>
      </c>
      <c r="AP171" s="19">
        <v>0.1182339704033841</v>
      </c>
      <c r="AQ171" s="19">
        <f>AP171*0</f>
        <v>0</v>
      </c>
      <c r="AR171" s="19">
        <v>0.15283170779647329</v>
      </c>
      <c r="AS171" s="19">
        <f>AR171*0</f>
        <v>0</v>
      </c>
      <c r="AT171" s="19">
        <v>3.3877305303885712E-2</v>
      </c>
      <c r="AU171" s="19">
        <f>AT171*0</f>
        <v>0</v>
      </c>
      <c r="AV171" s="19">
        <v>4.4934145652756295E-2</v>
      </c>
      <c r="AW171" s="19">
        <f>AV171*0</f>
        <v>0</v>
      </c>
      <c r="AX171" s="19">
        <v>0.19918580496297195</v>
      </c>
      <c r="AY171" s="19">
        <f>AX171*0</f>
        <v>0</v>
      </c>
      <c r="AZ171" s="19">
        <v>3.9655458759038371E-2</v>
      </c>
      <c r="BA171" s="19">
        <f>AZ171*0</f>
        <v>0</v>
      </c>
      <c r="BB171" s="19">
        <v>1.4041919600809416E-2</v>
      </c>
      <c r="BC171" s="19">
        <f>BB171*0</f>
        <v>0</v>
      </c>
      <c r="BD171" s="19">
        <v>0.20700517606703539</v>
      </c>
      <c r="BE171" s="19">
        <f>BD171*0</f>
        <v>0</v>
      </c>
      <c r="BF171" s="19">
        <v>5.2619047718368034E-2</v>
      </c>
      <c r="BG171" s="19">
        <f>BF171*0</f>
        <v>0</v>
      </c>
      <c r="BH171" s="19">
        <v>0.14368823418438054</v>
      </c>
      <c r="BI171" s="19">
        <f>BH171*0</f>
        <v>0</v>
      </c>
      <c r="BJ171" s="19">
        <v>1.4207261215056921E-2</v>
      </c>
      <c r="BK171" s="19">
        <f>BJ171*0</f>
        <v>0</v>
      </c>
      <c r="BL171" s="19">
        <v>0.11905462864844871</v>
      </c>
      <c r="BM171" s="19">
        <f>BL171*0</f>
        <v>0</v>
      </c>
      <c r="BN171" s="19">
        <v>0.22194326914054968</v>
      </c>
      <c r="BO171" s="19">
        <f>BN171*0</f>
        <v>0</v>
      </c>
      <c r="BP171" s="19">
        <v>0.19422006281374077</v>
      </c>
      <c r="BQ171" s="19">
        <f>BP171*0</f>
        <v>0</v>
      </c>
      <c r="BR171" s="19">
        <v>4.9537918453931351E-2</v>
      </c>
      <c r="BS171" s="19">
        <f>BR171*0</f>
        <v>0</v>
      </c>
      <c r="BT171" s="19">
        <v>8.4277145678493606E-2</v>
      </c>
      <c r="BU171" s="19">
        <f>BT171*0</f>
        <v>0</v>
      </c>
      <c r="BV171" s="19">
        <v>0.13457703439494839</v>
      </c>
      <c r="BW171" s="19">
        <f>BV171*0</f>
        <v>0</v>
      </c>
      <c r="BX171" s="19">
        <v>0.11540109636101206</v>
      </c>
      <c r="BY171" s="19">
        <f>BX171*0</f>
        <v>0</v>
      </c>
      <c r="BZ171" s="19">
        <v>4.7694566132546544E-2</v>
      </c>
      <c r="CA171" s="19">
        <f>BZ171*0</f>
        <v>0</v>
      </c>
      <c r="CB171" s="53"/>
      <c r="CC171" s="53"/>
      <c r="CD171" s="53"/>
      <c r="CE171" s="53"/>
      <c r="CF171" s="53"/>
      <c r="CG171" s="53"/>
      <c r="CH171" s="53"/>
      <c r="CI171" s="53"/>
    </row>
    <row r="172" spans="1:87" ht="20.5" customHeight="1" x14ac:dyDescent="0.75">
      <c r="A172" s="172"/>
      <c r="B172" s="7" t="s">
        <v>147</v>
      </c>
      <c r="C172" s="8"/>
      <c r="D172" s="29"/>
      <c r="E172" s="34">
        <f>(E167+E168+E169+E170+E171)</f>
        <v>0.46540672319544485</v>
      </c>
      <c r="F172" s="34"/>
      <c r="G172" s="34">
        <f>(G167+G168+G169+G170+G171)</f>
        <v>0.46639655726908252</v>
      </c>
      <c r="H172" s="34"/>
      <c r="I172" s="34">
        <f>(I167+I168+I169+I170+I171)</f>
        <v>0.39353474775098873</v>
      </c>
      <c r="J172" s="34"/>
      <c r="K172" s="34">
        <f>(K167+K168+K169+K170+K171)</f>
        <v>0.4435799230862138</v>
      </c>
      <c r="L172" s="34"/>
      <c r="M172" s="34">
        <f>(M167+M168+M169+M170+M171)</f>
        <v>0.39598005714332141</v>
      </c>
      <c r="N172" s="34"/>
      <c r="O172" s="34">
        <f>(O167+O168+O169+O170+O171)</f>
        <v>0.47768118547975813</v>
      </c>
      <c r="P172" s="34"/>
      <c r="Q172" s="34">
        <f>(Q167+Q168+Q169+Q170+Q171)</f>
        <v>0.46277328203647822</v>
      </c>
      <c r="R172" s="34"/>
      <c r="S172" s="34">
        <f>(S167+S168+S169+S170+S171)</f>
        <v>0.57785977577056324</v>
      </c>
      <c r="T172" s="34"/>
      <c r="U172" s="34">
        <f>(U167+U168+U169+U170+U171)</f>
        <v>0.42367965149813247</v>
      </c>
      <c r="V172" s="34"/>
      <c r="W172" s="34">
        <f>(W167+W168+W169+W170+W171)</f>
        <v>0.4303511123215733</v>
      </c>
      <c r="X172" s="34"/>
      <c r="Y172" s="34">
        <f>(Y167+Y168+Y169+Y170+Y171)</f>
        <v>0.51116853718267308</v>
      </c>
      <c r="Z172" s="34"/>
      <c r="AA172" s="34">
        <f>(AA167+AA168+AA169+AA170+AA171)</f>
        <v>0.49102601145112007</v>
      </c>
      <c r="AB172" s="34"/>
      <c r="AC172" s="34">
        <f>(AC167+AC168+AC169+AC170+AC171)</f>
        <v>0.56174691000899235</v>
      </c>
      <c r="AD172" s="34"/>
      <c r="AE172" s="34">
        <f>(AE167+AE168+AE169+AE170+AE171)</f>
        <v>0.60605451303018354</v>
      </c>
      <c r="AF172" s="34"/>
      <c r="AG172" s="34">
        <f>(AG167+AG168+AG169+AG170+AG171)</f>
        <v>0.42333208594526872</v>
      </c>
      <c r="AH172" s="34"/>
      <c r="AI172" s="34">
        <f>(AI167+AI168+AI169+AI170+AI171)</f>
        <v>0.55732509468634306</v>
      </c>
      <c r="AJ172" s="34"/>
      <c r="AK172" s="34">
        <f>(AK167+AK168+AK169+AK170+AK171)</f>
        <v>0.57681405095893612</v>
      </c>
      <c r="AL172" s="34"/>
      <c r="AM172" s="34">
        <f>(AM167+AM168+AM169+AM170+AM171)</f>
        <v>0.37896999988843505</v>
      </c>
      <c r="AN172" s="34"/>
      <c r="AO172" s="34">
        <f>(AO167+AO168+AO169+AO170+AO171)</f>
        <v>0.36007182490894724</v>
      </c>
      <c r="AP172" s="34"/>
      <c r="AQ172" s="34">
        <f>(AQ167+AQ168+AQ169+AQ170+AQ171)</f>
        <v>0.45691114078618456</v>
      </c>
      <c r="AR172" s="34"/>
      <c r="AS172" s="34">
        <f>SUM(AS167:AS171)</f>
        <v>0.40789773028331183</v>
      </c>
      <c r="AT172" s="34"/>
      <c r="AU172" s="34">
        <f>(AU167+AU168+AU169+AU170+AU171)</f>
        <v>0.64153752635456995</v>
      </c>
      <c r="AV172" s="34"/>
      <c r="AW172" s="34">
        <f>(AW167+AW168+AW169+AW170+AW171)</f>
        <v>0.48458328485959756</v>
      </c>
      <c r="AX172" s="34"/>
      <c r="AY172" s="34">
        <f>(AY167+AY168+AY169+AY170+AY171)</f>
        <v>0.44113904621889533</v>
      </c>
      <c r="AZ172" s="34"/>
      <c r="BA172" s="34">
        <f>(BA167+BA168+BA169+BA170+BA171)</f>
        <v>0.48151883633804593</v>
      </c>
      <c r="BB172" s="34"/>
      <c r="BC172" s="34">
        <f>(BC167+BC168+BC169+BC170+BC171)</f>
        <v>0.50342834293021999</v>
      </c>
      <c r="BD172" s="34"/>
      <c r="BE172" s="34">
        <f>(BE167+BE168+BE169+BE170+BE171)</f>
        <v>0.3364474513103789</v>
      </c>
      <c r="BF172" s="34"/>
      <c r="BG172" s="34">
        <f>(BG167+BG168+BG169+BG170+BG171)</f>
        <v>0.4841435614276941</v>
      </c>
      <c r="BH172" s="34"/>
      <c r="BI172" s="34">
        <f>(BI167+BI168+BI169+BI170+BI171)</f>
        <v>0.38185199955358373</v>
      </c>
      <c r="BJ172" s="34"/>
      <c r="BK172" s="34">
        <f>(BK167+BK168+BK169+BK170+BK171)</f>
        <v>0.23174582007587108</v>
      </c>
      <c r="BL172" s="34"/>
      <c r="BM172" s="34">
        <f>(BM167+BM168+BM169+BM170+BM171)</f>
        <v>0.38407713368979762</v>
      </c>
      <c r="BN172" s="34"/>
      <c r="BO172" s="34">
        <f>(BO167+BO168+BO169+BO170+BO171)</f>
        <v>0.38589884201492397</v>
      </c>
      <c r="BP172" s="34"/>
      <c r="BQ172" s="34">
        <f>(BQ167+BQ168+BQ169+BQ170+BQ171)</f>
        <v>0.41020470349356131</v>
      </c>
      <c r="BR172" s="34"/>
      <c r="BS172" s="34">
        <f>(BS167+BS168+BS169+BS170+BS171)</f>
        <v>0.41120323543970871</v>
      </c>
      <c r="BT172" s="34"/>
      <c r="BU172" s="34">
        <f>(BU167+BU168+BU169+BU170+BU171)</f>
        <v>0.57366368911963495</v>
      </c>
      <c r="BV172" s="34"/>
      <c r="BW172" s="34">
        <f>(BW167+BW168+BW169+BW170+BW171)</f>
        <v>0.4247859688133182</v>
      </c>
      <c r="BX172" s="34"/>
      <c r="BY172" s="34">
        <f>(BY167+BY168+BY169+BY170+BY171)</f>
        <v>0.45598602791865434</v>
      </c>
      <c r="BZ172" s="34"/>
      <c r="CA172" s="34">
        <f>(CA167+CA168+CA169+CA170+CA171)</f>
        <v>0.33782545097755212</v>
      </c>
      <c r="CB172" s="53"/>
      <c r="CC172" s="53"/>
      <c r="CD172" s="53"/>
      <c r="CE172" s="53"/>
      <c r="CF172" s="53"/>
      <c r="CG172" s="53"/>
      <c r="CH172" s="53"/>
      <c r="CI172" s="53"/>
    </row>
    <row r="173" spans="1:87" ht="20.149999999999999" customHeight="1" thickBot="1" x14ac:dyDescent="0.9">
      <c r="A173" s="172"/>
      <c r="B173" s="7" t="s">
        <v>40</v>
      </c>
      <c r="C173" s="8" t="s">
        <v>143</v>
      </c>
      <c r="D173" s="24">
        <v>855</v>
      </c>
      <c r="E173" s="24"/>
      <c r="F173" s="24">
        <v>851</v>
      </c>
      <c r="G173" s="24"/>
      <c r="H173" s="24">
        <v>861</v>
      </c>
      <c r="I173" s="24"/>
      <c r="J173" s="24">
        <v>871</v>
      </c>
      <c r="K173" s="24"/>
      <c r="L173" s="24">
        <v>862</v>
      </c>
      <c r="M173" s="24"/>
      <c r="N173" s="24">
        <v>857</v>
      </c>
      <c r="O173" s="24"/>
      <c r="P173" s="24">
        <v>849</v>
      </c>
      <c r="Q173" s="24"/>
      <c r="R173" s="24">
        <v>854</v>
      </c>
      <c r="S173" s="24"/>
      <c r="T173" s="24">
        <v>861</v>
      </c>
      <c r="U173" s="24"/>
      <c r="V173" s="24">
        <v>852</v>
      </c>
      <c r="W173" s="24"/>
      <c r="X173" s="24">
        <v>871</v>
      </c>
      <c r="Y173" s="24"/>
      <c r="Z173" s="24">
        <v>853</v>
      </c>
      <c r="AA173" s="24"/>
      <c r="AB173" s="24">
        <v>848</v>
      </c>
      <c r="AC173" s="24"/>
      <c r="AD173" s="24">
        <v>869</v>
      </c>
      <c r="AE173" s="24"/>
      <c r="AF173" s="24">
        <v>882</v>
      </c>
      <c r="AG173" s="25"/>
      <c r="AH173" s="25">
        <v>849</v>
      </c>
      <c r="AI173" s="25"/>
      <c r="AJ173" s="24">
        <v>851</v>
      </c>
      <c r="AK173" s="24"/>
      <c r="AL173" s="24">
        <v>857</v>
      </c>
      <c r="AM173" s="24"/>
      <c r="AN173" s="24">
        <v>857</v>
      </c>
      <c r="AO173" s="24"/>
      <c r="AP173" s="24">
        <v>859</v>
      </c>
      <c r="AQ173" s="24"/>
      <c r="AR173" s="24">
        <v>853</v>
      </c>
      <c r="AS173" s="24"/>
      <c r="AT173" s="24">
        <v>855</v>
      </c>
      <c r="AU173" s="24"/>
      <c r="AV173" s="24">
        <v>861</v>
      </c>
      <c r="AW173" s="24"/>
      <c r="AX173" s="24">
        <v>849</v>
      </c>
      <c r="AY173" s="24"/>
      <c r="AZ173" s="24">
        <v>855</v>
      </c>
      <c r="BA173" s="24"/>
      <c r="BB173" s="24">
        <v>846</v>
      </c>
      <c r="BC173" s="24"/>
      <c r="BD173" s="24">
        <v>878</v>
      </c>
      <c r="BE173" s="24"/>
      <c r="BF173" s="24">
        <v>853</v>
      </c>
      <c r="BG173" s="24"/>
      <c r="BH173" s="24">
        <v>860</v>
      </c>
      <c r="BI173" s="24"/>
      <c r="BJ173" s="24">
        <v>855</v>
      </c>
      <c r="BK173" s="24"/>
      <c r="BL173" s="24">
        <v>853</v>
      </c>
      <c r="BM173" s="24"/>
      <c r="BN173" s="24">
        <v>839</v>
      </c>
      <c r="BO173" s="24"/>
      <c r="BP173" s="24">
        <v>855</v>
      </c>
      <c r="BQ173" s="24"/>
      <c r="BR173" s="24">
        <v>856</v>
      </c>
      <c r="BS173" s="24"/>
      <c r="BT173" s="24">
        <v>865</v>
      </c>
      <c r="BU173" s="24"/>
      <c r="BV173" s="24">
        <v>846</v>
      </c>
      <c r="BW173" s="24"/>
      <c r="BX173" s="24">
        <v>851</v>
      </c>
      <c r="BY173" s="24"/>
      <c r="BZ173" s="24">
        <v>853</v>
      </c>
      <c r="CA173" s="24"/>
      <c r="CB173" s="53"/>
      <c r="CC173" s="53"/>
      <c r="CD173" s="53"/>
      <c r="CE173" s="53"/>
      <c r="CF173" s="53"/>
      <c r="CG173" s="53"/>
      <c r="CH173" s="53"/>
      <c r="CI173" s="53"/>
    </row>
    <row r="174" spans="1:87" ht="21" customHeight="1" x14ac:dyDescent="0.75">
      <c r="A174" s="170" t="s">
        <v>103</v>
      </c>
      <c r="B174" s="12" t="s">
        <v>67</v>
      </c>
      <c r="C174" s="13" t="s">
        <v>144</v>
      </c>
      <c r="D174" s="14">
        <v>0.12629335588790053</v>
      </c>
      <c r="E174" s="14">
        <f>D174*0</f>
        <v>0</v>
      </c>
      <c r="F174" s="14">
        <v>0.15074972971018874</v>
      </c>
      <c r="G174" s="14">
        <f>F174*0</f>
        <v>0</v>
      </c>
      <c r="H174" s="14">
        <v>0.2220336400675908</v>
      </c>
      <c r="I174" s="14">
        <f>H174*0</f>
        <v>0</v>
      </c>
      <c r="J174" s="14">
        <v>0.17823383786188166</v>
      </c>
      <c r="K174" s="14">
        <f>J174*0</f>
        <v>0</v>
      </c>
      <c r="L174" s="14">
        <v>0.20869755028819878</v>
      </c>
      <c r="M174" s="14">
        <f>L174*0</f>
        <v>0</v>
      </c>
      <c r="N174" s="14">
        <v>0.11385090197740066</v>
      </c>
      <c r="O174" s="14">
        <f>N174*0</f>
        <v>0</v>
      </c>
      <c r="P174" s="14">
        <v>0.12616393805542397</v>
      </c>
      <c r="Q174" s="14">
        <f>P174*0</f>
        <v>0</v>
      </c>
      <c r="R174" s="14">
        <v>8.489905275169464E-2</v>
      </c>
      <c r="S174" s="14">
        <f>R174*0</f>
        <v>0</v>
      </c>
      <c r="T174" s="14">
        <v>0.19912195835404856</v>
      </c>
      <c r="U174" s="14">
        <f>T174*0</f>
        <v>0</v>
      </c>
      <c r="V174" s="14">
        <v>0.12715885129284382</v>
      </c>
      <c r="W174" s="14">
        <f>V174*0</f>
        <v>0</v>
      </c>
      <c r="X174" s="14">
        <v>0.13115827936018506</v>
      </c>
      <c r="Y174" s="14">
        <f>X174*0</f>
        <v>0</v>
      </c>
      <c r="Z174" s="14">
        <v>0.10604513783084171</v>
      </c>
      <c r="AA174" s="14">
        <f>Z174*0</f>
        <v>0</v>
      </c>
      <c r="AB174" s="14">
        <v>0.10249138059902058</v>
      </c>
      <c r="AC174" s="14">
        <f>AB174*0</f>
        <v>0</v>
      </c>
      <c r="AD174" s="14">
        <v>4.7097650624942734E-2</v>
      </c>
      <c r="AE174" s="14">
        <f>AD174*0</f>
        <v>0</v>
      </c>
      <c r="AF174" s="14">
        <v>8.4486372375330673E-2</v>
      </c>
      <c r="AG174" s="16">
        <f>AF174*0</f>
        <v>0</v>
      </c>
      <c r="AH174" s="16">
        <v>8.780226430453944E-2</v>
      </c>
      <c r="AI174" s="16">
        <f>AH174*0</f>
        <v>0</v>
      </c>
      <c r="AJ174" s="14">
        <v>9.6891003097424128E-2</v>
      </c>
      <c r="AK174" s="14">
        <f>AJ174*0</f>
        <v>0</v>
      </c>
      <c r="AL174" s="14">
        <v>0.15079042449122368</v>
      </c>
      <c r="AM174" s="14">
        <f>AL174*0</f>
        <v>0</v>
      </c>
      <c r="AN174" s="14">
        <v>0.14732202240445375</v>
      </c>
      <c r="AO174" s="14">
        <f>AN174*0</f>
        <v>0</v>
      </c>
      <c r="AP174" s="14">
        <v>0.1238421265639226</v>
      </c>
      <c r="AQ174" s="14">
        <f>AP174*0</f>
        <v>0</v>
      </c>
      <c r="AR174" s="14">
        <v>0.13427763522486841</v>
      </c>
      <c r="AS174" s="14">
        <f>AR174*0</f>
        <v>0</v>
      </c>
      <c r="AT174" s="14">
        <v>4.1452478472412374E-2</v>
      </c>
      <c r="AU174" s="14">
        <f>AT174*0</f>
        <v>0</v>
      </c>
      <c r="AV174" s="14">
        <v>0.21032093022938805</v>
      </c>
      <c r="AW174" s="14">
        <f>AV174*0</f>
        <v>0</v>
      </c>
      <c r="AX174" s="14">
        <v>0.14931882360048077</v>
      </c>
      <c r="AY174" s="14">
        <f>AX174*0</f>
        <v>0</v>
      </c>
      <c r="AZ174" s="14">
        <v>0.13095379353028397</v>
      </c>
      <c r="BA174" s="14">
        <f>AZ174*0</f>
        <v>0</v>
      </c>
      <c r="BB174" s="14">
        <v>9.5285090504442588E-2</v>
      </c>
      <c r="BC174" s="14">
        <f>BB174*0</f>
        <v>0</v>
      </c>
      <c r="BD174" s="14">
        <v>0.19766292387962248</v>
      </c>
      <c r="BE174" s="14">
        <f>BD174*0</f>
        <v>0</v>
      </c>
      <c r="BF174" s="14">
        <v>0.1547963963613552</v>
      </c>
      <c r="BG174" s="14">
        <f>BF174*0</f>
        <v>0</v>
      </c>
      <c r="BH174" s="14">
        <v>0.26585560018013987</v>
      </c>
      <c r="BI174" s="14">
        <f>BH174*0</f>
        <v>0</v>
      </c>
      <c r="BJ174" s="14">
        <v>0.33239325772492895</v>
      </c>
      <c r="BK174" s="14">
        <f>BJ174*0</f>
        <v>0</v>
      </c>
      <c r="BL174" s="14">
        <v>0.28583788812527228</v>
      </c>
      <c r="BM174" s="14">
        <f>BL174*0</f>
        <v>0</v>
      </c>
      <c r="BN174" s="14">
        <v>0.16275164248894164</v>
      </c>
      <c r="BO174" s="14">
        <f>BN174*0</f>
        <v>0</v>
      </c>
      <c r="BP174" s="14">
        <v>9.2959119406923849E-2</v>
      </c>
      <c r="BQ174" s="14">
        <f>BP174*0</f>
        <v>0</v>
      </c>
      <c r="BR174" s="14">
        <v>0.28962164983428479</v>
      </c>
      <c r="BS174" s="14">
        <f>BR174*0</f>
        <v>0</v>
      </c>
      <c r="BT174" s="14">
        <v>9.0578502881621892E-2</v>
      </c>
      <c r="BU174" s="14">
        <f>BT174*0</f>
        <v>0</v>
      </c>
      <c r="BV174" s="14">
        <v>7.2845992328990972E-2</v>
      </c>
      <c r="BW174" s="14">
        <f>BV174*0</f>
        <v>0</v>
      </c>
      <c r="BX174" s="14">
        <v>0.1664517150241695</v>
      </c>
      <c r="BY174" s="14">
        <f>BX174*0</f>
        <v>0</v>
      </c>
      <c r="BZ174" s="14">
        <v>0.29154096985083211</v>
      </c>
      <c r="CA174" s="14">
        <f>BZ174*0</f>
        <v>0</v>
      </c>
      <c r="CB174" s="53"/>
      <c r="CC174" s="53"/>
      <c r="CD174" s="53"/>
      <c r="CE174" s="53"/>
      <c r="CF174" s="53"/>
      <c r="CG174" s="53"/>
      <c r="CH174" s="53"/>
      <c r="CI174" s="53"/>
    </row>
    <row r="175" spans="1:87" ht="21" customHeight="1" x14ac:dyDescent="0.75">
      <c r="A175" s="171"/>
      <c r="B175" s="17" t="s">
        <v>68</v>
      </c>
      <c r="C175" s="18" t="s">
        <v>144</v>
      </c>
      <c r="D175" s="19">
        <v>0.25807834486500358</v>
      </c>
      <c r="E175" s="19">
        <f>D175*0.33</f>
        <v>8.5165853805451192E-2</v>
      </c>
      <c r="F175" s="19">
        <v>8.1090627782798658E-2</v>
      </c>
      <c r="G175" s="19">
        <f>F175*0.33</f>
        <v>2.6759907168323559E-2</v>
      </c>
      <c r="H175" s="19">
        <v>0.33602295026545465</v>
      </c>
      <c r="I175" s="19">
        <f>H175*0.33</f>
        <v>0.11088757358760004</v>
      </c>
      <c r="J175" s="19">
        <v>0.23249704691012593</v>
      </c>
      <c r="K175" s="19">
        <f>J175*0.33</f>
        <v>7.6724025480341559E-2</v>
      </c>
      <c r="L175" s="19">
        <v>0.38252934910009062</v>
      </c>
      <c r="M175" s="19">
        <f>L175*0.33</f>
        <v>0.12623468520302991</v>
      </c>
      <c r="N175" s="19">
        <v>0.32603661379559573</v>
      </c>
      <c r="O175" s="19">
        <f>N175*0.33</f>
        <v>0.1075920825525466</v>
      </c>
      <c r="P175" s="19">
        <v>0.29041714216669162</v>
      </c>
      <c r="Q175" s="19">
        <f>P175*0.33</f>
        <v>9.5837656915008243E-2</v>
      </c>
      <c r="R175" s="19">
        <v>0.15019472150722399</v>
      </c>
      <c r="S175" s="19">
        <f>R175*0.33</f>
        <v>4.956425809738392E-2</v>
      </c>
      <c r="T175" s="19">
        <v>0.2307740400726509</v>
      </c>
      <c r="U175" s="19">
        <f>T175*0.33</f>
        <v>7.6155433223974806E-2</v>
      </c>
      <c r="V175" s="19">
        <v>0.19641046599875905</v>
      </c>
      <c r="W175" s="19">
        <f>V175*0.33</f>
        <v>6.4815453779590484E-2</v>
      </c>
      <c r="X175" s="19">
        <v>0.20101942031821224</v>
      </c>
      <c r="Y175" s="19">
        <f>X175*0.33</f>
        <v>6.6336408705010036E-2</v>
      </c>
      <c r="Z175" s="19">
        <v>0.18790991031386897</v>
      </c>
      <c r="AA175" s="19">
        <f>Z175*0.33</f>
        <v>6.2010270403576762E-2</v>
      </c>
      <c r="AB175" s="19">
        <v>0.24123644039149533</v>
      </c>
      <c r="AC175" s="19">
        <f>AB175*0.33</f>
        <v>7.9608025329193463E-2</v>
      </c>
      <c r="AD175" s="19">
        <v>0.15396278412039308</v>
      </c>
      <c r="AE175" s="19">
        <f>AD175*0.33</f>
        <v>5.0807718759729718E-2</v>
      </c>
      <c r="AF175" s="19">
        <v>0.27173635840138077</v>
      </c>
      <c r="AG175" s="21">
        <f>AF175*0.33</f>
        <v>8.9672998272455659E-2</v>
      </c>
      <c r="AH175" s="21">
        <v>0.21217971523927887</v>
      </c>
      <c r="AI175" s="21">
        <f>AH175*0.33</f>
        <v>7.0019306028962031E-2</v>
      </c>
      <c r="AJ175" s="19">
        <v>0.36070151181528559</v>
      </c>
      <c r="AK175" s="19">
        <f>AJ175*0.33</f>
        <v>0.11903149889904426</v>
      </c>
      <c r="AL175" s="19">
        <v>0.31447374449156756</v>
      </c>
      <c r="AM175" s="19">
        <f>AL175*0.33</f>
        <v>0.10377633568221731</v>
      </c>
      <c r="AN175" s="19">
        <v>0.31951771304508469</v>
      </c>
      <c r="AO175" s="19">
        <f>AN175*0.33</f>
        <v>0.10544084530487795</v>
      </c>
      <c r="AP175" s="19">
        <v>0.24026036873988604</v>
      </c>
      <c r="AQ175" s="19">
        <f>AP175*0.33</f>
        <v>7.9285921684162403E-2</v>
      </c>
      <c r="AR175" s="19">
        <v>0.26604890777335005</v>
      </c>
      <c r="AS175" s="19">
        <f>AR175*0.33</f>
        <v>8.7796139565205517E-2</v>
      </c>
      <c r="AT175" s="19">
        <v>0.18101715192364914</v>
      </c>
      <c r="AU175" s="19">
        <f>AT175*0.33</f>
        <v>5.9735660134804219E-2</v>
      </c>
      <c r="AV175" s="19">
        <v>0.24357886679211474</v>
      </c>
      <c r="AW175" s="19">
        <f>AV175*0.33</f>
        <v>8.0381026041397866E-2</v>
      </c>
      <c r="AX175" s="19">
        <v>0.23598914363573853</v>
      </c>
      <c r="AY175" s="19">
        <f>AX175*0.33</f>
        <v>7.7876417399793715E-2</v>
      </c>
      <c r="AZ175" s="19">
        <v>0.2627687650268215</v>
      </c>
      <c r="BA175" s="19">
        <f>AZ175*0.33</f>
        <v>8.6713692458851105E-2</v>
      </c>
      <c r="BB175" s="19">
        <v>0.19480068458175961</v>
      </c>
      <c r="BC175" s="19">
        <f>BB175*0.33</f>
        <v>6.4284225911980672E-2</v>
      </c>
      <c r="BD175" s="19">
        <v>0.2663795591382182</v>
      </c>
      <c r="BE175" s="19">
        <f>BD175*0.33</f>
        <v>8.7905254515612014E-2</v>
      </c>
      <c r="BF175" s="19">
        <v>0.22372582056715179</v>
      </c>
      <c r="BG175" s="19">
        <f>BF175*0.33</f>
        <v>7.3829520787160097E-2</v>
      </c>
      <c r="BH175" s="19">
        <v>0.27759286402960615</v>
      </c>
      <c r="BI175" s="19">
        <f>BH175*0.33</f>
        <v>9.1605645129770027E-2</v>
      </c>
      <c r="BJ175" s="19">
        <v>0.34284686414102483</v>
      </c>
      <c r="BK175" s="19">
        <f>BJ175*0.33</f>
        <v>0.11313946516653819</v>
      </c>
      <c r="BL175" s="19">
        <v>0.20439907321524003</v>
      </c>
      <c r="BM175" s="19">
        <f>BL175*0.33</f>
        <v>6.745169416102921E-2</v>
      </c>
      <c r="BN175" s="19">
        <v>0.27447940929553316</v>
      </c>
      <c r="BO175" s="19">
        <f>BN175*0.33</f>
        <v>9.0578205067525952E-2</v>
      </c>
      <c r="BP175" s="19">
        <v>0.24201397896422461</v>
      </c>
      <c r="BQ175" s="19">
        <f>BP175*0.33</f>
        <v>7.9864613058194131E-2</v>
      </c>
      <c r="BR175" s="19">
        <v>0.1480435377666853</v>
      </c>
      <c r="BS175" s="19">
        <f>BR175*0.33</f>
        <v>4.885436746300615E-2</v>
      </c>
      <c r="BT175" s="19">
        <v>0.23431313444055557</v>
      </c>
      <c r="BU175" s="19">
        <f>BT175*0.33</f>
        <v>7.7323334365383342E-2</v>
      </c>
      <c r="BV175" s="19">
        <v>0.28720698327759075</v>
      </c>
      <c r="BW175" s="19">
        <f>BV175*0.33</f>
        <v>9.4778304481604958E-2</v>
      </c>
      <c r="BX175" s="19">
        <v>0.28853305321472961</v>
      </c>
      <c r="BY175" s="19">
        <f>BX175*0.33</f>
        <v>9.5215907560860777E-2</v>
      </c>
      <c r="BZ175" s="19">
        <v>0.30065737824366157</v>
      </c>
      <c r="CA175" s="19">
        <f>BZ175*0.33</f>
        <v>9.9216934820408317E-2</v>
      </c>
      <c r="CB175" s="53"/>
      <c r="CC175" s="53"/>
      <c r="CD175" s="53"/>
      <c r="CE175" s="53"/>
      <c r="CF175" s="53"/>
      <c r="CG175" s="53"/>
      <c r="CH175" s="53"/>
      <c r="CI175" s="53"/>
    </row>
    <row r="176" spans="1:87" ht="21" customHeight="1" x14ac:dyDescent="0.75">
      <c r="A176" s="171"/>
      <c r="B176" s="17" t="s">
        <v>69</v>
      </c>
      <c r="C176" s="18" t="s">
        <v>144</v>
      </c>
      <c r="D176" s="19">
        <v>0.33756756628520029</v>
      </c>
      <c r="E176" s="19">
        <f>D176*0.67</f>
        <v>0.2261702694110842</v>
      </c>
      <c r="F176" s="19">
        <v>0.38994814407456568</v>
      </c>
      <c r="G176" s="19">
        <f>F176*0.67</f>
        <v>0.26126525652995902</v>
      </c>
      <c r="H176" s="19">
        <v>0.29383318948386439</v>
      </c>
      <c r="I176" s="19">
        <f>H176*0.67</f>
        <v>0.19686823695418915</v>
      </c>
      <c r="J176" s="19">
        <v>0.25228077426881018</v>
      </c>
      <c r="K176" s="19">
        <f>J176*0.67</f>
        <v>0.16902811876010282</v>
      </c>
      <c r="L176" s="19">
        <v>0.25424318405836949</v>
      </c>
      <c r="M176" s="19">
        <f>L176*0.67</f>
        <v>0.17034293331910758</v>
      </c>
      <c r="N176" s="19">
        <v>0.44107308367371656</v>
      </c>
      <c r="O176" s="19">
        <f>N176*0.67</f>
        <v>0.29551896606139011</v>
      </c>
      <c r="P176" s="19">
        <v>0.37312852935206936</v>
      </c>
      <c r="Q176" s="19">
        <f>P176*0.67</f>
        <v>0.24999611466588648</v>
      </c>
      <c r="R176" s="19">
        <v>0.36698034588371514</v>
      </c>
      <c r="S176" s="19">
        <f>R176*0.67</f>
        <v>0.24587683174208916</v>
      </c>
      <c r="T176" s="19">
        <v>0.36124320021871403</v>
      </c>
      <c r="U176" s="19">
        <f>T176*0.67</f>
        <v>0.24203294414653842</v>
      </c>
      <c r="V176" s="19">
        <v>0.29216650690779788</v>
      </c>
      <c r="W176" s="19">
        <f>V176*0.67</f>
        <v>0.1957515596282246</v>
      </c>
      <c r="X176" s="19">
        <v>0.36287995027474518</v>
      </c>
      <c r="Y176" s="19">
        <f>X176*0.67</f>
        <v>0.24312956668407928</v>
      </c>
      <c r="Z176" s="19">
        <v>0.41661586755196078</v>
      </c>
      <c r="AA176" s="19">
        <f>Z176*0.67</f>
        <v>0.27913263125981375</v>
      </c>
      <c r="AB176" s="19">
        <v>0.46466437428709484</v>
      </c>
      <c r="AC176" s="19">
        <f>AB176*0.67</f>
        <v>0.31132513077235358</v>
      </c>
      <c r="AD176" s="19">
        <v>0.46378408837803492</v>
      </c>
      <c r="AE176" s="19">
        <f>AD176*0.67</f>
        <v>0.31073533921328339</v>
      </c>
      <c r="AF176" s="19">
        <v>0.32628589209900855</v>
      </c>
      <c r="AG176" s="21">
        <f>AF176*0.67</f>
        <v>0.21861154770633573</v>
      </c>
      <c r="AH176" s="21">
        <v>0.41963422338146733</v>
      </c>
      <c r="AI176" s="21">
        <f>AH176*0.67</f>
        <v>0.28115492966558314</v>
      </c>
      <c r="AJ176" s="19">
        <v>0.32669087422420617</v>
      </c>
      <c r="AK176" s="19">
        <f>AJ176*0.67</f>
        <v>0.21888288573021816</v>
      </c>
      <c r="AL176" s="19">
        <v>0.26845148802987712</v>
      </c>
      <c r="AM176" s="19">
        <f>AL176*0.67</f>
        <v>0.17986249698001769</v>
      </c>
      <c r="AN176" s="19">
        <v>0.42829905777612987</v>
      </c>
      <c r="AO176" s="19">
        <f>AN176*0.67</f>
        <v>0.28696036871000702</v>
      </c>
      <c r="AP176" s="19">
        <v>0.38892254369842272</v>
      </c>
      <c r="AQ176" s="19">
        <f>AP176*0.67</f>
        <v>0.26057810427794326</v>
      </c>
      <c r="AR176" s="19">
        <v>0.31040894299098465</v>
      </c>
      <c r="AS176" s="19">
        <f>AR176*0.67</f>
        <v>0.20797399180395973</v>
      </c>
      <c r="AT176" s="19">
        <v>0.43707997612408678</v>
      </c>
      <c r="AU176" s="19">
        <f>AT176*0.67</f>
        <v>0.29284358400313815</v>
      </c>
      <c r="AV176" s="19">
        <v>0.29009270289781069</v>
      </c>
      <c r="AW176" s="19">
        <f>AV176*0.67</f>
        <v>0.19436211094153319</v>
      </c>
      <c r="AX176" s="19">
        <v>0.26968853613155513</v>
      </c>
      <c r="AY176" s="19">
        <f>AX176*0.67</f>
        <v>0.18069131920814194</v>
      </c>
      <c r="AZ176" s="19">
        <v>0.26817399997104868</v>
      </c>
      <c r="BA176" s="19">
        <f>AZ176*0.67</f>
        <v>0.17967657998060263</v>
      </c>
      <c r="BB176" s="19">
        <v>0.37692257675723717</v>
      </c>
      <c r="BC176" s="19">
        <f>BB176*0.67</f>
        <v>0.25253812642734891</v>
      </c>
      <c r="BD176" s="19">
        <v>0.24807036776677227</v>
      </c>
      <c r="BE176" s="19">
        <f>BD176*0.67</f>
        <v>0.16620714640373743</v>
      </c>
      <c r="BF176" s="19">
        <v>0.31058793689794811</v>
      </c>
      <c r="BG176" s="19">
        <f>BF176*0.67</f>
        <v>0.20809391772162525</v>
      </c>
      <c r="BH176" s="19">
        <v>0.24864193099725443</v>
      </c>
      <c r="BI176" s="19">
        <f>BH176*0.67</f>
        <v>0.16659009376816047</v>
      </c>
      <c r="BJ176" s="19">
        <v>0.25262884220776988</v>
      </c>
      <c r="BK176" s="19">
        <f>BJ176*0.67</f>
        <v>0.16926132427920582</v>
      </c>
      <c r="BL176" s="19">
        <v>0.2615827586673391</v>
      </c>
      <c r="BM176" s="19">
        <f>BL176*0.67</f>
        <v>0.17526044830711721</v>
      </c>
      <c r="BN176" s="19">
        <v>0.33396147035203932</v>
      </c>
      <c r="BO176" s="19">
        <f>BN176*0.67</f>
        <v>0.22375418513586637</v>
      </c>
      <c r="BP176" s="19">
        <v>0.35827964846552263</v>
      </c>
      <c r="BQ176" s="19">
        <f>BP176*0.67</f>
        <v>0.24004736447190017</v>
      </c>
      <c r="BR176" s="19">
        <v>0.3004985613039769</v>
      </c>
      <c r="BS176" s="19">
        <f>BR176*0.67</f>
        <v>0.20133403607366454</v>
      </c>
      <c r="BT176" s="19">
        <v>0.3995434836811293</v>
      </c>
      <c r="BU176" s="19">
        <f>BT176*0.67</f>
        <v>0.26769413406635667</v>
      </c>
      <c r="BV176" s="19">
        <v>0.37831103984765213</v>
      </c>
      <c r="BW176" s="19">
        <f>BV176*0.67</f>
        <v>0.25346839669792692</v>
      </c>
      <c r="BX176" s="19">
        <v>0.37844351288292732</v>
      </c>
      <c r="BY176" s="19">
        <f>BX176*0.67</f>
        <v>0.25355715363156134</v>
      </c>
      <c r="BZ176" s="19">
        <v>0.24666739362350149</v>
      </c>
      <c r="CA176" s="19">
        <f>BZ176*0.67</f>
        <v>0.165267153727746</v>
      </c>
      <c r="CB176" s="53"/>
      <c r="CC176" s="53"/>
      <c r="CD176" s="53"/>
      <c r="CE176" s="53"/>
      <c r="CF176" s="53"/>
      <c r="CG176" s="53"/>
      <c r="CH176" s="53"/>
      <c r="CI176" s="53"/>
    </row>
    <row r="177" spans="1:87" ht="21" customHeight="1" x14ac:dyDescent="0.75">
      <c r="A177" s="171"/>
      <c r="B177" s="17" t="s">
        <v>70</v>
      </c>
      <c r="C177" s="18" t="s">
        <v>144</v>
      </c>
      <c r="D177" s="19">
        <v>0.21632827958092349</v>
      </c>
      <c r="E177" s="19">
        <f>D177*1</f>
        <v>0.21632827958092349</v>
      </c>
      <c r="F177" s="19">
        <v>0.33100194357489676</v>
      </c>
      <c r="G177" s="19">
        <f>F177*1</f>
        <v>0.33100194357489676</v>
      </c>
      <c r="H177" s="19">
        <v>0.11620974097388684</v>
      </c>
      <c r="I177" s="19">
        <f>H177*1</f>
        <v>0.11620974097388684</v>
      </c>
      <c r="J177" s="19">
        <v>0.29264913508117307</v>
      </c>
      <c r="K177" s="19">
        <f>J177*1</f>
        <v>0.29264913508117307</v>
      </c>
      <c r="L177" s="19">
        <v>8.8180531023131184E-2</v>
      </c>
      <c r="M177" s="19">
        <f>L177*1</f>
        <v>8.8180531023131184E-2</v>
      </c>
      <c r="N177" s="19">
        <v>9.1782755504151367E-2</v>
      </c>
      <c r="O177" s="19">
        <f>N177*1</f>
        <v>9.1782755504151367E-2</v>
      </c>
      <c r="P177" s="19">
        <v>9.4595981471339213E-2</v>
      </c>
      <c r="Q177" s="19">
        <f>P177*1</f>
        <v>9.4595981471339213E-2</v>
      </c>
      <c r="R177" s="19">
        <v>0.39330415245015066</v>
      </c>
      <c r="S177" s="19">
        <f>R177*1</f>
        <v>0.39330415245015066</v>
      </c>
      <c r="T177" s="19">
        <v>0.1754073509378406</v>
      </c>
      <c r="U177" s="19">
        <f>T177*1</f>
        <v>0.1754073509378406</v>
      </c>
      <c r="V177" s="19">
        <v>0.26467463906860267</v>
      </c>
      <c r="W177" s="19">
        <f>V177*1</f>
        <v>0.26467463906860267</v>
      </c>
      <c r="X177" s="19">
        <v>0.22896658206238271</v>
      </c>
      <c r="Y177" s="19">
        <f>X177*1</f>
        <v>0.22896658206238271</v>
      </c>
      <c r="Z177" s="19">
        <v>0.21209092849999484</v>
      </c>
      <c r="AA177" s="19">
        <f>Z177*1</f>
        <v>0.21209092849999484</v>
      </c>
      <c r="AB177" s="19">
        <v>0.15126404263323542</v>
      </c>
      <c r="AC177" s="19">
        <f>AB177*1</f>
        <v>0.15126404263323542</v>
      </c>
      <c r="AD177" s="19">
        <v>0.29790021805020683</v>
      </c>
      <c r="AE177" s="19">
        <f>AD177*1</f>
        <v>0.29790021805020683</v>
      </c>
      <c r="AF177" s="19">
        <v>0.21230904102134429</v>
      </c>
      <c r="AG177" s="21">
        <f>AF177*1</f>
        <v>0.21230904102134429</v>
      </c>
      <c r="AH177" s="21">
        <v>0.21995560233035044</v>
      </c>
      <c r="AI177" s="21">
        <f>AH177*1</f>
        <v>0.21995560233035044</v>
      </c>
      <c r="AJ177" s="19">
        <v>0.16174749894180696</v>
      </c>
      <c r="AK177" s="19">
        <f>AJ177*1</f>
        <v>0.16174749894180696</v>
      </c>
      <c r="AL177" s="19">
        <v>0.1485445992052562</v>
      </c>
      <c r="AM177" s="19">
        <f>AL177*1</f>
        <v>0.1485445992052562</v>
      </c>
      <c r="AN177" s="19">
        <v>5.6332958803922625E-2</v>
      </c>
      <c r="AO177" s="19">
        <f>AN177*1</f>
        <v>5.6332958803922625E-2</v>
      </c>
      <c r="AP177" s="19">
        <v>0.18197344095610832</v>
      </c>
      <c r="AQ177" s="19">
        <f>AP177*1</f>
        <v>0.18197344095610832</v>
      </c>
      <c r="AR177" s="19">
        <v>0.18039780669069408</v>
      </c>
      <c r="AS177" s="19">
        <f>AR177*1</f>
        <v>0.18039780669069408</v>
      </c>
      <c r="AT177" s="19">
        <v>0.33414439509636112</v>
      </c>
      <c r="AU177" s="19">
        <f>AT177*1</f>
        <v>0.33414439509636112</v>
      </c>
      <c r="AV177" s="19">
        <v>0.21326092171334202</v>
      </c>
      <c r="AW177" s="19">
        <f>AV177*1</f>
        <v>0.21326092171334202</v>
      </c>
      <c r="AX177" s="19">
        <v>0.21610569360653334</v>
      </c>
      <c r="AY177" s="19">
        <f>AX177*1</f>
        <v>0.21610569360653334</v>
      </c>
      <c r="AZ177" s="19">
        <v>0.28363210761823876</v>
      </c>
      <c r="BA177" s="19">
        <f>AZ177*1</f>
        <v>0.28363210761823876</v>
      </c>
      <c r="BB177" s="19">
        <v>0.31695483129288793</v>
      </c>
      <c r="BC177" s="19">
        <f>BB177*1</f>
        <v>0.31695483129288793</v>
      </c>
      <c r="BD177" s="19">
        <v>0.15057079801590731</v>
      </c>
      <c r="BE177" s="19">
        <f>BD177*1</f>
        <v>0.15057079801590731</v>
      </c>
      <c r="BF177" s="19">
        <v>0.27117562947344453</v>
      </c>
      <c r="BG177" s="19">
        <f>BF177*1</f>
        <v>0.27117562947344453</v>
      </c>
      <c r="BH177" s="19">
        <v>0.14675755719426598</v>
      </c>
      <c r="BI177" s="19">
        <f>BH177*1</f>
        <v>0.14675755719426598</v>
      </c>
      <c r="BJ177" s="19">
        <v>5.4779942206387905E-2</v>
      </c>
      <c r="BK177" s="19">
        <f>BJ177*1</f>
        <v>5.4779942206387905E-2</v>
      </c>
      <c r="BL177" s="19">
        <v>0.15658019692479552</v>
      </c>
      <c r="BM177" s="19">
        <f>BL177*1</f>
        <v>0.15658019692479552</v>
      </c>
      <c r="BN177" s="19">
        <v>6.4387830593698431E-2</v>
      </c>
      <c r="BO177" s="19">
        <f>BN177*1</f>
        <v>6.4387830593698431E-2</v>
      </c>
      <c r="BP177" s="19">
        <v>0.12990282086248545</v>
      </c>
      <c r="BQ177" s="19">
        <f>BP177*1</f>
        <v>0.12990282086248545</v>
      </c>
      <c r="BR177" s="19">
        <v>0.22556142578530169</v>
      </c>
      <c r="BS177" s="19">
        <f>BR177*1</f>
        <v>0.22556142578530169</v>
      </c>
      <c r="BT177" s="19">
        <v>0.25320838625170988</v>
      </c>
      <c r="BU177" s="19">
        <f>BT177*1</f>
        <v>0.25320838625170988</v>
      </c>
      <c r="BV177" s="19">
        <v>0.1667141169914623</v>
      </c>
      <c r="BW177" s="19">
        <f>BV177*1</f>
        <v>0.1667141169914623</v>
      </c>
      <c r="BX177" s="19">
        <v>9.367650849328546E-2</v>
      </c>
      <c r="BY177" s="19">
        <f>BX177*1</f>
        <v>9.367650849328546E-2</v>
      </c>
      <c r="BZ177" s="19">
        <v>0.10047296234618777</v>
      </c>
      <c r="CA177" s="19">
        <f>BZ177*1</f>
        <v>0.10047296234618777</v>
      </c>
      <c r="CB177" s="53"/>
      <c r="CC177" s="53"/>
      <c r="CD177" s="53"/>
      <c r="CE177" s="53"/>
      <c r="CF177" s="53"/>
      <c r="CG177" s="53"/>
      <c r="CH177" s="53"/>
      <c r="CI177" s="53"/>
    </row>
    <row r="178" spans="1:87" ht="39.950000000000003" customHeight="1" x14ac:dyDescent="0.75">
      <c r="A178" s="171"/>
      <c r="B178" s="17" t="s">
        <v>59</v>
      </c>
      <c r="C178" s="18" t="s">
        <v>144</v>
      </c>
      <c r="D178" s="19">
        <v>6.1732453380971816E-2</v>
      </c>
      <c r="E178" s="19">
        <f>D178*0</f>
        <v>0</v>
      </c>
      <c r="F178" s="19">
        <v>4.7209554857550164E-2</v>
      </c>
      <c r="G178" s="19">
        <f>F178*0</f>
        <v>0</v>
      </c>
      <c r="H178" s="19">
        <v>3.1900479209202109E-2</v>
      </c>
      <c r="I178" s="19">
        <f>H178*0</f>
        <v>0</v>
      </c>
      <c r="J178" s="19">
        <v>4.4339205878010358E-2</v>
      </c>
      <c r="K178" s="19">
        <f>J178*0</f>
        <v>0</v>
      </c>
      <c r="L178" s="19">
        <v>6.6349385530215757E-2</v>
      </c>
      <c r="M178" s="19">
        <f>L178*0</f>
        <v>0</v>
      </c>
      <c r="N178" s="19">
        <v>2.7256645049138335E-2</v>
      </c>
      <c r="O178" s="19">
        <f>N178*0</f>
        <v>0</v>
      </c>
      <c r="P178" s="19">
        <v>0.11569440895447762</v>
      </c>
      <c r="Q178" s="19">
        <f>P178*0</f>
        <v>0</v>
      </c>
      <c r="R178" s="19">
        <v>4.621727407216193E-3</v>
      </c>
      <c r="S178" s="19">
        <f>R178*0</f>
        <v>0</v>
      </c>
      <c r="T178" s="19">
        <v>3.3453450416741547E-2</v>
      </c>
      <c r="U178" s="19">
        <f>T178*0</f>
        <v>0</v>
      </c>
      <c r="V178" s="19">
        <v>0.11958953673199173</v>
      </c>
      <c r="W178" s="19">
        <f>V178*0</f>
        <v>0</v>
      </c>
      <c r="X178" s="19">
        <v>7.5975767984477083E-2</v>
      </c>
      <c r="Y178" s="19">
        <f>X178*0</f>
        <v>0</v>
      </c>
      <c r="Z178" s="19">
        <v>7.7338155803339192E-2</v>
      </c>
      <c r="AA178" s="19">
        <f>Z178*0</f>
        <v>0</v>
      </c>
      <c r="AB178" s="19">
        <v>4.0343762089153315E-2</v>
      </c>
      <c r="AC178" s="19">
        <f>AB178*0</f>
        <v>0</v>
      </c>
      <c r="AD178" s="19">
        <v>3.725525882642141E-2</v>
      </c>
      <c r="AE178" s="19">
        <f>AD178*0</f>
        <v>0</v>
      </c>
      <c r="AF178" s="19">
        <v>0.10518233610293634</v>
      </c>
      <c r="AG178" s="21">
        <f>AF178*0</f>
        <v>0</v>
      </c>
      <c r="AH178" s="21">
        <v>6.0428194744367586E-2</v>
      </c>
      <c r="AI178" s="21">
        <f>AH178*0</f>
        <v>0</v>
      </c>
      <c r="AJ178" s="19">
        <v>5.396911192128042E-2</v>
      </c>
      <c r="AK178" s="19">
        <f>AJ178*0</f>
        <v>0</v>
      </c>
      <c r="AL178" s="19">
        <v>0.11773974378207405</v>
      </c>
      <c r="AM178" s="19">
        <f>AL178*0</f>
        <v>0</v>
      </c>
      <c r="AN178" s="19">
        <v>4.8528247970409465E-2</v>
      </c>
      <c r="AO178" s="19">
        <f>AN178*0</f>
        <v>0</v>
      </c>
      <c r="AP178" s="19">
        <v>6.5001520041655977E-2</v>
      </c>
      <c r="AQ178" s="19">
        <f>AP178*0</f>
        <v>0</v>
      </c>
      <c r="AR178" s="19">
        <v>0.10886670732010539</v>
      </c>
      <c r="AS178" s="19">
        <f>AR178*0</f>
        <v>0</v>
      </c>
      <c r="AT178" s="19">
        <v>6.3059983834930231E-3</v>
      </c>
      <c r="AU178" s="19">
        <f>AT178*0</f>
        <v>0</v>
      </c>
      <c r="AV178" s="19">
        <v>4.2746578367344454E-2</v>
      </c>
      <c r="AW178" s="19">
        <f>AV178*0</f>
        <v>0</v>
      </c>
      <c r="AX178" s="19">
        <v>0.12889780302569542</v>
      </c>
      <c r="AY178" s="19">
        <f>AX178*0</f>
        <v>0</v>
      </c>
      <c r="AZ178" s="19">
        <v>5.4471333853607848E-2</v>
      </c>
      <c r="BA178" s="19">
        <f>AZ178*0</f>
        <v>0</v>
      </c>
      <c r="BB178" s="19">
        <v>1.6036816863676213E-2</v>
      </c>
      <c r="BC178" s="19">
        <f>BB178*0</f>
        <v>0</v>
      </c>
      <c r="BD178" s="19">
        <v>0.13731635119947486</v>
      </c>
      <c r="BE178" s="19">
        <f>BD178*0</f>
        <v>0</v>
      </c>
      <c r="BF178" s="19">
        <v>3.9714216700097914E-2</v>
      </c>
      <c r="BG178" s="19">
        <f>BF178*0</f>
        <v>0</v>
      </c>
      <c r="BH178" s="19">
        <v>6.1152047598733474E-2</v>
      </c>
      <c r="BI178" s="19">
        <f>BH178*0</f>
        <v>0</v>
      </c>
      <c r="BJ178" s="19">
        <v>1.7351093719886822E-2</v>
      </c>
      <c r="BK178" s="19">
        <f>BJ178*0</f>
        <v>0</v>
      </c>
      <c r="BL178" s="19">
        <v>9.1600083067349736E-2</v>
      </c>
      <c r="BM178" s="19">
        <f>BL178*0</f>
        <v>0</v>
      </c>
      <c r="BN178" s="19">
        <v>0.16441964726978434</v>
      </c>
      <c r="BO178" s="19">
        <f>BN178*0</f>
        <v>0</v>
      </c>
      <c r="BP178" s="19">
        <v>0.17684443230083946</v>
      </c>
      <c r="BQ178" s="19">
        <f>BP178*0</f>
        <v>0</v>
      </c>
      <c r="BR178" s="19">
        <v>3.627482530975356E-2</v>
      </c>
      <c r="BS178" s="19">
        <f>BR178*0</f>
        <v>0</v>
      </c>
      <c r="BT178" s="19">
        <v>2.2356492744980468E-2</v>
      </c>
      <c r="BU178" s="19">
        <f>BT178*0</f>
        <v>0</v>
      </c>
      <c r="BV178" s="19">
        <v>9.4921867554300099E-2</v>
      </c>
      <c r="BW178" s="19">
        <f>BV178*0</f>
        <v>0</v>
      </c>
      <c r="BX178" s="19">
        <v>7.289521038488489E-2</v>
      </c>
      <c r="BY178" s="19">
        <f>BX178*0</f>
        <v>0</v>
      </c>
      <c r="BZ178" s="19">
        <v>6.066129593581536E-2</v>
      </c>
      <c r="CA178" s="19">
        <f>BZ178*0</f>
        <v>0</v>
      </c>
      <c r="CB178" s="53"/>
      <c r="CC178" s="53"/>
      <c r="CD178" s="53"/>
      <c r="CE178" s="53"/>
      <c r="CF178" s="53"/>
      <c r="CG178" s="53"/>
      <c r="CH178" s="53"/>
      <c r="CI178" s="53"/>
    </row>
    <row r="179" spans="1:87" ht="20.5" customHeight="1" x14ac:dyDescent="0.75">
      <c r="A179" s="172"/>
      <c r="B179" s="7" t="s">
        <v>147</v>
      </c>
      <c r="C179" s="8"/>
      <c r="D179" s="29"/>
      <c r="E179" s="34">
        <f>(E174+E175+E176+E177+E178)</f>
        <v>0.52766440279745885</v>
      </c>
      <c r="F179" s="34"/>
      <c r="G179" s="34">
        <f>(G174+G175+G176+G177+G178)</f>
        <v>0.61902710727317933</v>
      </c>
      <c r="H179" s="34"/>
      <c r="I179" s="34">
        <f>(I174+I175+I176+I177+I178)</f>
        <v>0.42396555151567605</v>
      </c>
      <c r="J179" s="34"/>
      <c r="K179" s="87">
        <f>(K174+K175+K176+K177+K178)</f>
        <v>0.53840127932161752</v>
      </c>
      <c r="L179" s="34"/>
      <c r="M179" s="34">
        <f>(M174+M175+M176+M177+M178)</f>
        <v>0.38475814954526866</v>
      </c>
      <c r="N179" s="34"/>
      <c r="O179" s="34">
        <f>(O174+O175+O176+O177+O178)</f>
        <v>0.49489380411808809</v>
      </c>
      <c r="P179" s="34"/>
      <c r="Q179" s="34">
        <f>(Q174+Q175+Q176+Q177+Q178)</f>
        <v>0.44042975305223397</v>
      </c>
      <c r="R179" s="34"/>
      <c r="S179" s="34">
        <f>(S174+S175+S176+S177+S178)</f>
        <v>0.68874524228962375</v>
      </c>
      <c r="T179" s="34"/>
      <c r="U179" s="34">
        <f>(U174+U175+U176+U177+U178)</f>
        <v>0.4935957283083538</v>
      </c>
      <c r="V179" s="34"/>
      <c r="W179" s="34">
        <f>(W174+W175+W176+W177+W178)</f>
        <v>0.52524165247641774</v>
      </c>
      <c r="X179" s="34"/>
      <c r="Y179" s="87">
        <f>(Y174+Y175+Y176+Y177+Y178)</f>
        <v>0.538432557451472</v>
      </c>
      <c r="Z179" s="34"/>
      <c r="AA179" s="34">
        <f>(AA174+AA175+AA176+AA177+AA178)</f>
        <v>0.55323383016338534</v>
      </c>
      <c r="AB179" s="34"/>
      <c r="AC179" s="34">
        <f>(AC174+AC175+AC176+AC177+AC178)</f>
        <v>0.54219719873478245</v>
      </c>
      <c r="AD179" s="34"/>
      <c r="AE179" s="34">
        <f>(AE174+AE175+AE176+AE177+AE178)</f>
        <v>0.65944327602321995</v>
      </c>
      <c r="AF179" s="34"/>
      <c r="AG179" s="34">
        <f>(AG174+AG175+AG176+AG177+AG178)</f>
        <v>0.52059358700013569</v>
      </c>
      <c r="AH179" s="34"/>
      <c r="AI179" s="34">
        <f>(AI174+AI175+AI176+AI177+AI178)</f>
        <v>0.5711298380248957</v>
      </c>
      <c r="AJ179" s="34"/>
      <c r="AK179" s="34">
        <f>(AK174+AK175+AK176+AK177+AK178)</f>
        <v>0.49966188357106939</v>
      </c>
      <c r="AL179" s="34"/>
      <c r="AM179" s="34">
        <f>(AM174+AM175+AM176+AM177+AM178)</f>
        <v>0.4321834318674912</v>
      </c>
      <c r="AN179" s="34"/>
      <c r="AO179" s="34">
        <f>(AO174+AO175+AO176+AO177+AO178)</f>
        <v>0.44873417281880762</v>
      </c>
      <c r="AP179" s="34"/>
      <c r="AQ179" s="34">
        <f>(AQ174+AQ175+AQ176+AQ177+AQ178)</f>
        <v>0.52183746691821398</v>
      </c>
      <c r="AR179" s="34"/>
      <c r="AS179" s="34">
        <f>(AS174+AS175+AS176+AS177+AS178)</f>
        <v>0.47616793805985935</v>
      </c>
      <c r="AT179" s="34"/>
      <c r="AU179" s="34">
        <f>(AU174+AU175+AU176+AU177+AU178)</f>
        <v>0.68672363923430346</v>
      </c>
      <c r="AV179" s="34"/>
      <c r="AW179" s="34">
        <f>(AW174+AW175+AW176+AW177+AW178)</f>
        <v>0.48800405869627306</v>
      </c>
      <c r="AX179" s="34"/>
      <c r="AY179" s="34">
        <f>(AY174+AY175+AY176+AY177+AY178)</f>
        <v>0.47467343021446895</v>
      </c>
      <c r="AZ179" s="34"/>
      <c r="BA179" s="34">
        <f>(BA174+BA175+BA176+BA177+BA178)</f>
        <v>0.55002238005769244</v>
      </c>
      <c r="BB179" s="34"/>
      <c r="BC179" s="34">
        <f>(BC174+BC175+BC176+BC177+BC178)</f>
        <v>0.63377718363221747</v>
      </c>
      <c r="BD179" s="34"/>
      <c r="BE179" s="34">
        <f>(BE174+BE175+BE176+BE177+BE178)</f>
        <v>0.40468319893525673</v>
      </c>
      <c r="BF179" s="34"/>
      <c r="BG179" s="34">
        <f>(BG174+BG175+BG176+BG177+BG178)</f>
        <v>0.55309906798222985</v>
      </c>
      <c r="BH179" s="34"/>
      <c r="BI179" s="34">
        <f>(BI174+BI175+BI176+BI177+BI178)</f>
        <v>0.40495329609219649</v>
      </c>
      <c r="BJ179" s="34"/>
      <c r="BK179" s="34">
        <f>(BK174+BK175+BK176+BK177+BK178)</f>
        <v>0.33718073165213192</v>
      </c>
      <c r="BL179" s="34"/>
      <c r="BM179" s="34">
        <f>(BM174+BM175+BM176+BM177+BM178)</f>
        <v>0.39929233939294195</v>
      </c>
      <c r="BN179" s="34"/>
      <c r="BO179" s="34">
        <f>(BO174+BO175+BO176+BO177+BO178)</f>
        <v>0.37872022079709078</v>
      </c>
      <c r="BP179" s="34"/>
      <c r="BQ179" s="34">
        <f>(BQ174+BQ175+BQ176+BQ177+BQ178)</f>
        <v>0.44981479839257976</v>
      </c>
      <c r="BR179" s="34"/>
      <c r="BS179" s="34">
        <f>(BS174+BS175+BS176+BS177+BS178)</f>
        <v>0.47574982932197241</v>
      </c>
      <c r="BT179" s="34"/>
      <c r="BU179" s="34">
        <f>(BU174+BU175+BU176+BU177+BU178)</f>
        <v>0.59822585468344991</v>
      </c>
      <c r="BV179" s="34"/>
      <c r="BW179" s="34">
        <f>(BW174+BW175+BW176+BW177+BW178)</f>
        <v>0.51496081817099415</v>
      </c>
      <c r="BX179" s="34"/>
      <c r="BY179" s="34">
        <f>(BY174+BY175+BY176+BY177+BY178)</f>
        <v>0.44244956968570759</v>
      </c>
      <c r="BZ179" s="34"/>
      <c r="CA179" s="34">
        <f>(CA174+CA175+CA176+CA177+CA178)</f>
        <v>0.36495705089434205</v>
      </c>
      <c r="CB179" s="53"/>
      <c r="CC179" s="53"/>
      <c r="CD179" s="53"/>
      <c r="CE179" s="53"/>
      <c r="CF179" s="53"/>
      <c r="CG179" s="53"/>
      <c r="CH179" s="53"/>
      <c r="CI179" s="53"/>
    </row>
    <row r="180" spans="1:87" ht="21" customHeight="1" thickBot="1" x14ac:dyDescent="0.9">
      <c r="A180" s="172"/>
      <c r="B180" s="7" t="s">
        <v>40</v>
      </c>
      <c r="C180" s="8" t="s">
        <v>143</v>
      </c>
      <c r="D180" s="24">
        <v>855</v>
      </c>
      <c r="E180" s="24"/>
      <c r="F180" s="24">
        <v>851</v>
      </c>
      <c r="G180" s="24"/>
      <c r="H180" s="24">
        <v>861</v>
      </c>
      <c r="I180" s="24"/>
      <c r="J180" s="24">
        <v>871</v>
      </c>
      <c r="K180" s="24"/>
      <c r="L180" s="24">
        <v>862</v>
      </c>
      <c r="M180" s="24"/>
      <c r="N180" s="24">
        <v>857</v>
      </c>
      <c r="O180" s="24"/>
      <c r="P180" s="24">
        <v>849</v>
      </c>
      <c r="Q180" s="24"/>
      <c r="R180" s="24">
        <v>854</v>
      </c>
      <c r="S180" s="24"/>
      <c r="T180" s="24">
        <v>861</v>
      </c>
      <c r="U180" s="24"/>
      <c r="V180" s="24">
        <v>852</v>
      </c>
      <c r="W180" s="24"/>
      <c r="X180" s="24">
        <v>871</v>
      </c>
      <c r="Y180" s="24"/>
      <c r="Z180" s="24">
        <v>853</v>
      </c>
      <c r="AA180" s="24"/>
      <c r="AB180" s="24">
        <v>848</v>
      </c>
      <c r="AC180" s="24"/>
      <c r="AD180" s="24">
        <v>869</v>
      </c>
      <c r="AE180" s="24"/>
      <c r="AF180" s="24">
        <v>882</v>
      </c>
      <c r="AG180" s="25"/>
      <c r="AH180" s="25">
        <v>849</v>
      </c>
      <c r="AI180" s="25"/>
      <c r="AJ180" s="24">
        <v>851</v>
      </c>
      <c r="AK180" s="24"/>
      <c r="AL180" s="24">
        <v>857</v>
      </c>
      <c r="AM180" s="24"/>
      <c r="AN180" s="24">
        <v>857</v>
      </c>
      <c r="AO180" s="24"/>
      <c r="AP180" s="24">
        <v>859</v>
      </c>
      <c r="AQ180" s="24"/>
      <c r="AR180" s="24">
        <v>853</v>
      </c>
      <c r="AS180" s="24"/>
      <c r="AT180" s="24">
        <v>855</v>
      </c>
      <c r="AU180" s="24"/>
      <c r="AV180" s="24">
        <v>861</v>
      </c>
      <c r="AW180" s="24"/>
      <c r="AX180" s="24">
        <v>849</v>
      </c>
      <c r="AY180" s="24"/>
      <c r="AZ180" s="24">
        <v>855</v>
      </c>
      <c r="BA180" s="24"/>
      <c r="BB180" s="24">
        <v>846</v>
      </c>
      <c r="BC180" s="24"/>
      <c r="BD180" s="24">
        <v>878</v>
      </c>
      <c r="BE180" s="24"/>
      <c r="BF180" s="24">
        <v>853</v>
      </c>
      <c r="BG180" s="24"/>
      <c r="BH180" s="24">
        <v>860</v>
      </c>
      <c r="BI180" s="24"/>
      <c r="BJ180" s="24">
        <v>855</v>
      </c>
      <c r="BK180" s="24"/>
      <c r="BL180" s="24">
        <v>853</v>
      </c>
      <c r="BM180" s="24"/>
      <c r="BN180" s="24">
        <v>839</v>
      </c>
      <c r="BO180" s="24"/>
      <c r="BP180" s="24">
        <v>855</v>
      </c>
      <c r="BQ180" s="24"/>
      <c r="BR180" s="24">
        <v>856</v>
      </c>
      <c r="BS180" s="24"/>
      <c r="BT180" s="24">
        <v>865</v>
      </c>
      <c r="BU180" s="24"/>
      <c r="BV180" s="24">
        <v>846</v>
      </c>
      <c r="BW180" s="24"/>
      <c r="BX180" s="24">
        <v>851</v>
      </c>
      <c r="BY180" s="24"/>
      <c r="BZ180" s="24">
        <v>853</v>
      </c>
      <c r="CA180" s="24"/>
      <c r="CB180" s="53"/>
      <c r="CC180" s="53"/>
      <c r="CD180" s="53"/>
      <c r="CE180" s="53"/>
      <c r="CF180" s="53"/>
      <c r="CG180" s="53"/>
      <c r="CH180" s="53"/>
      <c r="CI180" s="53"/>
    </row>
    <row r="181" spans="1:87" ht="20.149999999999999" customHeight="1" x14ac:dyDescent="0.75">
      <c r="A181" s="170" t="s">
        <v>104</v>
      </c>
      <c r="B181" s="12" t="s">
        <v>67</v>
      </c>
      <c r="C181" s="13" t="s">
        <v>144</v>
      </c>
      <c r="D181" s="14">
        <v>0.15209617627350713</v>
      </c>
      <c r="E181" s="14">
        <f>D181*0</f>
        <v>0</v>
      </c>
      <c r="F181" s="14">
        <v>0.19778120561816226</v>
      </c>
      <c r="G181" s="14">
        <f>F181*0</f>
        <v>0</v>
      </c>
      <c r="H181" s="14">
        <v>0.41098643163920268</v>
      </c>
      <c r="I181" s="14">
        <f>H181*0</f>
        <v>0</v>
      </c>
      <c r="J181" s="14">
        <v>0.35481579891652154</v>
      </c>
      <c r="K181" s="14">
        <f>J181*0</f>
        <v>0</v>
      </c>
      <c r="L181" s="14">
        <v>0.13148820074611356</v>
      </c>
      <c r="M181" s="14">
        <f>L181*0</f>
        <v>0</v>
      </c>
      <c r="N181" s="14">
        <v>0.17037052899198529</v>
      </c>
      <c r="O181" s="14">
        <f>N181*0</f>
        <v>0</v>
      </c>
      <c r="P181" s="14">
        <v>8.9628323598547846E-2</v>
      </c>
      <c r="Q181" s="14">
        <f>P181*0</f>
        <v>0</v>
      </c>
      <c r="R181" s="14">
        <v>0.20930958064344479</v>
      </c>
      <c r="S181" s="14">
        <f>R181*0</f>
        <v>0</v>
      </c>
      <c r="T181" s="14">
        <v>0.15708833385984425</v>
      </c>
      <c r="U181" s="14">
        <f>T181*0</f>
        <v>0</v>
      </c>
      <c r="V181" s="14">
        <v>0.14857807838005072</v>
      </c>
      <c r="W181" s="14">
        <f>V181*0</f>
        <v>0</v>
      </c>
      <c r="X181" s="14">
        <v>7.299640917552859E-2</v>
      </c>
      <c r="Y181" s="14">
        <f>X181*0</f>
        <v>0</v>
      </c>
      <c r="Z181" s="14">
        <v>9.9871520394246044E-2</v>
      </c>
      <c r="AA181" s="14">
        <f>Z181*0</f>
        <v>0</v>
      </c>
      <c r="AB181" s="14">
        <v>0.12222653159950003</v>
      </c>
      <c r="AC181" s="14">
        <f>AB181*0</f>
        <v>0</v>
      </c>
      <c r="AD181" s="14">
        <v>9.7884903215842575E-2</v>
      </c>
      <c r="AE181" s="14">
        <f>AD181*0</f>
        <v>0</v>
      </c>
      <c r="AF181" s="14">
        <v>0.14173436828017108</v>
      </c>
      <c r="AG181" s="16">
        <f>AF181*0</f>
        <v>0</v>
      </c>
      <c r="AH181" s="16">
        <v>7.4850258046177856E-2</v>
      </c>
      <c r="AI181" s="16">
        <f>AH181*0</f>
        <v>0</v>
      </c>
      <c r="AJ181" s="14">
        <v>0.10020746509789419</v>
      </c>
      <c r="AK181" s="14">
        <f>AJ181*0</f>
        <v>0</v>
      </c>
      <c r="AL181" s="14">
        <v>0.12903136896438225</v>
      </c>
      <c r="AM181" s="14">
        <f>AL181*0</f>
        <v>0</v>
      </c>
      <c r="AN181" s="14">
        <v>0.18280699130152878</v>
      </c>
      <c r="AO181" s="14">
        <f>AN181*0</f>
        <v>0</v>
      </c>
      <c r="AP181" s="14">
        <v>9.6685934768926979E-2</v>
      </c>
      <c r="AQ181" s="14">
        <f>AP181*0</f>
        <v>0</v>
      </c>
      <c r="AR181" s="14">
        <v>0.16301208048360721</v>
      </c>
      <c r="AS181" s="14">
        <f>AR181*0</f>
        <v>0</v>
      </c>
      <c r="AT181" s="14">
        <v>2.2569972970406464E-2</v>
      </c>
      <c r="AU181" s="14">
        <f>AT181*0</f>
        <v>0</v>
      </c>
      <c r="AV181" s="14">
        <v>0.16457385287786111</v>
      </c>
      <c r="AW181" s="14">
        <f>AV181*0</f>
        <v>0</v>
      </c>
      <c r="AX181" s="14">
        <v>0.10463150762860948</v>
      </c>
      <c r="AY181" s="14">
        <f>AX181*0</f>
        <v>0</v>
      </c>
      <c r="AZ181" s="14">
        <v>0.19192921554633441</v>
      </c>
      <c r="BA181" s="14">
        <f>AZ181*0</f>
        <v>0</v>
      </c>
      <c r="BB181" s="14">
        <v>0.26469391366354661</v>
      </c>
      <c r="BC181" s="14">
        <f>BB181*0</f>
        <v>0</v>
      </c>
      <c r="BD181" s="14">
        <v>0.16469707620171092</v>
      </c>
      <c r="BE181" s="14">
        <f>BD181*0</f>
        <v>0</v>
      </c>
      <c r="BF181" s="14">
        <v>0.14715520273552565</v>
      </c>
      <c r="BG181" s="14">
        <f>BF181*0</f>
        <v>0</v>
      </c>
      <c r="BH181" s="14">
        <v>0.36118716464227857</v>
      </c>
      <c r="BI181" s="14">
        <f>BH181*0</f>
        <v>0</v>
      </c>
      <c r="BJ181" s="14">
        <v>0.38289832616964764</v>
      </c>
      <c r="BK181" s="14">
        <f>BJ181*0</f>
        <v>0</v>
      </c>
      <c r="BL181" s="14">
        <v>0.22479123383518262</v>
      </c>
      <c r="BM181" s="14">
        <f>BL181*0</f>
        <v>0</v>
      </c>
      <c r="BN181" s="14">
        <v>3.5243597143758916E-2</v>
      </c>
      <c r="BO181" s="14">
        <f>BN181*0</f>
        <v>0</v>
      </c>
      <c r="BP181" s="14">
        <v>0.10794967261903231</v>
      </c>
      <c r="BQ181" s="14">
        <f>BP181*0</f>
        <v>0</v>
      </c>
      <c r="BR181" s="14">
        <v>0.32551155709768426</v>
      </c>
      <c r="BS181" s="14">
        <f>BR181*0</f>
        <v>0</v>
      </c>
      <c r="BT181" s="14">
        <v>0.11177480262721468</v>
      </c>
      <c r="BU181" s="14">
        <f>BT181*0</f>
        <v>0</v>
      </c>
      <c r="BV181" s="14">
        <v>0.1464417280911596</v>
      </c>
      <c r="BW181" s="14">
        <f>BV181*0</f>
        <v>0</v>
      </c>
      <c r="BX181" s="14">
        <v>0.13864380892877884</v>
      </c>
      <c r="BY181" s="14">
        <f>BX181*0</f>
        <v>0</v>
      </c>
      <c r="BZ181" s="14">
        <v>0.33787279378261531</v>
      </c>
      <c r="CA181" s="14">
        <f>BZ181*0</f>
        <v>0</v>
      </c>
      <c r="CB181" s="53"/>
      <c r="CC181" s="53"/>
      <c r="CD181" s="53"/>
      <c r="CE181" s="53"/>
      <c r="CF181" s="53"/>
      <c r="CG181" s="53"/>
      <c r="CH181" s="53"/>
      <c r="CI181" s="53"/>
    </row>
    <row r="182" spans="1:87" ht="20.149999999999999" customHeight="1" x14ac:dyDescent="0.75">
      <c r="A182" s="171"/>
      <c r="B182" s="17" t="s">
        <v>68</v>
      </c>
      <c r="C182" s="18" t="s">
        <v>144</v>
      </c>
      <c r="D182" s="19">
        <v>0.25765546042770393</v>
      </c>
      <c r="E182" s="19">
        <f>D182*0.33</f>
        <v>8.5026301941142302E-2</v>
      </c>
      <c r="F182" s="19">
        <v>0.16106041048866099</v>
      </c>
      <c r="G182" s="19">
        <f>F182*0.33</f>
        <v>5.3149935461258131E-2</v>
      </c>
      <c r="H182" s="19">
        <v>0.26085989877494348</v>
      </c>
      <c r="I182" s="19">
        <f>H182*0.33</f>
        <v>8.6083766595731345E-2</v>
      </c>
      <c r="J182" s="19">
        <v>0.21915122693603084</v>
      </c>
      <c r="K182" s="19">
        <f>J182*0.33</f>
        <v>7.2319904888890174E-2</v>
      </c>
      <c r="L182" s="19">
        <v>0.1808320809005351</v>
      </c>
      <c r="M182" s="19">
        <f>L182*0.33</f>
        <v>5.9674586697176582E-2</v>
      </c>
      <c r="N182" s="19">
        <v>0.31073766176636886</v>
      </c>
      <c r="O182" s="19">
        <f>N182*0.33</f>
        <v>0.10254342838290173</v>
      </c>
      <c r="P182" s="19">
        <v>0.19734164514253899</v>
      </c>
      <c r="Q182" s="19">
        <f>P182*0.33</f>
        <v>6.5122742897037872E-2</v>
      </c>
      <c r="R182" s="19">
        <v>0.15106239866911483</v>
      </c>
      <c r="S182" s="19">
        <f>R182*0.33</f>
        <v>4.98505915608079E-2</v>
      </c>
      <c r="T182" s="19">
        <v>0.17917764975012865</v>
      </c>
      <c r="U182" s="19">
        <f>T182*0.33</f>
        <v>5.9128624417542457E-2</v>
      </c>
      <c r="V182" s="19">
        <v>0.17495063952188791</v>
      </c>
      <c r="W182" s="19">
        <f>V182*0.33</f>
        <v>5.7733711042223017E-2</v>
      </c>
      <c r="X182" s="19">
        <v>0.15920876092210495</v>
      </c>
      <c r="Y182" s="19">
        <f>X182*0.33</f>
        <v>5.253889110429464E-2</v>
      </c>
      <c r="Z182" s="19">
        <v>0.18110183151543804</v>
      </c>
      <c r="AA182" s="19">
        <f>Z182*0.33</f>
        <v>5.976360440009456E-2</v>
      </c>
      <c r="AB182" s="19">
        <v>0.18579528782368071</v>
      </c>
      <c r="AC182" s="19">
        <f>AB182*0.33</f>
        <v>6.1312444981814637E-2</v>
      </c>
      <c r="AD182" s="19">
        <v>0.23895040005272178</v>
      </c>
      <c r="AE182" s="19">
        <f>AD182*0.33</f>
        <v>7.8853632017398187E-2</v>
      </c>
      <c r="AF182" s="19">
        <v>0.25612964611092293</v>
      </c>
      <c r="AG182" s="21">
        <f>AF182*0.33</f>
        <v>8.4522783216604572E-2</v>
      </c>
      <c r="AH182" s="21">
        <v>0.21150047718089693</v>
      </c>
      <c r="AI182" s="21">
        <f>AH182*0.33</f>
        <v>6.9795157469695987E-2</v>
      </c>
      <c r="AJ182" s="19">
        <v>0.25706985111667469</v>
      </c>
      <c r="AK182" s="19">
        <f>AJ182*0.33</f>
        <v>8.4833050868502652E-2</v>
      </c>
      <c r="AL182" s="19">
        <v>0.19969401697320152</v>
      </c>
      <c r="AM182" s="19">
        <f>AL182*0.33</f>
        <v>6.58990256011565E-2</v>
      </c>
      <c r="AN182" s="19">
        <v>0.33326819319571188</v>
      </c>
      <c r="AO182" s="19">
        <f>AN182*0.33</f>
        <v>0.10997850375458493</v>
      </c>
      <c r="AP182" s="19">
        <v>0.18565652401397539</v>
      </c>
      <c r="AQ182" s="19">
        <f>AP182*0.33</f>
        <v>6.1266652924611885E-2</v>
      </c>
      <c r="AR182" s="19">
        <v>0.24613744801236148</v>
      </c>
      <c r="AS182" s="19">
        <f>AR182*0.33</f>
        <v>8.1225357844079291E-2</v>
      </c>
      <c r="AT182" s="19">
        <v>0.1590066440452664</v>
      </c>
      <c r="AU182" s="19">
        <f>AT182*0.33</f>
        <v>5.2472192534937914E-2</v>
      </c>
      <c r="AV182" s="19">
        <v>0.30084321046949863</v>
      </c>
      <c r="AW182" s="19">
        <f>AV182*0.33</f>
        <v>9.9278259454934556E-2</v>
      </c>
      <c r="AX182" s="19">
        <v>0.13515671188622119</v>
      </c>
      <c r="AY182" s="19">
        <f>AX182*0.33</f>
        <v>4.4601714922452997E-2</v>
      </c>
      <c r="AZ182" s="19">
        <v>0.30176219652387143</v>
      </c>
      <c r="BA182" s="19">
        <f>AZ182*0.33</f>
        <v>9.9581524852877579E-2</v>
      </c>
      <c r="BB182" s="19">
        <v>0.18650861937938501</v>
      </c>
      <c r="BC182" s="19">
        <f>BB182*0.33</f>
        <v>6.1547844395197053E-2</v>
      </c>
      <c r="BD182" s="19">
        <v>0.19738963618794927</v>
      </c>
      <c r="BE182" s="19">
        <f>BD182*0.33</f>
        <v>6.5138579942023267E-2</v>
      </c>
      <c r="BF182" s="19">
        <v>0.23516584951178524</v>
      </c>
      <c r="BG182" s="19">
        <f>BF182*0.33</f>
        <v>7.7604730338889136E-2</v>
      </c>
      <c r="BH182" s="19">
        <v>0.28417298603296964</v>
      </c>
      <c r="BI182" s="19">
        <f>BH182*0.33</f>
        <v>9.3777085390879991E-2</v>
      </c>
      <c r="BJ182" s="19">
        <v>0.35218955595259471</v>
      </c>
      <c r="BK182" s="19">
        <f>BJ182*0.33</f>
        <v>0.11622255346435625</v>
      </c>
      <c r="BL182" s="19">
        <v>0.19280364474699446</v>
      </c>
      <c r="BM182" s="19">
        <f>BL182*0.33</f>
        <v>6.3625202766508182E-2</v>
      </c>
      <c r="BN182" s="19">
        <v>0.20964504772576395</v>
      </c>
      <c r="BO182" s="19">
        <f>BN182*0.33</f>
        <v>6.9182865749502109E-2</v>
      </c>
      <c r="BP182" s="19">
        <v>0.15951881097094087</v>
      </c>
      <c r="BQ182" s="19">
        <f>BP182*0.33</f>
        <v>5.2641207620410489E-2</v>
      </c>
      <c r="BR182" s="19">
        <v>0.13611980022800724</v>
      </c>
      <c r="BS182" s="19">
        <f>BR182*0.33</f>
        <v>4.4919534075242393E-2</v>
      </c>
      <c r="BT182" s="19">
        <v>0.22665691534996651</v>
      </c>
      <c r="BU182" s="19">
        <f>BT182*0.33</f>
        <v>7.4796782065488954E-2</v>
      </c>
      <c r="BV182" s="19">
        <v>0.28274191125193976</v>
      </c>
      <c r="BW182" s="19">
        <f>BV182*0.33</f>
        <v>9.3304830713140122E-2</v>
      </c>
      <c r="BX182" s="19">
        <v>0.3011942818879686</v>
      </c>
      <c r="BY182" s="19">
        <f>BX182*0.33</f>
        <v>9.939411302302964E-2</v>
      </c>
      <c r="BZ182" s="19">
        <v>0.25054371486025873</v>
      </c>
      <c r="CA182" s="19">
        <f>BZ182*0.33</f>
        <v>8.2679425903885384E-2</v>
      </c>
      <c r="CB182" s="53"/>
      <c r="CC182" s="53"/>
      <c r="CD182" s="53"/>
      <c r="CE182" s="53"/>
      <c r="CF182" s="53"/>
      <c r="CG182" s="53"/>
      <c r="CH182" s="53"/>
      <c r="CI182" s="53"/>
    </row>
    <row r="183" spans="1:87" ht="20.149999999999999" customHeight="1" x14ac:dyDescent="0.75">
      <c r="A183" s="171"/>
      <c r="B183" s="17" t="s">
        <v>69</v>
      </c>
      <c r="C183" s="18" t="s">
        <v>144</v>
      </c>
      <c r="D183" s="19">
        <v>0.32468340570903648</v>
      </c>
      <c r="E183" s="19">
        <f>D183*0.67</f>
        <v>0.21753788182505446</v>
      </c>
      <c r="F183" s="19">
        <v>0.4187294185640994</v>
      </c>
      <c r="G183" s="19">
        <f>F183*0.67</f>
        <v>0.2805487104379466</v>
      </c>
      <c r="H183" s="19">
        <v>0.19997939637703346</v>
      </c>
      <c r="I183" s="19">
        <f>H183*0.67</f>
        <v>0.13398619557261243</v>
      </c>
      <c r="J183" s="19">
        <v>0.20669164663927098</v>
      </c>
      <c r="K183" s="19">
        <f>J183*0.67</f>
        <v>0.13848340324831157</v>
      </c>
      <c r="L183" s="19">
        <v>0.50015095901529405</v>
      </c>
      <c r="M183" s="19">
        <f>L183*0.67</f>
        <v>0.33510114254024703</v>
      </c>
      <c r="N183" s="19">
        <v>0.41561248280539864</v>
      </c>
      <c r="O183" s="19">
        <f>N183*0.67</f>
        <v>0.27846036347961711</v>
      </c>
      <c r="P183" s="19">
        <v>0.49285382303469633</v>
      </c>
      <c r="Q183" s="19">
        <f>P183*0.67</f>
        <v>0.33021206143324655</v>
      </c>
      <c r="R183" s="19">
        <v>0.34868710353900945</v>
      </c>
      <c r="S183" s="19">
        <f>R183*0.67</f>
        <v>0.23362035937113634</v>
      </c>
      <c r="T183" s="19">
        <v>0.42207987465114138</v>
      </c>
      <c r="U183" s="19">
        <f>T183*0.67</f>
        <v>0.28279351601626473</v>
      </c>
      <c r="V183" s="19">
        <v>0.33970368155664299</v>
      </c>
      <c r="W183" s="19">
        <f>V183*0.67</f>
        <v>0.22760146664295081</v>
      </c>
      <c r="X183" s="19">
        <v>0.36984332308587126</v>
      </c>
      <c r="Y183" s="19">
        <f>X183*0.67</f>
        <v>0.24779502646753376</v>
      </c>
      <c r="Z183" s="19">
        <v>0.42795450058138745</v>
      </c>
      <c r="AA183" s="19">
        <f>Z183*0.67</f>
        <v>0.28672951538952962</v>
      </c>
      <c r="AB183" s="19">
        <v>0.51422873145699211</v>
      </c>
      <c r="AC183" s="19">
        <f>AB183*0.67</f>
        <v>0.34453325007618474</v>
      </c>
      <c r="AD183" s="19">
        <v>0.39877651489912597</v>
      </c>
      <c r="AE183" s="19">
        <f>AD183*0.67</f>
        <v>0.26718026498241443</v>
      </c>
      <c r="AF183" s="19">
        <v>0.30471624673518216</v>
      </c>
      <c r="AG183" s="21">
        <f>AF183*0.67</f>
        <v>0.20415988531257206</v>
      </c>
      <c r="AH183" s="21">
        <v>0.42826719064946561</v>
      </c>
      <c r="AI183" s="21">
        <f>AH183*0.67</f>
        <v>0.28693901773514197</v>
      </c>
      <c r="AJ183" s="19">
        <v>0.46702328854401087</v>
      </c>
      <c r="AK183" s="19">
        <f>AJ183*0.67</f>
        <v>0.3129056033244873</v>
      </c>
      <c r="AL183" s="19">
        <v>0.35923905021973135</v>
      </c>
      <c r="AM183" s="19">
        <f>AL183*0.67</f>
        <v>0.24069016364722001</v>
      </c>
      <c r="AN183" s="19">
        <v>0.37166116856308412</v>
      </c>
      <c r="AO183" s="19">
        <f>AN183*0.67</f>
        <v>0.24901298293726637</v>
      </c>
      <c r="AP183" s="19">
        <v>0.4575006893034721</v>
      </c>
      <c r="AQ183" s="19">
        <f>AP183*0.67</f>
        <v>0.3065254618333263</v>
      </c>
      <c r="AR183" s="19">
        <v>0.34266597709747448</v>
      </c>
      <c r="AS183" s="19">
        <f>AR183*0.67</f>
        <v>0.22958620465530791</v>
      </c>
      <c r="AT183" s="19">
        <v>0.43434034736662885</v>
      </c>
      <c r="AU183" s="19">
        <f>AT183*0.67</f>
        <v>0.29100803273564135</v>
      </c>
      <c r="AV183" s="19">
        <v>0.26733691492114209</v>
      </c>
      <c r="AW183" s="19">
        <f>AV183*0.67</f>
        <v>0.17911573299716521</v>
      </c>
      <c r="AX183" s="19">
        <v>0.27932544596221892</v>
      </c>
      <c r="AY183" s="19">
        <f>AX183*0.67</f>
        <v>0.18714804879468669</v>
      </c>
      <c r="AZ183" s="19">
        <v>0.24148396053222512</v>
      </c>
      <c r="BA183" s="19">
        <f>AZ183*0.67</f>
        <v>0.16179425355659083</v>
      </c>
      <c r="BB183" s="19">
        <v>0.36249817612106727</v>
      </c>
      <c r="BC183" s="19">
        <f>BB183*0.67</f>
        <v>0.24287377800111509</v>
      </c>
      <c r="BD183" s="19">
        <v>0.32245819047928959</v>
      </c>
      <c r="BE183" s="19">
        <f>BD183*0.67</f>
        <v>0.21604698762112404</v>
      </c>
      <c r="BF183" s="19">
        <v>0.33887529039711795</v>
      </c>
      <c r="BG183" s="19">
        <f>BF183*0.67</f>
        <v>0.22704644456606904</v>
      </c>
      <c r="BH183" s="19">
        <v>0.21964759124430489</v>
      </c>
      <c r="BI183" s="19">
        <f>BH183*0.67</f>
        <v>0.14716388613368428</v>
      </c>
      <c r="BJ183" s="19">
        <v>0.20338909781928349</v>
      </c>
      <c r="BK183" s="19">
        <f>BJ183*0.67</f>
        <v>0.13627069553891996</v>
      </c>
      <c r="BL183" s="19">
        <v>0.32286544351283991</v>
      </c>
      <c r="BM183" s="19">
        <f>BL183*0.67</f>
        <v>0.21631984715360275</v>
      </c>
      <c r="BN183" s="19">
        <v>0.38141963983981325</v>
      </c>
      <c r="BO183" s="19">
        <f>BN183*0.67</f>
        <v>0.25555115869267492</v>
      </c>
      <c r="BP183" s="19">
        <v>0.38167464601915319</v>
      </c>
      <c r="BQ183" s="19">
        <f>BP183*0.67</f>
        <v>0.25572201283283263</v>
      </c>
      <c r="BR183" s="19">
        <v>0.29647614696298352</v>
      </c>
      <c r="BS183" s="19">
        <f>BR183*0.67</f>
        <v>0.19863901846519896</v>
      </c>
      <c r="BT183" s="19">
        <v>0.39922154935076198</v>
      </c>
      <c r="BU183" s="19">
        <f>BT183*0.67</f>
        <v>0.26747843806501054</v>
      </c>
      <c r="BV183" s="19">
        <v>0.36706064920498177</v>
      </c>
      <c r="BW183" s="19">
        <f>BV183*0.67</f>
        <v>0.2459306349673378</v>
      </c>
      <c r="BX183" s="19">
        <v>0.42253029126425579</v>
      </c>
      <c r="BY183" s="19">
        <f>BX183*0.67</f>
        <v>0.2830952951470514</v>
      </c>
      <c r="BZ183" s="19">
        <v>0.26780377371532571</v>
      </c>
      <c r="CA183" s="19">
        <f>BZ183*0.67</f>
        <v>0.17942852838926823</v>
      </c>
      <c r="CB183" s="53"/>
      <c r="CC183" s="53"/>
      <c r="CD183" s="53"/>
      <c r="CE183" s="53"/>
      <c r="CF183" s="53"/>
      <c r="CG183" s="53"/>
      <c r="CH183" s="53"/>
      <c r="CI183" s="53"/>
    </row>
    <row r="184" spans="1:87" ht="20.149999999999999" customHeight="1" x14ac:dyDescent="0.75">
      <c r="A184" s="171"/>
      <c r="B184" s="17" t="s">
        <v>70</v>
      </c>
      <c r="C184" s="18" t="s">
        <v>144</v>
      </c>
      <c r="D184" s="19">
        <v>0.20808791305989111</v>
      </c>
      <c r="E184" s="19">
        <f>D184*1</f>
        <v>0.20808791305989111</v>
      </c>
      <c r="F184" s="19">
        <v>0.20898242747870402</v>
      </c>
      <c r="G184" s="19">
        <f>F184*1</f>
        <v>0.20898242747870402</v>
      </c>
      <c r="H184" s="19">
        <v>9.6274619394568106E-2</v>
      </c>
      <c r="I184" s="19">
        <f>H184*1</f>
        <v>9.6274619394568106E-2</v>
      </c>
      <c r="J184" s="19">
        <v>0.19721187407356433</v>
      </c>
      <c r="K184" s="19">
        <f>J184*1</f>
        <v>0.19721187407356433</v>
      </c>
      <c r="L184" s="19">
        <v>0.10215746066875378</v>
      </c>
      <c r="M184" s="19">
        <f>L184*1</f>
        <v>0.10215746066875378</v>
      </c>
      <c r="N184" s="19">
        <v>8.5140826673351599E-2</v>
      </c>
      <c r="O184" s="19">
        <f>N184*1</f>
        <v>8.5140826673351599E-2</v>
      </c>
      <c r="P184" s="19">
        <v>0.15621233901365877</v>
      </c>
      <c r="Q184" s="19">
        <f>P184*1</f>
        <v>0.15621233901365877</v>
      </c>
      <c r="R184" s="19">
        <v>0.26058959197851417</v>
      </c>
      <c r="S184" s="19">
        <f>R184*1</f>
        <v>0.26058959197851417</v>
      </c>
      <c r="T184" s="19">
        <v>0.213066485518635</v>
      </c>
      <c r="U184" s="19">
        <f>T184*1</f>
        <v>0.213066485518635</v>
      </c>
      <c r="V184" s="19">
        <v>0.19999601695115798</v>
      </c>
      <c r="W184" s="19">
        <f>V184*1</f>
        <v>0.19999601695115798</v>
      </c>
      <c r="X184" s="19">
        <v>0.25244689525642949</v>
      </c>
      <c r="Y184" s="19">
        <f>X184*1</f>
        <v>0.25244689525642949</v>
      </c>
      <c r="Z184" s="19">
        <v>0.19188470547077829</v>
      </c>
      <c r="AA184" s="19">
        <f>Z184*1</f>
        <v>0.19188470547077829</v>
      </c>
      <c r="AB184" s="19">
        <v>0.12270499017935942</v>
      </c>
      <c r="AC184" s="19">
        <f>AB184*1</f>
        <v>0.12270499017935942</v>
      </c>
      <c r="AD184" s="19">
        <v>0.2222112777716328</v>
      </c>
      <c r="AE184" s="19">
        <f>AD184*1</f>
        <v>0.2222112777716328</v>
      </c>
      <c r="AF184" s="19">
        <v>0.18961596414460088</v>
      </c>
      <c r="AG184" s="21">
        <f>AF184*1</f>
        <v>0.18961596414460088</v>
      </c>
      <c r="AH184" s="21">
        <v>0.23999547265643237</v>
      </c>
      <c r="AI184" s="21">
        <f>AH184*1</f>
        <v>0.23999547265643237</v>
      </c>
      <c r="AJ184" s="19">
        <v>8.2814628298789647E-2</v>
      </c>
      <c r="AK184" s="19">
        <f>AJ184*1</f>
        <v>8.2814628298789647E-2</v>
      </c>
      <c r="AL184" s="19">
        <v>0.19432003698067463</v>
      </c>
      <c r="AM184" s="19">
        <f>AL184*1</f>
        <v>0.19432003698067463</v>
      </c>
      <c r="AN184" s="19">
        <v>5.415057279882074E-2</v>
      </c>
      <c r="AO184" s="19">
        <f>AN184*1</f>
        <v>5.415057279882074E-2</v>
      </c>
      <c r="AP184" s="19">
        <v>0.14592671031799478</v>
      </c>
      <c r="AQ184" s="19">
        <f>AP184*1</f>
        <v>0.14592671031799478</v>
      </c>
      <c r="AR184" s="19">
        <v>0.1537528871920199</v>
      </c>
      <c r="AS184" s="19">
        <f>AR184*1</f>
        <v>0.1537528871920199</v>
      </c>
      <c r="AT184" s="19">
        <v>0.36701969035649612</v>
      </c>
      <c r="AU184" s="19">
        <f>AT184*1</f>
        <v>0.36701969035649612</v>
      </c>
      <c r="AV184" s="19">
        <v>0.21420236263323736</v>
      </c>
      <c r="AW184" s="19">
        <f>AV184*1</f>
        <v>0.21420236263323736</v>
      </c>
      <c r="AX184" s="19">
        <v>0.28258822770170877</v>
      </c>
      <c r="AY184" s="19">
        <f>AX184*1</f>
        <v>0.28258822770170877</v>
      </c>
      <c r="AZ184" s="19">
        <v>0.1987351667203</v>
      </c>
      <c r="BA184" s="19">
        <f>AZ184*1</f>
        <v>0.1987351667203</v>
      </c>
      <c r="BB184" s="19">
        <v>0.15353835546530376</v>
      </c>
      <c r="BC184" s="19">
        <f>BB184*1</f>
        <v>0.15353835546530376</v>
      </c>
      <c r="BD184" s="19">
        <v>0.15383304633112779</v>
      </c>
      <c r="BE184" s="19">
        <f>BD184*1</f>
        <v>0.15383304633112779</v>
      </c>
      <c r="BF184" s="19">
        <v>0.18417754209221632</v>
      </c>
      <c r="BG184" s="19">
        <f>BF184*1</f>
        <v>0.18417754209221632</v>
      </c>
      <c r="BH184" s="19">
        <v>7.9173009243390519E-2</v>
      </c>
      <c r="BI184" s="19">
        <f>BH184*1</f>
        <v>7.9173009243390519E-2</v>
      </c>
      <c r="BJ184" s="19">
        <v>4.2638907625926946E-2</v>
      </c>
      <c r="BK184" s="19">
        <f>BJ184*1</f>
        <v>4.2638907625926946E-2</v>
      </c>
      <c r="BL184" s="19">
        <v>0.23687502037532793</v>
      </c>
      <c r="BM184" s="19">
        <f>BL184*1</f>
        <v>0.23687502037532793</v>
      </c>
      <c r="BN184" s="19">
        <v>0.20138857162894611</v>
      </c>
      <c r="BO184" s="19">
        <f>BN184*1</f>
        <v>0.20138857162894611</v>
      </c>
      <c r="BP184" s="19">
        <v>0.14541679695271059</v>
      </c>
      <c r="BQ184" s="19">
        <f>BP184*1</f>
        <v>0.14541679695271059</v>
      </c>
      <c r="BR184" s="19">
        <v>0.20034023623427874</v>
      </c>
      <c r="BS184" s="19">
        <f>BR184*1</f>
        <v>0.20034023623427874</v>
      </c>
      <c r="BT184" s="19">
        <v>0.23253092885938006</v>
      </c>
      <c r="BU184" s="19">
        <f>BT184*1</f>
        <v>0.23253092885938006</v>
      </c>
      <c r="BV184" s="19">
        <v>0.10205415624788601</v>
      </c>
      <c r="BW184" s="19">
        <f>BV184*1</f>
        <v>0.10205415624788601</v>
      </c>
      <c r="BX184" s="19">
        <v>6.9716144156495324E-2</v>
      </c>
      <c r="BY184" s="19">
        <f>BX184*1</f>
        <v>6.9716144156495324E-2</v>
      </c>
      <c r="BZ184" s="19">
        <v>0.1108528713008595</v>
      </c>
      <c r="CA184" s="19">
        <f>BZ184*1</f>
        <v>0.1108528713008595</v>
      </c>
      <c r="CB184" s="53"/>
      <c r="CC184" s="53"/>
      <c r="CD184" s="53"/>
      <c r="CE184" s="53"/>
      <c r="CF184" s="53"/>
      <c r="CG184" s="53"/>
      <c r="CH184" s="53"/>
      <c r="CI184" s="53"/>
    </row>
    <row r="185" spans="1:87" ht="39.950000000000003" customHeight="1" x14ac:dyDescent="0.75">
      <c r="A185" s="171"/>
      <c r="B185" s="17" t="s">
        <v>59</v>
      </c>
      <c r="C185" s="18" t="s">
        <v>144</v>
      </c>
      <c r="D185" s="19">
        <v>5.7477044529861375E-2</v>
      </c>
      <c r="E185" s="19">
        <f>D185*0</f>
        <v>0</v>
      </c>
      <c r="F185" s="19">
        <v>1.3446537850373103E-2</v>
      </c>
      <c r="G185" s="19">
        <f>F185*0</f>
        <v>0</v>
      </c>
      <c r="H185" s="19">
        <v>3.1899653814251354E-2</v>
      </c>
      <c r="I185" s="19">
        <f>H185*0</f>
        <v>0</v>
      </c>
      <c r="J185" s="19">
        <v>2.2129453434613536E-2</v>
      </c>
      <c r="K185" s="19">
        <f>J185*0</f>
        <v>0</v>
      </c>
      <c r="L185" s="19">
        <v>8.5371298669309717E-2</v>
      </c>
      <c r="M185" s="19">
        <f>L185*0</f>
        <v>0</v>
      </c>
      <c r="N185" s="19">
        <v>1.8138499762898268E-2</v>
      </c>
      <c r="O185" s="19">
        <f>N185*0</f>
        <v>0</v>
      </c>
      <c r="P185" s="19">
        <v>6.3963869210559257E-2</v>
      </c>
      <c r="Q185" s="19">
        <f>P185*0</f>
        <v>0</v>
      </c>
      <c r="R185" s="19">
        <v>3.035132516991676E-2</v>
      </c>
      <c r="S185" s="19">
        <f>R185*0</f>
        <v>0</v>
      </c>
      <c r="T185" s="19">
        <v>2.8587656220246303E-2</v>
      </c>
      <c r="U185" s="19">
        <f>T185*0</f>
        <v>0</v>
      </c>
      <c r="V185" s="19">
        <v>0.13677158359025543</v>
      </c>
      <c r="W185" s="19">
        <f>V185*0</f>
        <v>0</v>
      </c>
      <c r="X185" s="19">
        <v>0.14550461156006797</v>
      </c>
      <c r="Y185" s="19">
        <f>X185*0</f>
        <v>0</v>
      </c>
      <c r="Z185" s="19">
        <v>9.9187442038155049E-2</v>
      </c>
      <c r="AA185" s="19">
        <f>Z185*0</f>
        <v>0</v>
      </c>
      <c r="AB185" s="19">
        <v>5.5044458940467757E-2</v>
      </c>
      <c r="AC185" s="19">
        <f>AB185*0</f>
        <v>0</v>
      </c>
      <c r="AD185" s="19">
        <v>4.2176904060675646E-2</v>
      </c>
      <c r="AE185" s="19">
        <f>AD185*0</f>
        <v>0</v>
      </c>
      <c r="AF185" s="19">
        <v>0.10780377472912363</v>
      </c>
      <c r="AG185" s="21">
        <f>AF185*0</f>
        <v>0</v>
      </c>
      <c r="AH185" s="21">
        <v>4.5386601467031114E-2</v>
      </c>
      <c r="AI185" s="21">
        <f>AH185*0</f>
        <v>0</v>
      </c>
      <c r="AJ185" s="19">
        <v>9.2884766942633465E-2</v>
      </c>
      <c r="AK185" s="19">
        <f>AJ185*0</f>
        <v>0</v>
      </c>
      <c r="AL185" s="19">
        <v>0.1177155268620084</v>
      </c>
      <c r="AM185" s="19">
        <f>AL185*0</f>
        <v>0</v>
      </c>
      <c r="AN185" s="19">
        <v>5.8113074140854787E-2</v>
      </c>
      <c r="AO185" s="19">
        <f>AN185*0</f>
        <v>0</v>
      </c>
      <c r="AP185" s="19">
        <v>0.11423014159562697</v>
      </c>
      <c r="AQ185" s="19">
        <f>AP185*0</f>
        <v>0</v>
      </c>
      <c r="AR185" s="19">
        <v>9.4431607214539776E-2</v>
      </c>
      <c r="AS185" s="19">
        <f>AR185*0</f>
        <v>0</v>
      </c>
      <c r="AT185" s="19">
        <v>1.7063345261204829E-2</v>
      </c>
      <c r="AU185" s="19">
        <f>AT185*0</f>
        <v>0</v>
      </c>
      <c r="AV185" s="19">
        <v>5.3043659098260816E-2</v>
      </c>
      <c r="AW185" s="19">
        <f>AV185*0</f>
        <v>0</v>
      </c>
      <c r="AX185" s="19">
        <v>0.19829810682124485</v>
      </c>
      <c r="AY185" s="19">
        <f>AX185*0</f>
        <v>0</v>
      </c>
      <c r="AZ185" s="19">
        <v>6.6089460677269313E-2</v>
      </c>
      <c r="BA185" s="19">
        <f>AZ185*0</f>
        <v>0</v>
      </c>
      <c r="BB185" s="19">
        <v>3.276093537070067E-2</v>
      </c>
      <c r="BC185" s="19">
        <f>BB185*0</f>
        <v>0</v>
      </c>
      <c r="BD185" s="19">
        <v>0.16162205079991765</v>
      </c>
      <c r="BE185" s="19">
        <f>BD185*0</f>
        <v>0</v>
      </c>
      <c r="BF185" s="19">
        <v>9.4626115263352031E-2</v>
      </c>
      <c r="BG185" s="19">
        <f>BF185*0</f>
        <v>0</v>
      </c>
      <c r="BH185" s="19">
        <v>5.5819248837055954E-2</v>
      </c>
      <c r="BI185" s="19">
        <f>BH185*0</f>
        <v>0</v>
      </c>
      <c r="BJ185" s="19">
        <v>1.8884112432545279E-2</v>
      </c>
      <c r="BK185" s="19">
        <f>BJ185*0</f>
        <v>0</v>
      </c>
      <c r="BL185" s="19">
        <v>2.2664657529651668E-2</v>
      </c>
      <c r="BM185" s="19">
        <f>BL185*0</f>
        <v>0</v>
      </c>
      <c r="BN185" s="19">
        <v>0.17230314366171473</v>
      </c>
      <c r="BO185" s="19">
        <f>BN185*0</f>
        <v>0</v>
      </c>
      <c r="BP185" s="19">
        <v>0.20544007343815904</v>
      </c>
      <c r="BQ185" s="19">
        <f>BP185*0</f>
        <v>0</v>
      </c>
      <c r="BR185" s="19">
        <v>4.155225947704895E-2</v>
      </c>
      <c r="BS185" s="19">
        <f>BR185*0</f>
        <v>0</v>
      </c>
      <c r="BT185" s="19">
        <v>2.9815803812674374E-2</v>
      </c>
      <c r="BU185" s="19">
        <f>BT185*0</f>
        <v>0</v>
      </c>
      <c r="BV185" s="19">
        <v>0.10170155520402896</v>
      </c>
      <c r="BW185" s="19">
        <f>BV185*0</f>
        <v>0</v>
      </c>
      <c r="BX185" s="19">
        <v>6.7915473762498513E-2</v>
      </c>
      <c r="BY185" s="19">
        <f>BX185*0</f>
        <v>0</v>
      </c>
      <c r="BZ185" s="19">
        <v>3.2926846340938912E-2</v>
      </c>
      <c r="CA185" s="19">
        <f>BZ185*0</f>
        <v>0</v>
      </c>
      <c r="CB185" s="53"/>
      <c r="CC185" s="53"/>
      <c r="CD185" s="53"/>
      <c r="CE185" s="53"/>
      <c r="CF185" s="53"/>
      <c r="CG185" s="53"/>
      <c r="CH185" s="53"/>
      <c r="CI185" s="53"/>
    </row>
    <row r="186" spans="1:87" ht="20.5" customHeight="1" x14ac:dyDescent="0.75">
      <c r="A186" s="172"/>
      <c r="B186" s="7" t="s">
        <v>147</v>
      </c>
      <c r="C186" s="8"/>
      <c r="D186" s="29"/>
      <c r="E186" s="34">
        <f>(E181+E182+E183+E184+E185)</f>
        <v>0.51065209682608792</v>
      </c>
      <c r="F186" s="34"/>
      <c r="G186" s="34">
        <f>(G181+G182+G183+G184+G185)</f>
        <v>0.54268107337790872</v>
      </c>
      <c r="H186" s="34"/>
      <c r="I186" s="34">
        <f>(I181+I182+I183+I184+I185)</f>
        <v>0.3163445815629119</v>
      </c>
      <c r="J186" s="34"/>
      <c r="K186" s="34">
        <f>(K181+K182+K183+K184+K185)</f>
        <v>0.40801518221076605</v>
      </c>
      <c r="L186" s="34"/>
      <c r="M186" s="34">
        <f>(M181+M182+M183+M184+M185)</f>
        <v>0.49693318990617741</v>
      </c>
      <c r="N186" s="34"/>
      <c r="O186" s="34">
        <f>(O181+O182+O183+O184+O185)</f>
        <v>0.46614461853587047</v>
      </c>
      <c r="P186" s="34"/>
      <c r="Q186" s="34">
        <f>(Q181+Q182+Q183+Q184+Q185)</f>
        <v>0.55154714334394317</v>
      </c>
      <c r="R186" s="34"/>
      <c r="S186" s="34">
        <f>(S181+S182+S183+S184+S185)</f>
        <v>0.54406054291045836</v>
      </c>
      <c r="T186" s="34"/>
      <c r="U186" s="34">
        <f>(U181+U182+U183+U184+U185)</f>
        <v>0.55498862595244214</v>
      </c>
      <c r="V186" s="34"/>
      <c r="W186" s="34">
        <f>(W181+W182+W183+W184+W185)</f>
        <v>0.48533119463633179</v>
      </c>
      <c r="X186" s="34"/>
      <c r="Y186" s="34">
        <f>(Y181+Y182+Y183+Y184+Y185)</f>
        <v>0.55278081282825786</v>
      </c>
      <c r="Z186" s="34"/>
      <c r="AA186" s="34">
        <f>(AA181+AA182+AA183+AA184+AA185)</f>
        <v>0.53837782526040245</v>
      </c>
      <c r="AB186" s="34"/>
      <c r="AC186" s="34">
        <f>(AC181+AC182+AC183+AC184+AC185)</f>
        <v>0.52855068523735882</v>
      </c>
      <c r="AD186" s="34"/>
      <c r="AE186" s="34">
        <f>(AE181+AE182+AE183+AE184+AE185)</f>
        <v>0.56824517477144543</v>
      </c>
      <c r="AF186" s="34"/>
      <c r="AG186" s="34">
        <f>(AG181+AG182+AG183+AG184+AG185)</f>
        <v>0.47829863267377748</v>
      </c>
      <c r="AH186" s="34"/>
      <c r="AI186" s="34">
        <f>(AI181+AI182+AI183+AI184+AI185)</f>
        <v>0.59672964786127036</v>
      </c>
      <c r="AJ186" s="34"/>
      <c r="AK186" s="34">
        <f>(AK181+AK182+AK183+AK184+AK185)</f>
        <v>0.48055328249177959</v>
      </c>
      <c r="AL186" s="34"/>
      <c r="AM186" s="34">
        <f>(AM181+AM182+AM183+AM184+AM185)</f>
        <v>0.5009092262290511</v>
      </c>
      <c r="AN186" s="34"/>
      <c r="AO186" s="34">
        <f>(AO181+AO182+AO183+AO184+AO185)</f>
        <v>0.41314205949067206</v>
      </c>
      <c r="AP186" s="34"/>
      <c r="AQ186" s="34">
        <f>(AQ181+AQ182+AQ183+AQ184+AQ185)</f>
        <v>0.51371882507593292</v>
      </c>
      <c r="AR186" s="34"/>
      <c r="AS186" s="34">
        <f>(AS181+AS182+AS183+AS184+AS185)</f>
        <v>0.46456444969140709</v>
      </c>
      <c r="AT186" s="34"/>
      <c r="AU186" s="34">
        <f>(AU181+AU182+AU183+AU184+AU185)</f>
        <v>0.71049991562707537</v>
      </c>
      <c r="AV186" s="34"/>
      <c r="AW186" s="34">
        <f>(AW181+AW182+AW183+AW184+AW185)</f>
        <v>0.49259635508533717</v>
      </c>
      <c r="AX186" s="34"/>
      <c r="AY186" s="34">
        <f>(AY181+AY182+AY183+AY184+AY185)</f>
        <v>0.51433799141884839</v>
      </c>
      <c r="AZ186" s="34"/>
      <c r="BA186" s="34">
        <f>(BA181+BA182+BA183+BA184+BA185)</f>
        <v>0.46011094512976841</v>
      </c>
      <c r="BB186" s="34"/>
      <c r="BC186" s="34">
        <f>(BC181+BC182+BC183+BC184+BC185)</f>
        <v>0.45795997786161591</v>
      </c>
      <c r="BD186" s="34"/>
      <c r="BE186" s="34">
        <f>(BE181+BE182+BE183+BE184+BE185)</f>
        <v>0.4350186138942751</v>
      </c>
      <c r="BF186" s="34"/>
      <c r="BG186" s="34">
        <f>(BG181+BG182+BG183+BG184+BG185)</f>
        <v>0.48882871699717451</v>
      </c>
      <c r="BH186" s="34"/>
      <c r="BI186" s="34">
        <f>(BI181+BI182+BI183+BI184+BI185)</f>
        <v>0.32011398076795483</v>
      </c>
      <c r="BJ186" s="34"/>
      <c r="BK186" s="34">
        <f>(BK181+BK182+BK183+BK184+BK185)</f>
        <v>0.29513215662920311</v>
      </c>
      <c r="BL186" s="34"/>
      <c r="BM186" s="34">
        <f>(BM181+BM182+BM183+BM184+BM185)</f>
        <v>0.51682007029543886</v>
      </c>
      <c r="BN186" s="34"/>
      <c r="BO186" s="34">
        <f>(BO181+BO182+BO183+BO184+BO185)</f>
        <v>0.52612259607112311</v>
      </c>
      <c r="BP186" s="34"/>
      <c r="BQ186" s="34">
        <f>(BQ181+BQ182+BQ183+BQ184+BQ185)</f>
        <v>0.4537800174059537</v>
      </c>
      <c r="BR186" s="34"/>
      <c r="BS186" s="34">
        <f>(BS181+BS182+BS183+BS184+BS185)</f>
        <v>0.44389878877472011</v>
      </c>
      <c r="BT186" s="34"/>
      <c r="BU186" s="34">
        <f>(BU181+BU182+BU183+BU184+BU185)</f>
        <v>0.57480614898987958</v>
      </c>
      <c r="BV186" s="34"/>
      <c r="BW186" s="34">
        <f>(BW181+BW182+BW183+BW184+BW185)</f>
        <v>0.44128962192836391</v>
      </c>
      <c r="BX186" s="34"/>
      <c r="BY186" s="34">
        <f>(BY181+BY182+BY183+BY184+BY185)</f>
        <v>0.45220555232657633</v>
      </c>
      <c r="BZ186" s="34"/>
      <c r="CA186" s="34">
        <f>(CA181+CA182+CA183+CA184+CA185)</f>
        <v>0.37296082559401311</v>
      </c>
      <c r="CB186" s="53"/>
      <c r="CC186" s="53"/>
      <c r="CD186" s="53"/>
      <c r="CE186" s="53"/>
      <c r="CF186" s="53"/>
      <c r="CG186" s="53"/>
      <c r="CH186" s="53"/>
      <c r="CI186" s="53"/>
    </row>
    <row r="187" spans="1:87" ht="20.149999999999999" customHeight="1" thickBot="1" x14ac:dyDescent="0.9">
      <c r="A187" s="172"/>
      <c r="B187" s="7" t="s">
        <v>40</v>
      </c>
      <c r="C187" s="8" t="s">
        <v>143</v>
      </c>
      <c r="D187" s="24">
        <v>855</v>
      </c>
      <c r="E187" s="24"/>
      <c r="F187" s="24">
        <v>851</v>
      </c>
      <c r="G187" s="24"/>
      <c r="H187" s="24">
        <v>861</v>
      </c>
      <c r="I187" s="24"/>
      <c r="J187" s="24">
        <v>871</v>
      </c>
      <c r="K187" s="24"/>
      <c r="L187" s="24">
        <v>862</v>
      </c>
      <c r="M187" s="24"/>
      <c r="N187" s="24">
        <v>857</v>
      </c>
      <c r="O187" s="24"/>
      <c r="P187" s="24">
        <v>849</v>
      </c>
      <c r="Q187" s="24"/>
      <c r="R187" s="24">
        <v>854</v>
      </c>
      <c r="S187" s="24"/>
      <c r="T187" s="24">
        <v>861</v>
      </c>
      <c r="U187" s="24"/>
      <c r="V187" s="24">
        <v>852</v>
      </c>
      <c r="W187" s="24"/>
      <c r="X187" s="24">
        <v>871</v>
      </c>
      <c r="Y187" s="24"/>
      <c r="Z187" s="24">
        <v>853</v>
      </c>
      <c r="AA187" s="24"/>
      <c r="AB187" s="24">
        <v>848</v>
      </c>
      <c r="AC187" s="24"/>
      <c r="AD187" s="24">
        <v>869</v>
      </c>
      <c r="AE187" s="24"/>
      <c r="AF187" s="24">
        <v>882</v>
      </c>
      <c r="AG187" s="25"/>
      <c r="AH187" s="25">
        <v>849</v>
      </c>
      <c r="AI187" s="25"/>
      <c r="AJ187" s="24">
        <v>851</v>
      </c>
      <c r="AK187" s="24"/>
      <c r="AL187" s="24">
        <v>857</v>
      </c>
      <c r="AM187" s="24"/>
      <c r="AN187" s="24">
        <v>857</v>
      </c>
      <c r="AO187" s="24"/>
      <c r="AP187" s="24">
        <v>859</v>
      </c>
      <c r="AQ187" s="24"/>
      <c r="AR187" s="24">
        <v>853</v>
      </c>
      <c r="AS187" s="24"/>
      <c r="AT187" s="24">
        <v>855</v>
      </c>
      <c r="AU187" s="24"/>
      <c r="AV187" s="24">
        <v>861</v>
      </c>
      <c r="AW187" s="24"/>
      <c r="AX187" s="24">
        <v>849</v>
      </c>
      <c r="AY187" s="24"/>
      <c r="AZ187" s="24">
        <v>855</v>
      </c>
      <c r="BA187" s="24"/>
      <c r="BB187" s="24">
        <v>846</v>
      </c>
      <c r="BC187" s="24"/>
      <c r="BD187" s="24">
        <v>878</v>
      </c>
      <c r="BE187" s="24"/>
      <c r="BF187" s="24">
        <v>853</v>
      </c>
      <c r="BG187" s="24"/>
      <c r="BH187" s="24">
        <v>860</v>
      </c>
      <c r="BI187" s="24"/>
      <c r="BJ187" s="24">
        <v>855</v>
      </c>
      <c r="BK187" s="24"/>
      <c r="BL187" s="24">
        <v>853</v>
      </c>
      <c r="BM187" s="24"/>
      <c r="BN187" s="24">
        <v>839</v>
      </c>
      <c r="BO187" s="24"/>
      <c r="BP187" s="24">
        <v>855</v>
      </c>
      <c r="BQ187" s="24"/>
      <c r="BR187" s="24">
        <v>856</v>
      </c>
      <c r="BS187" s="24"/>
      <c r="BT187" s="24">
        <v>865</v>
      </c>
      <c r="BU187" s="24"/>
      <c r="BV187" s="24">
        <v>846</v>
      </c>
      <c r="BW187" s="24"/>
      <c r="BX187" s="24">
        <v>851</v>
      </c>
      <c r="BY187" s="24"/>
      <c r="BZ187" s="24">
        <v>853</v>
      </c>
      <c r="CA187" s="24"/>
      <c r="CB187" s="53"/>
      <c r="CC187" s="53"/>
      <c r="CD187" s="53"/>
      <c r="CE187" s="53"/>
      <c r="CF187" s="53"/>
      <c r="CG187" s="53"/>
      <c r="CH187" s="53"/>
      <c r="CI187" s="53"/>
    </row>
    <row r="188" spans="1:87" ht="20.149999999999999" customHeight="1" x14ac:dyDescent="0.75">
      <c r="A188" s="170" t="s">
        <v>105</v>
      </c>
      <c r="B188" s="12" t="s">
        <v>67</v>
      </c>
      <c r="C188" s="13" t="s">
        <v>144</v>
      </c>
      <c r="D188" s="14">
        <v>7.2025592773683839E-2</v>
      </c>
      <c r="E188" s="14">
        <f>D188*0</f>
        <v>0</v>
      </c>
      <c r="F188" s="14">
        <v>0.16362560975870324</v>
      </c>
      <c r="G188" s="14">
        <f>F188*0</f>
        <v>0</v>
      </c>
      <c r="H188" s="14">
        <v>0.15525475270342129</v>
      </c>
      <c r="I188" s="14">
        <f>H188*0</f>
        <v>0</v>
      </c>
      <c r="J188" s="14">
        <v>0.17525825201687784</v>
      </c>
      <c r="K188" s="14">
        <f>J188*0</f>
        <v>0</v>
      </c>
      <c r="L188" s="14">
        <v>8.9977738786869446E-2</v>
      </c>
      <c r="M188" s="14">
        <f>L188*0</f>
        <v>0</v>
      </c>
      <c r="N188" s="14">
        <v>7.4671409715152098E-2</v>
      </c>
      <c r="O188" s="14">
        <f>N188*0</f>
        <v>0</v>
      </c>
      <c r="P188" s="14">
        <v>7.2025007695402515E-2</v>
      </c>
      <c r="Q188" s="14">
        <f>P188*0</f>
        <v>0</v>
      </c>
      <c r="R188" s="14">
        <v>9.8011710002289962E-2</v>
      </c>
      <c r="S188" s="14">
        <f>R188*0</f>
        <v>0</v>
      </c>
      <c r="T188" s="14">
        <v>0.13186962850160436</v>
      </c>
      <c r="U188" s="14">
        <f>T188*0</f>
        <v>0</v>
      </c>
      <c r="V188" s="14">
        <v>6.9817634296330228E-2</v>
      </c>
      <c r="W188" s="14">
        <f>V188*0</f>
        <v>0</v>
      </c>
      <c r="X188" s="14">
        <v>3.3259041387499473E-2</v>
      </c>
      <c r="Y188" s="14">
        <f>X188*0</f>
        <v>0</v>
      </c>
      <c r="Z188" s="14">
        <v>5.9419137048307674E-2</v>
      </c>
      <c r="AA188" s="14">
        <f>Z188*0</f>
        <v>0</v>
      </c>
      <c r="AB188" s="14">
        <v>4.2383220645425788E-2</v>
      </c>
      <c r="AC188" s="14">
        <f>AB188*0</f>
        <v>0</v>
      </c>
      <c r="AD188" s="14">
        <v>7.8616969356539071E-2</v>
      </c>
      <c r="AE188" s="14">
        <f>AD188*0</f>
        <v>0</v>
      </c>
      <c r="AF188" s="14">
        <v>4.4134669069308304E-2</v>
      </c>
      <c r="AG188" s="14">
        <f>AF188*0</f>
        <v>0</v>
      </c>
      <c r="AH188" s="16">
        <v>4.6406351890568825E-2</v>
      </c>
      <c r="AI188" s="14">
        <f>AH188*0</f>
        <v>0</v>
      </c>
      <c r="AJ188" s="14">
        <v>2.5441533128975381E-2</v>
      </c>
      <c r="AK188" s="14">
        <f>AJ188*0</f>
        <v>0</v>
      </c>
      <c r="AL188" s="14">
        <v>5.0199186059941815E-2</v>
      </c>
      <c r="AM188" s="14">
        <f>AL188*0</f>
        <v>0</v>
      </c>
      <c r="AN188" s="14">
        <v>6.5270811517132959E-2</v>
      </c>
      <c r="AO188" s="14">
        <f>AN188*0</f>
        <v>0</v>
      </c>
      <c r="AP188" s="14">
        <v>7.2461819465624633E-2</v>
      </c>
      <c r="AQ188" s="14">
        <f>AP188*0</f>
        <v>0</v>
      </c>
      <c r="AR188" s="14">
        <v>7.0954132059988545E-2</v>
      </c>
      <c r="AS188" s="14">
        <f>AR188*0</f>
        <v>0</v>
      </c>
      <c r="AT188" s="14">
        <v>2.7380923068962771E-2</v>
      </c>
      <c r="AU188" s="14">
        <f>AT188*0</f>
        <v>0</v>
      </c>
      <c r="AV188" s="14">
        <v>0.12982582529470188</v>
      </c>
      <c r="AW188" s="14">
        <f>AV188*0</f>
        <v>0</v>
      </c>
      <c r="AX188" s="14">
        <v>6.4182778316337966E-2</v>
      </c>
      <c r="AY188" s="14">
        <f>AX188*0</f>
        <v>0</v>
      </c>
      <c r="AZ188" s="14">
        <v>0.14322449711068772</v>
      </c>
      <c r="BA188" s="14">
        <f>AZ188*0</f>
        <v>0</v>
      </c>
      <c r="BB188" s="14">
        <v>5.2678816384020458E-2</v>
      </c>
      <c r="BC188" s="14">
        <f>BB188*0</f>
        <v>0</v>
      </c>
      <c r="BD188" s="14">
        <v>6.7669566950183987E-2</v>
      </c>
      <c r="BE188" s="14">
        <f>BD188*0</f>
        <v>0</v>
      </c>
      <c r="BF188" s="14">
        <v>0.11016212250498315</v>
      </c>
      <c r="BG188" s="14">
        <f>BF188*0</f>
        <v>0</v>
      </c>
      <c r="BH188" s="14">
        <v>0.12439448953284661</v>
      </c>
      <c r="BI188" s="14">
        <f>BH188*0</f>
        <v>0</v>
      </c>
      <c r="BJ188" s="14">
        <v>0.18257797544310872</v>
      </c>
      <c r="BK188" s="14">
        <f>BJ188*0</f>
        <v>0</v>
      </c>
      <c r="BL188" s="14">
        <v>0.13488063673947842</v>
      </c>
      <c r="BM188" s="14">
        <f>BL188*0</f>
        <v>0</v>
      </c>
      <c r="BN188" s="14">
        <v>6.0789339921349113E-2</v>
      </c>
      <c r="BO188" s="14">
        <f>BN188*0</f>
        <v>0</v>
      </c>
      <c r="BP188" s="14">
        <v>4.8929918995688923E-2</v>
      </c>
      <c r="BQ188" s="14">
        <f>BP188*0</f>
        <v>0</v>
      </c>
      <c r="BR188" s="14">
        <v>0.1717316084316832</v>
      </c>
      <c r="BS188" s="14">
        <f>BR188*0</f>
        <v>0</v>
      </c>
      <c r="BT188" s="14">
        <v>3.869994860650304E-2</v>
      </c>
      <c r="BU188" s="14">
        <f>BT188*0</f>
        <v>0</v>
      </c>
      <c r="BV188" s="14">
        <v>5.1938747496152467E-2</v>
      </c>
      <c r="BW188" s="14">
        <f>BV188*0</f>
        <v>0</v>
      </c>
      <c r="BX188" s="14">
        <v>7.2174791392927817E-2</v>
      </c>
      <c r="BY188" s="14">
        <f>BX188*0</f>
        <v>0</v>
      </c>
      <c r="BZ188" s="14">
        <v>0.15391557471843875</v>
      </c>
      <c r="CA188" s="14">
        <f>BZ188*0</f>
        <v>0</v>
      </c>
      <c r="CB188" s="53"/>
      <c r="CC188" s="53"/>
      <c r="CD188" s="53"/>
      <c r="CE188" s="53"/>
      <c r="CF188" s="53"/>
      <c r="CG188" s="53"/>
      <c r="CH188" s="53"/>
      <c r="CI188" s="53"/>
    </row>
    <row r="189" spans="1:87" ht="20.149999999999999" customHeight="1" x14ac:dyDescent="0.75">
      <c r="A189" s="171"/>
      <c r="B189" s="17" t="s">
        <v>68</v>
      </c>
      <c r="C189" s="18" t="s">
        <v>144</v>
      </c>
      <c r="D189" s="19">
        <v>9.9736064256202017E-2</v>
      </c>
      <c r="E189" s="19">
        <f>D189*0.33</f>
        <v>3.2912901204546666E-2</v>
      </c>
      <c r="F189" s="19">
        <v>0.17406506136958252</v>
      </c>
      <c r="G189" s="19">
        <f>F189*0.33</f>
        <v>5.7441470251962237E-2</v>
      </c>
      <c r="H189" s="19">
        <v>0.20290210328589628</v>
      </c>
      <c r="I189" s="19">
        <f>H189*0.33</f>
        <v>6.6957694084345779E-2</v>
      </c>
      <c r="J189" s="19">
        <v>0.13388907327566035</v>
      </c>
      <c r="K189" s="19">
        <f>J189*0.33</f>
        <v>4.4183394180967922E-2</v>
      </c>
      <c r="L189" s="19">
        <v>0.21589898623805243</v>
      </c>
      <c r="M189" s="19">
        <f>L189*0.33</f>
        <v>7.1246665458557304E-2</v>
      </c>
      <c r="N189" s="19">
        <v>0.14498698843817986</v>
      </c>
      <c r="O189" s="19">
        <f>N189*0.33</f>
        <v>4.7845706184599358E-2</v>
      </c>
      <c r="P189" s="19">
        <v>0.15810728346538119</v>
      </c>
      <c r="Q189" s="19">
        <f>P189*0.33</f>
        <v>5.2175403543575798E-2</v>
      </c>
      <c r="R189" s="19">
        <v>0.15328367800749551</v>
      </c>
      <c r="S189" s="19">
        <f>R189*0.33</f>
        <v>5.058361374247352E-2</v>
      </c>
      <c r="T189" s="19">
        <v>0.15550061735749254</v>
      </c>
      <c r="U189" s="19">
        <f>T189*0.33</f>
        <v>5.131520372797254E-2</v>
      </c>
      <c r="V189" s="19">
        <v>9.3871899012095805E-2</v>
      </c>
      <c r="W189" s="19">
        <f>V189*0.33</f>
        <v>3.0977726673991617E-2</v>
      </c>
      <c r="X189" s="19">
        <v>0.10032380942678605</v>
      </c>
      <c r="Y189" s="19">
        <f>X189*0.33</f>
        <v>3.3106857110839397E-2</v>
      </c>
      <c r="Z189" s="19">
        <v>0.11141440972937938</v>
      </c>
      <c r="AA189" s="19">
        <f>Z189*0.33</f>
        <v>3.6766755210695196E-2</v>
      </c>
      <c r="AB189" s="19">
        <v>0.14557600843337401</v>
      </c>
      <c r="AC189" s="19">
        <f>AB189*0.33</f>
        <v>4.8040082783013423E-2</v>
      </c>
      <c r="AD189" s="19">
        <v>0.17663856610213885</v>
      </c>
      <c r="AE189" s="19">
        <f>AD189*0.33</f>
        <v>5.8290726813705826E-2</v>
      </c>
      <c r="AF189" s="19">
        <v>0.15794959518076346</v>
      </c>
      <c r="AG189" s="19">
        <f>AF189*0.33</f>
        <v>5.2123366409651942E-2</v>
      </c>
      <c r="AH189" s="21">
        <v>9.2045978156078054E-2</v>
      </c>
      <c r="AI189" s="19">
        <f>AH189*0.33</f>
        <v>3.0375172791505759E-2</v>
      </c>
      <c r="AJ189" s="19">
        <v>0.17866254267640427</v>
      </c>
      <c r="AK189" s="19">
        <f>AJ189*0.33</f>
        <v>5.8958639083213416E-2</v>
      </c>
      <c r="AL189" s="19">
        <v>0.17110287277770561</v>
      </c>
      <c r="AM189" s="19">
        <f>AL189*0.33</f>
        <v>5.6463948016642854E-2</v>
      </c>
      <c r="AN189" s="19">
        <v>0.22512603863738112</v>
      </c>
      <c r="AO189" s="19">
        <f>AN189*0.33</f>
        <v>7.4291592750335769E-2</v>
      </c>
      <c r="AP189" s="19">
        <v>0.14358792602056203</v>
      </c>
      <c r="AQ189" s="19">
        <f>AP189*0.33</f>
        <v>4.7384015586785469E-2</v>
      </c>
      <c r="AR189" s="19">
        <v>0.14759308110377387</v>
      </c>
      <c r="AS189" s="19">
        <f>AR189*0.33</f>
        <v>4.8705716764245378E-2</v>
      </c>
      <c r="AT189" s="19">
        <v>0.13056973391146848</v>
      </c>
      <c r="AU189" s="19">
        <f>AT189*0.33</f>
        <v>4.3088012190784598E-2</v>
      </c>
      <c r="AV189" s="19">
        <v>0.19469491238903291</v>
      </c>
      <c r="AW189" s="19">
        <f>AV189*0.33</f>
        <v>6.424932108838087E-2</v>
      </c>
      <c r="AX189" s="19">
        <v>0.11149152423966749</v>
      </c>
      <c r="AY189" s="19">
        <f>AX189*0.33</f>
        <v>3.6792202999090272E-2</v>
      </c>
      <c r="AZ189" s="19">
        <v>0.19309190697253445</v>
      </c>
      <c r="BA189" s="19">
        <f>AZ189*0.33</f>
        <v>6.3720329300936365E-2</v>
      </c>
      <c r="BB189" s="19">
        <v>0.11455989869030091</v>
      </c>
      <c r="BC189" s="19">
        <f>BB189*0.33</f>
        <v>3.7804766567799304E-2</v>
      </c>
      <c r="BD189" s="19">
        <v>0.1686366466965539</v>
      </c>
      <c r="BE189" s="19">
        <f>BD189*0.33</f>
        <v>5.5650093409862787E-2</v>
      </c>
      <c r="BF189" s="19">
        <v>0.15250701485298632</v>
      </c>
      <c r="BG189" s="19">
        <f>BF189*0.33</f>
        <v>5.0327314901485488E-2</v>
      </c>
      <c r="BH189" s="19">
        <v>0.15010600133170746</v>
      </c>
      <c r="BI189" s="19">
        <f>BH189*0.33</f>
        <v>4.9534980439463465E-2</v>
      </c>
      <c r="BJ189" s="19">
        <v>0.2043120235814537</v>
      </c>
      <c r="BK189" s="19">
        <f>BJ189*0.33</f>
        <v>6.7422967781879728E-2</v>
      </c>
      <c r="BL189" s="19">
        <v>0.14777281013455326</v>
      </c>
      <c r="BM189" s="19">
        <f>BL189*0.33</f>
        <v>4.8765027344402578E-2</v>
      </c>
      <c r="BN189" s="19">
        <v>0.15991155465393758</v>
      </c>
      <c r="BO189" s="19">
        <f>BN189*0.33</f>
        <v>5.2770813035799405E-2</v>
      </c>
      <c r="BP189" s="19">
        <v>9.9731111839085618E-2</v>
      </c>
      <c r="BQ189" s="19">
        <f>BP189*0.33</f>
        <v>3.2911266906898252E-2</v>
      </c>
      <c r="BR189" s="19">
        <v>0.12444730623313635</v>
      </c>
      <c r="BS189" s="19">
        <f>BR189*0.33</f>
        <v>4.1067611056934995E-2</v>
      </c>
      <c r="BT189" s="19">
        <v>0.12169712511506744</v>
      </c>
      <c r="BU189" s="19">
        <f>BT189*0.33</f>
        <v>4.0160051287972259E-2</v>
      </c>
      <c r="BV189" s="19">
        <v>0.18643104144312411</v>
      </c>
      <c r="BW189" s="19">
        <f>BV189*0.33</f>
        <v>6.1522243676230957E-2</v>
      </c>
      <c r="BX189" s="19">
        <v>0.15353381366165469</v>
      </c>
      <c r="BY189" s="19">
        <f>BX189*0.33</f>
        <v>5.0666158508346049E-2</v>
      </c>
      <c r="BZ189" s="19">
        <v>0.15670202724710017</v>
      </c>
      <c r="CA189" s="19">
        <f>BZ189*0.33</f>
        <v>5.1711668991543058E-2</v>
      </c>
      <c r="CB189" s="53"/>
      <c r="CC189" s="53"/>
      <c r="CD189" s="53"/>
      <c r="CE189" s="53"/>
      <c r="CF189" s="53"/>
      <c r="CG189" s="53"/>
      <c r="CH189" s="53"/>
      <c r="CI189" s="53"/>
    </row>
    <row r="190" spans="1:87" ht="20.149999999999999" customHeight="1" x14ac:dyDescent="0.75">
      <c r="A190" s="171"/>
      <c r="B190" s="17" t="s">
        <v>69</v>
      </c>
      <c r="C190" s="18" t="s">
        <v>144</v>
      </c>
      <c r="D190" s="19">
        <v>0.37602695127773861</v>
      </c>
      <c r="E190" s="19">
        <f>D190*0.67</f>
        <v>0.25193805735608488</v>
      </c>
      <c r="F190" s="19">
        <v>0.35520956907472934</v>
      </c>
      <c r="G190" s="19">
        <f>F190*0.67</f>
        <v>0.23799041128006868</v>
      </c>
      <c r="H190" s="19">
        <v>0.30859366405583138</v>
      </c>
      <c r="I190" s="19">
        <f>H190*0.67</f>
        <v>0.20675775491740703</v>
      </c>
      <c r="J190" s="19">
        <v>0.30795173883344196</v>
      </c>
      <c r="K190" s="19">
        <f>J190*0.67</f>
        <v>0.20632766501840613</v>
      </c>
      <c r="L190" s="19">
        <v>0.35615389185919033</v>
      </c>
      <c r="M190" s="19">
        <f>L190*0.67</f>
        <v>0.23862310754565755</v>
      </c>
      <c r="N190" s="19">
        <v>0.48858983168603731</v>
      </c>
      <c r="O190" s="19">
        <f>N190*0.67</f>
        <v>0.32735518722964502</v>
      </c>
      <c r="P190" s="19">
        <v>0.42440097598037868</v>
      </c>
      <c r="Q190" s="19">
        <f>P190*0.67</f>
        <v>0.28434865390685371</v>
      </c>
      <c r="R190" s="19">
        <v>0.31261201752510304</v>
      </c>
      <c r="S190" s="19">
        <f>R190*0.67</f>
        <v>0.20945005174181905</v>
      </c>
      <c r="T190" s="19">
        <v>0.3333352839099295</v>
      </c>
      <c r="U190" s="19">
        <f>T190*0.67</f>
        <v>0.22333464021965277</v>
      </c>
      <c r="V190" s="19">
        <v>0.32519015612194913</v>
      </c>
      <c r="W190" s="19">
        <f>V190*0.67</f>
        <v>0.21787740460170593</v>
      </c>
      <c r="X190" s="19">
        <v>0.44004522005193292</v>
      </c>
      <c r="Y190" s="19">
        <f>X190*0.67</f>
        <v>0.29483029743479505</v>
      </c>
      <c r="Z190" s="19">
        <v>0.40690732946061509</v>
      </c>
      <c r="AA190" s="19">
        <f>Z190*0.67</f>
        <v>0.27262791073861214</v>
      </c>
      <c r="AB190" s="19">
        <v>0.48813253436636911</v>
      </c>
      <c r="AC190" s="19">
        <f>AB190*0.67</f>
        <v>0.32704879802546732</v>
      </c>
      <c r="AD190" s="19">
        <v>0.32336743543238133</v>
      </c>
      <c r="AE190" s="19">
        <f>AD190*0.67</f>
        <v>0.2166561817396955</v>
      </c>
      <c r="AF190" s="19">
        <v>0.40786536855489169</v>
      </c>
      <c r="AG190" s="19">
        <f>AF190*0.67</f>
        <v>0.27326979693177744</v>
      </c>
      <c r="AH190" s="21">
        <v>0.36459658405066164</v>
      </c>
      <c r="AI190" s="19">
        <f>AH190*0.67</f>
        <v>0.24427971131394333</v>
      </c>
      <c r="AJ190" s="19">
        <v>0.52008503777901149</v>
      </c>
      <c r="AK190" s="19">
        <f>AJ190*0.67</f>
        <v>0.3484569753119377</v>
      </c>
      <c r="AL190" s="19">
        <v>0.40312101918727677</v>
      </c>
      <c r="AM190" s="19">
        <f>AL190*0.67</f>
        <v>0.27009108285547545</v>
      </c>
      <c r="AN190" s="19">
        <v>0.56483145188289374</v>
      </c>
      <c r="AO190" s="19">
        <f>AN190*0.67</f>
        <v>0.37843707276153882</v>
      </c>
      <c r="AP190" s="19">
        <v>0.39367737320369356</v>
      </c>
      <c r="AQ190" s="19">
        <f>AP190*0.67</f>
        <v>0.26376384004647468</v>
      </c>
      <c r="AR190" s="19">
        <v>0.41102357091640557</v>
      </c>
      <c r="AS190" s="19">
        <f>AR190*0.67</f>
        <v>0.27538579251399176</v>
      </c>
      <c r="AT190" s="19">
        <v>0.44072508363662477</v>
      </c>
      <c r="AU190" s="19">
        <f>AT190*0.67</f>
        <v>0.29528580603653859</v>
      </c>
      <c r="AV190" s="19">
        <v>0.29222234951364418</v>
      </c>
      <c r="AW190" s="19">
        <f>AV190*0.67</f>
        <v>0.19578897417414162</v>
      </c>
      <c r="AX190" s="19">
        <v>0.35369181829281277</v>
      </c>
      <c r="AY190" s="19">
        <f>AX190*0.67</f>
        <v>0.23697351825618457</v>
      </c>
      <c r="AZ190" s="19">
        <v>0.26790003261676593</v>
      </c>
      <c r="BA190" s="19">
        <f>AZ190*0.67</f>
        <v>0.17949302185323318</v>
      </c>
      <c r="BB190" s="19">
        <v>0.31819538313417722</v>
      </c>
      <c r="BC190" s="19">
        <f>BB190*0.67</f>
        <v>0.21319090669989876</v>
      </c>
      <c r="BD190" s="19">
        <v>0.40351340207365088</v>
      </c>
      <c r="BE190" s="19">
        <f>BD190*0.67</f>
        <v>0.27035397938934613</v>
      </c>
      <c r="BF190" s="19">
        <v>0.32941798024916147</v>
      </c>
      <c r="BG190" s="19">
        <f>BF190*0.67</f>
        <v>0.2207100467669382</v>
      </c>
      <c r="BH190" s="19">
        <v>0.3365383808378295</v>
      </c>
      <c r="BI190" s="19">
        <f>BH190*0.67</f>
        <v>0.22548071516134577</v>
      </c>
      <c r="BJ190" s="19">
        <v>0.47473413812475374</v>
      </c>
      <c r="BK190" s="19">
        <f>BJ190*0.67</f>
        <v>0.31807187254358504</v>
      </c>
      <c r="BL190" s="19">
        <v>0.23274142609567205</v>
      </c>
      <c r="BM190" s="19">
        <f>BL190*0.67</f>
        <v>0.1559367554841003</v>
      </c>
      <c r="BN190" s="19">
        <v>0.37529778002706704</v>
      </c>
      <c r="BO190" s="19">
        <f>BN190*0.67</f>
        <v>0.25144951261813492</v>
      </c>
      <c r="BP190" s="19">
        <v>0.44942609761207353</v>
      </c>
      <c r="BQ190" s="19">
        <f>BP190*0.67</f>
        <v>0.30111548540008926</v>
      </c>
      <c r="BR190" s="19">
        <v>0.33765202441207992</v>
      </c>
      <c r="BS190" s="19">
        <f>BR190*0.67</f>
        <v>0.22622685635609355</v>
      </c>
      <c r="BT190" s="19">
        <v>0.45075329951561871</v>
      </c>
      <c r="BU190" s="19">
        <f>BT190*0.67</f>
        <v>0.30200471067546453</v>
      </c>
      <c r="BV190" s="19">
        <v>0.35965222175681766</v>
      </c>
      <c r="BW190" s="19">
        <f>BV190*0.67</f>
        <v>0.24096698857706786</v>
      </c>
      <c r="BX190" s="19">
        <v>0.53061777248360775</v>
      </c>
      <c r="BY190" s="19">
        <f>BX190*0.67</f>
        <v>0.35551390756401724</v>
      </c>
      <c r="BZ190" s="19">
        <v>0.34253419121531276</v>
      </c>
      <c r="CA190" s="19">
        <f>BZ190*0.67</f>
        <v>0.22949790811425955</v>
      </c>
      <c r="CB190" s="53"/>
      <c r="CC190" s="53"/>
      <c r="CD190" s="53"/>
      <c r="CE190" s="53"/>
      <c r="CF190" s="53"/>
      <c r="CG190" s="53"/>
      <c r="CH190" s="53"/>
      <c r="CI190" s="53"/>
    </row>
    <row r="191" spans="1:87" ht="20.149999999999999" customHeight="1" x14ac:dyDescent="0.75">
      <c r="A191" s="171"/>
      <c r="B191" s="17" t="s">
        <v>70</v>
      </c>
      <c r="C191" s="18" t="s">
        <v>144</v>
      </c>
      <c r="D191" s="19">
        <v>0.39758854057933507</v>
      </c>
      <c r="E191" s="19">
        <f>D191*1</f>
        <v>0.39758854057933507</v>
      </c>
      <c r="F191" s="19">
        <v>0.20436648790905182</v>
      </c>
      <c r="G191" s="19">
        <f>F191*1</f>
        <v>0.20436648790905182</v>
      </c>
      <c r="H191" s="19">
        <v>0.2159973430256209</v>
      </c>
      <c r="I191" s="19">
        <f>H191*1</f>
        <v>0.2159973430256209</v>
      </c>
      <c r="J191" s="19">
        <v>0.34932165452285152</v>
      </c>
      <c r="K191" s="19">
        <f>J191*1</f>
        <v>0.34932165452285152</v>
      </c>
      <c r="L191" s="19">
        <v>0.18901810034939934</v>
      </c>
      <c r="M191" s="19">
        <f>L191*1</f>
        <v>0.18901810034939934</v>
      </c>
      <c r="N191" s="19">
        <v>0.23896215150891117</v>
      </c>
      <c r="O191" s="19">
        <f>N191*1</f>
        <v>0.23896215150891117</v>
      </c>
      <c r="P191" s="19">
        <v>0.23678151931789512</v>
      </c>
      <c r="Q191" s="19">
        <f>P191*1</f>
        <v>0.23678151931789512</v>
      </c>
      <c r="R191" s="19">
        <v>0.39357082408421645</v>
      </c>
      <c r="S191" s="19">
        <f>R191*1</f>
        <v>0.39357082408421645</v>
      </c>
      <c r="T191" s="19">
        <v>0.2409478208172654</v>
      </c>
      <c r="U191" s="19">
        <f>T191*1</f>
        <v>0.2409478208172654</v>
      </c>
      <c r="V191" s="19">
        <v>0.3395486913139748</v>
      </c>
      <c r="W191" s="19">
        <f>V191*1</f>
        <v>0.3395486913139748</v>
      </c>
      <c r="X191" s="19">
        <v>0.36092955427612217</v>
      </c>
      <c r="Y191" s="19">
        <f>X191*1</f>
        <v>0.36092955427612217</v>
      </c>
      <c r="Z191" s="19">
        <v>0.35274503247120509</v>
      </c>
      <c r="AA191" s="19">
        <f>Z191*1</f>
        <v>0.35274503247120509</v>
      </c>
      <c r="AB191" s="19">
        <v>0.28018668191046864</v>
      </c>
      <c r="AC191" s="19">
        <f>AB191*1</f>
        <v>0.28018668191046864</v>
      </c>
      <c r="AD191" s="19">
        <v>0.34239637300121556</v>
      </c>
      <c r="AE191" s="19">
        <f>AD191*1</f>
        <v>0.34239637300121556</v>
      </c>
      <c r="AF191" s="19">
        <v>0.27556002039670946</v>
      </c>
      <c r="AG191" s="19">
        <f>AF191*1</f>
        <v>0.27556002039670946</v>
      </c>
      <c r="AH191" s="21">
        <v>0.43226175577152953</v>
      </c>
      <c r="AI191" s="19">
        <f>AH191*1</f>
        <v>0.43226175577152953</v>
      </c>
      <c r="AJ191" s="19">
        <v>0.20903031028176236</v>
      </c>
      <c r="AK191" s="19">
        <f>AJ191*1</f>
        <v>0.20903031028176236</v>
      </c>
      <c r="AL191" s="19">
        <v>0.31163589586428536</v>
      </c>
      <c r="AM191" s="19">
        <f>AL191*1</f>
        <v>0.31163589586428536</v>
      </c>
      <c r="AN191" s="19">
        <v>7.4737743764494352E-2</v>
      </c>
      <c r="AO191" s="19">
        <f>AN191*1</f>
        <v>7.4737743764494352E-2</v>
      </c>
      <c r="AP191" s="19">
        <v>0.29292246163108027</v>
      </c>
      <c r="AQ191" s="19">
        <f>AP191*1</f>
        <v>0.29292246163108027</v>
      </c>
      <c r="AR191" s="19">
        <v>0.29244526097539331</v>
      </c>
      <c r="AS191" s="19">
        <f>AR191*1</f>
        <v>0.29244526097539331</v>
      </c>
      <c r="AT191" s="19">
        <v>0.37828195624938377</v>
      </c>
      <c r="AU191" s="19">
        <f>AT191*1</f>
        <v>0.37828195624938377</v>
      </c>
      <c r="AV191" s="19">
        <v>0.3159056024150137</v>
      </c>
      <c r="AW191" s="19">
        <f>AV191*1</f>
        <v>0.3159056024150137</v>
      </c>
      <c r="AX191" s="19">
        <v>0.34503137393476879</v>
      </c>
      <c r="AY191" s="19">
        <f>AX191*1</f>
        <v>0.34503137393476879</v>
      </c>
      <c r="AZ191" s="19">
        <v>0.33535313543493717</v>
      </c>
      <c r="BA191" s="19">
        <f>AZ191*1</f>
        <v>0.33535313543493717</v>
      </c>
      <c r="BB191" s="19">
        <v>0.39869333749005398</v>
      </c>
      <c r="BC191" s="19">
        <f>BB191*1</f>
        <v>0.39869333749005398</v>
      </c>
      <c r="BD191" s="19">
        <v>0.25064288679915386</v>
      </c>
      <c r="BE191" s="19">
        <f>BD191*1</f>
        <v>0.25064288679915386</v>
      </c>
      <c r="BF191" s="19">
        <v>0.36357929835747932</v>
      </c>
      <c r="BG191" s="19">
        <f>BF191*1</f>
        <v>0.36357929835747932</v>
      </c>
      <c r="BH191" s="19">
        <v>0.29486318294734121</v>
      </c>
      <c r="BI191" s="19">
        <f>BH191*1</f>
        <v>0.29486318294734121</v>
      </c>
      <c r="BJ191" s="19">
        <v>8.2067752639832486E-2</v>
      </c>
      <c r="BK191" s="19">
        <f>BJ191*1</f>
        <v>8.2067752639832486E-2</v>
      </c>
      <c r="BL191" s="19">
        <v>0.36341460854598329</v>
      </c>
      <c r="BM191" s="19">
        <f>BL191*1</f>
        <v>0.36341460854598329</v>
      </c>
      <c r="BN191" s="19">
        <v>0.24496738266663143</v>
      </c>
      <c r="BO191" s="19">
        <f>BN191*1</f>
        <v>0.24496738266663143</v>
      </c>
      <c r="BP191" s="19">
        <v>0.330624629400808</v>
      </c>
      <c r="BQ191" s="19">
        <f>BP191*1</f>
        <v>0.330624629400808</v>
      </c>
      <c r="BR191" s="19">
        <v>0.32285658894682245</v>
      </c>
      <c r="BS191" s="19">
        <f>BR191*1</f>
        <v>0.32285658894682245</v>
      </c>
      <c r="BT191" s="19">
        <v>0.35007092430311326</v>
      </c>
      <c r="BU191" s="19">
        <f>BT191*1</f>
        <v>0.35007092430311326</v>
      </c>
      <c r="BV191" s="19">
        <v>0.33761165151382422</v>
      </c>
      <c r="BW191" s="19">
        <f>BV191*1</f>
        <v>0.33761165151382422</v>
      </c>
      <c r="BX191" s="19">
        <v>0.20759470180696959</v>
      </c>
      <c r="BY191" s="19">
        <f>BX191*1</f>
        <v>0.20759470180696959</v>
      </c>
      <c r="BZ191" s="19">
        <v>0.18369954166720404</v>
      </c>
      <c r="CA191" s="19">
        <f>BZ191*1</f>
        <v>0.18369954166720404</v>
      </c>
      <c r="CB191" s="53"/>
      <c r="CC191" s="53"/>
      <c r="CD191" s="53"/>
      <c r="CE191" s="53"/>
      <c r="CF191" s="53"/>
      <c r="CG191" s="53"/>
      <c r="CH191" s="53"/>
      <c r="CI191" s="53"/>
    </row>
    <row r="192" spans="1:87" ht="39.950000000000003" customHeight="1" x14ac:dyDescent="0.75">
      <c r="A192" s="171"/>
      <c r="B192" s="17" t="s">
        <v>59</v>
      </c>
      <c r="C192" s="18" t="s">
        <v>144</v>
      </c>
      <c r="D192" s="19">
        <v>5.4622851113040036E-2</v>
      </c>
      <c r="E192" s="19">
        <f>D192*0</f>
        <v>0</v>
      </c>
      <c r="F192" s="19">
        <v>0.1027332718879336</v>
      </c>
      <c r="G192" s="19">
        <f>F192*0</f>
        <v>0</v>
      </c>
      <c r="H192" s="19">
        <v>0.11725213692922858</v>
      </c>
      <c r="I192" s="19">
        <f>H192*0</f>
        <v>0</v>
      </c>
      <c r="J192" s="19">
        <v>3.3579281351170123E-2</v>
      </c>
      <c r="K192" s="19">
        <f>J192*0</f>
        <v>0</v>
      </c>
      <c r="L192" s="19">
        <v>0.14895128276649433</v>
      </c>
      <c r="M192" s="19">
        <f>L192*0</f>
        <v>0</v>
      </c>
      <c r="N192" s="19">
        <v>5.2789618651722388E-2</v>
      </c>
      <c r="O192" s="19">
        <f>N192*0</f>
        <v>0</v>
      </c>
      <c r="P192" s="19">
        <v>0.10868521354094403</v>
      </c>
      <c r="Q192" s="19">
        <f>P192*0</f>
        <v>0</v>
      </c>
      <c r="R192" s="19">
        <v>4.2521770380895642E-2</v>
      </c>
      <c r="S192" s="19">
        <f>R192*0</f>
        <v>0</v>
      </c>
      <c r="T192" s="19">
        <v>0.13834664941370406</v>
      </c>
      <c r="U192" s="19">
        <f>T192*0</f>
        <v>0</v>
      </c>
      <c r="V192" s="19">
        <v>0.17157161925564479</v>
      </c>
      <c r="W192" s="19">
        <f>V192*0</f>
        <v>0</v>
      </c>
      <c r="X192" s="19">
        <v>6.5442374857661592E-2</v>
      </c>
      <c r="Y192" s="19">
        <f>X192*0</f>
        <v>0</v>
      </c>
      <c r="Z192" s="19">
        <v>6.95140912904985E-2</v>
      </c>
      <c r="AA192" s="19">
        <f>Z192*0</f>
        <v>0</v>
      </c>
      <c r="AB192" s="19">
        <v>4.3721554644362629E-2</v>
      </c>
      <c r="AC192" s="19">
        <f>AB192*0</f>
        <v>0</v>
      </c>
      <c r="AD192" s="19">
        <v>7.8980656107724145E-2</v>
      </c>
      <c r="AE192" s="19">
        <f>AD192*0</f>
        <v>0</v>
      </c>
      <c r="AF192" s="19">
        <v>0.11449034679832822</v>
      </c>
      <c r="AG192" s="19">
        <f>AF192*0</f>
        <v>0</v>
      </c>
      <c r="AH192" s="21">
        <v>6.4689330131166331E-2</v>
      </c>
      <c r="AI192" s="19">
        <f>AH192*0</f>
        <v>0</v>
      </c>
      <c r="AJ192" s="19">
        <v>6.6780576133849578E-2</v>
      </c>
      <c r="AK192" s="19">
        <f>AJ192*0</f>
        <v>0</v>
      </c>
      <c r="AL192" s="19">
        <v>6.394102611078907E-2</v>
      </c>
      <c r="AM192" s="19">
        <f>AL192*0</f>
        <v>0</v>
      </c>
      <c r="AN192" s="19">
        <v>7.0033954198098117E-2</v>
      </c>
      <c r="AO192" s="19">
        <f>AN192*0</f>
        <v>0</v>
      </c>
      <c r="AP192" s="19">
        <v>9.7350419679034864E-2</v>
      </c>
      <c r="AQ192" s="19">
        <f>AP192*0</f>
        <v>0</v>
      </c>
      <c r="AR192" s="19">
        <v>7.79839549444412E-2</v>
      </c>
      <c r="AS192" s="19">
        <f>AR192*0</f>
        <v>0</v>
      </c>
      <c r="AT192" s="19">
        <v>2.3042303133562526E-2</v>
      </c>
      <c r="AU192" s="19">
        <f>AT192*0</f>
        <v>0</v>
      </c>
      <c r="AV192" s="19">
        <v>6.7351310387607277E-2</v>
      </c>
      <c r="AW192" s="19">
        <f>AV192*0</f>
        <v>0</v>
      </c>
      <c r="AX192" s="19">
        <v>0.12560250521641581</v>
      </c>
      <c r="AY192" s="19">
        <f>AX192*0</f>
        <v>0</v>
      </c>
      <c r="AZ192" s="19">
        <v>6.0430427865075451E-2</v>
      </c>
      <c r="BA192" s="19">
        <f>AZ192*0</f>
        <v>0</v>
      </c>
      <c r="BB192" s="19">
        <v>0.11587256430145118</v>
      </c>
      <c r="BC192" s="19">
        <f>BB192*0</f>
        <v>0</v>
      </c>
      <c r="BD192" s="19">
        <v>0.10953749748045299</v>
      </c>
      <c r="BE192" s="19">
        <f>BD192*0</f>
        <v>0</v>
      </c>
      <c r="BF192" s="19">
        <v>4.4333584035386862E-2</v>
      </c>
      <c r="BG192" s="19">
        <f>BF192*0</f>
        <v>0</v>
      </c>
      <c r="BH192" s="19">
        <v>9.4097945350275158E-2</v>
      </c>
      <c r="BI192" s="19">
        <f>BH192*0</f>
        <v>0</v>
      </c>
      <c r="BJ192" s="19">
        <v>5.6308110210848826E-2</v>
      </c>
      <c r="BK192" s="19">
        <f>BJ192*0</f>
        <v>0</v>
      </c>
      <c r="BL192" s="19">
        <v>0.12119051848430958</v>
      </c>
      <c r="BM192" s="19">
        <f>BL192*0</f>
        <v>0</v>
      </c>
      <c r="BN192" s="19">
        <v>0.15903394273101182</v>
      </c>
      <c r="BO192" s="19">
        <f>BN192*0</f>
        <v>0</v>
      </c>
      <c r="BP192" s="19">
        <v>7.1288242152340683E-2</v>
      </c>
      <c r="BQ192" s="19">
        <f>BP192*0</f>
        <v>0</v>
      </c>
      <c r="BR192" s="19">
        <v>4.3312471976280589E-2</v>
      </c>
      <c r="BS192" s="19">
        <f>BR192*0</f>
        <v>0</v>
      </c>
      <c r="BT192" s="19">
        <v>3.8778702459693989E-2</v>
      </c>
      <c r="BU192" s="19">
        <f>BT192*0</f>
        <v>0</v>
      </c>
      <c r="BV192" s="19">
        <v>6.4366337790077471E-2</v>
      </c>
      <c r="BW192" s="19">
        <f>BV192*0</f>
        <v>0</v>
      </c>
      <c r="BX192" s="19">
        <v>3.607892065483688E-2</v>
      </c>
      <c r="BY192" s="19">
        <f>BX192*0</f>
        <v>0</v>
      </c>
      <c r="BZ192" s="19">
        <v>0.16314866515194196</v>
      </c>
      <c r="CA192" s="19">
        <f>BZ192*0</f>
        <v>0</v>
      </c>
      <c r="CB192" s="53"/>
      <c r="CC192" s="53"/>
      <c r="CD192" s="53"/>
      <c r="CE192" s="53"/>
      <c r="CF192" s="53"/>
      <c r="CG192" s="53"/>
      <c r="CH192" s="53"/>
      <c r="CI192" s="53"/>
    </row>
    <row r="193" spans="1:87" ht="20.5" customHeight="1" x14ac:dyDescent="0.75">
      <c r="A193" s="172"/>
      <c r="B193" s="7" t="s">
        <v>147</v>
      </c>
      <c r="C193" s="8"/>
      <c r="D193" s="29"/>
      <c r="E193" s="34">
        <f>SUM(E188:E192)</f>
        <v>0.6824394991399666</v>
      </c>
      <c r="F193" s="34"/>
      <c r="G193" s="34">
        <f>SUM(G188:G192)</f>
        <v>0.49979836944108275</v>
      </c>
      <c r="H193" s="34"/>
      <c r="I193" s="34">
        <f>SUM(I188:I192)</f>
        <v>0.48971279202737372</v>
      </c>
      <c r="J193" s="34"/>
      <c r="K193" s="34">
        <f>SUM(K188:K192)</f>
        <v>0.59983271372222557</v>
      </c>
      <c r="L193" s="34"/>
      <c r="M193" s="34">
        <f>SUM(M188:M192)</f>
        <v>0.49888787335361418</v>
      </c>
      <c r="N193" s="34"/>
      <c r="O193" s="34">
        <f>SUM(O188:O192)</f>
        <v>0.61416304492315554</v>
      </c>
      <c r="P193" s="34"/>
      <c r="Q193" s="34">
        <f>SUM(Q188:Q192)</f>
        <v>0.57330557676832461</v>
      </c>
      <c r="R193" s="34"/>
      <c r="S193" s="34">
        <f>SUM(S188:S192)</f>
        <v>0.65360448956850903</v>
      </c>
      <c r="T193" s="34"/>
      <c r="U193" s="34">
        <f>SUM(U188:U192)</f>
        <v>0.51559766476489077</v>
      </c>
      <c r="V193" s="34"/>
      <c r="W193" s="34">
        <f>SUM(W188:W192)</f>
        <v>0.58840382258967239</v>
      </c>
      <c r="X193" s="34"/>
      <c r="Y193" s="34">
        <f>SUM(Y188:Y192)</f>
        <v>0.6888667088217566</v>
      </c>
      <c r="Z193" s="34"/>
      <c r="AA193" s="34">
        <f>SUM(AA188:AA192)</f>
        <v>0.66213969842051235</v>
      </c>
      <c r="AB193" s="34"/>
      <c r="AC193" s="34">
        <f>SUM(AC188:AC192)</f>
        <v>0.65527556271894938</v>
      </c>
      <c r="AD193" s="34"/>
      <c r="AE193" s="34">
        <f>SUM(AE188:AE192)</f>
        <v>0.61734328155461693</v>
      </c>
      <c r="AF193" s="34"/>
      <c r="AG193" s="34">
        <f>SUM(AG188:AG192)</f>
        <v>0.60095318373813877</v>
      </c>
      <c r="AH193" s="34"/>
      <c r="AI193" s="34">
        <f>SUM(AI188:AI192)</f>
        <v>0.70691663987697861</v>
      </c>
      <c r="AJ193" s="34"/>
      <c r="AK193" s="34">
        <f>SUM(AK188:AK192)</f>
        <v>0.6164459246769135</v>
      </c>
      <c r="AL193" s="34"/>
      <c r="AM193" s="34">
        <f>SUM(AM188:AM192)</f>
        <v>0.63819092673640365</v>
      </c>
      <c r="AN193" s="34"/>
      <c r="AO193" s="34">
        <f>SUM(AO188:AO192)</f>
        <v>0.5274664092763689</v>
      </c>
      <c r="AP193" s="34"/>
      <c r="AQ193" s="34">
        <f>SUM(AQ188:AQ192)</f>
        <v>0.60407031726434046</v>
      </c>
      <c r="AR193" s="34"/>
      <c r="AS193" s="34">
        <f>SUM(AS188:AS192)</f>
        <v>0.61653677025363041</v>
      </c>
      <c r="AT193" s="34"/>
      <c r="AU193" s="34">
        <f>SUM(AU188:AU192)</f>
        <v>0.71665577447670703</v>
      </c>
      <c r="AV193" s="34"/>
      <c r="AW193" s="34">
        <f>SUM(AW188:AW192)</f>
        <v>0.57594389767753618</v>
      </c>
      <c r="AX193" s="34"/>
      <c r="AY193" s="34">
        <f>SUM(AY188:AY192)</f>
        <v>0.61879709519004367</v>
      </c>
      <c r="AZ193" s="34"/>
      <c r="BA193" s="34">
        <f>SUM(BA188:BA192)</f>
        <v>0.5785664865891067</v>
      </c>
      <c r="BB193" s="34"/>
      <c r="BC193" s="34">
        <f>SUM(BC188:BC192)</f>
        <v>0.64968901075775198</v>
      </c>
      <c r="BD193" s="34"/>
      <c r="BE193" s="34">
        <f>SUM(BE188:BE192)</f>
        <v>0.57664695959836276</v>
      </c>
      <c r="BF193" s="34"/>
      <c r="BG193" s="34">
        <f>SUM(BG188:BG192)</f>
        <v>0.634616660025903</v>
      </c>
      <c r="BH193" s="34"/>
      <c r="BI193" s="34">
        <f>SUM(BI188:BI192)</f>
        <v>0.56987887854815045</v>
      </c>
      <c r="BJ193" s="34"/>
      <c r="BK193" s="34">
        <f>SUM(BK188:BK192)</f>
        <v>0.46756259296529723</v>
      </c>
      <c r="BL193" s="34"/>
      <c r="BM193" s="34">
        <f>SUM(BM188:BM192)</f>
        <v>0.56811639137448622</v>
      </c>
      <c r="BN193" s="34"/>
      <c r="BO193" s="34">
        <f>SUM(BO188:BO192)</f>
        <v>0.54918770832056574</v>
      </c>
      <c r="BP193" s="34"/>
      <c r="BQ193" s="34">
        <f>SUM(BQ188:BQ192)</f>
        <v>0.66465138170779547</v>
      </c>
      <c r="BR193" s="34"/>
      <c r="BS193" s="34">
        <f>SUM(BS188:BS192)</f>
        <v>0.59015105635985099</v>
      </c>
      <c r="BT193" s="34"/>
      <c r="BU193" s="34">
        <f>SUM(BU188:BU192)</f>
        <v>0.69223568626655008</v>
      </c>
      <c r="BV193" s="34"/>
      <c r="BW193" s="34">
        <f>SUM(BW188:BW192)</f>
        <v>0.64010088376712304</v>
      </c>
      <c r="BX193" s="34"/>
      <c r="BY193" s="34">
        <f>SUM(BY188:BY192)</f>
        <v>0.61377476787933283</v>
      </c>
      <c r="BZ193" s="34"/>
      <c r="CA193" s="34">
        <f>SUM(CA188:CA192)</f>
        <v>0.46490911877300667</v>
      </c>
      <c r="CB193" s="53"/>
      <c r="CC193" s="53"/>
      <c r="CD193" s="53"/>
      <c r="CE193" s="53"/>
      <c r="CF193" s="53"/>
      <c r="CG193" s="53"/>
      <c r="CH193" s="53"/>
      <c r="CI193" s="53"/>
    </row>
    <row r="194" spans="1:87" ht="20.149999999999999" customHeight="1" thickBot="1" x14ac:dyDescent="0.9">
      <c r="A194" s="172"/>
      <c r="B194" s="7" t="s">
        <v>40</v>
      </c>
      <c r="C194" s="8" t="s">
        <v>143</v>
      </c>
      <c r="D194" s="24">
        <v>855</v>
      </c>
      <c r="E194" s="24"/>
      <c r="F194" s="24">
        <v>851</v>
      </c>
      <c r="G194" s="24"/>
      <c r="H194" s="24">
        <v>861</v>
      </c>
      <c r="I194" s="24"/>
      <c r="J194" s="24">
        <v>871</v>
      </c>
      <c r="K194" s="24"/>
      <c r="L194" s="24">
        <v>862</v>
      </c>
      <c r="M194" s="24"/>
      <c r="N194" s="24">
        <v>857</v>
      </c>
      <c r="O194" s="24"/>
      <c r="P194" s="24">
        <v>849</v>
      </c>
      <c r="Q194" s="24"/>
      <c r="R194" s="24">
        <v>854</v>
      </c>
      <c r="S194" s="24"/>
      <c r="T194" s="24">
        <v>861</v>
      </c>
      <c r="U194" s="24"/>
      <c r="V194" s="24">
        <v>852</v>
      </c>
      <c r="W194" s="24"/>
      <c r="X194" s="24">
        <v>871</v>
      </c>
      <c r="Y194" s="24"/>
      <c r="Z194" s="24">
        <v>853</v>
      </c>
      <c r="AA194" s="24"/>
      <c r="AB194" s="24">
        <v>848</v>
      </c>
      <c r="AC194" s="24"/>
      <c r="AD194" s="24">
        <v>869</v>
      </c>
      <c r="AE194" s="24"/>
      <c r="AF194" s="24">
        <v>882</v>
      </c>
      <c r="AG194" s="25"/>
      <c r="AH194" s="25">
        <v>849</v>
      </c>
      <c r="AI194" s="25"/>
      <c r="AJ194" s="24">
        <v>851</v>
      </c>
      <c r="AK194" s="24"/>
      <c r="AL194" s="24">
        <v>857</v>
      </c>
      <c r="AM194" s="24"/>
      <c r="AN194" s="24">
        <v>857</v>
      </c>
      <c r="AO194" s="24"/>
      <c r="AP194" s="24">
        <v>859</v>
      </c>
      <c r="AQ194" s="24"/>
      <c r="AR194" s="24">
        <v>853</v>
      </c>
      <c r="AS194" s="24"/>
      <c r="AT194" s="24">
        <v>855</v>
      </c>
      <c r="AU194" s="24"/>
      <c r="AV194" s="24">
        <v>861</v>
      </c>
      <c r="AW194" s="24"/>
      <c r="AX194" s="24">
        <v>849</v>
      </c>
      <c r="AY194" s="24"/>
      <c r="AZ194" s="24">
        <v>855</v>
      </c>
      <c r="BA194" s="24"/>
      <c r="BB194" s="24">
        <v>846</v>
      </c>
      <c r="BC194" s="24"/>
      <c r="BD194" s="24">
        <v>878</v>
      </c>
      <c r="BE194" s="24"/>
      <c r="BF194" s="24">
        <v>853</v>
      </c>
      <c r="BG194" s="24"/>
      <c r="BH194" s="24">
        <v>860</v>
      </c>
      <c r="BI194" s="24"/>
      <c r="BJ194" s="24">
        <v>855</v>
      </c>
      <c r="BK194" s="24"/>
      <c r="BL194" s="24">
        <v>853</v>
      </c>
      <c r="BM194" s="24"/>
      <c r="BN194" s="24">
        <v>839</v>
      </c>
      <c r="BO194" s="24"/>
      <c r="BP194" s="24">
        <v>855</v>
      </c>
      <c r="BQ194" s="24"/>
      <c r="BR194" s="24">
        <v>856</v>
      </c>
      <c r="BS194" s="24"/>
      <c r="BT194" s="24">
        <v>865</v>
      </c>
      <c r="BU194" s="24"/>
      <c r="BV194" s="24">
        <v>846</v>
      </c>
      <c r="BW194" s="24"/>
      <c r="BX194" s="24">
        <v>851</v>
      </c>
      <c r="BY194" s="24"/>
      <c r="BZ194" s="24">
        <v>853</v>
      </c>
      <c r="CA194" s="24"/>
      <c r="CB194" s="53"/>
      <c r="CC194" s="53"/>
      <c r="CD194" s="53"/>
      <c r="CE194" s="53"/>
      <c r="CF194" s="53"/>
      <c r="CG194" s="53"/>
      <c r="CH194" s="53"/>
      <c r="CI194" s="53"/>
    </row>
    <row r="195" spans="1:87" ht="20.149999999999999" customHeight="1" x14ac:dyDescent="0.75">
      <c r="A195" s="170" t="s">
        <v>106</v>
      </c>
      <c r="B195" s="12" t="s">
        <v>67</v>
      </c>
      <c r="C195" s="13" t="s">
        <v>144</v>
      </c>
      <c r="D195" s="14">
        <v>0.30640605677361171</v>
      </c>
      <c r="E195" s="14">
        <f>D195*0</f>
        <v>0</v>
      </c>
      <c r="F195" s="14">
        <v>0.2339861174578147</v>
      </c>
      <c r="G195" s="14">
        <f>F195*0</f>
        <v>0</v>
      </c>
      <c r="H195" s="14">
        <v>6.7298737196754471E-2</v>
      </c>
      <c r="I195" s="14">
        <f>H195*0</f>
        <v>0</v>
      </c>
      <c r="J195" s="14">
        <v>0.18798849024462769</v>
      </c>
      <c r="K195" s="14">
        <f>J195*0</f>
        <v>0</v>
      </c>
      <c r="L195" s="14">
        <v>9.1920006601482959E-2</v>
      </c>
      <c r="M195" s="14">
        <f>L195*0</f>
        <v>0</v>
      </c>
      <c r="N195" s="14">
        <v>9.6127805061709745E-2</v>
      </c>
      <c r="O195" s="14">
        <f>N195*0</f>
        <v>0</v>
      </c>
      <c r="P195" s="14">
        <v>5.8302185845415869E-2</v>
      </c>
      <c r="Q195" s="14">
        <f>P195*0</f>
        <v>0</v>
      </c>
      <c r="R195" s="14">
        <v>0.21900103598884232</v>
      </c>
      <c r="S195" s="14">
        <f>R195*0</f>
        <v>0</v>
      </c>
      <c r="T195" s="14">
        <v>5.2609076683741478E-2</v>
      </c>
      <c r="U195" s="14">
        <f>T195*0</f>
        <v>0</v>
      </c>
      <c r="V195" s="14">
        <v>0.21183737294186111</v>
      </c>
      <c r="W195" s="14">
        <f>V195*0</f>
        <v>0</v>
      </c>
      <c r="X195" s="14">
        <v>0.51746434815779507</v>
      </c>
      <c r="Y195" s="14">
        <f>X195*0</f>
        <v>0</v>
      </c>
      <c r="Z195" s="14">
        <v>0.20487997663839372</v>
      </c>
      <c r="AA195" s="14">
        <f>Z195*0</f>
        <v>0</v>
      </c>
      <c r="AB195" s="14">
        <v>0.11806162474272329</v>
      </c>
      <c r="AC195" s="14">
        <f>AB195*0</f>
        <v>0</v>
      </c>
      <c r="AD195" s="14">
        <v>0.16288344422927892</v>
      </c>
      <c r="AE195" s="14">
        <f>AD195*0</f>
        <v>0</v>
      </c>
      <c r="AF195" s="14">
        <v>0.21349269404723498</v>
      </c>
      <c r="AG195" s="16">
        <f>AF195*0</f>
        <v>0</v>
      </c>
      <c r="AH195" s="16">
        <v>0.22814806296300827</v>
      </c>
      <c r="AI195" s="16">
        <f>AH195*0</f>
        <v>0</v>
      </c>
      <c r="AJ195" s="14">
        <v>0.11807149122120504</v>
      </c>
      <c r="AK195" s="14">
        <f>AJ195*0</f>
        <v>0</v>
      </c>
      <c r="AL195" s="14">
        <v>0.27890384612204461</v>
      </c>
      <c r="AM195" s="14">
        <f>AL195*0</f>
        <v>0</v>
      </c>
      <c r="AN195" s="14">
        <v>5.0787302670099316E-2</v>
      </c>
      <c r="AO195" s="14">
        <f>AN195*0</f>
        <v>0</v>
      </c>
      <c r="AP195" s="14">
        <v>7.4258075478785809E-2</v>
      </c>
      <c r="AQ195" s="14">
        <f>AP195*0</f>
        <v>0</v>
      </c>
      <c r="AR195" s="14">
        <v>0.18775937225249525</v>
      </c>
      <c r="AS195" s="14">
        <f>AR195*0</f>
        <v>0</v>
      </c>
      <c r="AT195" s="14">
        <v>0.30811341109262952</v>
      </c>
      <c r="AU195" s="14">
        <f>AT195*0</f>
        <v>0</v>
      </c>
      <c r="AV195" s="14">
        <v>0.19263436231684547</v>
      </c>
      <c r="AW195" s="14">
        <f>AV195*0</f>
        <v>0</v>
      </c>
      <c r="AX195" s="14">
        <v>0.32790816424873653</v>
      </c>
      <c r="AY195" s="14">
        <f>AX195*0</f>
        <v>0</v>
      </c>
      <c r="AZ195" s="14">
        <v>9.1586895002933544E-2</v>
      </c>
      <c r="BA195" s="14">
        <f>AZ195*0</f>
        <v>0</v>
      </c>
      <c r="BB195" s="14">
        <v>0.15768995639063355</v>
      </c>
      <c r="BC195" s="14">
        <f>BB195*0</f>
        <v>0</v>
      </c>
      <c r="BD195" s="14">
        <v>0.28885791346523088</v>
      </c>
      <c r="BE195" s="14">
        <f>BD195*0</f>
        <v>0</v>
      </c>
      <c r="BF195" s="14">
        <v>0.22943727161154878</v>
      </c>
      <c r="BG195" s="14">
        <f>BF195*0</f>
        <v>0</v>
      </c>
      <c r="BH195" s="14">
        <v>6.2006491939273836E-2</v>
      </c>
      <c r="BI195" s="14">
        <f>BH195*0</f>
        <v>0</v>
      </c>
      <c r="BJ195" s="14">
        <v>7.8270412911606219E-2</v>
      </c>
      <c r="BK195" s="14">
        <f>BJ195*0</f>
        <v>0</v>
      </c>
      <c r="BL195" s="14">
        <v>5.7599036730863057E-2</v>
      </c>
      <c r="BM195" s="14">
        <f>BL195*0</f>
        <v>0</v>
      </c>
      <c r="BN195" s="14">
        <v>0.27122257480461887</v>
      </c>
      <c r="BO195" s="14">
        <f>BN195*0</f>
        <v>0</v>
      </c>
      <c r="BP195" s="14">
        <v>5.1889646555279348E-2</v>
      </c>
      <c r="BQ195" s="14">
        <f>BP195*0</f>
        <v>0</v>
      </c>
      <c r="BR195" s="54" t="s">
        <v>107</v>
      </c>
      <c r="BS195" s="14"/>
      <c r="BT195" s="14">
        <v>0.16742156261914345</v>
      </c>
      <c r="BU195" s="14">
        <f>BT195*0</f>
        <v>0</v>
      </c>
      <c r="BV195" s="14">
        <v>8.9441908433727804E-2</v>
      </c>
      <c r="BW195" s="14">
        <f>BV195*0</f>
        <v>0</v>
      </c>
      <c r="BX195" s="14">
        <v>0.1090712448648254</v>
      </c>
      <c r="BY195" s="14">
        <f>BX195*0</f>
        <v>0</v>
      </c>
      <c r="BZ195" s="14">
        <v>3.4122973972393229E-2</v>
      </c>
      <c r="CA195" s="14">
        <f>BZ195*0</f>
        <v>0</v>
      </c>
      <c r="CB195" s="53"/>
      <c r="CC195" s="53"/>
      <c r="CD195" s="53"/>
      <c r="CE195" s="53"/>
      <c r="CF195" s="53"/>
      <c r="CG195" s="53"/>
      <c r="CH195" s="53"/>
      <c r="CI195" s="53"/>
    </row>
    <row r="196" spans="1:87" ht="20.149999999999999" customHeight="1" x14ac:dyDescent="0.75">
      <c r="A196" s="171"/>
      <c r="B196" s="17" t="s">
        <v>68</v>
      </c>
      <c r="C196" s="18" t="s">
        <v>144</v>
      </c>
      <c r="D196" s="19">
        <v>0.1159598595153824</v>
      </c>
      <c r="E196" s="19">
        <f>D196*0.33</f>
        <v>3.8266753640076194E-2</v>
      </c>
      <c r="F196" s="19">
        <v>0.18546749598867918</v>
      </c>
      <c r="G196" s="19">
        <f>F196*0.33</f>
        <v>6.1204273676264132E-2</v>
      </c>
      <c r="H196" s="19">
        <v>0.12810234652781621</v>
      </c>
      <c r="I196" s="19">
        <f>H196*0.33</f>
        <v>4.2273774354179353E-2</v>
      </c>
      <c r="J196" s="19">
        <v>0.22021303685328314</v>
      </c>
      <c r="K196" s="19">
        <f>J196*0.33</f>
        <v>7.2670302161583433E-2</v>
      </c>
      <c r="L196" s="19">
        <v>0.20342401900586235</v>
      </c>
      <c r="M196" s="19">
        <f>L196*0.33</f>
        <v>6.7129926271934579E-2</v>
      </c>
      <c r="N196" s="19">
        <v>0.32303880984808503</v>
      </c>
      <c r="O196" s="19">
        <f>N196*0.33</f>
        <v>0.10660280724986806</v>
      </c>
      <c r="P196" s="19">
        <v>0.19862840757261893</v>
      </c>
      <c r="Q196" s="19">
        <f>P196*0.33</f>
        <v>6.554737449896425E-2</v>
      </c>
      <c r="R196" s="19">
        <v>0.24190979649199831</v>
      </c>
      <c r="S196" s="19">
        <f>R196*0.33</f>
        <v>7.9830232842359447E-2</v>
      </c>
      <c r="T196" s="19">
        <v>8.2004477402846915E-2</v>
      </c>
      <c r="U196" s="19">
        <f>T196*0.33</f>
        <v>2.7061477542939482E-2</v>
      </c>
      <c r="V196" s="19">
        <v>0.10735500153138108</v>
      </c>
      <c r="W196" s="19">
        <f>V196*0.33</f>
        <v>3.5427150505355762E-2</v>
      </c>
      <c r="X196" s="19">
        <v>0.22789516736506829</v>
      </c>
      <c r="Y196" s="19">
        <f>X196*0.33</f>
        <v>7.5205405230472533E-2</v>
      </c>
      <c r="Z196" s="19">
        <v>0.22389434008166473</v>
      </c>
      <c r="AA196" s="19">
        <f>Z196*0.33</f>
        <v>7.3885132226949368E-2</v>
      </c>
      <c r="AB196" s="19">
        <v>0.25562497982579324</v>
      </c>
      <c r="AC196" s="19">
        <f>AB196*0.33</f>
        <v>8.435624334251178E-2</v>
      </c>
      <c r="AD196" s="19">
        <v>0.25449239821922692</v>
      </c>
      <c r="AE196" s="19">
        <f>AD196*0.33</f>
        <v>8.3982491412344887E-2</v>
      </c>
      <c r="AF196" s="19">
        <v>0.19005975632190361</v>
      </c>
      <c r="AG196" s="21">
        <f>AF196*0.33</f>
        <v>6.2719719586228198E-2</v>
      </c>
      <c r="AH196" s="21">
        <v>0.28268820023034169</v>
      </c>
      <c r="AI196" s="21">
        <f>AH196*0.33</f>
        <v>9.328710607601276E-2</v>
      </c>
      <c r="AJ196" s="19">
        <v>0.28387744334893017</v>
      </c>
      <c r="AK196" s="19">
        <f>AJ196*0.33</f>
        <v>9.367955630514696E-2</v>
      </c>
      <c r="AL196" s="19">
        <v>0.25518255627356529</v>
      </c>
      <c r="AM196" s="19">
        <f>AL196*0.33</f>
        <v>8.4210243570276552E-2</v>
      </c>
      <c r="AN196" s="19">
        <v>0.19347735450351561</v>
      </c>
      <c r="AO196" s="19">
        <f>AN196*0.33</f>
        <v>6.3847526986160155E-2</v>
      </c>
      <c r="AP196" s="19">
        <v>0.13491777883937875</v>
      </c>
      <c r="AQ196" s="19">
        <f>AP196*0.33</f>
        <v>4.4522867016994989E-2</v>
      </c>
      <c r="AR196" s="19">
        <v>0.20574154317362056</v>
      </c>
      <c r="AS196" s="19">
        <f>AR196*0.33</f>
        <v>6.7894709247294793E-2</v>
      </c>
      <c r="AT196" s="19">
        <v>0.28268786078308955</v>
      </c>
      <c r="AU196" s="19">
        <f>AT196*0.33</f>
        <v>9.3286994058419559E-2</v>
      </c>
      <c r="AV196" s="19">
        <v>0.18681653609043067</v>
      </c>
      <c r="AW196" s="19">
        <f>AV196*0.33</f>
        <v>6.1649456909842124E-2</v>
      </c>
      <c r="AX196" s="19">
        <v>0.24510249855377583</v>
      </c>
      <c r="AY196" s="19">
        <f>AX196*0.33</f>
        <v>8.0883824522746034E-2</v>
      </c>
      <c r="AZ196" s="19">
        <v>0.16148374892739464</v>
      </c>
      <c r="BA196" s="19">
        <f>AZ196*0.33</f>
        <v>5.3289637146040236E-2</v>
      </c>
      <c r="BB196" s="19">
        <v>0.2020577492702377</v>
      </c>
      <c r="BC196" s="19">
        <f>BB196*0.33</f>
        <v>6.6679057259178443E-2</v>
      </c>
      <c r="BD196" s="19">
        <v>0.20342733031812307</v>
      </c>
      <c r="BE196" s="19">
        <f>BD196*0.33</f>
        <v>6.7131019004980613E-2</v>
      </c>
      <c r="BF196" s="19">
        <v>0.19941408895190438</v>
      </c>
      <c r="BG196" s="19">
        <f>BF196*0.33</f>
        <v>6.5806649354128444E-2</v>
      </c>
      <c r="BH196" s="19">
        <v>0.15173290985004181</v>
      </c>
      <c r="BI196" s="19">
        <f>BH196*0.33</f>
        <v>5.00718602505138E-2</v>
      </c>
      <c r="BJ196" s="19">
        <v>0.10056175428381028</v>
      </c>
      <c r="BK196" s="19">
        <f>BJ196*0.33</f>
        <v>3.3185378913657394E-2</v>
      </c>
      <c r="BL196" s="19">
        <v>0.11728158954812962</v>
      </c>
      <c r="BM196" s="19">
        <f>BL196*0.33</f>
        <v>3.8702924550882777E-2</v>
      </c>
      <c r="BN196" s="19">
        <v>0.19086659725712835</v>
      </c>
      <c r="BO196" s="19">
        <f>BN196*0.33</f>
        <v>6.2985977094852361E-2</v>
      </c>
      <c r="BP196" s="19">
        <v>0.17373589933230627</v>
      </c>
      <c r="BQ196" s="19">
        <f>BP196*0.33</f>
        <v>5.7332846779661072E-2</v>
      </c>
      <c r="BR196" s="56" t="s">
        <v>107</v>
      </c>
      <c r="BS196" s="19"/>
      <c r="BT196" s="19">
        <v>0.32379805790903626</v>
      </c>
      <c r="BU196" s="19">
        <f>BT196*0.33</f>
        <v>0.10685335910998198</v>
      </c>
      <c r="BV196" s="19">
        <v>0.26575330113107259</v>
      </c>
      <c r="BW196" s="19">
        <f>BV196*0.33</f>
        <v>8.7698589373253963E-2</v>
      </c>
      <c r="BX196" s="19">
        <v>0.26076092452827604</v>
      </c>
      <c r="BY196" s="19">
        <f>BX196*0.33</f>
        <v>8.6051105094331101E-2</v>
      </c>
      <c r="BZ196" s="19">
        <v>7.2732606682738329E-2</v>
      </c>
      <c r="CA196" s="19">
        <f>BZ196*0.33</f>
        <v>2.400176020530365E-2</v>
      </c>
      <c r="CB196" s="53"/>
      <c r="CC196" s="53"/>
      <c r="CD196" s="53"/>
      <c r="CE196" s="53"/>
      <c r="CF196" s="53"/>
      <c r="CG196" s="53"/>
      <c r="CH196" s="53"/>
      <c r="CI196" s="53"/>
    </row>
    <row r="197" spans="1:87" ht="20.149999999999999" customHeight="1" x14ac:dyDescent="0.75">
      <c r="A197" s="171"/>
      <c r="B197" s="17" t="s">
        <v>69</v>
      </c>
      <c r="C197" s="18" t="s">
        <v>144</v>
      </c>
      <c r="D197" s="19">
        <v>0.1813709212102973</v>
      </c>
      <c r="E197" s="19">
        <f>D197*0.67</f>
        <v>0.12151851721089919</v>
      </c>
      <c r="F197" s="19">
        <v>0.2483337942372435</v>
      </c>
      <c r="G197" s="19">
        <f>F197*0.67</f>
        <v>0.16638364213895315</v>
      </c>
      <c r="H197" s="19">
        <v>0.25012423478821533</v>
      </c>
      <c r="I197" s="19">
        <f>H197*0.67</f>
        <v>0.16758323730810429</v>
      </c>
      <c r="J197" s="19">
        <v>0.24353094609947937</v>
      </c>
      <c r="K197" s="19">
        <f>J197*0.67</f>
        <v>0.16316573388665118</v>
      </c>
      <c r="L197" s="19">
        <v>0.28278011099998129</v>
      </c>
      <c r="M197" s="19">
        <f>L197*0.67</f>
        <v>0.18946267436998748</v>
      </c>
      <c r="N197" s="19">
        <v>0.2396648197877958</v>
      </c>
      <c r="O197" s="19">
        <f>N197*0.67</f>
        <v>0.1605754292578232</v>
      </c>
      <c r="P197" s="19">
        <v>0.24102131438432287</v>
      </c>
      <c r="Q197" s="19">
        <f>P197*0.67</f>
        <v>0.16148428063749634</v>
      </c>
      <c r="R197" s="19">
        <v>0.14840602639158965</v>
      </c>
      <c r="S197" s="19">
        <f>R197*0.67</f>
        <v>9.9432037682365068E-2</v>
      </c>
      <c r="T197" s="19">
        <v>0.24765080033390829</v>
      </c>
      <c r="U197" s="19">
        <f>T197*0.67</f>
        <v>0.16592603622371857</v>
      </c>
      <c r="V197" s="19">
        <v>0.19248733230923945</v>
      </c>
      <c r="W197" s="19">
        <f>V197*0.67</f>
        <v>0.12896651264719045</v>
      </c>
      <c r="X197" s="19">
        <v>0.10874166087081981</v>
      </c>
      <c r="Y197" s="19">
        <f>X197*0.67</f>
        <v>7.2856912783449274E-2</v>
      </c>
      <c r="Z197" s="19">
        <v>0.23437001320990866</v>
      </c>
      <c r="AA197" s="19">
        <f>Z197*0.67</f>
        <v>0.1570279088506388</v>
      </c>
      <c r="AB197" s="19">
        <v>0.2313950872301293</v>
      </c>
      <c r="AC197" s="19">
        <f>AB197*0.67</f>
        <v>0.15503470844418665</v>
      </c>
      <c r="AD197" s="19">
        <v>0.20893948641301449</v>
      </c>
      <c r="AE197" s="19">
        <f>AD197*0.67</f>
        <v>0.13998945589671971</v>
      </c>
      <c r="AF197" s="19">
        <v>0.23445992742256061</v>
      </c>
      <c r="AG197" s="21">
        <f>AF197*0.67</f>
        <v>0.15708815137311563</v>
      </c>
      <c r="AH197" s="21">
        <v>0.20043758266659523</v>
      </c>
      <c r="AI197" s="21">
        <f>AH197*0.67</f>
        <v>0.1342931803866188</v>
      </c>
      <c r="AJ197" s="19">
        <v>0.1966615877227566</v>
      </c>
      <c r="AK197" s="19">
        <f>AJ197*0.67</f>
        <v>0.13176326377424694</v>
      </c>
      <c r="AL197" s="19">
        <v>0.22530433576382894</v>
      </c>
      <c r="AM197" s="19">
        <f>AL197*0.67</f>
        <v>0.15095390496176539</v>
      </c>
      <c r="AN197" s="19">
        <v>0.39050489029457242</v>
      </c>
      <c r="AO197" s="19">
        <f>AN197*0.67</f>
        <v>0.26163827649736354</v>
      </c>
      <c r="AP197" s="19">
        <v>0.36125568457491658</v>
      </c>
      <c r="AQ197" s="19">
        <f>AP197*0.67</f>
        <v>0.24204130866519413</v>
      </c>
      <c r="AR197" s="19">
        <v>0.19467224338072661</v>
      </c>
      <c r="AS197" s="19">
        <f>AR197*0.67</f>
        <v>0.13043040306508683</v>
      </c>
      <c r="AT197" s="19">
        <v>0.15970172484133036</v>
      </c>
      <c r="AU197" s="19">
        <f>AT197*0.67</f>
        <v>0.10700015564369135</v>
      </c>
      <c r="AV197" s="19">
        <v>0.19514098754459983</v>
      </c>
      <c r="AW197" s="19">
        <f>AV197*0.67</f>
        <v>0.13074446165488188</v>
      </c>
      <c r="AX197" s="19">
        <v>0.18917894599430515</v>
      </c>
      <c r="AY197" s="19">
        <f>AX197*0.67</f>
        <v>0.12674989381618446</v>
      </c>
      <c r="AZ197" s="19">
        <v>0.24417805903602524</v>
      </c>
      <c r="BA197" s="19">
        <f>AZ197*0.67</f>
        <v>0.16359929955413693</v>
      </c>
      <c r="BB197" s="19">
        <v>0.26421568778621823</v>
      </c>
      <c r="BC197" s="19">
        <f>BB197*0.67</f>
        <v>0.17702451081676623</v>
      </c>
      <c r="BD197" s="19">
        <v>0.19596512929691592</v>
      </c>
      <c r="BE197" s="19">
        <f>BD197*0.67</f>
        <v>0.13129663662893368</v>
      </c>
      <c r="BF197" s="19">
        <v>0.17803994666089251</v>
      </c>
      <c r="BG197" s="19">
        <f>BF197*0.67</f>
        <v>0.119286764262798</v>
      </c>
      <c r="BH197" s="19">
        <v>0.26632844889261137</v>
      </c>
      <c r="BI197" s="19">
        <f>BH197*0.67</f>
        <v>0.17844006075804963</v>
      </c>
      <c r="BJ197" s="19">
        <v>0.39311380341169783</v>
      </c>
      <c r="BK197" s="19">
        <f>BJ197*0.67</f>
        <v>0.26338624828583757</v>
      </c>
      <c r="BL197" s="19">
        <v>0.25209831826786255</v>
      </c>
      <c r="BM197" s="19">
        <f>BL197*0.67</f>
        <v>0.16890587323946793</v>
      </c>
      <c r="BN197" s="19">
        <v>0.17086041766890714</v>
      </c>
      <c r="BO197" s="19">
        <f>BN197*0.67</f>
        <v>0.11447647983816779</v>
      </c>
      <c r="BP197" s="19">
        <v>0.35239269044492205</v>
      </c>
      <c r="BQ197" s="19">
        <f>BP197*0.67</f>
        <v>0.2361031025980978</v>
      </c>
      <c r="BR197" s="56" t="s">
        <v>107</v>
      </c>
      <c r="BS197" s="19"/>
      <c r="BT197" s="19">
        <v>0.22682772292344719</v>
      </c>
      <c r="BU197" s="19">
        <f>BT197*0.67</f>
        <v>0.15197457435870962</v>
      </c>
      <c r="BV197" s="19">
        <v>0.28643268433923447</v>
      </c>
      <c r="BW197" s="19">
        <f>BV197*0.67</f>
        <v>0.1919098985072871</v>
      </c>
      <c r="BX197" s="19">
        <v>0.20932566187732099</v>
      </c>
      <c r="BY197" s="19">
        <f>BX197*0.67</f>
        <v>0.14024819345780506</v>
      </c>
      <c r="BZ197" s="19">
        <v>0.29895536084000868</v>
      </c>
      <c r="CA197" s="19">
        <f>BZ197*0.67</f>
        <v>0.20030009176280583</v>
      </c>
      <c r="CB197" s="53"/>
      <c r="CC197" s="53"/>
      <c r="CD197" s="53"/>
      <c r="CE197" s="53"/>
      <c r="CF197" s="53"/>
      <c r="CG197" s="53"/>
      <c r="CH197" s="53"/>
      <c r="CI197" s="53"/>
    </row>
    <row r="198" spans="1:87" ht="20.149999999999999" customHeight="1" x14ac:dyDescent="0.75">
      <c r="A198" s="171"/>
      <c r="B198" s="17" t="s">
        <v>70</v>
      </c>
      <c r="C198" s="18" t="s">
        <v>144</v>
      </c>
      <c r="D198" s="19">
        <v>0.15535959176003178</v>
      </c>
      <c r="E198" s="19">
        <f>D198*1</f>
        <v>0.15535959176003178</v>
      </c>
      <c r="F198" s="19">
        <v>0.10346410058679012</v>
      </c>
      <c r="G198" s="19">
        <f>F198*1</f>
        <v>0.10346410058679012</v>
      </c>
      <c r="H198" s="19">
        <v>0.33080618527449718</v>
      </c>
      <c r="I198" s="19">
        <f>H198*1</f>
        <v>0.33080618527449718</v>
      </c>
      <c r="J198" s="19">
        <v>0.22623120856455373</v>
      </c>
      <c r="K198" s="19">
        <f>J198*1</f>
        <v>0.22623120856455373</v>
      </c>
      <c r="L198" s="19">
        <v>0.10085889992499859</v>
      </c>
      <c r="M198" s="19">
        <f>L198*1</f>
        <v>0.10085889992499859</v>
      </c>
      <c r="N198" s="19">
        <v>0.16699621158964453</v>
      </c>
      <c r="O198" s="19">
        <f>N198*1</f>
        <v>0.16699621158964453</v>
      </c>
      <c r="P198" s="19">
        <v>0.2185606979080443</v>
      </c>
      <c r="Q198" s="19">
        <f>P198*1</f>
        <v>0.2185606979080443</v>
      </c>
      <c r="R198" s="19">
        <v>0.14438863119663242</v>
      </c>
      <c r="S198" s="19">
        <f>R198*1</f>
        <v>0.14438863119663242</v>
      </c>
      <c r="T198" s="19">
        <v>0.39141341784601802</v>
      </c>
      <c r="U198" s="19">
        <f>T198*1</f>
        <v>0.39141341784601802</v>
      </c>
      <c r="V198" s="19">
        <v>0.15851309258037863</v>
      </c>
      <c r="W198" s="19">
        <f>V198*1</f>
        <v>0.15851309258037863</v>
      </c>
      <c r="X198" s="19">
        <v>7.2952882301764749E-2</v>
      </c>
      <c r="Y198" s="19">
        <f>X198*1</f>
        <v>7.2952882301764749E-2</v>
      </c>
      <c r="Z198" s="19">
        <v>0.1626750764212021</v>
      </c>
      <c r="AA198" s="19">
        <f>Z198*1</f>
        <v>0.1626750764212021</v>
      </c>
      <c r="AB198" s="19">
        <v>0.11746755148903394</v>
      </c>
      <c r="AC198" s="19">
        <f>AB198*1</f>
        <v>0.11746755148903394</v>
      </c>
      <c r="AD198" s="19">
        <v>0.1652557208093629</v>
      </c>
      <c r="AE198" s="19">
        <f>AD198*1</f>
        <v>0.1652557208093629</v>
      </c>
      <c r="AF198" s="19">
        <v>0.12708781388121621</v>
      </c>
      <c r="AG198" s="21">
        <f>AF198*1</f>
        <v>0.12708781388121621</v>
      </c>
      <c r="AH198" s="21">
        <v>0.10194186723943723</v>
      </c>
      <c r="AI198" s="21">
        <f>AH198*1</f>
        <v>0.10194186723943723</v>
      </c>
      <c r="AJ198" s="19">
        <v>0.10575330653913237</v>
      </c>
      <c r="AK198" s="19">
        <f>AJ198*1</f>
        <v>0.10575330653913237</v>
      </c>
      <c r="AL198" s="19">
        <v>0.13829218500716065</v>
      </c>
      <c r="AM198" s="19">
        <f>AL198*1</f>
        <v>0.13829218500716065</v>
      </c>
      <c r="AN198" s="19">
        <v>0.15868089436099669</v>
      </c>
      <c r="AO198" s="19">
        <f>AN198*1</f>
        <v>0.15868089436099669</v>
      </c>
      <c r="AP198" s="19">
        <v>0.23908213545470744</v>
      </c>
      <c r="AQ198" s="19">
        <f>AP198*1</f>
        <v>0.23908213545470744</v>
      </c>
      <c r="AR198" s="19">
        <v>0.14884216804761632</v>
      </c>
      <c r="AS198" s="19">
        <f>AR198*1</f>
        <v>0.14884216804761632</v>
      </c>
      <c r="AT198" s="19">
        <v>0.16454017004885244</v>
      </c>
      <c r="AU198" s="19">
        <f>AT198*1</f>
        <v>0.16454017004885244</v>
      </c>
      <c r="AV198" s="19">
        <v>0.2427075977553512</v>
      </c>
      <c r="AW198" s="19">
        <f>AV198*1</f>
        <v>0.2427075977553512</v>
      </c>
      <c r="AX198" s="19">
        <v>9.6244944234145938E-2</v>
      </c>
      <c r="AY198" s="19">
        <f>AX198*1</f>
        <v>9.6244944234145938E-2</v>
      </c>
      <c r="AZ198" s="19">
        <v>0.24068449103187775</v>
      </c>
      <c r="BA198" s="19">
        <f>AZ198*1</f>
        <v>0.24068449103187775</v>
      </c>
      <c r="BB198" s="19">
        <v>0.33464797542270397</v>
      </c>
      <c r="BC198" s="19">
        <f>BB198*1</f>
        <v>0.33464797542270397</v>
      </c>
      <c r="BD198" s="19">
        <v>0.11151277609181114</v>
      </c>
      <c r="BE198" s="19">
        <f>BD198*1</f>
        <v>0.11151277609181114</v>
      </c>
      <c r="BF198" s="19">
        <v>0.11111452636998517</v>
      </c>
      <c r="BG198" s="19">
        <f>BF198*1</f>
        <v>0.11111452636998517</v>
      </c>
      <c r="BH198" s="19">
        <v>0.38025423443904577</v>
      </c>
      <c r="BI198" s="19">
        <f>BH198*1</f>
        <v>0.38025423443904577</v>
      </c>
      <c r="BJ198" s="19">
        <v>0.34859852961948612</v>
      </c>
      <c r="BK198" s="19">
        <f>BJ198*1</f>
        <v>0.34859852961948612</v>
      </c>
      <c r="BL198" s="19">
        <v>0.3048449761120075</v>
      </c>
      <c r="BM198" s="19">
        <f>BL198*1</f>
        <v>0.3048449761120075</v>
      </c>
      <c r="BN198" s="19">
        <v>7.9545198531139991E-2</v>
      </c>
      <c r="BO198" s="19">
        <f>BN198*1</f>
        <v>7.9545198531139991E-2</v>
      </c>
      <c r="BP198" s="19">
        <v>0.23826833255238491</v>
      </c>
      <c r="BQ198" s="19">
        <f>BP198*1</f>
        <v>0.23826833255238491</v>
      </c>
      <c r="BR198" s="56" t="s">
        <v>107</v>
      </c>
      <c r="BS198" s="19"/>
      <c r="BT198" s="19">
        <v>0.10897210212986265</v>
      </c>
      <c r="BU198" s="19">
        <f>BT198*1</f>
        <v>0.10897210212986265</v>
      </c>
      <c r="BV198" s="19">
        <v>0.16437160427580122</v>
      </c>
      <c r="BW198" s="19">
        <f>BV198*1</f>
        <v>0.16437160427580122</v>
      </c>
      <c r="BX198" s="19">
        <v>0.1399040242133871</v>
      </c>
      <c r="BY198" s="19">
        <f>BX198*1</f>
        <v>0.1399040242133871</v>
      </c>
      <c r="BZ198" s="19">
        <v>0.43792559184822394</v>
      </c>
      <c r="CA198" s="19">
        <f>BZ198*1</f>
        <v>0.43792559184822394</v>
      </c>
      <c r="CB198" s="53"/>
      <c r="CC198" s="53"/>
      <c r="CD198" s="53"/>
      <c r="CE198" s="53"/>
      <c r="CF198" s="53"/>
      <c r="CG198" s="53"/>
      <c r="CH198" s="53"/>
      <c r="CI198" s="53"/>
    </row>
    <row r="199" spans="1:87" ht="39.950000000000003" customHeight="1" x14ac:dyDescent="0.75">
      <c r="A199" s="171"/>
      <c r="B199" s="17" t="s">
        <v>59</v>
      </c>
      <c r="C199" s="18" t="s">
        <v>144</v>
      </c>
      <c r="D199" s="19">
        <v>0.24090357074067692</v>
      </c>
      <c r="E199" s="26">
        <f>D199*0</f>
        <v>0</v>
      </c>
      <c r="F199" s="19">
        <v>0.22874849172947317</v>
      </c>
      <c r="G199" s="19">
        <f>F199*0</f>
        <v>0</v>
      </c>
      <c r="H199" s="19">
        <v>0.22366849621271559</v>
      </c>
      <c r="I199" s="19">
        <f>H199*0</f>
        <v>0</v>
      </c>
      <c r="J199" s="19">
        <v>0.12203631823805726</v>
      </c>
      <c r="K199" s="19">
        <f>J199*0</f>
        <v>0</v>
      </c>
      <c r="L199" s="19">
        <v>0.3210169634676806</v>
      </c>
      <c r="M199" s="19">
        <f>L199*0</f>
        <v>0</v>
      </c>
      <c r="N199" s="19">
        <v>0.17417235371276674</v>
      </c>
      <c r="O199" s="19">
        <f>N199*0</f>
        <v>0</v>
      </c>
      <c r="P199" s="19">
        <v>0.28348739428959985</v>
      </c>
      <c r="Q199" s="19">
        <f>P199*0</f>
        <v>0</v>
      </c>
      <c r="R199" s="19">
        <v>0.24629450993093743</v>
      </c>
      <c r="S199" s="19">
        <f>R199*0</f>
        <v>0</v>
      </c>
      <c r="T199" s="19">
        <v>0.22632222773348107</v>
      </c>
      <c r="U199" s="19">
        <f>T199*0</f>
        <v>0</v>
      </c>
      <c r="V199" s="19">
        <v>0.32980720063713442</v>
      </c>
      <c r="W199" s="19">
        <f>V199*0</f>
        <v>0</v>
      </c>
      <c r="X199" s="19">
        <v>7.294594130455441E-2</v>
      </c>
      <c r="Y199" s="19">
        <f>X199*0</f>
        <v>0</v>
      </c>
      <c r="Z199" s="19">
        <v>0.17418059364883565</v>
      </c>
      <c r="AA199" s="19">
        <f>Z199*0</f>
        <v>0</v>
      </c>
      <c r="AB199" s="19">
        <v>0.27745075671231834</v>
      </c>
      <c r="AC199" s="19">
        <f>AB199*0</f>
        <v>0</v>
      </c>
      <c r="AD199" s="19">
        <v>0.20842895032911596</v>
      </c>
      <c r="AE199" s="19">
        <f>AD199*0</f>
        <v>0</v>
      </c>
      <c r="AF199" s="19">
        <v>0.23489980832708471</v>
      </c>
      <c r="AG199" s="21">
        <f>AF199*0</f>
        <v>0</v>
      </c>
      <c r="AH199" s="21">
        <v>0.18678428690062113</v>
      </c>
      <c r="AI199" s="21">
        <f>AH199*0</f>
        <v>0</v>
      </c>
      <c r="AJ199" s="19">
        <v>0.29563617116797924</v>
      </c>
      <c r="AK199" s="19">
        <f>AJ199*0</f>
        <v>0</v>
      </c>
      <c r="AL199" s="19">
        <v>0.10231707683339883</v>
      </c>
      <c r="AM199" s="19">
        <f>AL199*0</f>
        <v>0</v>
      </c>
      <c r="AN199" s="19">
        <v>0.20654955817081619</v>
      </c>
      <c r="AO199" s="19">
        <f>AN199*0</f>
        <v>0</v>
      </c>
      <c r="AP199" s="19">
        <v>0.19048632565220722</v>
      </c>
      <c r="AQ199" s="19">
        <f>AP199*0</f>
        <v>0</v>
      </c>
      <c r="AR199" s="19">
        <v>0.2629846731455443</v>
      </c>
      <c r="AS199" s="19">
        <f>AR199*0</f>
        <v>0</v>
      </c>
      <c r="AT199" s="19">
        <v>8.4956833234100401E-2</v>
      </c>
      <c r="AU199" s="19">
        <f>AT199*0</f>
        <v>0</v>
      </c>
      <c r="AV199" s="19">
        <v>0.18270051629277317</v>
      </c>
      <c r="AW199" s="19">
        <f>AV199*0</f>
        <v>0</v>
      </c>
      <c r="AX199" s="19">
        <v>0.14156544696903953</v>
      </c>
      <c r="AY199" s="19">
        <f>AX199*0</f>
        <v>0</v>
      </c>
      <c r="AZ199" s="19">
        <v>0.26206680600176907</v>
      </c>
      <c r="BA199" s="19">
        <f>AZ199*0</f>
        <v>0</v>
      </c>
      <c r="BB199" s="19">
        <v>4.1388631130209526E-2</v>
      </c>
      <c r="BC199" s="19">
        <f>BB199*0</f>
        <v>0</v>
      </c>
      <c r="BD199" s="19">
        <v>0.20023685082791429</v>
      </c>
      <c r="BE199" s="19">
        <f>BD199*0</f>
        <v>0</v>
      </c>
      <c r="BF199" s="19">
        <v>0.28199416640566688</v>
      </c>
      <c r="BG199" s="19">
        <f>BF199*0</f>
        <v>0</v>
      </c>
      <c r="BH199" s="19">
        <v>0.13967791487902728</v>
      </c>
      <c r="BI199" s="19">
        <f>BH199*0</f>
        <v>0</v>
      </c>
      <c r="BJ199" s="19">
        <v>7.9455499773397456E-2</v>
      </c>
      <c r="BK199" s="19">
        <f>BJ199*0</f>
        <v>0</v>
      </c>
      <c r="BL199" s="19">
        <v>0.26817607934113391</v>
      </c>
      <c r="BM199" s="19">
        <f>BL199*0</f>
        <v>0</v>
      </c>
      <c r="BN199" s="19">
        <v>0.28750521173820348</v>
      </c>
      <c r="BO199" s="19">
        <f>BN199*0</f>
        <v>0</v>
      </c>
      <c r="BP199" s="19">
        <v>0.18371343111510346</v>
      </c>
      <c r="BQ199" s="19">
        <f>BP199*0</f>
        <v>0</v>
      </c>
      <c r="BR199" s="56" t="s">
        <v>107</v>
      </c>
      <c r="BS199" s="19"/>
      <c r="BT199" s="19">
        <v>0.17298055441850785</v>
      </c>
      <c r="BU199" s="19">
        <f>BT199*0</f>
        <v>0</v>
      </c>
      <c r="BV199" s="19">
        <v>0.19400050182016015</v>
      </c>
      <c r="BW199" s="19">
        <f>BV199*0</f>
        <v>0</v>
      </c>
      <c r="BX199" s="19">
        <v>0.28093814451618765</v>
      </c>
      <c r="BY199" s="19">
        <f>BX199*0</f>
        <v>0</v>
      </c>
      <c r="BZ199" s="19">
        <v>0.15626346665663335</v>
      </c>
      <c r="CA199" s="19">
        <f>BZ199*0</f>
        <v>0</v>
      </c>
      <c r="CB199" s="53"/>
      <c r="CC199" s="53"/>
      <c r="CD199" s="53"/>
      <c r="CE199" s="53"/>
      <c r="CF199" s="53"/>
      <c r="CG199" s="53"/>
      <c r="CH199" s="53"/>
      <c r="CI199" s="53"/>
    </row>
    <row r="200" spans="1:87" ht="20.5" customHeight="1" x14ac:dyDescent="0.75">
      <c r="A200" s="172"/>
      <c r="B200" s="7" t="s">
        <v>147</v>
      </c>
      <c r="C200" s="8"/>
      <c r="D200" s="29"/>
      <c r="E200" s="34">
        <f>(E195+E196+E197+E198+E199)</f>
        <v>0.31514486261100716</v>
      </c>
      <c r="F200" s="34"/>
      <c r="G200" s="34">
        <f>(G195+G196+G197+G198+G199)</f>
        <v>0.33105201640200743</v>
      </c>
      <c r="H200" s="34"/>
      <c r="I200" s="34">
        <f>(I195+I196+I197+I198+I199)</f>
        <v>0.54066319693678078</v>
      </c>
      <c r="J200" s="34"/>
      <c r="K200" s="34">
        <f>(K195+K196+K197+K198+K199)</f>
        <v>0.46206724461278836</v>
      </c>
      <c r="L200" s="34"/>
      <c r="M200" s="34">
        <f>(M195+M196+M197+M198+M199)</f>
        <v>0.35745150056692065</v>
      </c>
      <c r="N200" s="34"/>
      <c r="O200" s="34">
        <f>(O195+O196+O197+O198+O199)</f>
        <v>0.43417444809733574</v>
      </c>
      <c r="P200" s="34"/>
      <c r="Q200" s="34">
        <f>(Q195+Q196+Q197+Q198+Q199)</f>
        <v>0.4455923530445049</v>
      </c>
      <c r="R200" s="34"/>
      <c r="S200" s="34">
        <f>(S195+S196+S197+S198+S199)</f>
        <v>0.32365090172135691</v>
      </c>
      <c r="T200" s="34"/>
      <c r="U200" s="34">
        <f>(U195+U196+U197+U198+U199)</f>
        <v>0.58440093161267603</v>
      </c>
      <c r="V200" s="34"/>
      <c r="W200" s="34">
        <f>(W195+W196+W197+W198+W199)</f>
        <v>0.32290675573292482</v>
      </c>
      <c r="X200" s="34"/>
      <c r="Y200" s="34">
        <f>(Y195+Y196+Y197+Y198+Y199)</f>
        <v>0.22101520031568656</v>
      </c>
      <c r="Z200" s="34"/>
      <c r="AA200" s="34">
        <f>(AA195+AA196+AA197+AA198+AA199)</f>
        <v>0.3935881174987903</v>
      </c>
      <c r="AB200" s="34"/>
      <c r="AC200" s="34">
        <f>(AC195+AC196+AC197+AC198+AC199)</f>
        <v>0.35685850327573237</v>
      </c>
      <c r="AD200" s="34"/>
      <c r="AE200" s="34">
        <f>(AE195+AE196+AE197+AE198+AE199)</f>
        <v>0.38922766811842752</v>
      </c>
      <c r="AF200" s="34"/>
      <c r="AG200" s="34">
        <f>(AG195+AG196+AG197+AG198+AG199)</f>
        <v>0.34689568484056005</v>
      </c>
      <c r="AH200" s="34"/>
      <c r="AI200" s="34">
        <f>(AI195+AI196+AI197+AI198+AI199)</f>
        <v>0.32952215370206878</v>
      </c>
      <c r="AJ200" s="34"/>
      <c r="AK200" s="34">
        <f>(AK195+AK196+AK197+AK198+AK199)</f>
        <v>0.33119612661852627</v>
      </c>
      <c r="AL200" s="34"/>
      <c r="AM200" s="34">
        <f>(AM195+AM196+AM197+AM198+AM199)</f>
        <v>0.3734563335392026</v>
      </c>
      <c r="AN200" s="34"/>
      <c r="AO200" s="34">
        <f>(AO195+AO196+AO197+AO198+AO199)</f>
        <v>0.48416669784452038</v>
      </c>
      <c r="AP200" s="34"/>
      <c r="AQ200" s="34">
        <f>(AQ195+AQ196+AQ197+AQ198+AQ199)</f>
        <v>0.52564631113689653</v>
      </c>
      <c r="AR200" s="34"/>
      <c r="AS200" s="34">
        <f>(AS195+AS196+AS197+AS198+AS199)</f>
        <v>0.34716728035999794</v>
      </c>
      <c r="AT200" s="34"/>
      <c r="AU200" s="34">
        <f>(AU195+AU196+AU197+AU198+AU199)</f>
        <v>0.36482731975096339</v>
      </c>
      <c r="AV200" s="34"/>
      <c r="AW200" s="34">
        <f>(AW195+AW196+AW197+AW198+AW199)</f>
        <v>0.43510151632007521</v>
      </c>
      <c r="AX200" s="34"/>
      <c r="AY200" s="34">
        <f>(AY195+AY196+AY197+AY198+AY199)</f>
        <v>0.30387866257307644</v>
      </c>
      <c r="AZ200" s="34"/>
      <c r="BA200" s="34">
        <f>(BA195+BA196+BA197+BA198+BA199)</f>
        <v>0.45757342773205489</v>
      </c>
      <c r="BB200" s="34"/>
      <c r="BC200" s="34">
        <f>(BC195+BC196+BC197+BC198+BC199)</f>
        <v>0.57835154349864859</v>
      </c>
      <c r="BD200" s="34"/>
      <c r="BE200" s="34">
        <f>(BE195+BE196+BE197+BE198+BE199)</f>
        <v>0.30994043172572544</v>
      </c>
      <c r="BF200" s="34"/>
      <c r="BG200" s="34">
        <f>(BG195+BG196+BG197+BG198+BG199)</f>
        <v>0.29620793998691164</v>
      </c>
      <c r="BH200" s="34"/>
      <c r="BI200" s="34">
        <f>(BI195+BI196+BI197+BI198+BI199)</f>
        <v>0.60876615544760915</v>
      </c>
      <c r="BJ200" s="34"/>
      <c r="BK200" s="34">
        <f>(BK195+BK196+BK197+BK198+BK199)</f>
        <v>0.64517015681898116</v>
      </c>
      <c r="BL200" s="34"/>
      <c r="BM200" s="34">
        <f>(BM195+BM196+BM197+BM198+BM199)</f>
        <v>0.51245377390235824</v>
      </c>
      <c r="BN200" s="34"/>
      <c r="BO200" s="34">
        <f>(BO195+BO196+BO197+BO198+BO199)</f>
        <v>0.25700765546416016</v>
      </c>
      <c r="BP200" s="34"/>
      <c r="BQ200" s="34">
        <f>(BQ195+BQ196+BQ197+BQ198+BQ199)</f>
        <v>0.53170428193014374</v>
      </c>
      <c r="BR200" s="34"/>
      <c r="BS200" s="34">
        <f>(BS195+BS196+BS197+BS198+BS199)</f>
        <v>0</v>
      </c>
      <c r="BT200" s="34"/>
      <c r="BU200" s="34">
        <f>(BU195+BU196+BU197+BU198+BU199)</f>
        <v>0.36780003559855423</v>
      </c>
      <c r="BV200" s="34"/>
      <c r="BW200" s="34">
        <f>(BW195+BW196+BW197+BW198+BW199)</f>
        <v>0.44398009215634227</v>
      </c>
      <c r="BX200" s="34"/>
      <c r="BY200" s="34">
        <f>(BY195+BY196+BY197+BY198+BY199)</f>
        <v>0.36620332276552325</v>
      </c>
      <c r="BZ200" s="34"/>
      <c r="CA200" s="34">
        <f>(CA195+CA196+CA197+CA198+CA199)</f>
        <v>0.66222744381633336</v>
      </c>
      <c r="CB200" s="53"/>
      <c r="CC200" s="53"/>
      <c r="CD200" s="53"/>
      <c r="CE200" s="53"/>
      <c r="CF200" s="53"/>
      <c r="CG200" s="53"/>
      <c r="CH200" s="53"/>
      <c r="CI200" s="53"/>
    </row>
    <row r="201" spans="1:87" ht="20.149999999999999" customHeight="1" thickBot="1" x14ac:dyDescent="0.9">
      <c r="A201" s="172"/>
      <c r="B201" s="7" t="s">
        <v>40</v>
      </c>
      <c r="C201" s="8" t="s">
        <v>143</v>
      </c>
      <c r="D201" s="24">
        <v>855</v>
      </c>
      <c r="E201" s="48"/>
      <c r="F201" s="24">
        <v>851</v>
      </c>
      <c r="G201" s="24"/>
      <c r="H201" s="24">
        <v>861</v>
      </c>
      <c r="I201" s="24"/>
      <c r="J201" s="24">
        <v>871</v>
      </c>
      <c r="K201" s="24"/>
      <c r="L201" s="24">
        <v>862</v>
      </c>
      <c r="M201" s="24"/>
      <c r="N201" s="24">
        <v>857</v>
      </c>
      <c r="O201" s="24"/>
      <c r="P201" s="24">
        <v>849</v>
      </c>
      <c r="Q201" s="24"/>
      <c r="R201" s="24">
        <v>854</v>
      </c>
      <c r="S201" s="24"/>
      <c r="T201" s="24">
        <v>861</v>
      </c>
      <c r="U201" s="24"/>
      <c r="V201" s="24">
        <v>852</v>
      </c>
      <c r="W201" s="24"/>
      <c r="X201" s="24">
        <v>871</v>
      </c>
      <c r="Y201" s="24"/>
      <c r="Z201" s="24">
        <v>853</v>
      </c>
      <c r="AA201" s="24"/>
      <c r="AB201" s="24">
        <v>848</v>
      </c>
      <c r="AC201" s="24"/>
      <c r="AD201" s="24">
        <v>869</v>
      </c>
      <c r="AE201" s="24"/>
      <c r="AF201" s="24">
        <v>882</v>
      </c>
      <c r="AG201" s="25"/>
      <c r="AH201" s="25">
        <v>849</v>
      </c>
      <c r="AI201" s="25"/>
      <c r="AJ201" s="24">
        <v>851</v>
      </c>
      <c r="AK201" s="24"/>
      <c r="AL201" s="24">
        <v>857</v>
      </c>
      <c r="AM201" s="24"/>
      <c r="AN201" s="24">
        <v>857</v>
      </c>
      <c r="AO201" s="24"/>
      <c r="AP201" s="24">
        <v>859</v>
      </c>
      <c r="AQ201" s="24"/>
      <c r="AR201" s="24">
        <v>853</v>
      </c>
      <c r="AS201" s="24"/>
      <c r="AT201" s="24">
        <v>855</v>
      </c>
      <c r="AU201" s="24"/>
      <c r="AV201" s="24">
        <v>861</v>
      </c>
      <c r="AW201" s="24"/>
      <c r="AX201" s="24">
        <v>849</v>
      </c>
      <c r="AY201" s="24"/>
      <c r="AZ201" s="24">
        <v>855</v>
      </c>
      <c r="BA201" s="24"/>
      <c r="BB201" s="24">
        <v>846</v>
      </c>
      <c r="BC201" s="24"/>
      <c r="BD201" s="24">
        <v>878</v>
      </c>
      <c r="BE201" s="24"/>
      <c r="BF201" s="24">
        <v>853</v>
      </c>
      <c r="BG201" s="24"/>
      <c r="BH201" s="24">
        <v>860</v>
      </c>
      <c r="BI201" s="24"/>
      <c r="BJ201" s="24">
        <v>855</v>
      </c>
      <c r="BK201" s="24"/>
      <c r="BL201" s="24">
        <v>853</v>
      </c>
      <c r="BM201" s="24"/>
      <c r="BN201" s="24">
        <v>839</v>
      </c>
      <c r="BO201" s="24"/>
      <c r="BP201" s="24">
        <v>855</v>
      </c>
      <c r="BQ201" s="24"/>
      <c r="BR201" s="24">
        <v>0</v>
      </c>
      <c r="BS201" s="24"/>
      <c r="BT201" s="24">
        <v>865</v>
      </c>
      <c r="BU201" s="24"/>
      <c r="BV201" s="24">
        <v>846</v>
      </c>
      <c r="BW201" s="24"/>
      <c r="BX201" s="24">
        <v>851</v>
      </c>
      <c r="BY201" s="24"/>
      <c r="BZ201" s="24">
        <v>853</v>
      </c>
      <c r="CA201" s="24"/>
      <c r="CB201" s="53"/>
      <c r="CC201" s="53"/>
      <c r="CD201" s="53"/>
      <c r="CE201" s="53"/>
      <c r="CF201" s="53"/>
      <c r="CG201" s="53"/>
      <c r="CH201" s="53"/>
      <c r="CI201" s="53"/>
    </row>
    <row r="202" spans="1:87" ht="20.149999999999999" customHeight="1" x14ac:dyDescent="0.75">
      <c r="A202" s="170" t="s">
        <v>108</v>
      </c>
      <c r="B202" s="12" t="s">
        <v>96</v>
      </c>
      <c r="C202" s="13" t="s">
        <v>144</v>
      </c>
      <c r="D202" s="14">
        <v>0.55717714109227001</v>
      </c>
      <c r="E202" s="26">
        <f>D202*1</f>
        <v>0.55717714109227001</v>
      </c>
      <c r="F202" s="14">
        <v>0.36952378085159987</v>
      </c>
      <c r="G202" s="14">
        <f>F202*1</f>
        <v>0.36952378085159987</v>
      </c>
      <c r="H202" s="14">
        <v>0.5506909319098291</v>
      </c>
      <c r="I202" s="14">
        <f>H202*1</f>
        <v>0.5506909319098291</v>
      </c>
      <c r="J202" s="14">
        <v>0.45980936079585893</v>
      </c>
      <c r="K202" s="14">
        <f>J202*1</f>
        <v>0.45980936079585893</v>
      </c>
      <c r="L202" s="14">
        <v>0.5639024184500997</v>
      </c>
      <c r="M202" s="14">
        <f>L202*1</f>
        <v>0.5639024184500997</v>
      </c>
      <c r="N202" s="14">
        <v>0.48571773374561078</v>
      </c>
      <c r="O202" s="14">
        <f>N202*1</f>
        <v>0.48571773374561078</v>
      </c>
      <c r="P202" s="14">
        <v>0.45419282237675013</v>
      </c>
      <c r="Q202" s="14">
        <f>P202*1</f>
        <v>0.45419282237675013</v>
      </c>
      <c r="R202" s="14">
        <v>0.48779659995311098</v>
      </c>
      <c r="S202" s="14">
        <f>R202*1</f>
        <v>0.48779659995311098</v>
      </c>
      <c r="T202" s="14">
        <v>0.42861818178312239</v>
      </c>
      <c r="U202" s="14">
        <f>T202*1</f>
        <v>0.42861818178312239</v>
      </c>
      <c r="V202" s="14">
        <v>0.4225263392312249</v>
      </c>
      <c r="W202" s="14">
        <f>V202*1</f>
        <v>0.4225263392312249</v>
      </c>
      <c r="X202" s="14">
        <v>0.63399534032653926</v>
      </c>
      <c r="Y202" s="14">
        <f>X202*1</f>
        <v>0.63399534032653926</v>
      </c>
      <c r="Z202" s="14">
        <v>0.46308904388789812</v>
      </c>
      <c r="AA202" s="14">
        <f>Z202*1</f>
        <v>0.46308904388789812</v>
      </c>
      <c r="AB202" s="14">
        <v>0.52782140969253022</v>
      </c>
      <c r="AC202" s="14">
        <f>AB202*1</f>
        <v>0.52782140969253022</v>
      </c>
      <c r="AD202" s="14">
        <v>0.48239677532245501</v>
      </c>
      <c r="AE202" s="14">
        <f>AD202*1</f>
        <v>0.48239677532245501</v>
      </c>
      <c r="AF202" s="14">
        <v>0.41870409772790151</v>
      </c>
      <c r="AG202" s="16">
        <f>AF202*1</f>
        <v>0.41870409772790151</v>
      </c>
      <c r="AH202" s="16">
        <v>0.51726448917182821</v>
      </c>
      <c r="AI202" s="16">
        <f>AH202*1</f>
        <v>0.51726448917182821</v>
      </c>
      <c r="AJ202" s="14">
        <v>0.56557376428290984</v>
      </c>
      <c r="AK202" s="14">
        <f>AJ202*1</f>
        <v>0.56557376428290984</v>
      </c>
      <c r="AL202" s="14">
        <v>0.66452449696059146</v>
      </c>
      <c r="AM202" s="14">
        <f>AL202*1</f>
        <v>0.66452449696059146</v>
      </c>
      <c r="AN202" s="14">
        <v>0.50633379677884804</v>
      </c>
      <c r="AO202" s="14">
        <f>AN202*1</f>
        <v>0.50633379677884804</v>
      </c>
      <c r="AP202" s="14">
        <v>0.44167910441147823</v>
      </c>
      <c r="AQ202" s="14">
        <f>AP202*1</f>
        <v>0.44167910441147823</v>
      </c>
      <c r="AR202" s="14">
        <v>0.51896528368552253</v>
      </c>
      <c r="AS202" s="14">
        <f>AR202*1</f>
        <v>0.51896528368552253</v>
      </c>
      <c r="AT202" s="14">
        <v>0.70280799039789177</v>
      </c>
      <c r="AU202" s="14">
        <f>AT202*1</f>
        <v>0.70280799039789177</v>
      </c>
      <c r="AV202" s="14">
        <v>0.43675026650012727</v>
      </c>
      <c r="AW202" s="14">
        <f>AV202*1</f>
        <v>0.43675026650012727</v>
      </c>
      <c r="AX202" s="14">
        <v>0.64358815560215565</v>
      </c>
      <c r="AY202" s="14">
        <f>AX202*1</f>
        <v>0.64358815560215565</v>
      </c>
      <c r="AZ202" s="14">
        <v>0.52942637242174251</v>
      </c>
      <c r="BA202" s="14">
        <f>AZ202*1</f>
        <v>0.52942637242174251</v>
      </c>
      <c r="BB202" s="14">
        <v>0.47187636280851597</v>
      </c>
      <c r="BC202" s="14">
        <f>BB202*1</f>
        <v>0.47187636280851597</v>
      </c>
      <c r="BD202" s="14">
        <v>0.65443823088652597</v>
      </c>
      <c r="BE202" s="14">
        <f>BD202*1</f>
        <v>0.65443823088652597</v>
      </c>
      <c r="BF202" s="14">
        <v>0.61340333529652269</v>
      </c>
      <c r="BG202" s="14">
        <f>BF202*1</f>
        <v>0.61340333529652269</v>
      </c>
      <c r="BH202" s="14">
        <v>0.47177941358026632</v>
      </c>
      <c r="BI202" s="14">
        <f>BH202*1</f>
        <v>0.47177941358026632</v>
      </c>
      <c r="BJ202" s="14">
        <v>0.38120529802593117</v>
      </c>
      <c r="BK202" s="14">
        <f>BJ202*1</f>
        <v>0.38120529802593117</v>
      </c>
      <c r="BL202" s="14">
        <v>0.47319193554199029</v>
      </c>
      <c r="BM202" s="14">
        <f>BL202*1</f>
        <v>0.47319193554199029</v>
      </c>
      <c r="BN202" s="14">
        <v>0.60482041114065865</v>
      </c>
      <c r="BO202" s="14">
        <f>BN202*1</f>
        <v>0.60482041114065865</v>
      </c>
      <c r="BP202" s="14">
        <v>0.53520530971445812</v>
      </c>
      <c r="BQ202" s="14">
        <f>BP202*1</f>
        <v>0.53520530971445812</v>
      </c>
      <c r="BR202" s="14">
        <v>0.57004678593132019</v>
      </c>
      <c r="BS202" s="14">
        <f>BR202*1</f>
        <v>0.57004678593132019</v>
      </c>
      <c r="BT202" s="14">
        <v>0.40511483795165676</v>
      </c>
      <c r="BU202" s="14">
        <f>BT202*1</f>
        <v>0.40511483795165676</v>
      </c>
      <c r="BV202" s="14">
        <v>0.51249175057227214</v>
      </c>
      <c r="BW202" s="14">
        <f>BV202*1</f>
        <v>0.51249175057227214</v>
      </c>
      <c r="BX202" s="14">
        <v>0.44212353763717638</v>
      </c>
      <c r="BY202" s="14">
        <f>BX202*1</f>
        <v>0.44212353763717638</v>
      </c>
      <c r="BZ202" s="14">
        <v>0.43710386302820631</v>
      </c>
      <c r="CA202" s="14">
        <f>BZ202*1</f>
        <v>0.43710386302820631</v>
      </c>
      <c r="CB202" s="53"/>
      <c r="CC202" s="53"/>
      <c r="CD202" s="53"/>
      <c r="CE202" s="53"/>
      <c r="CF202" s="53"/>
      <c r="CG202" s="53"/>
      <c r="CH202" s="53"/>
      <c r="CI202" s="53"/>
    </row>
    <row r="203" spans="1:87" ht="20.149999999999999" customHeight="1" x14ac:dyDescent="0.75">
      <c r="A203" s="171"/>
      <c r="B203" s="17" t="s">
        <v>97</v>
      </c>
      <c r="C203" s="18" t="s">
        <v>144</v>
      </c>
      <c r="D203" s="19">
        <v>0.43316248113725564</v>
      </c>
      <c r="E203" s="19">
        <f>D203*0</f>
        <v>0</v>
      </c>
      <c r="F203" s="19">
        <v>0.62885735005613086</v>
      </c>
      <c r="G203" s="19">
        <f>F203*0</f>
        <v>0</v>
      </c>
      <c r="H203" s="19">
        <v>0.4419354163138397</v>
      </c>
      <c r="I203" s="19">
        <f>H203*0</f>
        <v>0</v>
      </c>
      <c r="J203" s="19">
        <v>0.53377780710908118</v>
      </c>
      <c r="K203" s="19">
        <f>J203*0</f>
        <v>0</v>
      </c>
      <c r="L203" s="19">
        <v>0.42689471929624934</v>
      </c>
      <c r="M203" s="19">
        <f>L203*0</f>
        <v>0</v>
      </c>
      <c r="N203" s="19">
        <v>0.50760366477477137</v>
      </c>
      <c r="O203" s="19">
        <f>N203*0</f>
        <v>0</v>
      </c>
      <c r="P203" s="19">
        <v>0.53910043308665845</v>
      </c>
      <c r="Q203" s="19">
        <f>P203*0</f>
        <v>0</v>
      </c>
      <c r="R203" s="19">
        <v>0.50873586770132262</v>
      </c>
      <c r="S203" s="19">
        <f>R203*0</f>
        <v>0</v>
      </c>
      <c r="T203" s="19">
        <v>0.5705968176333186</v>
      </c>
      <c r="U203" s="19">
        <f>T203*0</f>
        <v>0</v>
      </c>
      <c r="V203" s="19">
        <v>0.57584988367300627</v>
      </c>
      <c r="W203" s="19">
        <f>V203*0</f>
        <v>0</v>
      </c>
      <c r="X203" s="19">
        <v>0.36128910573502437</v>
      </c>
      <c r="Y203" s="19">
        <f>X203*0</f>
        <v>0</v>
      </c>
      <c r="Z203" s="19">
        <v>0.52116318651688298</v>
      </c>
      <c r="AA203" s="19">
        <f>Z203*0</f>
        <v>0</v>
      </c>
      <c r="AB203" s="19">
        <v>0.46667984586344857</v>
      </c>
      <c r="AC203" s="19">
        <f>AB203*0</f>
        <v>0</v>
      </c>
      <c r="AD203" s="19">
        <v>0.51650071886317972</v>
      </c>
      <c r="AE203" s="19">
        <f>AD203*0</f>
        <v>0</v>
      </c>
      <c r="AF203" s="19">
        <v>0.56173387782556117</v>
      </c>
      <c r="AG203" s="21">
        <f>AF203*0</f>
        <v>0</v>
      </c>
      <c r="AH203" s="21">
        <v>0.46585695763260271</v>
      </c>
      <c r="AI203" s="21">
        <f>AH203*0</f>
        <v>0</v>
      </c>
      <c r="AJ203" s="19">
        <v>0.42174578751053782</v>
      </c>
      <c r="AK203" s="19">
        <f>AJ203*0</f>
        <v>0</v>
      </c>
      <c r="AL203" s="19">
        <v>0.32703304159135771</v>
      </c>
      <c r="AM203" s="19">
        <f>AL203*0</f>
        <v>0</v>
      </c>
      <c r="AN203" s="19">
        <v>0.4844338454668019</v>
      </c>
      <c r="AO203" s="19">
        <f>AN203*0</f>
        <v>0</v>
      </c>
      <c r="AP203" s="19">
        <v>0.54122530674693992</v>
      </c>
      <c r="AQ203" s="19">
        <f>AP203*0</f>
        <v>0</v>
      </c>
      <c r="AR203" s="19">
        <v>0.46577780160964705</v>
      </c>
      <c r="AS203" s="19">
        <f>AR203*0</f>
        <v>0</v>
      </c>
      <c r="AT203" s="19">
        <v>0.29257566269527802</v>
      </c>
      <c r="AU203" s="19">
        <f>AT203*0</f>
        <v>0</v>
      </c>
      <c r="AV203" s="19">
        <v>0.55322427887434933</v>
      </c>
      <c r="AW203" s="19">
        <f>AV203*0</f>
        <v>0</v>
      </c>
      <c r="AX203" s="19">
        <v>0.3411060878272511</v>
      </c>
      <c r="AY203" s="19">
        <f>AX203*0</f>
        <v>0</v>
      </c>
      <c r="AZ203" s="19">
        <v>0.45479910908744819</v>
      </c>
      <c r="BA203" s="19">
        <f>AZ203*0</f>
        <v>0</v>
      </c>
      <c r="BB203" s="19">
        <v>0.52812363719148736</v>
      </c>
      <c r="BC203" s="19">
        <f>BB203*0</f>
        <v>0</v>
      </c>
      <c r="BD203" s="19">
        <v>0.32777858260176218</v>
      </c>
      <c r="BE203" s="19">
        <f>BD203*0</f>
        <v>0</v>
      </c>
      <c r="BF203" s="19">
        <v>0.37496592649463811</v>
      </c>
      <c r="BG203" s="19">
        <f>BF203*0</f>
        <v>0</v>
      </c>
      <c r="BH203" s="19">
        <v>0.52569955231667009</v>
      </c>
      <c r="BI203" s="19">
        <f>BH203*0</f>
        <v>0</v>
      </c>
      <c r="BJ203" s="19">
        <v>0.61623643387697935</v>
      </c>
      <c r="BK203" s="19">
        <f>BJ203*0</f>
        <v>0</v>
      </c>
      <c r="BL203" s="19">
        <v>0.51993944678477677</v>
      </c>
      <c r="BM203" s="19">
        <f>BL203*0</f>
        <v>0</v>
      </c>
      <c r="BN203" s="19">
        <v>0.39083937342741903</v>
      </c>
      <c r="BO203" s="19">
        <f>BN203*0</f>
        <v>0</v>
      </c>
      <c r="BP203" s="19">
        <v>0.45711720639407472</v>
      </c>
      <c r="BQ203" s="19">
        <f>BP203*0</f>
        <v>0</v>
      </c>
      <c r="BR203" s="19">
        <v>0.41475824006970924</v>
      </c>
      <c r="BS203" s="19">
        <f>BR203*0</f>
        <v>0</v>
      </c>
      <c r="BT203" s="19">
        <v>0.571066132828976</v>
      </c>
      <c r="BU203" s="19">
        <f>BT203*0</f>
        <v>0</v>
      </c>
      <c r="BV203" s="19">
        <v>0.48631308647532323</v>
      </c>
      <c r="BW203" s="19">
        <f>BV203*0</f>
        <v>0</v>
      </c>
      <c r="BX203" s="19">
        <v>0.5537750787079142</v>
      </c>
      <c r="BY203" s="19">
        <f>BX203*0</f>
        <v>0</v>
      </c>
      <c r="BZ203" s="19">
        <v>0.5619079970137153</v>
      </c>
      <c r="CA203" s="19">
        <f>BZ203*0</f>
        <v>0</v>
      </c>
      <c r="CB203" s="53"/>
      <c r="CC203" s="53"/>
      <c r="CD203" s="53"/>
      <c r="CE203" s="53"/>
      <c r="CF203" s="53"/>
      <c r="CG203" s="53"/>
      <c r="CH203" s="53"/>
      <c r="CI203" s="53"/>
    </row>
    <row r="204" spans="1:87" ht="39.950000000000003" customHeight="1" x14ac:dyDescent="0.75">
      <c r="A204" s="171"/>
      <c r="B204" s="17" t="s">
        <v>59</v>
      </c>
      <c r="C204" s="18" t="s">
        <v>144</v>
      </c>
      <c r="D204" s="19">
        <v>9.6603777704741701E-3</v>
      </c>
      <c r="E204" s="24">
        <f>D204*0</f>
        <v>0</v>
      </c>
      <c r="F204" s="19">
        <v>1.6188690922689761E-3</v>
      </c>
      <c r="G204" s="19">
        <f>F204*0</f>
        <v>0</v>
      </c>
      <c r="H204" s="19">
        <v>7.373651776332547E-3</v>
      </c>
      <c r="I204" s="19">
        <f>H204*0</f>
        <v>0</v>
      </c>
      <c r="J204" s="19">
        <v>6.4128320950621268E-3</v>
      </c>
      <c r="K204" s="19">
        <f>J204*0</f>
        <v>0</v>
      </c>
      <c r="L204" s="19">
        <v>9.2028622536562289E-3</v>
      </c>
      <c r="M204" s="19">
        <f>L204*0</f>
        <v>0</v>
      </c>
      <c r="N204" s="19">
        <v>6.6786014796220063E-3</v>
      </c>
      <c r="O204" s="19">
        <f>N204*0</f>
        <v>0</v>
      </c>
      <c r="P204" s="19">
        <v>6.7067445365915938E-3</v>
      </c>
      <c r="Q204" s="19">
        <f>P204*0</f>
        <v>0</v>
      </c>
      <c r="R204" s="19">
        <v>3.467532345569188E-3</v>
      </c>
      <c r="S204" s="19">
        <f>R204*0</f>
        <v>0</v>
      </c>
      <c r="T204" s="19">
        <v>7.8500058355550351E-4</v>
      </c>
      <c r="U204" s="19">
        <f>T204*0</f>
        <v>0</v>
      </c>
      <c r="V204" s="19">
        <v>1.6237770957631375E-3</v>
      </c>
      <c r="W204" s="19">
        <f>V204*0</f>
        <v>0</v>
      </c>
      <c r="X204" s="19">
        <v>4.7155539384382055E-3</v>
      </c>
      <c r="Y204" s="19">
        <f>X204*0</f>
        <v>0</v>
      </c>
      <c r="Z204" s="19">
        <v>1.5747769595224163E-2</v>
      </c>
      <c r="AA204" s="19">
        <f>Z204*0</f>
        <v>0</v>
      </c>
      <c r="AB204" s="19">
        <v>5.4987444440226466E-3</v>
      </c>
      <c r="AC204" s="19">
        <f>AB204*0</f>
        <v>0</v>
      </c>
      <c r="AD204" s="19">
        <v>1.1025058143636116E-3</v>
      </c>
      <c r="AE204" s="19">
        <f>AD204*0</f>
        <v>0</v>
      </c>
      <c r="AF204" s="19">
        <v>1.956202444653932E-2</v>
      </c>
      <c r="AG204" s="21">
        <f>AF204*0</f>
        <v>0</v>
      </c>
      <c r="AH204" s="21">
        <v>1.6878553195571723E-2</v>
      </c>
      <c r="AI204" s="21">
        <f>AH204*0</f>
        <v>0</v>
      </c>
      <c r="AJ204" s="19">
        <v>1.268044820655422E-2</v>
      </c>
      <c r="AK204" s="19">
        <f>AJ204*0</f>
        <v>0</v>
      </c>
      <c r="AL204" s="19">
        <v>8.4424614480490597E-3</v>
      </c>
      <c r="AM204" s="19">
        <f>AL204*0</f>
        <v>0</v>
      </c>
      <c r="AN204" s="19">
        <v>9.2323577543505959E-3</v>
      </c>
      <c r="AO204" s="19">
        <f>AN204*0</f>
        <v>0</v>
      </c>
      <c r="AP204" s="19">
        <v>1.7095588841578427E-2</v>
      </c>
      <c r="AQ204" s="19">
        <f>AP204*0</f>
        <v>0</v>
      </c>
      <c r="AR204" s="19">
        <v>1.5256914704833018E-2</v>
      </c>
      <c r="AS204" s="19">
        <f>AR204*0</f>
        <v>0</v>
      </c>
      <c r="AT204" s="19">
        <v>4.616346906830787E-3</v>
      </c>
      <c r="AU204" s="19">
        <f>AT204*0</f>
        <v>0</v>
      </c>
      <c r="AV204" s="19">
        <v>1.0025454625523001E-2</v>
      </c>
      <c r="AW204" s="19">
        <f>AV204*0</f>
        <v>0</v>
      </c>
      <c r="AX204" s="19">
        <v>1.5305756570596563E-2</v>
      </c>
      <c r="AY204" s="19">
        <f>AX204*0</f>
        <v>0</v>
      </c>
      <c r="AZ204" s="19">
        <v>1.5774518490811722E-2</v>
      </c>
      <c r="BA204" s="19">
        <f>AZ204*0</f>
        <v>0</v>
      </c>
      <c r="BB204" s="19">
        <v>0</v>
      </c>
      <c r="BC204" s="19">
        <f>BB204*0</f>
        <v>0</v>
      </c>
      <c r="BD204" s="19">
        <v>1.7783186511708998E-2</v>
      </c>
      <c r="BE204" s="19">
        <f>BD204*0</f>
        <v>0</v>
      </c>
      <c r="BF204" s="19">
        <v>1.1630738208837447E-2</v>
      </c>
      <c r="BG204" s="19">
        <f>BF204*0</f>
        <v>0</v>
      </c>
      <c r="BH204" s="19">
        <v>2.5210341030644633E-3</v>
      </c>
      <c r="BI204" s="19">
        <f>BH204*0</f>
        <v>0</v>
      </c>
      <c r="BJ204" s="19">
        <v>2.5582680970864182E-3</v>
      </c>
      <c r="BK204" s="19">
        <f>BJ204*0</f>
        <v>0</v>
      </c>
      <c r="BL204" s="19">
        <v>6.868617673231027E-3</v>
      </c>
      <c r="BM204" s="19">
        <f>BL204*0</f>
        <v>0</v>
      </c>
      <c r="BN204" s="19">
        <v>4.3402154319190792E-3</v>
      </c>
      <c r="BO204" s="19">
        <f>BN204*0</f>
        <v>0</v>
      </c>
      <c r="BP204" s="19">
        <v>7.6774838914645642E-3</v>
      </c>
      <c r="BQ204" s="19">
        <f>BP204*0</f>
        <v>0</v>
      </c>
      <c r="BR204" s="19">
        <v>1.5194973998974053E-2</v>
      </c>
      <c r="BS204" s="19">
        <f>BR204*0</f>
        <v>0</v>
      </c>
      <c r="BT204" s="19">
        <v>2.3819029219364438E-2</v>
      </c>
      <c r="BU204" s="19">
        <f>BT204*0</f>
        <v>0</v>
      </c>
      <c r="BV204" s="19">
        <v>1.1951629524003836E-3</v>
      </c>
      <c r="BW204" s="19">
        <f>BV204*0</f>
        <v>0</v>
      </c>
      <c r="BX204" s="19">
        <v>4.1013836549064096E-3</v>
      </c>
      <c r="BY204" s="19">
        <f>BX204*0</f>
        <v>0</v>
      </c>
      <c r="BZ204" s="19">
        <v>9.8813995807566098E-4</v>
      </c>
      <c r="CA204" s="19">
        <f>BZ204*0</f>
        <v>0</v>
      </c>
      <c r="CB204" s="53"/>
      <c r="CC204" s="53"/>
      <c r="CD204" s="53"/>
      <c r="CE204" s="53"/>
      <c r="CF204" s="53"/>
      <c r="CG204" s="53"/>
      <c r="CH204" s="53"/>
      <c r="CI204" s="53"/>
    </row>
    <row r="205" spans="1:87" ht="20.5" customHeight="1" x14ac:dyDescent="0.75">
      <c r="A205" s="172"/>
      <c r="B205" s="7" t="s">
        <v>147</v>
      </c>
      <c r="C205" s="8"/>
      <c r="D205" s="29"/>
      <c r="E205" s="34">
        <f>SUM(E202:E204)</f>
        <v>0.55717714109227001</v>
      </c>
      <c r="F205" s="34"/>
      <c r="G205" s="34">
        <f>SUM(G202:G204)</f>
        <v>0.36952378085159987</v>
      </c>
      <c r="H205" s="34"/>
      <c r="I205" s="34">
        <f>SUM(I202:I204)</f>
        <v>0.5506909319098291</v>
      </c>
      <c r="J205" s="34"/>
      <c r="K205" s="34">
        <f>SUM(K202:K204)</f>
        <v>0.45980936079585893</v>
      </c>
      <c r="L205" s="34"/>
      <c r="M205" s="34">
        <f>SUM(M202:M204)</f>
        <v>0.5639024184500997</v>
      </c>
      <c r="N205" s="34"/>
      <c r="O205" s="34">
        <f>SUM(O202:O204)</f>
        <v>0.48571773374561078</v>
      </c>
      <c r="P205" s="34"/>
      <c r="Q205" s="34">
        <f>SUM(Q202:Q204)</f>
        <v>0.45419282237675013</v>
      </c>
      <c r="R205" s="34"/>
      <c r="S205" s="34">
        <f>SUM(S202:S204)</f>
        <v>0.48779659995311098</v>
      </c>
      <c r="T205" s="34"/>
      <c r="U205" s="34">
        <f>SUM(U202:U204)</f>
        <v>0.42861818178312239</v>
      </c>
      <c r="V205" s="34"/>
      <c r="W205" s="34">
        <f>SUM(W202:W204)</f>
        <v>0.4225263392312249</v>
      </c>
      <c r="X205" s="34"/>
      <c r="Y205" s="34">
        <f>SUM(Y202:Y204)</f>
        <v>0.63399534032653926</v>
      </c>
      <c r="Z205" s="34"/>
      <c r="AA205" s="34">
        <f>SUM(AA202:AA204)</f>
        <v>0.46308904388789812</v>
      </c>
      <c r="AB205" s="34"/>
      <c r="AC205" s="34">
        <f>SUM(AC202:AC204)</f>
        <v>0.52782140969253022</v>
      </c>
      <c r="AD205" s="34"/>
      <c r="AE205" s="34">
        <f>SUM(AE202:AE204)</f>
        <v>0.48239677532245501</v>
      </c>
      <c r="AF205" s="34"/>
      <c r="AG205" s="34">
        <f>SUM(AG202:AG204)</f>
        <v>0.41870409772790151</v>
      </c>
      <c r="AH205" s="34"/>
      <c r="AI205" s="34">
        <f>SUM(AI202:AI204)</f>
        <v>0.51726448917182821</v>
      </c>
      <c r="AJ205" s="34"/>
      <c r="AK205" s="34">
        <f>SUM(AK202:AK204)</f>
        <v>0.56557376428290984</v>
      </c>
      <c r="AL205" s="34"/>
      <c r="AM205" s="34">
        <f>SUM(AM202:AM204)</f>
        <v>0.66452449696059146</v>
      </c>
      <c r="AN205" s="34"/>
      <c r="AO205" s="34">
        <f>SUM(AO202:AO204)</f>
        <v>0.50633379677884804</v>
      </c>
      <c r="AP205" s="34"/>
      <c r="AQ205" s="34">
        <f>SUM(AQ202:AQ204)</f>
        <v>0.44167910441147823</v>
      </c>
      <c r="AR205" s="34"/>
      <c r="AS205" s="34">
        <f>SUM(AS202:AS204)</f>
        <v>0.51896528368552253</v>
      </c>
      <c r="AT205" s="34"/>
      <c r="AU205" s="34">
        <f>SUM(AU202:AU204)</f>
        <v>0.70280799039789177</v>
      </c>
      <c r="AV205" s="34"/>
      <c r="AW205" s="34">
        <f>SUM(AW202:AW204)</f>
        <v>0.43675026650012727</v>
      </c>
      <c r="AX205" s="34"/>
      <c r="AY205" s="34">
        <f>SUM(AY202:AY204)</f>
        <v>0.64358815560215565</v>
      </c>
      <c r="AZ205" s="34"/>
      <c r="BA205" s="34">
        <f>SUM(BA202:BA204)</f>
        <v>0.52942637242174251</v>
      </c>
      <c r="BB205" s="34"/>
      <c r="BC205" s="34">
        <f>SUM(BC202:BC204)</f>
        <v>0.47187636280851597</v>
      </c>
      <c r="BD205" s="34"/>
      <c r="BE205" s="34">
        <f>SUM(BE202:BE204)</f>
        <v>0.65443823088652597</v>
      </c>
      <c r="BF205" s="34"/>
      <c r="BG205" s="34">
        <f>SUM(BG202:BG204)</f>
        <v>0.61340333529652269</v>
      </c>
      <c r="BH205" s="34"/>
      <c r="BI205" s="34">
        <f>SUM(BI202:BI204)</f>
        <v>0.47177941358026632</v>
      </c>
      <c r="BJ205" s="34"/>
      <c r="BK205" s="34">
        <f>SUM(BK202:BK204)</f>
        <v>0.38120529802593117</v>
      </c>
      <c r="BL205" s="34"/>
      <c r="BM205" s="34">
        <f>SUM(BM202:BM204)</f>
        <v>0.47319193554199029</v>
      </c>
      <c r="BN205" s="34"/>
      <c r="BO205" s="34">
        <f>SUM(BO202:BO204)</f>
        <v>0.60482041114065865</v>
      </c>
      <c r="BP205" s="34"/>
      <c r="BQ205" s="34">
        <f>SUM(BQ202:BQ204)</f>
        <v>0.53520530971445812</v>
      </c>
      <c r="BR205" s="34"/>
      <c r="BS205" s="34">
        <f>SUM(BS202:BS204)</f>
        <v>0.57004678593132019</v>
      </c>
      <c r="BT205" s="34"/>
      <c r="BU205" s="34">
        <f>SUM(BU202:BU204)</f>
        <v>0.40511483795165676</v>
      </c>
      <c r="BV205" s="34"/>
      <c r="BW205" s="34">
        <f>SUM(BW202:BW204)</f>
        <v>0.51249175057227214</v>
      </c>
      <c r="BX205" s="34"/>
      <c r="BY205" s="34">
        <f>SUM(BY202:BY204)</f>
        <v>0.44212353763717638</v>
      </c>
      <c r="BZ205" s="34"/>
      <c r="CA205" s="34">
        <f>SUM(CA202:CA204)</f>
        <v>0.43710386302820631</v>
      </c>
      <c r="CB205" s="53"/>
      <c r="CC205" s="53"/>
      <c r="CD205" s="53"/>
      <c r="CE205" s="53"/>
      <c r="CF205" s="53"/>
      <c r="CG205" s="53"/>
      <c r="CH205" s="53"/>
      <c r="CI205" s="53"/>
    </row>
    <row r="206" spans="1:87" ht="20.149999999999999" customHeight="1" thickBot="1" x14ac:dyDescent="0.9">
      <c r="A206" s="172"/>
      <c r="B206" s="7" t="s">
        <v>40</v>
      </c>
      <c r="C206" s="8" t="s">
        <v>143</v>
      </c>
      <c r="D206" s="24">
        <v>855</v>
      </c>
      <c r="E206" s="59"/>
      <c r="F206" s="24">
        <v>851</v>
      </c>
      <c r="G206" s="24"/>
      <c r="H206" s="24">
        <v>861</v>
      </c>
      <c r="I206" s="24"/>
      <c r="J206" s="24">
        <v>871</v>
      </c>
      <c r="K206" s="24"/>
      <c r="L206" s="24">
        <v>862</v>
      </c>
      <c r="M206" s="24"/>
      <c r="N206" s="24">
        <v>857</v>
      </c>
      <c r="O206" s="24"/>
      <c r="P206" s="24">
        <v>849</v>
      </c>
      <c r="Q206" s="24"/>
      <c r="R206" s="24">
        <v>854</v>
      </c>
      <c r="S206" s="24"/>
      <c r="T206" s="24">
        <v>861</v>
      </c>
      <c r="U206" s="24"/>
      <c r="V206" s="24">
        <v>852</v>
      </c>
      <c r="W206" s="24"/>
      <c r="X206" s="24">
        <v>871</v>
      </c>
      <c r="Y206" s="24"/>
      <c r="Z206" s="24">
        <v>853</v>
      </c>
      <c r="AA206" s="24"/>
      <c r="AB206" s="24">
        <v>848</v>
      </c>
      <c r="AC206" s="24"/>
      <c r="AD206" s="24">
        <v>869</v>
      </c>
      <c r="AE206" s="24"/>
      <c r="AF206" s="24">
        <v>882</v>
      </c>
      <c r="AG206" s="25"/>
      <c r="AH206" s="25">
        <v>849</v>
      </c>
      <c r="AI206" s="25"/>
      <c r="AJ206" s="24">
        <v>851</v>
      </c>
      <c r="AK206" s="24"/>
      <c r="AL206" s="24">
        <v>857</v>
      </c>
      <c r="AM206" s="24"/>
      <c r="AN206" s="24">
        <v>857</v>
      </c>
      <c r="AO206" s="24"/>
      <c r="AP206" s="24">
        <v>859</v>
      </c>
      <c r="AQ206" s="24"/>
      <c r="AR206" s="24">
        <v>853</v>
      </c>
      <c r="AS206" s="24"/>
      <c r="AT206" s="24">
        <v>855</v>
      </c>
      <c r="AU206" s="24"/>
      <c r="AV206" s="24">
        <v>861</v>
      </c>
      <c r="AW206" s="24"/>
      <c r="AX206" s="24">
        <v>849</v>
      </c>
      <c r="AY206" s="24"/>
      <c r="AZ206" s="24">
        <v>855</v>
      </c>
      <c r="BA206" s="24"/>
      <c r="BB206" s="24">
        <v>846</v>
      </c>
      <c r="BC206" s="24"/>
      <c r="BD206" s="24">
        <v>878</v>
      </c>
      <c r="BE206" s="24"/>
      <c r="BF206" s="24">
        <v>853</v>
      </c>
      <c r="BG206" s="24"/>
      <c r="BH206" s="24">
        <v>860</v>
      </c>
      <c r="BI206" s="24"/>
      <c r="BJ206" s="24">
        <v>855</v>
      </c>
      <c r="BK206" s="24"/>
      <c r="BL206" s="24">
        <v>853</v>
      </c>
      <c r="BM206" s="24"/>
      <c r="BN206" s="24">
        <v>839</v>
      </c>
      <c r="BO206" s="24"/>
      <c r="BP206" s="24">
        <v>855</v>
      </c>
      <c r="BQ206" s="24"/>
      <c r="BR206" s="24">
        <v>856</v>
      </c>
      <c r="BS206" s="24"/>
      <c r="BT206" s="24">
        <v>865</v>
      </c>
      <c r="BU206" s="24"/>
      <c r="BV206" s="24">
        <v>846</v>
      </c>
      <c r="BW206" s="24"/>
      <c r="BX206" s="24">
        <v>851</v>
      </c>
      <c r="BY206" s="24"/>
      <c r="BZ206" s="24">
        <v>853</v>
      </c>
      <c r="CA206" s="24"/>
      <c r="CB206" s="53"/>
      <c r="CC206" s="53"/>
      <c r="CD206" s="53"/>
      <c r="CE206" s="53"/>
      <c r="CF206" s="53"/>
      <c r="CG206" s="53"/>
      <c r="CH206" s="53"/>
      <c r="CI206" s="53"/>
    </row>
    <row r="207" spans="1:87" ht="20.149999999999999" customHeight="1" x14ac:dyDescent="0.75">
      <c r="A207" s="170" t="s">
        <v>109</v>
      </c>
      <c r="B207" s="12" t="s">
        <v>110</v>
      </c>
      <c r="C207" s="13" t="s">
        <v>144</v>
      </c>
      <c r="D207" s="14">
        <v>6.05614653350071E-2</v>
      </c>
      <c r="E207" s="26">
        <f>D207*0.35</f>
        <v>2.1196512867252482E-2</v>
      </c>
      <c r="F207" s="14">
        <v>3.3480717642669834E-2</v>
      </c>
      <c r="G207" s="14">
        <f>F207*0.35</f>
        <v>1.1718251174934441E-2</v>
      </c>
      <c r="H207" s="14">
        <v>5.629059679967488E-2</v>
      </c>
      <c r="I207" s="14">
        <f>H207*0.35</f>
        <v>1.9701708879886207E-2</v>
      </c>
      <c r="J207" s="14">
        <v>8.9886481387562278E-2</v>
      </c>
      <c r="K207" s="14">
        <f>J207*0.35</f>
        <v>3.1460268485646793E-2</v>
      </c>
      <c r="L207" s="14">
        <v>8.2012650681411947E-2</v>
      </c>
      <c r="M207" s="14">
        <f>L207*0.35</f>
        <v>2.870442773849418E-2</v>
      </c>
      <c r="N207" s="14">
        <v>8.9372152046242159E-2</v>
      </c>
      <c r="O207" s="14">
        <f>N207*0.35</f>
        <v>3.1280253216184752E-2</v>
      </c>
      <c r="P207" s="14">
        <v>7.5404680254793868E-2</v>
      </c>
      <c r="Q207" s="14">
        <f>P207*0.35</f>
        <v>2.6391638089177851E-2</v>
      </c>
      <c r="R207" s="14">
        <v>7.4042937181697771E-2</v>
      </c>
      <c r="S207" s="14">
        <f>R207*0.35</f>
        <v>2.5915028013594219E-2</v>
      </c>
      <c r="T207" s="14">
        <v>8.1559509499338698E-2</v>
      </c>
      <c r="U207" s="14">
        <f>T207*0.35</f>
        <v>2.8545828324768541E-2</v>
      </c>
      <c r="V207" s="14">
        <v>6.9849752834858975E-2</v>
      </c>
      <c r="W207" s="14">
        <f>V207*0.35</f>
        <v>2.4447413492200639E-2</v>
      </c>
      <c r="X207" s="14">
        <v>7.1509502478765419E-2</v>
      </c>
      <c r="Y207" s="14">
        <f>X207*0.35</f>
        <v>2.5028325867567897E-2</v>
      </c>
      <c r="Z207" s="14">
        <v>9.3350773424916156E-2</v>
      </c>
      <c r="AA207" s="14">
        <f>Z207*0.35</f>
        <v>3.2672770698720655E-2</v>
      </c>
      <c r="AB207" s="14">
        <v>8.3331289397813049E-2</v>
      </c>
      <c r="AC207" s="14">
        <f>AB207*0.35</f>
        <v>2.9165951289234566E-2</v>
      </c>
      <c r="AD207" s="14">
        <v>3.9125219149430485E-2</v>
      </c>
      <c r="AE207" s="14">
        <f>AD207*0.35</f>
        <v>1.3693826702300668E-2</v>
      </c>
      <c r="AF207" s="14">
        <v>8.0489654272507108E-2</v>
      </c>
      <c r="AG207" s="16">
        <f>AF207*0.35</f>
        <v>2.8171378995377486E-2</v>
      </c>
      <c r="AH207" s="16">
        <v>8.342883782700676E-2</v>
      </c>
      <c r="AI207" s="16">
        <f>AH207*0.35</f>
        <v>2.9200093239452364E-2</v>
      </c>
      <c r="AJ207" s="14">
        <v>7.3135202112623462E-2</v>
      </c>
      <c r="AK207" s="14">
        <f>AJ207*0.35</f>
        <v>2.559732073941821E-2</v>
      </c>
      <c r="AL207" s="14">
        <v>5.7890496825775982E-2</v>
      </c>
      <c r="AM207" s="14">
        <f>AL207*0.35</f>
        <v>2.0261673889021593E-2</v>
      </c>
      <c r="AN207" s="14">
        <v>0.10342769183049259</v>
      </c>
      <c r="AO207" s="14">
        <f>AN207*0.35</f>
        <v>3.6199692140672403E-2</v>
      </c>
      <c r="AP207" s="14">
        <v>8.0257052830192577E-2</v>
      </c>
      <c r="AQ207" s="14">
        <f>AP207*0.35</f>
        <v>2.8089968490567399E-2</v>
      </c>
      <c r="AR207" s="14">
        <v>0.11807557998979192</v>
      </c>
      <c r="AS207" s="14">
        <f>AR207*0.35</f>
        <v>4.132645299642717E-2</v>
      </c>
      <c r="AT207" s="14">
        <v>5.280612665057545E-2</v>
      </c>
      <c r="AU207" s="14">
        <f>AT207*0.35</f>
        <v>1.8482144327701407E-2</v>
      </c>
      <c r="AV207" s="14">
        <v>5.4177648959065461E-2</v>
      </c>
      <c r="AW207" s="14">
        <f>AV207*0.35</f>
        <v>1.8962177135672911E-2</v>
      </c>
      <c r="AX207" s="14">
        <v>0.10429958385771844</v>
      </c>
      <c r="AY207" s="14">
        <f>AX207*0.35</f>
        <v>3.6504854350201454E-2</v>
      </c>
      <c r="AZ207" s="14">
        <v>8.0254985457863318E-2</v>
      </c>
      <c r="BA207" s="14">
        <f>AZ207*0.35</f>
        <v>2.8089244910252158E-2</v>
      </c>
      <c r="BB207" s="14">
        <v>7.7352996973299976E-2</v>
      </c>
      <c r="BC207" s="14">
        <f>BB207*0.35</f>
        <v>2.7073548940654991E-2</v>
      </c>
      <c r="BD207" s="14">
        <v>7.5020331924955053E-2</v>
      </c>
      <c r="BE207" s="14">
        <f>BD207*0.35</f>
        <v>2.6257116173734267E-2</v>
      </c>
      <c r="BF207" s="14">
        <v>0.11052382255026519</v>
      </c>
      <c r="BG207" s="14">
        <f>BF207*0.35</f>
        <v>3.868333789259281E-2</v>
      </c>
      <c r="BH207" s="14">
        <v>8.8741217779124387E-2</v>
      </c>
      <c r="BI207" s="14">
        <f>BH207*0.35</f>
        <v>3.1059426222693535E-2</v>
      </c>
      <c r="BJ207" s="14">
        <v>8.2650793307217765E-2</v>
      </c>
      <c r="BK207" s="14">
        <f>BJ207*0.35</f>
        <v>2.8927777657526216E-2</v>
      </c>
      <c r="BL207" s="14">
        <v>8.6043458592327551E-2</v>
      </c>
      <c r="BM207" s="14">
        <f>BL207*0.35</f>
        <v>3.0115210507314642E-2</v>
      </c>
      <c r="BN207" s="14">
        <v>6.745513746154852E-2</v>
      </c>
      <c r="BO207" s="14">
        <f>BN207*0.35</f>
        <v>2.3609298111541981E-2</v>
      </c>
      <c r="BP207" s="14">
        <v>8.7784242236848165E-2</v>
      </c>
      <c r="BQ207" s="14">
        <f>BP207*0.35</f>
        <v>3.0724484782896855E-2</v>
      </c>
      <c r="BR207" s="14">
        <v>9.7091951159537546E-2</v>
      </c>
      <c r="BS207" s="14">
        <f>BR207*0.35</f>
        <v>3.398218290583814E-2</v>
      </c>
      <c r="BT207" s="14">
        <v>4.6787757527744819E-2</v>
      </c>
      <c r="BU207" s="14">
        <f>BT207*0.35</f>
        <v>1.6375715134710686E-2</v>
      </c>
      <c r="BV207" s="14">
        <v>6.216708071981504E-2</v>
      </c>
      <c r="BW207" s="14">
        <f>BV207*0.35</f>
        <v>2.1758478251935262E-2</v>
      </c>
      <c r="BX207" s="14">
        <v>6.5713571372092897E-2</v>
      </c>
      <c r="BY207" s="14">
        <f>BX207*0.35</f>
        <v>2.2999749980232513E-2</v>
      </c>
      <c r="BZ207" s="14">
        <v>6.3816914803478161E-2</v>
      </c>
      <c r="CA207" s="14">
        <f>BZ207*0.35</f>
        <v>2.2335920181217356E-2</v>
      </c>
      <c r="CB207" s="53"/>
      <c r="CC207" s="53"/>
      <c r="CD207" s="53"/>
      <c r="CE207" s="53"/>
      <c r="CF207" s="53"/>
      <c r="CG207" s="53"/>
      <c r="CH207" s="53"/>
      <c r="CI207" s="53"/>
    </row>
    <row r="208" spans="1:87" ht="20.149999999999999" customHeight="1" x14ac:dyDescent="0.75">
      <c r="A208" s="171"/>
      <c r="B208" s="17" t="s">
        <v>111</v>
      </c>
      <c r="C208" s="18" t="s">
        <v>144</v>
      </c>
      <c r="D208" s="19">
        <v>0.13210255719474603</v>
      </c>
      <c r="E208" s="26">
        <f>D208*0.3</f>
        <v>3.9630767158423806E-2</v>
      </c>
      <c r="F208" s="19">
        <v>0.13193807220717943</v>
      </c>
      <c r="G208" s="19">
        <f>F208*0.3</f>
        <v>3.958142166215383E-2</v>
      </c>
      <c r="H208" s="19">
        <v>0.14313182413537295</v>
      </c>
      <c r="I208" s="19">
        <f>H208*0.3</f>
        <v>4.2939547240611886E-2</v>
      </c>
      <c r="J208" s="19">
        <v>0.16837536120049301</v>
      </c>
      <c r="K208" s="19">
        <f>J208*0.3</f>
        <v>5.0512608360147905E-2</v>
      </c>
      <c r="L208" s="19">
        <v>0.15809505357486997</v>
      </c>
      <c r="M208" s="19">
        <f>L208*0.3</f>
        <v>4.7428516072460992E-2</v>
      </c>
      <c r="N208" s="19">
        <v>0.13740543424820464</v>
      </c>
      <c r="O208" s="19">
        <f>N208*0.3</f>
        <v>4.1221630274461393E-2</v>
      </c>
      <c r="P208" s="19">
        <v>0.16612996806453725</v>
      </c>
      <c r="Q208" s="19">
        <f>P208*0.3</f>
        <v>4.9838990419361177E-2</v>
      </c>
      <c r="R208" s="19">
        <v>0.12212670221287576</v>
      </c>
      <c r="S208" s="19">
        <f>R208*0.3</f>
        <v>3.6638010663862727E-2</v>
      </c>
      <c r="T208" s="19">
        <v>0.13127909033506524</v>
      </c>
      <c r="U208" s="19">
        <f>T208*0.3</f>
        <v>3.9383727100519572E-2</v>
      </c>
      <c r="V208" s="19">
        <v>0.16980322814262716</v>
      </c>
      <c r="W208" s="19">
        <f>V208*0.3</f>
        <v>5.094096844278815E-2</v>
      </c>
      <c r="X208" s="19">
        <v>0.16120542196988402</v>
      </c>
      <c r="Y208" s="19">
        <f>X208*0.3</f>
        <v>4.8361626590965205E-2</v>
      </c>
      <c r="Z208" s="19">
        <v>0.15623517576082285</v>
      </c>
      <c r="AA208" s="19">
        <f>Z208*0.3</f>
        <v>4.6870552728246855E-2</v>
      </c>
      <c r="AB208" s="19">
        <v>0.16296014983596913</v>
      </c>
      <c r="AC208" s="19">
        <f>AB208*0.3</f>
        <v>4.8888044950790736E-2</v>
      </c>
      <c r="AD208" s="19">
        <v>0.19738270655714346</v>
      </c>
      <c r="AE208" s="19">
        <f>AD208*0.3</f>
        <v>5.9214811967143038E-2</v>
      </c>
      <c r="AF208" s="19">
        <v>0.20461254589642175</v>
      </c>
      <c r="AG208" s="21">
        <f>AF208*0.3</f>
        <v>6.1383763768926521E-2</v>
      </c>
      <c r="AH208" s="21">
        <v>0.16016358054736235</v>
      </c>
      <c r="AI208" s="21">
        <f>AH208*0.3</f>
        <v>4.8049074164208706E-2</v>
      </c>
      <c r="AJ208" s="19">
        <v>0.15768654830526005</v>
      </c>
      <c r="AK208" s="19">
        <f>AJ208*0.3</f>
        <v>4.7305964491578013E-2</v>
      </c>
      <c r="AL208" s="19">
        <v>0.12135818911354418</v>
      </c>
      <c r="AM208" s="19">
        <f>AL208*0.3</f>
        <v>3.6407456734063252E-2</v>
      </c>
      <c r="AN208" s="19">
        <v>0.18755993603097743</v>
      </c>
      <c r="AO208" s="19">
        <f>AN208*0.3</f>
        <v>5.6267980809293225E-2</v>
      </c>
      <c r="AP208" s="19">
        <v>0.1867737289178974</v>
      </c>
      <c r="AQ208" s="19">
        <f>AP208*0.3</f>
        <v>5.6032118675369218E-2</v>
      </c>
      <c r="AR208" s="19">
        <v>0.18957407666884138</v>
      </c>
      <c r="AS208" s="19">
        <f>AR208*0.3</f>
        <v>5.6872223000652408E-2</v>
      </c>
      <c r="AT208" s="19">
        <v>0.16053486699715966</v>
      </c>
      <c r="AU208" s="19">
        <f>AT208*0.3</f>
        <v>4.8160460099147893E-2</v>
      </c>
      <c r="AV208" s="19">
        <v>0.142430934358592</v>
      </c>
      <c r="AW208" s="19">
        <f>AV208*0.3</f>
        <v>4.2729280307577597E-2</v>
      </c>
      <c r="AX208" s="19">
        <v>0.14505303633075559</v>
      </c>
      <c r="AY208" s="19">
        <f>AX208*0.3</f>
        <v>4.3515910899226677E-2</v>
      </c>
      <c r="AZ208" s="19">
        <v>0.17271939751624926</v>
      </c>
      <c r="BA208" s="19">
        <f>AZ208*0.3</f>
        <v>5.181581925487478E-2</v>
      </c>
      <c r="BB208" s="19">
        <v>0.14968011535912323</v>
      </c>
      <c r="BC208" s="19">
        <f>BB208*0.3</f>
        <v>4.4904034607736967E-2</v>
      </c>
      <c r="BD208" s="19">
        <v>0.16966341738538443</v>
      </c>
      <c r="BE208" s="19">
        <f>BD208*0.3</f>
        <v>5.0899025215615325E-2</v>
      </c>
      <c r="BF208" s="19">
        <v>0.14776821817949543</v>
      </c>
      <c r="BG208" s="19">
        <f>BF208*0.3</f>
        <v>4.4330465453848625E-2</v>
      </c>
      <c r="BH208" s="19">
        <v>0.13350684982744224</v>
      </c>
      <c r="BI208" s="19">
        <f>BH208*0.3</f>
        <v>4.005205494823267E-2</v>
      </c>
      <c r="BJ208" s="19">
        <v>0.15654146195144933</v>
      </c>
      <c r="BK208" s="19">
        <f>BJ208*0.3</f>
        <v>4.69624385854348E-2</v>
      </c>
      <c r="BL208" s="19">
        <v>0.17383636222011367</v>
      </c>
      <c r="BM208" s="19">
        <f>BL208*0.3</f>
        <v>5.2150908666034099E-2</v>
      </c>
      <c r="BN208" s="19">
        <v>0.15746684360451996</v>
      </c>
      <c r="BO208" s="19">
        <f>BN208*0.3</f>
        <v>4.7240053081355989E-2</v>
      </c>
      <c r="BP208" s="19">
        <v>0.13749479270459902</v>
      </c>
      <c r="BQ208" s="19">
        <f>BP208*0.3</f>
        <v>4.1248437811379705E-2</v>
      </c>
      <c r="BR208" s="19">
        <v>0.14915460731460278</v>
      </c>
      <c r="BS208" s="19">
        <f>BR208*0.3</f>
        <v>4.4746382194380832E-2</v>
      </c>
      <c r="BT208" s="19">
        <v>0.12513770796594564</v>
      </c>
      <c r="BU208" s="19">
        <f>BT208*0.3</f>
        <v>3.7541312389783692E-2</v>
      </c>
      <c r="BV208" s="19">
        <v>0.11707154113954767</v>
      </c>
      <c r="BW208" s="19">
        <f>BV208*0.3</f>
        <v>3.51214623418643E-2</v>
      </c>
      <c r="BX208" s="19">
        <v>0.17776275410438772</v>
      </c>
      <c r="BY208" s="19">
        <f>BX208*0.3</f>
        <v>5.3328826231316316E-2</v>
      </c>
      <c r="BZ208" s="19">
        <v>0.11723579877351424</v>
      </c>
      <c r="CA208" s="19">
        <f>BZ208*0.3</f>
        <v>3.517073963205427E-2</v>
      </c>
      <c r="CB208" s="53"/>
      <c r="CC208" s="53"/>
      <c r="CD208" s="53"/>
      <c r="CE208" s="53"/>
      <c r="CF208" s="53"/>
      <c r="CG208" s="53"/>
      <c r="CH208" s="53"/>
      <c r="CI208" s="53"/>
    </row>
    <row r="209" spans="1:87" ht="20.149999999999999" customHeight="1" x14ac:dyDescent="0.75">
      <c r="A209" s="171"/>
      <c r="B209" s="17" t="s">
        <v>112</v>
      </c>
      <c r="C209" s="18" t="s">
        <v>144</v>
      </c>
      <c r="D209" s="19">
        <v>0.20300019838433139</v>
      </c>
      <c r="E209" s="26">
        <f>D209*0.25</f>
        <v>5.0750049596082848E-2</v>
      </c>
      <c r="F209" s="19">
        <v>0.22088993567456691</v>
      </c>
      <c r="G209" s="19">
        <f>F209*0.25</f>
        <v>5.5222483918641728E-2</v>
      </c>
      <c r="H209" s="19">
        <v>0.27815516101822391</v>
      </c>
      <c r="I209" s="19">
        <f>H209*0.25</f>
        <v>6.9538790254555977E-2</v>
      </c>
      <c r="J209" s="19">
        <v>0.19330838392292773</v>
      </c>
      <c r="K209" s="19">
        <f>J209*0.25</f>
        <v>4.8327095980731934E-2</v>
      </c>
      <c r="L209" s="19">
        <v>0.15726762979209738</v>
      </c>
      <c r="M209" s="19">
        <f>L209*0.25</f>
        <v>3.9316907448024345E-2</v>
      </c>
      <c r="N209" s="19">
        <v>0.19395181456837218</v>
      </c>
      <c r="O209" s="19">
        <f>N209*0.25</f>
        <v>4.8487953642093046E-2</v>
      </c>
      <c r="P209" s="19">
        <v>0.19917000360842138</v>
      </c>
      <c r="Q209" s="19">
        <f>P209*0.25</f>
        <v>4.9792500902105345E-2</v>
      </c>
      <c r="R209" s="19">
        <v>0.22690081193558917</v>
      </c>
      <c r="S209" s="19">
        <f>R209*0.25</f>
        <v>5.6725202983897292E-2</v>
      </c>
      <c r="T209" s="19">
        <v>0.20086972888160554</v>
      </c>
      <c r="U209" s="19">
        <f>T209*0.25</f>
        <v>5.0217432220401384E-2</v>
      </c>
      <c r="V209" s="19">
        <v>0.20235924768078192</v>
      </c>
      <c r="W209" s="19">
        <f>V209*0.25</f>
        <v>5.0589811920195481E-2</v>
      </c>
      <c r="X209" s="19">
        <v>0.19722954047662697</v>
      </c>
      <c r="Y209" s="19">
        <f>X209*0.25</f>
        <v>4.9307385119156742E-2</v>
      </c>
      <c r="Z209" s="19">
        <v>0.23171668247618787</v>
      </c>
      <c r="AA209" s="19">
        <f>Z209*0.25</f>
        <v>5.7929170619046969E-2</v>
      </c>
      <c r="AB209" s="19">
        <v>0.25329454299536103</v>
      </c>
      <c r="AC209" s="19">
        <f>AB209*0.25</f>
        <v>6.3323635748840257E-2</v>
      </c>
      <c r="AD209" s="19">
        <v>0.236023866544531</v>
      </c>
      <c r="AE209" s="19">
        <f>AD209*0.25</f>
        <v>5.9005966636132751E-2</v>
      </c>
      <c r="AF209" s="19">
        <v>0.20040730547802357</v>
      </c>
      <c r="AG209" s="21">
        <f>AF209*0.25</f>
        <v>5.0101826369505893E-2</v>
      </c>
      <c r="AH209" s="21">
        <v>0.2077230454562759</v>
      </c>
      <c r="AI209" s="21">
        <f>AH209*0.25</f>
        <v>5.1930761364068975E-2</v>
      </c>
      <c r="AJ209" s="19">
        <v>0.18718212432504738</v>
      </c>
      <c r="AK209" s="19">
        <f>AJ209*0.25</f>
        <v>4.6795531081261846E-2</v>
      </c>
      <c r="AL209" s="19">
        <v>0.23396100910600207</v>
      </c>
      <c r="AM209" s="19">
        <f>AL209*0.25</f>
        <v>5.8490252276500516E-2</v>
      </c>
      <c r="AN209" s="19">
        <v>0.18861070722839832</v>
      </c>
      <c r="AO209" s="19">
        <f>AN209*0.25</f>
        <v>4.7152676807099579E-2</v>
      </c>
      <c r="AP209" s="19">
        <v>0.20993966328055846</v>
      </c>
      <c r="AQ209" s="19">
        <f>AP209*0.25</f>
        <v>5.2484915820139616E-2</v>
      </c>
      <c r="AR209" s="19">
        <v>0.20526425469352211</v>
      </c>
      <c r="AS209" s="19">
        <f>AR209*0.25</f>
        <v>5.1316063673380527E-2</v>
      </c>
      <c r="AT209" s="19">
        <v>0.23636990597617161</v>
      </c>
      <c r="AU209" s="19">
        <f>AT209*0.25</f>
        <v>5.9092476494042902E-2</v>
      </c>
      <c r="AV209" s="19">
        <v>0.24554918229352107</v>
      </c>
      <c r="AW209" s="19">
        <f>AV209*0.25</f>
        <v>6.1387295573380268E-2</v>
      </c>
      <c r="AX209" s="19">
        <v>0.17354122839818095</v>
      </c>
      <c r="AY209" s="19">
        <f>AX209*0.25</f>
        <v>4.3385307099545238E-2</v>
      </c>
      <c r="AZ209" s="19">
        <v>0.20330160508187523</v>
      </c>
      <c r="BA209" s="19">
        <f>AZ209*0.25</f>
        <v>5.0825401270468806E-2</v>
      </c>
      <c r="BB209" s="19">
        <v>0.21819145356520558</v>
      </c>
      <c r="BC209" s="19">
        <f>BB209*0.25</f>
        <v>5.4547863391301396E-2</v>
      </c>
      <c r="BD209" s="19">
        <v>0.21585331218232023</v>
      </c>
      <c r="BE209" s="19">
        <f>BD209*0.25</f>
        <v>5.3963328045580058E-2</v>
      </c>
      <c r="BF209" s="19">
        <v>0.22525902829849154</v>
      </c>
      <c r="BG209" s="19">
        <f>BF209*0.25</f>
        <v>5.6314757074622884E-2</v>
      </c>
      <c r="BH209" s="19">
        <v>0.24502295672063018</v>
      </c>
      <c r="BI209" s="19">
        <f>BH209*0.25</f>
        <v>6.1255739180157545E-2</v>
      </c>
      <c r="BJ209" s="19">
        <v>0.16829869047898113</v>
      </c>
      <c r="BK209" s="19">
        <f>BJ209*0.25</f>
        <v>4.2074672619745283E-2</v>
      </c>
      <c r="BL209" s="19">
        <v>0.19230808060509891</v>
      </c>
      <c r="BM209" s="19">
        <f>BL209*0.25</f>
        <v>4.8077020151274727E-2</v>
      </c>
      <c r="BN209" s="19">
        <v>0.24070594384867491</v>
      </c>
      <c r="BO209" s="19">
        <f>BN209*0.25</f>
        <v>6.0176485962168728E-2</v>
      </c>
      <c r="BP209" s="19">
        <v>0.20006806443535313</v>
      </c>
      <c r="BQ209" s="19">
        <f>BP209*0.25</f>
        <v>5.0017016108838283E-2</v>
      </c>
      <c r="BR209" s="19">
        <v>0.22920702346503524</v>
      </c>
      <c r="BS209" s="19">
        <f>BR209*0.25</f>
        <v>5.7301755866258811E-2</v>
      </c>
      <c r="BT209" s="19">
        <v>0.21005255521539773</v>
      </c>
      <c r="BU209" s="19">
        <f>BT209*0.25</f>
        <v>5.2513138803849432E-2</v>
      </c>
      <c r="BV209" s="19">
        <v>0.23277954634445375</v>
      </c>
      <c r="BW209" s="19">
        <f>BV209*0.25</f>
        <v>5.8194886586113437E-2</v>
      </c>
      <c r="BX209" s="19">
        <v>0.16370527748670416</v>
      </c>
      <c r="BY209" s="19">
        <f>BX209*0.25</f>
        <v>4.092631937167604E-2</v>
      </c>
      <c r="BZ209" s="19">
        <v>0.20198005007850717</v>
      </c>
      <c r="CA209" s="19">
        <f>BZ209*0.25</f>
        <v>5.0495012519626792E-2</v>
      </c>
      <c r="CB209" s="53"/>
      <c r="CC209" s="53"/>
      <c r="CD209" s="53"/>
      <c r="CE209" s="53"/>
      <c r="CF209" s="53"/>
      <c r="CG209" s="53"/>
      <c r="CH209" s="53"/>
      <c r="CI209" s="53"/>
    </row>
    <row r="210" spans="1:87" ht="20.149999999999999" customHeight="1" x14ac:dyDescent="0.75">
      <c r="A210" s="171"/>
      <c r="B210" s="17" t="s">
        <v>113</v>
      </c>
      <c r="C210" s="18" t="s">
        <v>144</v>
      </c>
      <c r="D210" s="19">
        <v>0.15145157225928771</v>
      </c>
      <c r="E210" s="26">
        <f>D210*0.1</f>
        <v>1.5145157225928772E-2</v>
      </c>
      <c r="F210" s="19">
        <v>0.20432957985989669</v>
      </c>
      <c r="G210" s="19">
        <f>F210*0.1</f>
        <v>2.043295798598967E-2</v>
      </c>
      <c r="H210" s="19">
        <v>0.15547885612608148</v>
      </c>
      <c r="I210" s="19">
        <f>H210*0.1</f>
        <v>1.5547885612608149E-2</v>
      </c>
      <c r="J210" s="19">
        <v>0.17072400991639214</v>
      </c>
      <c r="K210" s="19">
        <f>J210*0.1</f>
        <v>1.7072400991639213E-2</v>
      </c>
      <c r="L210" s="19">
        <v>0.1228758504266186</v>
      </c>
      <c r="M210" s="19">
        <f>L210*0.1</f>
        <v>1.228758504266186E-2</v>
      </c>
      <c r="N210" s="19">
        <v>0.15890364564237366</v>
      </c>
      <c r="O210" s="19">
        <f>N210*0.1</f>
        <v>1.5890364564237366E-2</v>
      </c>
      <c r="P210" s="19">
        <v>0.16259807458432751</v>
      </c>
      <c r="Q210" s="19">
        <f>P210*0.1</f>
        <v>1.6259807458432751E-2</v>
      </c>
      <c r="R210" s="19">
        <v>0.1957644522628508</v>
      </c>
      <c r="S210" s="19">
        <f>R210*0.1</f>
        <v>1.9576445226285082E-2</v>
      </c>
      <c r="T210" s="19">
        <v>0.12040941940392556</v>
      </c>
      <c r="U210" s="19">
        <f>T210*0.1</f>
        <v>1.2040941940392557E-2</v>
      </c>
      <c r="V210" s="19">
        <v>0.17769810253835477</v>
      </c>
      <c r="W210" s="19">
        <f>V210*0.1</f>
        <v>1.7769810253835477E-2</v>
      </c>
      <c r="X210" s="19">
        <v>0.17330793479110645</v>
      </c>
      <c r="Y210" s="19">
        <f>X210*0.1</f>
        <v>1.7330793479110648E-2</v>
      </c>
      <c r="Z210" s="19">
        <v>0.14199125166510407</v>
      </c>
      <c r="AA210" s="19">
        <f>Z210*0.1</f>
        <v>1.4199125166510408E-2</v>
      </c>
      <c r="AB210" s="19">
        <v>0.17456231366444666</v>
      </c>
      <c r="AC210" s="19">
        <f>AB210*0.1</f>
        <v>1.7456231366444665E-2</v>
      </c>
      <c r="AD210" s="19">
        <v>0.17462900218066812</v>
      </c>
      <c r="AE210" s="19">
        <f>AD210*0.1</f>
        <v>1.7462900218066815E-2</v>
      </c>
      <c r="AF210" s="19">
        <v>0.14534455326316775</v>
      </c>
      <c r="AG210" s="21">
        <f>AF210*0.1</f>
        <v>1.4534455326316776E-2</v>
      </c>
      <c r="AH210" s="21">
        <v>0.16017745423636329</v>
      </c>
      <c r="AI210" s="21">
        <f>AH210*0.1</f>
        <v>1.6017745423636331E-2</v>
      </c>
      <c r="AJ210" s="19">
        <v>0.17100204988107082</v>
      </c>
      <c r="AK210" s="19">
        <f>AJ210*0.1</f>
        <v>1.7100204988107083E-2</v>
      </c>
      <c r="AL210" s="19">
        <v>0.17275081623836563</v>
      </c>
      <c r="AM210" s="19">
        <f>AL210*0.1</f>
        <v>1.7275081623836563E-2</v>
      </c>
      <c r="AN210" s="19">
        <v>0.17250972475446857</v>
      </c>
      <c r="AO210" s="19">
        <f>AN210*0.1</f>
        <v>1.7250972475446859E-2</v>
      </c>
      <c r="AP210" s="19">
        <v>0.14439835070226223</v>
      </c>
      <c r="AQ210" s="19">
        <f>AP210*0.1</f>
        <v>1.4439835070226224E-2</v>
      </c>
      <c r="AR210" s="19">
        <v>0.14213338311315352</v>
      </c>
      <c r="AS210" s="19">
        <f>AR210*0.1</f>
        <v>1.4213338311315353E-2</v>
      </c>
      <c r="AT210" s="19">
        <v>0.14555355046764704</v>
      </c>
      <c r="AU210" s="19">
        <f>AT210*0.1</f>
        <v>1.4555355046764704E-2</v>
      </c>
      <c r="AV210" s="19">
        <v>0.19553589484777467</v>
      </c>
      <c r="AW210" s="19">
        <f>AV210*0.1</f>
        <v>1.9553589484777468E-2</v>
      </c>
      <c r="AX210" s="19">
        <v>0.18974255250163982</v>
      </c>
      <c r="AY210" s="19">
        <f>AX210*0.1</f>
        <v>1.8974255250163982E-2</v>
      </c>
      <c r="AZ210" s="19">
        <v>0.15591014003328213</v>
      </c>
      <c r="BA210" s="19">
        <f>AZ210*0.1</f>
        <v>1.5591014003328213E-2</v>
      </c>
      <c r="BB210" s="19">
        <v>0.1894583660197193</v>
      </c>
      <c r="BC210" s="19">
        <f>BB210*0.1</f>
        <v>1.8945836601971931E-2</v>
      </c>
      <c r="BD210" s="19">
        <v>0.16790478664701861</v>
      </c>
      <c r="BE210" s="19">
        <f>BD210*0.1</f>
        <v>1.6790478664701861E-2</v>
      </c>
      <c r="BF210" s="19">
        <v>0.13389676224631439</v>
      </c>
      <c r="BG210" s="19">
        <f>BF210*0.1</f>
        <v>1.338967622463144E-2</v>
      </c>
      <c r="BH210" s="19">
        <v>0.15182963210543576</v>
      </c>
      <c r="BI210" s="19">
        <f>BH210*0.1</f>
        <v>1.5182963210543576E-2</v>
      </c>
      <c r="BJ210" s="19">
        <v>0.16281626522906925</v>
      </c>
      <c r="BK210" s="19">
        <f>BJ210*0.1</f>
        <v>1.6281626522906927E-2</v>
      </c>
      <c r="BL210" s="19">
        <v>0.13949568457952627</v>
      </c>
      <c r="BM210" s="19">
        <f>BL210*0.1</f>
        <v>1.3949568457952628E-2</v>
      </c>
      <c r="BN210" s="19">
        <v>0.10758635434163695</v>
      </c>
      <c r="BO210" s="19">
        <f>BN210*0.1</f>
        <v>1.0758635434163695E-2</v>
      </c>
      <c r="BP210" s="19">
        <v>0.16866756306471689</v>
      </c>
      <c r="BQ210" s="19">
        <f>BP210*0.1</f>
        <v>1.6866756306471688E-2</v>
      </c>
      <c r="BR210" s="19">
        <v>0.18234300522858982</v>
      </c>
      <c r="BS210" s="19">
        <f>BR210*0.1</f>
        <v>1.8234300522858984E-2</v>
      </c>
      <c r="BT210" s="19">
        <v>0.17001729375088331</v>
      </c>
      <c r="BU210" s="19">
        <f>BT210*0.1</f>
        <v>1.7001729375088332E-2</v>
      </c>
      <c r="BV210" s="19">
        <v>0.1633334854730496</v>
      </c>
      <c r="BW210" s="19">
        <f>BV210*0.1</f>
        <v>1.6333348547304959E-2</v>
      </c>
      <c r="BX210" s="19">
        <v>0.14902131906237837</v>
      </c>
      <c r="BY210" s="19">
        <f>BX210*0.1</f>
        <v>1.4902131906237837E-2</v>
      </c>
      <c r="BZ210" s="19">
        <v>0.17563942822443088</v>
      </c>
      <c r="CA210" s="19">
        <f>BZ210*0.1</f>
        <v>1.7563942822443088E-2</v>
      </c>
      <c r="CB210" s="53"/>
      <c r="CC210" s="53"/>
      <c r="CD210" s="53"/>
      <c r="CE210" s="53"/>
      <c r="CF210" s="53"/>
      <c r="CG210" s="53"/>
      <c r="CH210" s="53"/>
      <c r="CI210" s="53"/>
    </row>
    <row r="211" spans="1:87" ht="20.149999999999999" customHeight="1" x14ac:dyDescent="0.75">
      <c r="A211" s="171"/>
      <c r="B211" s="17" t="s">
        <v>114</v>
      </c>
      <c r="C211" s="18" t="s">
        <v>144</v>
      </c>
      <c r="D211" s="19">
        <v>0.1214999481774176</v>
      </c>
      <c r="E211" s="26">
        <f>D211*0</f>
        <v>0</v>
      </c>
      <c r="F211" s="19">
        <v>0.1446636146457054</v>
      </c>
      <c r="G211" s="19">
        <f>F211*0</f>
        <v>0</v>
      </c>
      <c r="H211" s="19">
        <v>0.13413279499597303</v>
      </c>
      <c r="I211" s="19">
        <f>H211*0</f>
        <v>0</v>
      </c>
      <c r="J211" s="19">
        <v>0.11466448134403395</v>
      </c>
      <c r="K211" s="19">
        <f>J211*0</f>
        <v>0</v>
      </c>
      <c r="L211" s="19">
        <v>0.15375858455823338</v>
      </c>
      <c r="M211" s="19">
        <f>L211*0</f>
        <v>0</v>
      </c>
      <c r="N211" s="19">
        <v>0.1161377785245894</v>
      </c>
      <c r="O211" s="19">
        <f>N211*0</f>
        <v>0</v>
      </c>
      <c r="P211" s="19">
        <v>0.13125257064086826</v>
      </c>
      <c r="Q211" s="19">
        <f>P211*0</f>
        <v>0</v>
      </c>
      <c r="R211" s="19">
        <v>0.13666420775750801</v>
      </c>
      <c r="S211" s="19">
        <f>R211*0</f>
        <v>0</v>
      </c>
      <c r="T211" s="19">
        <v>0.13995427876403044</v>
      </c>
      <c r="U211" s="19">
        <f>T211*0</f>
        <v>0</v>
      </c>
      <c r="V211" s="19">
        <v>0.10611969757737666</v>
      </c>
      <c r="W211" s="19">
        <f>V211*0</f>
        <v>0</v>
      </c>
      <c r="X211" s="19">
        <v>0.11251708838458409</v>
      </c>
      <c r="Y211" s="19">
        <f>X211*0</f>
        <v>0</v>
      </c>
      <c r="Z211" s="19">
        <v>0.14280342370838034</v>
      </c>
      <c r="AA211" s="19">
        <f>Z211*0</f>
        <v>0</v>
      </c>
      <c r="AB211" s="19">
        <v>0.10443117130759838</v>
      </c>
      <c r="AC211" s="19">
        <f>AB211*0</f>
        <v>0</v>
      </c>
      <c r="AD211" s="19">
        <v>0.12039511716133458</v>
      </c>
      <c r="AE211" s="19">
        <f>AD211*0</f>
        <v>0</v>
      </c>
      <c r="AF211" s="19">
        <v>7.9035876203355337E-2</v>
      </c>
      <c r="AG211" s="21">
        <f>AF211*0</f>
        <v>0</v>
      </c>
      <c r="AH211" s="21">
        <v>0.12679432900970369</v>
      </c>
      <c r="AI211" s="21">
        <f>AH211*0</f>
        <v>0</v>
      </c>
      <c r="AJ211" s="19">
        <v>0.14043180359218058</v>
      </c>
      <c r="AK211" s="19">
        <f>AJ211*0</f>
        <v>0</v>
      </c>
      <c r="AL211" s="19">
        <v>0.12516024416969193</v>
      </c>
      <c r="AM211" s="19">
        <f>AL211*0</f>
        <v>0</v>
      </c>
      <c r="AN211" s="19">
        <v>0.10280867805614999</v>
      </c>
      <c r="AO211" s="19">
        <f>AN211*0</f>
        <v>0</v>
      </c>
      <c r="AP211" s="19">
        <v>0.11606978404833615</v>
      </c>
      <c r="AQ211" s="19">
        <f>AP211*0</f>
        <v>0</v>
      </c>
      <c r="AR211" s="19">
        <v>7.8787597285788061E-2</v>
      </c>
      <c r="AS211" s="19">
        <f>AR211*0</f>
        <v>0</v>
      </c>
      <c r="AT211" s="19">
        <v>0.15290248356835345</v>
      </c>
      <c r="AU211" s="19">
        <f>AT211*0</f>
        <v>0</v>
      </c>
      <c r="AV211" s="19">
        <v>0.11008771340487362</v>
      </c>
      <c r="AW211" s="19">
        <f>AV211*0</f>
        <v>0</v>
      </c>
      <c r="AX211" s="19">
        <v>0.12972633988758731</v>
      </c>
      <c r="AY211" s="19">
        <f>AX211*0</f>
        <v>0</v>
      </c>
      <c r="AZ211" s="19">
        <v>0.15031957278498212</v>
      </c>
      <c r="BA211" s="19">
        <f>AZ211*0</f>
        <v>0</v>
      </c>
      <c r="BB211" s="19">
        <v>0.16375191727606636</v>
      </c>
      <c r="BC211" s="19">
        <f>BB211*0</f>
        <v>0</v>
      </c>
      <c r="BD211" s="19">
        <v>0.1369533463801712</v>
      </c>
      <c r="BE211" s="19">
        <f>BD211*0</f>
        <v>0</v>
      </c>
      <c r="BF211" s="19">
        <v>0.1227392782874125</v>
      </c>
      <c r="BG211" s="19">
        <f>BF211*0</f>
        <v>0</v>
      </c>
      <c r="BH211" s="19">
        <v>0.12650574643017515</v>
      </c>
      <c r="BI211" s="19">
        <f>BH211*0</f>
        <v>0</v>
      </c>
      <c r="BJ211" s="19">
        <v>9.2061673484494608E-2</v>
      </c>
      <c r="BK211" s="19">
        <f>BJ211*0</f>
        <v>0</v>
      </c>
      <c r="BL211" s="19">
        <v>0.11738610837859059</v>
      </c>
      <c r="BM211" s="19">
        <f>BL211*0</f>
        <v>0</v>
      </c>
      <c r="BN211" s="19">
        <v>0.13249258994708535</v>
      </c>
      <c r="BO211" s="19">
        <f>BN211*0</f>
        <v>0</v>
      </c>
      <c r="BP211" s="19">
        <v>0.13173018392159233</v>
      </c>
      <c r="BQ211" s="19">
        <f>BP211*0</f>
        <v>0</v>
      </c>
      <c r="BR211" s="19">
        <v>0.12310787565880896</v>
      </c>
      <c r="BS211" s="19">
        <f>BR211*0</f>
        <v>0</v>
      </c>
      <c r="BT211" s="19">
        <v>0.1258664471198781</v>
      </c>
      <c r="BU211" s="19">
        <f>BT211*0</f>
        <v>0</v>
      </c>
      <c r="BV211" s="19">
        <v>0.14043388243227323</v>
      </c>
      <c r="BW211" s="19">
        <f>BV211*0</f>
        <v>0</v>
      </c>
      <c r="BX211" s="19">
        <v>0.10535599681066586</v>
      </c>
      <c r="BY211" s="19">
        <f>BX211*0</f>
        <v>0</v>
      </c>
      <c r="BZ211" s="19">
        <v>0.14107446200175316</v>
      </c>
      <c r="CA211" s="19">
        <f>BZ211*0</f>
        <v>0</v>
      </c>
      <c r="CB211" s="53"/>
      <c r="CC211" s="53"/>
      <c r="CD211" s="53"/>
      <c r="CE211" s="53"/>
      <c r="CF211" s="53"/>
      <c r="CG211" s="53"/>
      <c r="CH211" s="53"/>
      <c r="CI211" s="53"/>
    </row>
    <row r="212" spans="1:87" ht="20.149999999999999" customHeight="1" x14ac:dyDescent="0.75">
      <c r="A212" s="171"/>
      <c r="B212" s="17" t="s">
        <v>115</v>
      </c>
      <c r="C212" s="18" t="s">
        <v>144</v>
      </c>
      <c r="D212" s="19">
        <v>0.104687464591513</v>
      </c>
      <c r="E212" s="26">
        <f>D212*0</f>
        <v>0</v>
      </c>
      <c r="F212" s="19">
        <v>8.3027714549314513E-2</v>
      </c>
      <c r="G212" s="19">
        <f>F212*0</f>
        <v>0</v>
      </c>
      <c r="H212" s="19">
        <v>5.1122742189539501E-2</v>
      </c>
      <c r="I212" s="19">
        <f>H212*0</f>
        <v>0</v>
      </c>
      <c r="J212" s="19">
        <v>8.3114699324960378E-2</v>
      </c>
      <c r="K212" s="19">
        <f>J212*0</f>
        <v>0</v>
      </c>
      <c r="L212" s="19">
        <v>9.8946767375199529E-2</v>
      </c>
      <c r="M212" s="19">
        <f>L212*0</f>
        <v>0</v>
      </c>
      <c r="N212" s="19">
        <v>6.8728336926238628E-2</v>
      </c>
      <c r="O212" s="19">
        <f>N212*0</f>
        <v>0</v>
      </c>
      <c r="P212" s="19">
        <v>4.2741864026005549E-2</v>
      </c>
      <c r="Q212" s="19">
        <f>P212*0</f>
        <v>0</v>
      </c>
      <c r="R212" s="19">
        <v>9.2946688387169824E-2</v>
      </c>
      <c r="S212" s="19">
        <f>R212*0</f>
        <v>0</v>
      </c>
      <c r="T212" s="19">
        <v>7.3466188954065231E-2</v>
      </c>
      <c r="U212" s="19">
        <f>T212*0</f>
        <v>0</v>
      </c>
      <c r="V212" s="19">
        <v>7.4009455545271469E-2</v>
      </c>
      <c r="W212" s="19">
        <f>V212*0</f>
        <v>0</v>
      </c>
      <c r="X212" s="19">
        <v>0.11519382228317712</v>
      </c>
      <c r="Y212" s="19">
        <f>X212*0</f>
        <v>0</v>
      </c>
      <c r="Z212" s="19">
        <v>5.2756088702788244E-2</v>
      </c>
      <c r="AA212" s="19">
        <f>Z212*0</f>
        <v>0</v>
      </c>
      <c r="AB212" s="19">
        <v>6.3287566400754086E-2</v>
      </c>
      <c r="AC212" s="19">
        <f>AB212*0</f>
        <v>0</v>
      </c>
      <c r="AD212" s="19">
        <v>6.2898945066689374E-2</v>
      </c>
      <c r="AE212" s="19">
        <f>AD212*0</f>
        <v>0</v>
      </c>
      <c r="AF212" s="19">
        <v>6.4041576443503806E-2</v>
      </c>
      <c r="AG212" s="21">
        <f>AF212*0</f>
        <v>0</v>
      </c>
      <c r="AH212" s="21">
        <v>7.7485539949689208E-2</v>
      </c>
      <c r="AI212" s="21">
        <f>AH212*0</f>
        <v>0</v>
      </c>
      <c r="AJ212" s="19">
        <v>8.4050370668447144E-2</v>
      </c>
      <c r="AK212" s="19">
        <f>AJ212*0</f>
        <v>0</v>
      </c>
      <c r="AL212" s="19">
        <v>9.5904374882371413E-2</v>
      </c>
      <c r="AM212" s="19">
        <f>AL212*0</f>
        <v>0</v>
      </c>
      <c r="AN212" s="19">
        <v>7.0146522172743808E-2</v>
      </c>
      <c r="AO212" s="19">
        <f>AN212*0</f>
        <v>0</v>
      </c>
      <c r="AP212" s="19">
        <v>7.9640741286301636E-2</v>
      </c>
      <c r="AQ212" s="19">
        <f>AP212*0</f>
        <v>0</v>
      </c>
      <c r="AR212" s="19">
        <v>7.0875713625800335E-2</v>
      </c>
      <c r="AS212" s="19">
        <f>AR212*0</f>
        <v>0</v>
      </c>
      <c r="AT212" s="19">
        <v>6.2138441856187665E-2</v>
      </c>
      <c r="AU212" s="19">
        <f>AT212*0</f>
        <v>0</v>
      </c>
      <c r="AV212" s="19">
        <v>8.2477540567308175E-2</v>
      </c>
      <c r="AW212" s="19">
        <f>AV212*0</f>
        <v>0</v>
      </c>
      <c r="AX212" s="19">
        <v>7.4821912240361471E-2</v>
      </c>
      <c r="AY212" s="19">
        <f>AX212*0</f>
        <v>0</v>
      </c>
      <c r="AZ212" s="19">
        <v>8.2484707233690682E-2</v>
      </c>
      <c r="BA212" s="19">
        <f>AZ212*0</f>
        <v>0</v>
      </c>
      <c r="BB212" s="19">
        <v>5.450178295290857E-2</v>
      </c>
      <c r="BC212" s="19">
        <f>BB212*0</f>
        <v>0</v>
      </c>
      <c r="BD212" s="19">
        <v>8.5127418263860555E-2</v>
      </c>
      <c r="BE212" s="19">
        <f>BD212*0</f>
        <v>0</v>
      </c>
      <c r="BF212" s="19">
        <v>8.5637417159700926E-2</v>
      </c>
      <c r="BG212" s="19">
        <f>BF212*0</f>
        <v>0</v>
      </c>
      <c r="BH212" s="19">
        <v>8.498647146102789E-2</v>
      </c>
      <c r="BI212" s="19">
        <f>BH212*0</f>
        <v>0</v>
      </c>
      <c r="BJ212" s="19">
        <v>8.9117836021543606E-2</v>
      </c>
      <c r="BK212" s="19">
        <f>BJ212*0</f>
        <v>0</v>
      </c>
      <c r="BL212" s="19">
        <v>9.1796220264344641E-2</v>
      </c>
      <c r="BM212" s="19">
        <f>BL212*0</f>
        <v>0</v>
      </c>
      <c r="BN212" s="19">
        <v>8.3616640919613822E-2</v>
      </c>
      <c r="BO212" s="19">
        <f>BN212*0</f>
        <v>0</v>
      </c>
      <c r="BP212" s="19">
        <v>9.5369527890691669E-2</v>
      </c>
      <c r="BQ212" s="19">
        <f>BP212*0</f>
        <v>0</v>
      </c>
      <c r="BR212" s="19">
        <v>7.7309840109046013E-2</v>
      </c>
      <c r="BS212" s="19">
        <f>BR212*0</f>
        <v>0</v>
      </c>
      <c r="BT212" s="19">
        <v>7.7664236089039815E-2</v>
      </c>
      <c r="BU212" s="19">
        <f>BT212*0</f>
        <v>0</v>
      </c>
      <c r="BV212" s="19">
        <v>8.7955691534354979E-2</v>
      </c>
      <c r="BW212" s="19">
        <f>BV212*0</f>
        <v>0</v>
      </c>
      <c r="BX212" s="19">
        <v>5.0100643495089241E-2</v>
      </c>
      <c r="BY212" s="19">
        <f>BX212*0</f>
        <v>0</v>
      </c>
      <c r="BZ212" s="19">
        <v>7.6306440203164419E-2</v>
      </c>
      <c r="CA212" s="19">
        <f>BZ212*0</f>
        <v>0</v>
      </c>
      <c r="CB212" s="53"/>
      <c r="CC212" s="53"/>
      <c r="CD212" s="53"/>
      <c r="CE212" s="53"/>
      <c r="CF212" s="53"/>
      <c r="CG212" s="53"/>
      <c r="CH212" s="53"/>
      <c r="CI212" s="53"/>
    </row>
    <row r="213" spans="1:87" ht="20.149999999999999" customHeight="1" x14ac:dyDescent="0.75">
      <c r="A213" s="171"/>
      <c r="B213" s="17" t="s">
        <v>116</v>
      </c>
      <c r="C213" s="18" t="s">
        <v>144</v>
      </c>
      <c r="D213" s="19">
        <v>0.22669679405769691</v>
      </c>
      <c r="E213" s="26">
        <f>D213*0</f>
        <v>0</v>
      </c>
      <c r="F213" s="19">
        <v>0.18005718929034173</v>
      </c>
      <c r="G213" s="19">
        <f>F213*0</f>
        <v>0</v>
      </c>
      <c r="H213" s="19">
        <v>0.1790365635925302</v>
      </c>
      <c r="I213" s="19">
        <f>H213*0</f>
        <v>0</v>
      </c>
      <c r="J213" s="19">
        <v>0.17992658290363014</v>
      </c>
      <c r="K213" s="19">
        <f>J213*0</f>
        <v>0</v>
      </c>
      <c r="L213" s="19">
        <v>0.22086955619908172</v>
      </c>
      <c r="M213" s="19">
        <f>L213*0</f>
        <v>0</v>
      </c>
      <c r="N213" s="19">
        <v>0.23207220409759807</v>
      </c>
      <c r="O213" s="19">
        <f>N213*0</f>
        <v>0</v>
      </c>
      <c r="P213" s="19">
        <v>0.22270283882104774</v>
      </c>
      <c r="Q213" s="19">
        <f>P213*0</f>
        <v>0</v>
      </c>
      <c r="R213" s="19">
        <v>0.15155420026230521</v>
      </c>
      <c r="S213" s="19">
        <f>R213*0</f>
        <v>0</v>
      </c>
      <c r="T213" s="19">
        <v>0.25246178416197068</v>
      </c>
      <c r="U213" s="19">
        <f>T213*0</f>
        <v>0</v>
      </c>
      <c r="V213" s="19">
        <v>0.19773291957731509</v>
      </c>
      <c r="W213" s="19">
        <f>V213*0</f>
        <v>0</v>
      </c>
      <c r="X213" s="19">
        <v>0.16776331900844629</v>
      </c>
      <c r="Y213" s="19">
        <f>X213*0</f>
        <v>0</v>
      </c>
      <c r="Z213" s="19">
        <v>0.17844391740592985</v>
      </c>
      <c r="AA213" s="19">
        <f>Z213*0</f>
        <v>0</v>
      </c>
      <c r="AB213" s="19">
        <v>0.15813296639805413</v>
      </c>
      <c r="AC213" s="19">
        <f>AB213*0</f>
        <v>0</v>
      </c>
      <c r="AD213" s="19">
        <v>0.16954514334020274</v>
      </c>
      <c r="AE213" s="19">
        <f>AD213*0</f>
        <v>0</v>
      </c>
      <c r="AF213" s="19">
        <v>0.21959813941053496</v>
      </c>
      <c r="AG213" s="21">
        <f>AF213*0</f>
        <v>0</v>
      </c>
      <c r="AH213" s="21">
        <v>0.18422721297360012</v>
      </c>
      <c r="AI213" s="21">
        <f>AH213*0</f>
        <v>0</v>
      </c>
      <c r="AJ213" s="19">
        <v>0.18651190111537205</v>
      </c>
      <c r="AK213" s="19">
        <f>AJ213*0</f>
        <v>0</v>
      </c>
      <c r="AL213" s="19">
        <v>0.19297486966424915</v>
      </c>
      <c r="AM213" s="19">
        <f>AL213*0</f>
        <v>0</v>
      </c>
      <c r="AN213" s="19">
        <v>0.17285342042852384</v>
      </c>
      <c r="AO213" s="19">
        <f>AN213*0</f>
        <v>0</v>
      </c>
      <c r="AP213" s="19">
        <v>0.17548287326503928</v>
      </c>
      <c r="AQ213" s="19">
        <f>AP213*0</f>
        <v>0</v>
      </c>
      <c r="AR213" s="19">
        <v>0.19528939462310282</v>
      </c>
      <c r="AS213" s="19">
        <f>AR213*0</f>
        <v>0</v>
      </c>
      <c r="AT213" s="19">
        <v>0.18969462448390789</v>
      </c>
      <c r="AU213" s="19">
        <f>AT213*0</f>
        <v>0</v>
      </c>
      <c r="AV213" s="19">
        <v>0.1697410855688645</v>
      </c>
      <c r="AW213" s="19">
        <f>AV213*0</f>
        <v>0</v>
      </c>
      <c r="AX213" s="19">
        <v>0.18075184811182915</v>
      </c>
      <c r="AY213" s="19">
        <f>AX213*0</f>
        <v>0</v>
      </c>
      <c r="AZ213" s="19">
        <v>0.15500959189205513</v>
      </c>
      <c r="BA213" s="19">
        <f>AZ213*0</f>
        <v>0</v>
      </c>
      <c r="BB213" s="19">
        <v>0.14426450255816647</v>
      </c>
      <c r="BC213" s="19">
        <f>BB213*0</f>
        <v>0</v>
      </c>
      <c r="BD213" s="19">
        <v>0.14947738721628775</v>
      </c>
      <c r="BE213" s="19">
        <f>BD213*0</f>
        <v>0</v>
      </c>
      <c r="BF213" s="19">
        <v>0.17067888881974419</v>
      </c>
      <c r="BG213" s="19">
        <f>BF213*0</f>
        <v>0</v>
      </c>
      <c r="BH213" s="19">
        <v>0.16940712567616298</v>
      </c>
      <c r="BI213" s="19">
        <f>BH213*0</f>
        <v>0</v>
      </c>
      <c r="BJ213" s="19">
        <v>0.24366083573215594</v>
      </c>
      <c r="BK213" s="19">
        <f>BJ213*0</f>
        <v>0</v>
      </c>
      <c r="BL213" s="19">
        <v>0.19913408535999641</v>
      </c>
      <c r="BM213" s="19">
        <f>BL213*0</f>
        <v>0</v>
      </c>
      <c r="BN213" s="19">
        <v>0.20923696013517509</v>
      </c>
      <c r="BO213" s="19">
        <f>BN213*0</f>
        <v>0</v>
      </c>
      <c r="BP213" s="19">
        <v>0.17590465215797044</v>
      </c>
      <c r="BQ213" s="19">
        <f>BP213*0</f>
        <v>0</v>
      </c>
      <c r="BR213" s="19">
        <v>0.14078852052958571</v>
      </c>
      <c r="BS213" s="19">
        <f>BR213*0</f>
        <v>0</v>
      </c>
      <c r="BT213" s="19">
        <v>0.24447400233111197</v>
      </c>
      <c r="BU213" s="19">
        <f>BT213*0</f>
        <v>0</v>
      </c>
      <c r="BV213" s="19">
        <v>0.19625877235650641</v>
      </c>
      <c r="BW213" s="19">
        <f>BV213*0</f>
        <v>0</v>
      </c>
      <c r="BX213" s="19">
        <v>0.28597764466216413</v>
      </c>
      <c r="BY213" s="19">
        <f>BX213*0</f>
        <v>0</v>
      </c>
      <c r="BZ213" s="19">
        <v>0.22394690591515307</v>
      </c>
      <c r="CA213" s="19">
        <f>BZ213*0</f>
        <v>0</v>
      </c>
      <c r="CB213" s="53"/>
      <c r="CC213" s="53"/>
      <c r="CD213" s="53"/>
      <c r="CE213" s="53"/>
      <c r="CF213" s="53"/>
      <c r="CG213" s="53"/>
      <c r="CH213" s="53"/>
      <c r="CI213" s="53"/>
    </row>
    <row r="214" spans="1:87" ht="39.950000000000003" customHeight="1" x14ac:dyDescent="0.75">
      <c r="A214" s="171"/>
      <c r="B214" s="17" t="s">
        <v>117</v>
      </c>
      <c r="C214" s="18" t="s">
        <v>144</v>
      </c>
      <c r="D214" s="19">
        <v>0</v>
      </c>
      <c r="E214" s="26">
        <f>D214*0</f>
        <v>0</v>
      </c>
      <c r="F214" s="19">
        <v>1.6131761303261726E-3</v>
      </c>
      <c r="G214" s="19">
        <f>F214*0</f>
        <v>0</v>
      </c>
      <c r="H214" s="19">
        <v>2.6514611426013907E-3</v>
      </c>
      <c r="I214" s="19">
        <f>H214*0</f>
        <v>0</v>
      </c>
      <c r="J214" s="19">
        <v>0</v>
      </c>
      <c r="K214" s="19">
        <f>J214*0</f>
        <v>0</v>
      </c>
      <c r="L214" s="19">
        <v>6.1739073924889538E-3</v>
      </c>
      <c r="M214" s="19">
        <f>L214*0</f>
        <v>0</v>
      </c>
      <c r="N214" s="19">
        <v>3.4286339463776207E-3</v>
      </c>
      <c r="O214" s="19">
        <f>N214*0</f>
        <v>0</v>
      </c>
      <c r="P214" s="19">
        <v>0</v>
      </c>
      <c r="Q214" s="19">
        <f>P214*0</f>
        <v>0</v>
      </c>
      <c r="R214" s="19">
        <v>0</v>
      </c>
      <c r="S214" s="19">
        <f>R214*0</f>
        <v>0</v>
      </c>
      <c r="T214" s="19">
        <v>0</v>
      </c>
      <c r="U214" s="19">
        <f>T214*0</f>
        <v>0</v>
      </c>
      <c r="V214" s="19">
        <v>2.4275961034148511E-3</v>
      </c>
      <c r="W214" s="19">
        <f>V214*0</f>
        <v>0</v>
      </c>
      <c r="X214" s="19">
        <v>1.2733706074097868E-3</v>
      </c>
      <c r="Y214" s="19">
        <f>X214*0</f>
        <v>0</v>
      </c>
      <c r="Z214" s="19">
        <v>2.7026868558698118E-3</v>
      </c>
      <c r="AA214" s="19">
        <f>Z214*0</f>
        <v>0</v>
      </c>
      <c r="AB214" s="19">
        <v>0</v>
      </c>
      <c r="AC214" s="19">
        <f>AB214*0</f>
        <v>0</v>
      </c>
      <c r="AD214" s="19">
        <v>0</v>
      </c>
      <c r="AE214" s="19">
        <f>AD214*0</f>
        <v>0</v>
      </c>
      <c r="AF214" s="19">
        <v>6.4703490324843045E-3</v>
      </c>
      <c r="AG214" s="21">
        <f>AF214*0</f>
        <v>0</v>
      </c>
      <c r="AH214" s="21">
        <v>0</v>
      </c>
      <c r="AI214" s="21">
        <f>AH214*0</f>
        <v>0</v>
      </c>
      <c r="AJ214" s="19">
        <v>0</v>
      </c>
      <c r="AK214" s="19">
        <f>AJ214*0</f>
        <v>0</v>
      </c>
      <c r="AL214" s="19">
        <v>0</v>
      </c>
      <c r="AM214" s="19">
        <f>AL214*0</f>
        <v>0</v>
      </c>
      <c r="AN214" s="19">
        <v>2.0833194982452382E-3</v>
      </c>
      <c r="AO214" s="19">
        <f>AN214*0</f>
        <v>0</v>
      </c>
      <c r="AP214" s="19">
        <v>7.4378056694124773E-3</v>
      </c>
      <c r="AQ214" s="19">
        <f>AP214*0</f>
        <v>0</v>
      </c>
      <c r="AR214" s="19">
        <v>0</v>
      </c>
      <c r="AS214" s="19">
        <f>AR214*0</f>
        <v>0</v>
      </c>
      <c r="AT214" s="19">
        <v>0</v>
      </c>
      <c r="AU214" s="19">
        <f>AT214*0</f>
        <v>0</v>
      </c>
      <c r="AV214" s="19">
        <v>0</v>
      </c>
      <c r="AW214" s="19">
        <f>AV214*0</f>
        <v>0</v>
      </c>
      <c r="AX214" s="19">
        <v>2.0634986719261501E-3</v>
      </c>
      <c r="AY214" s="19">
        <f>AX214*0</f>
        <v>0</v>
      </c>
      <c r="AZ214" s="19">
        <v>0</v>
      </c>
      <c r="BA214" s="19">
        <f>AZ214*0</f>
        <v>0</v>
      </c>
      <c r="BB214" s="19">
        <v>2.7988652955105641E-3</v>
      </c>
      <c r="BC214" s="19">
        <f>BB214*0</f>
        <v>0</v>
      </c>
      <c r="BD214" s="19">
        <v>0</v>
      </c>
      <c r="BE214" s="19">
        <f>BD214*0</f>
        <v>0</v>
      </c>
      <c r="BF214" s="19">
        <v>3.4965844585752963E-3</v>
      </c>
      <c r="BG214" s="19">
        <f>BF214*0</f>
        <v>0</v>
      </c>
      <c r="BH214" s="19">
        <v>0</v>
      </c>
      <c r="BI214" s="19">
        <f>BH214*0</f>
        <v>0</v>
      </c>
      <c r="BJ214" s="19">
        <v>4.8524437950875788E-3</v>
      </c>
      <c r="BK214" s="19">
        <f>BJ214*0</f>
        <v>0</v>
      </c>
      <c r="BL214" s="19">
        <v>0</v>
      </c>
      <c r="BM214" s="19">
        <f>BL214*0</f>
        <v>0</v>
      </c>
      <c r="BN214" s="19">
        <v>1.4395297417455876E-3</v>
      </c>
      <c r="BO214" s="19">
        <f>BN214*0</f>
        <v>0</v>
      </c>
      <c r="BP214" s="19">
        <v>2.9809735882264697E-3</v>
      </c>
      <c r="BQ214" s="19">
        <f>BP214*0</f>
        <v>0</v>
      </c>
      <c r="BR214" s="19">
        <v>9.9717653479284543E-4</v>
      </c>
      <c r="BS214" s="19">
        <f>BR214*0</f>
        <v>0</v>
      </c>
      <c r="BT214" s="19">
        <v>0</v>
      </c>
      <c r="BU214" s="19">
        <f>BT214*0</f>
        <v>0</v>
      </c>
      <c r="BV214" s="19">
        <v>0</v>
      </c>
      <c r="BW214" s="19">
        <f>BV214*0</f>
        <v>0</v>
      </c>
      <c r="BX214" s="19">
        <v>2.3627930065180411E-3</v>
      </c>
      <c r="BY214" s="19">
        <f>BX214*0</f>
        <v>0</v>
      </c>
      <c r="BZ214" s="19">
        <v>0</v>
      </c>
      <c r="CA214" s="19">
        <f>BZ214*0</f>
        <v>0</v>
      </c>
      <c r="CB214" s="53"/>
      <c r="CC214" s="53"/>
      <c r="CD214" s="53"/>
      <c r="CE214" s="53"/>
      <c r="CF214" s="53"/>
      <c r="CG214" s="53"/>
      <c r="CH214" s="53"/>
      <c r="CI214" s="53"/>
    </row>
    <row r="215" spans="1:87" ht="20.5" customHeight="1" x14ac:dyDescent="0.75">
      <c r="A215" s="172"/>
      <c r="B215" s="7" t="s">
        <v>147</v>
      </c>
      <c r="C215" s="8"/>
      <c r="D215" s="29"/>
      <c r="E215" s="34">
        <f>SUM(E207:E214)</f>
        <v>0.12672248684768792</v>
      </c>
      <c r="F215" s="34"/>
      <c r="G215" s="34">
        <f>SUM(G207:G214)</f>
        <v>0.12695511474171967</v>
      </c>
      <c r="H215" s="34"/>
      <c r="I215" s="34">
        <f>SUM(I207:I214)</f>
        <v>0.14772793198766221</v>
      </c>
      <c r="J215" s="34"/>
      <c r="K215" s="34">
        <f>SUM(K207:K214)</f>
        <v>0.14737237381816584</v>
      </c>
      <c r="L215" s="34"/>
      <c r="M215" s="34">
        <f>SUM(M207:M214)</f>
        <v>0.12773743630164139</v>
      </c>
      <c r="N215" s="34"/>
      <c r="O215" s="34">
        <f>SUM(O207:O214)</f>
        <v>0.13688020169697657</v>
      </c>
      <c r="P215" s="34"/>
      <c r="Q215" s="34">
        <f>SUM(Q207:Q214)</f>
        <v>0.14228293686907711</v>
      </c>
      <c r="R215" s="34"/>
      <c r="S215" s="34">
        <f>SUM(S207:S214)</f>
        <v>0.1388546868876393</v>
      </c>
      <c r="T215" s="34"/>
      <c r="U215" s="34">
        <f>SUM(U207:U214)</f>
        <v>0.13018792958608205</v>
      </c>
      <c r="V215" s="34"/>
      <c r="W215" s="34">
        <f>SUM(W207:W214)</f>
        <v>0.14374800410901975</v>
      </c>
      <c r="X215" s="34"/>
      <c r="Y215" s="34">
        <f>SUM(Y207:Y214)</f>
        <v>0.14002813105680051</v>
      </c>
      <c r="Z215" s="34"/>
      <c r="AA215" s="34">
        <f>SUM(AA207:AA214)</f>
        <v>0.15167161921252487</v>
      </c>
      <c r="AB215" s="34"/>
      <c r="AC215" s="34">
        <f>SUM(AC207:AC214)</f>
        <v>0.15883386335531022</v>
      </c>
      <c r="AD215" s="34"/>
      <c r="AE215" s="34">
        <f>SUM(AE207:AE214)</f>
        <v>0.14937750552364329</v>
      </c>
      <c r="AF215" s="34"/>
      <c r="AG215" s="34">
        <f>SUM(AG207:AG214)</f>
        <v>0.15419142446012668</v>
      </c>
      <c r="AH215" s="34"/>
      <c r="AI215" s="34">
        <f>SUM(AI207:AI214)</f>
        <v>0.14519767419136637</v>
      </c>
      <c r="AJ215" s="34"/>
      <c r="AK215" s="34">
        <f>SUM(AK207:AK214)</f>
        <v>0.13679902130036514</v>
      </c>
      <c r="AL215" s="34"/>
      <c r="AM215" s="34">
        <f>SUM(AM207:AM214)</f>
        <v>0.13243446452342192</v>
      </c>
      <c r="AN215" s="34"/>
      <c r="AO215" s="34">
        <f>SUM(AO207:AO214)</f>
        <v>0.15687132223251207</v>
      </c>
      <c r="AP215" s="34"/>
      <c r="AQ215" s="34">
        <f>SUM(AQ207:AQ214)</f>
        <v>0.15104683805630245</v>
      </c>
      <c r="AR215" s="34"/>
      <c r="AS215" s="34">
        <f>SUM(AS207:AS214)</f>
        <v>0.16372807798177544</v>
      </c>
      <c r="AT215" s="34"/>
      <c r="AU215" s="34">
        <f>SUM(AU207:AU214)</f>
        <v>0.14029043596765689</v>
      </c>
      <c r="AV215" s="34"/>
      <c r="AW215" s="34">
        <f>SUM(AW207:AW214)</f>
        <v>0.14263234250140824</v>
      </c>
      <c r="AX215" s="34"/>
      <c r="AY215" s="34">
        <f>SUM(AY207:AY214)</f>
        <v>0.14238032759913738</v>
      </c>
      <c r="AZ215" s="34"/>
      <c r="BA215" s="34">
        <f>SUM(BA207:BA214)</f>
        <v>0.14632147943892396</v>
      </c>
      <c r="BB215" s="34"/>
      <c r="BC215" s="34">
        <f>SUM(BC207:BC214)</f>
        <v>0.1454712835416653</v>
      </c>
      <c r="BD215" s="34"/>
      <c r="BE215" s="34">
        <f>SUM(BE207:BE214)</f>
        <v>0.14790994809963148</v>
      </c>
      <c r="BF215" s="34"/>
      <c r="BG215" s="34">
        <f>SUM(BG207:BG214)</f>
        <v>0.15271823664569575</v>
      </c>
      <c r="BH215" s="34"/>
      <c r="BI215" s="34">
        <f>SUM(BI207:BI214)</f>
        <v>0.14755018356162733</v>
      </c>
      <c r="BJ215" s="34"/>
      <c r="BK215" s="34">
        <f>SUM(BK207:BK214)</f>
        <v>0.13424651538561325</v>
      </c>
      <c r="BL215" s="34"/>
      <c r="BM215" s="34">
        <f>SUM(BM207:BM214)</f>
        <v>0.14429270778257608</v>
      </c>
      <c r="BN215" s="34"/>
      <c r="BO215" s="34">
        <f>SUM(BO207:BO214)</f>
        <v>0.14178447258923038</v>
      </c>
      <c r="BP215" s="34"/>
      <c r="BQ215" s="34">
        <f>SUM(BQ207:BQ214)</f>
        <v>0.13885669500958653</v>
      </c>
      <c r="BR215" s="34"/>
      <c r="BS215" s="34">
        <f>SUM(BS207:BS214)</f>
        <v>0.15426462148933676</v>
      </c>
      <c r="BT215" s="34"/>
      <c r="BU215" s="34">
        <f>SUM(BU207:BU214)</f>
        <v>0.12343189570343215</v>
      </c>
      <c r="BV215" s="34"/>
      <c r="BW215" s="34">
        <f>SUM(BW207:BW214)</f>
        <v>0.13140817572721794</v>
      </c>
      <c r="BX215" s="34"/>
      <c r="BY215" s="34">
        <f>SUM(BY207:BY214)</f>
        <v>0.1321570274894627</v>
      </c>
      <c r="BZ215" s="34"/>
      <c r="CA215" s="34">
        <f>SUM(CA207:CA214)</f>
        <v>0.12556561515534151</v>
      </c>
      <c r="CB215" s="53"/>
      <c r="CC215" s="53"/>
      <c r="CD215" s="53"/>
      <c r="CE215" s="53"/>
      <c r="CF215" s="53"/>
      <c r="CG215" s="53"/>
      <c r="CH215" s="53"/>
      <c r="CI215" s="53"/>
    </row>
    <row r="216" spans="1:87" ht="20.149999999999999" customHeight="1" thickBot="1" x14ac:dyDescent="0.9">
      <c r="A216" s="172"/>
      <c r="B216" s="7" t="s">
        <v>40</v>
      </c>
      <c r="C216" s="8" t="s">
        <v>143</v>
      </c>
      <c r="D216" s="24">
        <v>480</v>
      </c>
      <c r="E216" s="48"/>
      <c r="F216" s="24">
        <v>320</v>
      </c>
      <c r="G216" s="24"/>
      <c r="H216" s="24">
        <v>475</v>
      </c>
      <c r="I216" s="24"/>
      <c r="J216" s="24">
        <v>397</v>
      </c>
      <c r="K216" s="24"/>
      <c r="L216" s="24">
        <v>489</v>
      </c>
      <c r="M216" s="24"/>
      <c r="N216" s="24">
        <v>448</v>
      </c>
      <c r="O216" s="24"/>
      <c r="P216" s="24">
        <v>384</v>
      </c>
      <c r="Q216" s="24"/>
      <c r="R216" s="24">
        <v>418</v>
      </c>
      <c r="S216" s="24"/>
      <c r="T216" s="24">
        <v>371</v>
      </c>
      <c r="U216" s="24"/>
      <c r="V216" s="24">
        <v>358</v>
      </c>
      <c r="W216" s="24"/>
      <c r="X216" s="24">
        <v>580</v>
      </c>
      <c r="Y216" s="24"/>
      <c r="Z216" s="24">
        <v>397</v>
      </c>
      <c r="AA216" s="24"/>
      <c r="AB216" s="24">
        <v>454</v>
      </c>
      <c r="AC216" s="24"/>
      <c r="AD216" s="24">
        <v>420</v>
      </c>
      <c r="AE216" s="24"/>
      <c r="AF216" s="24">
        <v>382</v>
      </c>
      <c r="AG216" s="25"/>
      <c r="AH216" s="25">
        <v>432</v>
      </c>
      <c r="AI216" s="25"/>
      <c r="AJ216" s="24">
        <v>485</v>
      </c>
      <c r="AK216" s="24"/>
      <c r="AL216" s="24">
        <v>570</v>
      </c>
      <c r="AM216" s="24"/>
      <c r="AN216" s="24">
        <v>436</v>
      </c>
      <c r="AO216" s="24"/>
      <c r="AP216" s="24">
        <v>391</v>
      </c>
      <c r="AQ216" s="24"/>
      <c r="AR216" s="24">
        <v>427</v>
      </c>
      <c r="AS216" s="24"/>
      <c r="AT216" s="24">
        <v>594</v>
      </c>
      <c r="AU216" s="24"/>
      <c r="AV216" s="24">
        <v>371</v>
      </c>
      <c r="AW216" s="24"/>
      <c r="AX216" s="24">
        <v>549</v>
      </c>
      <c r="AY216" s="24"/>
      <c r="AZ216" s="24">
        <v>455</v>
      </c>
      <c r="BA216" s="24"/>
      <c r="BB216" s="24">
        <v>401</v>
      </c>
      <c r="BC216" s="24"/>
      <c r="BD216" s="24">
        <v>579</v>
      </c>
      <c r="BE216" s="24"/>
      <c r="BF216" s="24">
        <v>531</v>
      </c>
      <c r="BG216" s="24"/>
      <c r="BH216" s="24">
        <v>399</v>
      </c>
      <c r="BI216" s="24"/>
      <c r="BJ216" s="24">
        <v>344</v>
      </c>
      <c r="BK216" s="24"/>
      <c r="BL216" s="24">
        <v>406</v>
      </c>
      <c r="BM216" s="24"/>
      <c r="BN216" s="24">
        <v>521</v>
      </c>
      <c r="BO216" s="24"/>
      <c r="BP216" s="24">
        <v>463</v>
      </c>
      <c r="BQ216" s="24"/>
      <c r="BR216" s="24">
        <v>485</v>
      </c>
      <c r="BS216" s="24"/>
      <c r="BT216" s="24">
        <v>336</v>
      </c>
      <c r="BU216" s="24"/>
      <c r="BV216" s="24">
        <v>429</v>
      </c>
      <c r="BW216" s="24"/>
      <c r="BX216" s="24">
        <v>400</v>
      </c>
      <c r="BY216" s="24"/>
      <c r="BZ216" s="24">
        <v>376</v>
      </c>
      <c r="CA216" s="24"/>
      <c r="CB216" s="53"/>
      <c r="CC216" s="53"/>
      <c r="CD216" s="53"/>
      <c r="CE216" s="53"/>
      <c r="CF216" s="53"/>
      <c r="CG216" s="53"/>
      <c r="CH216" s="53"/>
      <c r="CI216" s="53"/>
    </row>
    <row r="217" spans="1:87" ht="20.149999999999999" customHeight="1" x14ac:dyDescent="0.75">
      <c r="A217" s="170" t="s">
        <v>125</v>
      </c>
      <c r="B217" s="12" t="s">
        <v>118</v>
      </c>
      <c r="C217" s="13" t="s">
        <v>144</v>
      </c>
      <c r="D217" s="14">
        <v>5.9406099260680974E-2</v>
      </c>
      <c r="E217" s="26">
        <f>D217*0.6</f>
        <v>3.564365955640858E-2</v>
      </c>
      <c r="F217" s="14">
        <v>1.3318905172751229E-2</v>
      </c>
      <c r="G217" s="14">
        <f>F217*0.6</f>
        <v>7.991343103650737E-3</v>
      </c>
      <c r="H217" s="14">
        <v>4.7794761967747762E-2</v>
      </c>
      <c r="I217" s="14">
        <f>H217*0.6</f>
        <v>2.8676857180648656E-2</v>
      </c>
      <c r="J217" s="14">
        <v>5.1703964547086013E-2</v>
      </c>
      <c r="K217" s="14">
        <f>J217*0.6</f>
        <v>3.1022378728251608E-2</v>
      </c>
      <c r="L217" s="14">
        <v>3.64656242007321E-2</v>
      </c>
      <c r="M217" s="14">
        <f>L217*0.6</f>
        <v>2.1879374520439258E-2</v>
      </c>
      <c r="N217" s="14">
        <v>5.8081489324327398E-2</v>
      </c>
      <c r="O217" s="14">
        <f>N217*0.6</f>
        <v>3.484889359459644E-2</v>
      </c>
      <c r="P217" s="14">
        <v>3.2568653799706075E-2</v>
      </c>
      <c r="Q217" s="14">
        <f>P217*0.6</f>
        <v>1.9541192279823646E-2</v>
      </c>
      <c r="R217" s="14">
        <v>2.7773148950070711E-2</v>
      </c>
      <c r="S217" s="14">
        <f>R217*0.6</f>
        <v>1.6663889370042425E-2</v>
      </c>
      <c r="T217" s="14">
        <v>3.6248956581647764E-2</v>
      </c>
      <c r="U217" s="14">
        <f>T217*0.6</f>
        <v>2.1749373948988657E-2</v>
      </c>
      <c r="V217" s="14">
        <v>2.941191451749621E-2</v>
      </c>
      <c r="W217" s="14">
        <f>V217*0.6</f>
        <v>1.7647148710497725E-2</v>
      </c>
      <c r="X217" s="14">
        <v>2.3670904716592375E-2</v>
      </c>
      <c r="Y217" s="14">
        <f>X217*0.6</f>
        <v>1.4202542829955424E-2</v>
      </c>
      <c r="Z217" s="14">
        <v>2.0738302926672971E-2</v>
      </c>
      <c r="AA217" s="14">
        <f>Z217*0.6</f>
        <v>1.2442981756003783E-2</v>
      </c>
      <c r="AB217" s="14">
        <v>3.6512771611437442E-2</v>
      </c>
      <c r="AC217" s="14">
        <f>AB217*0.6</f>
        <v>2.1907662966862463E-2</v>
      </c>
      <c r="AD217" s="14">
        <v>6.199083818429629E-3</v>
      </c>
      <c r="AE217" s="14">
        <f>AD217*0.6</f>
        <v>3.7194502910577773E-3</v>
      </c>
      <c r="AF217" s="14">
        <v>2.0290876745915544E-2</v>
      </c>
      <c r="AG217" s="16">
        <f>AF217*0.6</f>
        <v>1.2174526047549325E-2</v>
      </c>
      <c r="AH217" s="16">
        <v>4.8628176375480676E-2</v>
      </c>
      <c r="AI217" s="16">
        <f>AH217*0.6</f>
        <v>2.9176905825288403E-2</v>
      </c>
      <c r="AJ217" s="14">
        <v>2.6528208027353437E-2</v>
      </c>
      <c r="AK217" s="14">
        <f>AJ217*0.6</f>
        <v>1.5916924816412062E-2</v>
      </c>
      <c r="AL217" s="14">
        <v>2.6522309425649135E-2</v>
      </c>
      <c r="AM217" s="14">
        <f>AL217*0.6</f>
        <v>1.5913385655389481E-2</v>
      </c>
      <c r="AN217" s="14">
        <v>2.2986381416072132E-2</v>
      </c>
      <c r="AO217" s="14">
        <f>AN217*0.6</f>
        <v>1.3791828849643278E-2</v>
      </c>
      <c r="AP217" s="14">
        <v>3.2826919609673419E-2</v>
      </c>
      <c r="AQ217" s="14">
        <f>AP217*0.6</f>
        <v>1.9696151765804051E-2</v>
      </c>
      <c r="AR217" s="14">
        <v>4.3580241766108731E-2</v>
      </c>
      <c r="AS217" s="14">
        <f>AR217*0.6</f>
        <v>2.6148145059665239E-2</v>
      </c>
      <c r="AT217" s="14">
        <v>6.1745465021127797E-3</v>
      </c>
      <c r="AU217" s="14">
        <f>AT217*0.6</f>
        <v>3.7047279012676678E-3</v>
      </c>
      <c r="AV217" s="14">
        <v>3.1992451351978389E-2</v>
      </c>
      <c r="AW217" s="14">
        <f>AV217*0.6</f>
        <v>1.9195470811187033E-2</v>
      </c>
      <c r="AX217" s="14">
        <v>2.9393841704709892E-2</v>
      </c>
      <c r="AY217" s="14">
        <f>AX217*0.6</f>
        <v>1.7636305022825934E-2</v>
      </c>
      <c r="AZ217" s="14">
        <v>4.5676434210387917E-2</v>
      </c>
      <c r="BA217" s="14">
        <f>AZ217*0.6</f>
        <v>2.7405860526232749E-2</v>
      </c>
      <c r="BB217" s="14">
        <v>1.757292321713623E-2</v>
      </c>
      <c r="BC217" s="14">
        <f>BB217*0.6</f>
        <v>1.0543753930281738E-2</v>
      </c>
      <c r="BD217" s="14">
        <v>5.2605786216426281E-2</v>
      </c>
      <c r="BE217" s="14">
        <f>BD217*0.6</f>
        <v>3.1563471729855769E-2</v>
      </c>
      <c r="BF217" s="14">
        <v>4.5678701022125824E-2</v>
      </c>
      <c r="BG217" s="14">
        <f>BF217*0.6</f>
        <v>2.7407220613275492E-2</v>
      </c>
      <c r="BH217" s="14">
        <v>4.0664533780344E-2</v>
      </c>
      <c r="BI217" s="14">
        <f>BH217*0.6</f>
        <v>2.43987202682064E-2</v>
      </c>
      <c r="BJ217" s="14">
        <v>2.5660741740562553E-2</v>
      </c>
      <c r="BK217" s="14">
        <f>BJ217*0.6</f>
        <v>1.5396445044337532E-2</v>
      </c>
      <c r="BL217" s="14">
        <v>0.12685203706393555</v>
      </c>
      <c r="BM217" s="14">
        <f>BL217*0.6</f>
        <v>7.6111222238361323E-2</v>
      </c>
      <c r="BN217" s="14">
        <v>4.0120079471901236E-2</v>
      </c>
      <c r="BO217" s="14">
        <f>BN217*0.6</f>
        <v>2.4072047683140741E-2</v>
      </c>
      <c r="BP217" s="14">
        <v>3.0950823315155408E-2</v>
      </c>
      <c r="BQ217" s="14">
        <f>BP217*0.6</f>
        <v>1.8570493989093245E-2</v>
      </c>
      <c r="BR217" s="14">
        <v>2.539587535708001E-2</v>
      </c>
      <c r="BS217" s="14">
        <f>BR217*0.6</f>
        <v>1.5237525214248005E-2</v>
      </c>
      <c r="BT217" s="14">
        <v>6.2211170106231138E-2</v>
      </c>
      <c r="BU217" s="14">
        <f>BT217*0.6</f>
        <v>3.7326702063738684E-2</v>
      </c>
      <c r="BV217" s="14">
        <v>2.2499662369384454E-2</v>
      </c>
      <c r="BW217" s="14">
        <f>BV217*0.6</f>
        <v>1.3499797421630672E-2</v>
      </c>
      <c r="BX217" s="14">
        <v>1.8620462043222836E-2</v>
      </c>
      <c r="BY217" s="14">
        <f>BX217*0.6</f>
        <v>1.1172277225933702E-2</v>
      </c>
      <c r="BZ217" s="14">
        <v>3.0513989835874663E-2</v>
      </c>
      <c r="CA217" s="14">
        <f>BZ217*0.6</f>
        <v>1.8308393901524798E-2</v>
      </c>
      <c r="CB217" s="53"/>
      <c r="CC217" s="53"/>
      <c r="CD217" s="53"/>
      <c r="CE217" s="53"/>
      <c r="CF217" s="53"/>
      <c r="CG217" s="53"/>
      <c r="CH217" s="53"/>
      <c r="CI217" s="53"/>
    </row>
    <row r="218" spans="1:87" ht="20.149999999999999" customHeight="1" x14ac:dyDescent="0.75">
      <c r="A218" s="171"/>
      <c r="B218" s="17" t="s">
        <v>119</v>
      </c>
      <c r="C218" s="18" t="s">
        <v>144</v>
      </c>
      <c r="D218" s="19">
        <v>0.14420786528444601</v>
      </c>
      <c r="E218" s="19">
        <f>D218*0.3</f>
        <v>4.3262359585333802E-2</v>
      </c>
      <c r="F218" s="19">
        <v>7.2470106860474823E-2</v>
      </c>
      <c r="G218" s="19">
        <f>F218*0.3</f>
        <v>2.1741032058142446E-2</v>
      </c>
      <c r="H218" s="19">
        <v>0.12639849878536824</v>
      </c>
      <c r="I218" s="19">
        <f>H218*0.3</f>
        <v>3.7919549635610471E-2</v>
      </c>
      <c r="J218" s="19">
        <v>0.14053635851464574</v>
      </c>
      <c r="K218" s="19">
        <f>J218*0.3</f>
        <v>4.2160907554393723E-2</v>
      </c>
      <c r="L218" s="19">
        <v>0.11155643595758187</v>
      </c>
      <c r="M218" s="19">
        <f>L218*0.3</f>
        <v>3.3466930787274557E-2</v>
      </c>
      <c r="N218" s="19">
        <v>0.15417870682970253</v>
      </c>
      <c r="O218" s="19">
        <f>N218*0.3</f>
        <v>4.6253612048910757E-2</v>
      </c>
      <c r="P218" s="19">
        <v>3.7167749879403217E-2</v>
      </c>
      <c r="Q218" s="19">
        <f>P218*0.3</f>
        <v>1.1150324963820965E-2</v>
      </c>
      <c r="R218" s="19">
        <v>6.346106623797497E-2</v>
      </c>
      <c r="S218" s="19">
        <f>R218*0.3</f>
        <v>1.9038319871392491E-2</v>
      </c>
      <c r="T218" s="19">
        <v>0.13704660772741592</v>
      </c>
      <c r="U218" s="19">
        <f>T218*0.3</f>
        <v>4.1113982318224773E-2</v>
      </c>
      <c r="V218" s="19">
        <v>5.1171569376710281E-2</v>
      </c>
      <c r="W218" s="19">
        <f>V218*0.3</f>
        <v>1.5351470813013083E-2</v>
      </c>
      <c r="X218" s="19">
        <v>6.1254125477014761E-2</v>
      </c>
      <c r="Y218" s="19">
        <f>X218*0.3</f>
        <v>1.8376237643104427E-2</v>
      </c>
      <c r="Z218" s="19">
        <v>8.0495238269182104E-2</v>
      </c>
      <c r="AA218" s="19">
        <f>Z218*0.3</f>
        <v>2.4148571480754631E-2</v>
      </c>
      <c r="AB218" s="19">
        <v>0.10081023283168504</v>
      </c>
      <c r="AC218" s="19">
        <f>AB218*0.3</f>
        <v>3.0243069849505512E-2</v>
      </c>
      <c r="AD218" s="19">
        <v>7.6863714137736752E-2</v>
      </c>
      <c r="AE218" s="19">
        <f>AD218*0.3</f>
        <v>2.3059114241321024E-2</v>
      </c>
      <c r="AF218" s="19">
        <v>0.11005217636160003</v>
      </c>
      <c r="AG218" s="21">
        <f>AF218*0.3</f>
        <v>3.3015652908480006E-2</v>
      </c>
      <c r="AH218" s="21">
        <v>0.13252906148028962</v>
      </c>
      <c r="AI218" s="21">
        <f>AH218*0.3</f>
        <v>3.9758718444086884E-2</v>
      </c>
      <c r="AJ218" s="19">
        <v>7.4816833662593951E-2</v>
      </c>
      <c r="AK218" s="19">
        <f>AJ218*0.3</f>
        <v>2.2445050098778185E-2</v>
      </c>
      <c r="AL218" s="19">
        <v>9.1130986531525918E-2</v>
      </c>
      <c r="AM218" s="19">
        <f>AL218*0.3</f>
        <v>2.7339295959457773E-2</v>
      </c>
      <c r="AN218" s="19">
        <v>8.7054904777153636E-2</v>
      </c>
      <c r="AO218" s="19">
        <f>AN218*0.3</f>
        <v>2.6116471433146091E-2</v>
      </c>
      <c r="AP218" s="19">
        <v>8.7480260614988523E-2</v>
      </c>
      <c r="AQ218" s="19">
        <f>AP218*0.3</f>
        <v>2.6244078184496557E-2</v>
      </c>
      <c r="AR218" s="19">
        <v>0.12691118885675462</v>
      </c>
      <c r="AS218" s="19">
        <f>AR218*0.3</f>
        <v>3.8073356657026387E-2</v>
      </c>
      <c r="AT218" s="19">
        <v>9.4583979847764746E-2</v>
      </c>
      <c r="AU218" s="19">
        <f>AT218*0.3</f>
        <v>2.8375193954329421E-2</v>
      </c>
      <c r="AV218" s="19">
        <v>0.10579297016096388</v>
      </c>
      <c r="AW218" s="19">
        <f>AV218*0.3</f>
        <v>3.1737891048289162E-2</v>
      </c>
      <c r="AX218" s="19">
        <v>0.13044780190648103</v>
      </c>
      <c r="AY218" s="19">
        <f>AX218*0.3</f>
        <v>3.9134340571944308E-2</v>
      </c>
      <c r="AZ218" s="19">
        <v>0.13450296365862532</v>
      </c>
      <c r="BA218" s="19">
        <f>AZ218*0.3</f>
        <v>4.0350889097587599E-2</v>
      </c>
      <c r="BB218" s="19">
        <v>8.6183480527155437E-2</v>
      </c>
      <c r="BC218" s="19">
        <f>BB218*0.3</f>
        <v>2.5855044158146632E-2</v>
      </c>
      <c r="BD218" s="19">
        <v>0.10510042183253809</v>
      </c>
      <c r="BE218" s="19">
        <f>BD218*0.3</f>
        <v>3.1530126549761429E-2</v>
      </c>
      <c r="BF218" s="19">
        <v>0.13193201589291165</v>
      </c>
      <c r="BG218" s="19">
        <f>BF218*0.3</f>
        <v>3.9579604767873491E-2</v>
      </c>
      <c r="BH218" s="19">
        <v>7.2971690869549813E-2</v>
      </c>
      <c r="BI218" s="19">
        <f>BH218*0.3</f>
        <v>2.1891507260864942E-2</v>
      </c>
      <c r="BJ218" s="19">
        <v>8.8406800144875633E-2</v>
      </c>
      <c r="BK218" s="19">
        <f>BJ218*0.3</f>
        <v>2.6522040043462689E-2</v>
      </c>
      <c r="BL218" s="19">
        <v>0.13490066883354254</v>
      </c>
      <c r="BM218" s="19">
        <f>BL218*0.3</f>
        <v>4.0470200650062758E-2</v>
      </c>
      <c r="BN218" s="19">
        <v>7.9467458638557961E-2</v>
      </c>
      <c r="BO218" s="19">
        <f>BN218*0.3</f>
        <v>2.3840237591567389E-2</v>
      </c>
      <c r="BP218" s="19">
        <v>7.5828240182881687E-2</v>
      </c>
      <c r="BQ218" s="19">
        <f>BP218*0.3</f>
        <v>2.2748472054864504E-2</v>
      </c>
      <c r="BR218" s="19">
        <v>4.682539362249271E-2</v>
      </c>
      <c r="BS218" s="19">
        <f>BR218*0.3</f>
        <v>1.4047618086747813E-2</v>
      </c>
      <c r="BT218" s="19">
        <v>0.142947558126543</v>
      </c>
      <c r="BU218" s="19">
        <f>BT218*0.3</f>
        <v>4.2884267437962899E-2</v>
      </c>
      <c r="BV218" s="19">
        <v>7.359574485904645E-2</v>
      </c>
      <c r="BW218" s="19">
        <f>BV218*0.3</f>
        <v>2.2078723457713934E-2</v>
      </c>
      <c r="BX218" s="19">
        <v>0.11961141594136648</v>
      </c>
      <c r="BY218" s="19">
        <f>BX218*0.3</f>
        <v>3.5883424782409946E-2</v>
      </c>
      <c r="BZ218" s="19">
        <v>7.5759254645396193E-2</v>
      </c>
      <c r="CA218" s="19">
        <f>BZ218*0.3</f>
        <v>2.2727776393618858E-2</v>
      </c>
      <c r="CB218" s="53"/>
      <c r="CC218" s="53"/>
      <c r="CD218" s="53"/>
      <c r="CE218" s="53"/>
      <c r="CF218" s="53"/>
      <c r="CG218" s="53"/>
      <c r="CH218" s="53"/>
      <c r="CI218" s="53"/>
    </row>
    <row r="219" spans="1:87" ht="20.149999999999999" customHeight="1" x14ac:dyDescent="0.75">
      <c r="A219" s="171"/>
      <c r="B219" s="17" t="s">
        <v>120</v>
      </c>
      <c r="C219" s="18" t="s">
        <v>144</v>
      </c>
      <c r="D219" s="19">
        <v>0.27744281690013595</v>
      </c>
      <c r="E219" s="19">
        <f>D219*0.1</f>
        <v>2.7744281690013597E-2</v>
      </c>
      <c r="F219" s="19">
        <v>0.15929910295094896</v>
      </c>
      <c r="G219" s="19">
        <f>F219*0.1</f>
        <v>1.5929910295094895E-2</v>
      </c>
      <c r="H219" s="19">
        <v>0.21753784614554916</v>
      </c>
      <c r="I219" s="19">
        <f>H219*0.1</f>
        <v>2.1753784614554919E-2</v>
      </c>
      <c r="J219" s="19">
        <v>0.36707146388281131</v>
      </c>
      <c r="K219" s="19">
        <f>J219*0.1</f>
        <v>3.6707146388281132E-2</v>
      </c>
      <c r="L219" s="19">
        <v>0.17400643221193435</v>
      </c>
      <c r="M219" s="19">
        <f>L219*0.1</f>
        <v>1.7400643221193435E-2</v>
      </c>
      <c r="N219" s="19">
        <v>0.28431293954525522</v>
      </c>
      <c r="O219" s="19">
        <f>N219*0.1</f>
        <v>2.8431293954525524E-2</v>
      </c>
      <c r="P219" s="19">
        <v>0.36901331783615227</v>
      </c>
      <c r="Q219" s="19">
        <f>P219*0.1</f>
        <v>3.6901331783615231E-2</v>
      </c>
      <c r="R219" s="19">
        <v>0.20875468209049686</v>
      </c>
      <c r="S219" s="19">
        <f>R219*0.1</f>
        <v>2.0875468209049688E-2</v>
      </c>
      <c r="T219" s="19">
        <v>0.18951268376525385</v>
      </c>
      <c r="U219" s="19">
        <f>T219*0.1</f>
        <v>1.8951268376525388E-2</v>
      </c>
      <c r="V219" s="19">
        <v>0.12860565478793123</v>
      </c>
      <c r="W219" s="19">
        <f>V219*0.1</f>
        <v>1.2860565478793124E-2</v>
      </c>
      <c r="X219" s="19">
        <v>0.17723563795402325</v>
      </c>
      <c r="Y219" s="19">
        <f>X219*0.1</f>
        <v>1.7723563795402325E-2</v>
      </c>
      <c r="Z219" s="19">
        <v>0.22382715032178113</v>
      </c>
      <c r="AA219" s="19">
        <f>Z219*0.1</f>
        <v>2.2382715032178115E-2</v>
      </c>
      <c r="AB219" s="19">
        <v>0.36188352020921977</v>
      </c>
      <c r="AC219" s="19">
        <f>AB219*0.1</f>
        <v>3.6188352020921979E-2</v>
      </c>
      <c r="AD219" s="19">
        <v>0.24016498582441698</v>
      </c>
      <c r="AE219" s="19">
        <f>AD219*0.1</f>
        <v>2.40164985824417E-2</v>
      </c>
      <c r="AF219" s="19">
        <v>0.31794586702117072</v>
      </c>
      <c r="AG219" s="21">
        <f>AF219*0.1</f>
        <v>3.1794586702117072E-2</v>
      </c>
      <c r="AH219" s="21">
        <v>0.26440121533342381</v>
      </c>
      <c r="AI219" s="21">
        <f>AH219*0.1</f>
        <v>2.6440121533342381E-2</v>
      </c>
      <c r="AJ219" s="19">
        <v>0.15893553602044208</v>
      </c>
      <c r="AK219" s="19">
        <f>AJ219*0.1</f>
        <v>1.5893553602044207E-2</v>
      </c>
      <c r="AL219" s="19">
        <v>0.29307377948178537</v>
      </c>
      <c r="AM219" s="19">
        <f>AL219*0.1</f>
        <v>2.9307377948178538E-2</v>
      </c>
      <c r="AN219" s="19">
        <v>0.25592412321747809</v>
      </c>
      <c r="AO219" s="19">
        <f>AN219*0.1</f>
        <v>2.5592412321747811E-2</v>
      </c>
      <c r="AP219" s="19">
        <v>0.15175861501405316</v>
      </c>
      <c r="AQ219" s="19">
        <f>AP219*0.1</f>
        <v>1.5175861501405317E-2</v>
      </c>
      <c r="AR219" s="19">
        <v>0.28873329801762765</v>
      </c>
      <c r="AS219" s="19">
        <f>AR219*0.1</f>
        <v>2.8873329801762767E-2</v>
      </c>
      <c r="AT219" s="19">
        <v>0.2744254903227355</v>
      </c>
      <c r="AU219" s="19">
        <f>AT219*0.1</f>
        <v>2.7442549032273552E-2</v>
      </c>
      <c r="AV219" s="19">
        <v>0.29499588623855189</v>
      </c>
      <c r="AW219" s="19">
        <f>AV219*0.1</f>
        <v>2.949958862385519E-2</v>
      </c>
      <c r="AX219" s="19">
        <v>0.28106224710616851</v>
      </c>
      <c r="AY219" s="19">
        <f>AX219*0.1</f>
        <v>2.8106224710616853E-2</v>
      </c>
      <c r="AZ219" s="19">
        <v>0.28826153446057318</v>
      </c>
      <c r="BA219" s="19">
        <f>AZ219*0.1</f>
        <v>2.882615344605732E-2</v>
      </c>
      <c r="BB219" s="19">
        <v>0.18417013990584188</v>
      </c>
      <c r="BC219" s="19">
        <f>BB219*0.1</f>
        <v>1.8417013990584191E-2</v>
      </c>
      <c r="BD219" s="19">
        <v>0.21235405543674027</v>
      </c>
      <c r="BE219" s="19">
        <f>BD219*0.1</f>
        <v>2.1235405543674028E-2</v>
      </c>
      <c r="BF219" s="19">
        <v>0.2878155826071267</v>
      </c>
      <c r="BG219" s="19">
        <f>BF219*0.1</f>
        <v>2.8781558260712672E-2</v>
      </c>
      <c r="BH219" s="19">
        <v>0.28523512638619658</v>
      </c>
      <c r="BI219" s="19">
        <f>BH219*0.1</f>
        <v>2.8523512638619658E-2</v>
      </c>
      <c r="BJ219" s="19">
        <v>0.27588844179886696</v>
      </c>
      <c r="BK219" s="19">
        <f>BJ219*0.1</f>
        <v>2.7588844179886697E-2</v>
      </c>
      <c r="BL219" s="19">
        <v>0.19454413483128424</v>
      </c>
      <c r="BM219" s="19">
        <f>BL219*0.1</f>
        <v>1.9454413483128426E-2</v>
      </c>
      <c r="BN219" s="19">
        <v>0.23288038376292802</v>
      </c>
      <c r="BO219" s="19">
        <f>BN219*0.1</f>
        <v>2.3288038376292803E-2</v>
      </c>
      <c r="BP219" s="19">
        <v>0.15839367728754408</v>
      </c>
      <c r="BQ219" s="19">
        <f>BP219*0.1</f>
        <v>1.5839367728754408E-2</v>
      </c>
      <c r="BR219" s="19">
        <v>0.14860051038574479</v>
      </c>
      <c r="BS219" s="19">
        <f>BR219*0.1</f>
        <v>1.486005103857448E-2</v>
      </c>
      <c r="BT219" s="19">
        <v>0.27310516015726627</v>
      </c>
      <c r="BU219" s="19">
        <f>BT219*0.1</f>
        <v>2.7310516015726628E-2</v>
      </c>
      <c r="BV219" s="19">
        <v>0.1357880077207744</v>
      </c>
      <c r="BW219" s="19">
        <f>BV219*0.1</f>
        <v>1.357880077207744E-2</v>
      </c>
      <c r="BX219" s="19">
        <v>0.31951107275842988</v>
      </c>
      <c r="BY219" s="19">
        <f>BX219*0.1</f>
        <v>3.1951107275842987E-2</v>
      </c>
      <c r="BZ219" s="19">
        <v>0.24003058468547633</v>
      </c>
      <c r="CA219" s="19">
        <f>BZ219*0.1</f>
        <v>2.4003058468547635E-2</v>
      </c>
      <c r="CB219" s="53"/>
      <c r="CC219" s="53"/>
      <c r="CD219" s="53"/>
      <c r="CE219" s="53"/>
      <c r="CF219" s="53"/>
      <c r="CG219" s="53"/>
      <c r="CH219" s="53"/>
      <c r="CI219" s="53"/>
    </row>
    <row r="220" spans="1:87" ht="20.149999999999999" customHeight="1" x14ac:dyDescent="0.75">
      <c r="A220" s="171"/>
      <c r="B220" s="17" t="s">
        <v>121</v>
      </c>
      <c r="C220" s="18" t="s">
        <v>144</v>
      </c>
      <c r="D220" s="19">
        <v>0.26192103001190331</v>
      </c>
      <c r="E220" s="26">
        <f>D220*0</f>
        <v>0</v>
      </c>
      <c r="F220" s="19">
        <v>0.12831133005350306</v>
      </c>
      <c r="G220" s="19">
        <f>F220*0</f>
        <v>0</v>
      </c>
      <c r="H220" s="19">
        <v>0.23755818274546175</v>
      </c>
      <c r="I220" s="19">
        <f>H220*0</f>
        <v>0</v>
      </c>
      <c r="J220" s="19">
        <v>0.25423214291821267</v>
      </c>
      <c r="K220" s="19">
        <f>J220*0</f>
        <v>0</v>
      </c>
      <c r="L220" s="19">
        <v>0.2562096646281431</v>
      </c>
      <c r="M220" s="19">
        <f>L220*0</f>
        <v>0</v>
      </c>
      <c r="N220" s="19">
        <v>0.25943381329233883</v>
      </c>
      <c r="O220" s="19">
        <f>N220*0</f>
        <v>0</v>
      </c>
      <c r="P220" s="19">
        <v>0.15179922275054872</v>
      </c>
      <c r="Q220" s="19">
        <f>P220*0</f>
        <v>0</v>
      </c>
      <c r="R220" s="19">
        <v>6.4786614359550299E-2</v>
      </c>
      <c r="S220" s="19">
        <f>R220*0</f>
        <v>0</v>
      </c>
      <c r="T220" s="19">
        <v>0.21425846317951713</v>
      </c>
      <c r="U220" s="19">
        <f>T220*0</f>
        <v>0</v>
      </c>
      <c r="V220" s="19">
        <v>0.14237122075146794</v>
      </c>
      <c r="W220" s="19">
        <f>V220*0</f>
        <v>0</v>
      </c>
      <c r="X220" s="19">
        <v>0.24501264863881883</v>
      </c>
      <c r="Y220" s="19">
        <f>X220*0</f>
        <v>0</v>
      </c>
      <c r="Z220" s="19">
        <v>0.18733134550694319</v>
      </c>
      <c r="AA220" s="19">
        <f>Z220*0</f>
        <v>0</v>
      </c>
      <c r="AB220" s="19">
        <v>0.22794768655140371</v>
      </c>
      <c r="AC220" s="19">
        <f>AB220*0</f>
        <v>0</v>
      </c>
      <c r="AD220" s="19">
        <v>0.57790121407610862</v>
      </c>
      <c r="AE220" s="19">
        <f>AD220*0</f>
        <v>0</v>
      </c>
      <c r="AF220" s="19">
        <v>0.30989931691408235</v>
      </c>
      <c r="AG220" s="21">
        <f>AF220*0</f>
        <v>0</v>
      </c>
      <c r="AH220" s="21">
        <v>0.27053483038871229</v>
      </c>
      <c r="AI220" s="21">
        <f>AH220*0</f>
        <v>0</v>
      </c>
      <c r="AJ220" s="19">
        <v>0.16508457909005694</v>
      </c>
      <c r="AK220" s="19">
        <f>AJ220*0</f>
        <v>0</v>
      </c>
      <c r="AL220" s="19">
        <v>0.23596953374038229</v>
      </c>
      <c r="AM220" s="19">
        <f>AL220*0</f>
        <v>0</v>
      </c>
      <c r="AN220" s="19">
        <v>0.35717076764731454</v>
      </c>
      <c r="AO220" s="19">
        <f>AN220*0</f>
        <v>0</v>
      </c>
      <c r="AP220" s="19">
        <v>0.31757042330516144</v>
      </c>
      <c r="AQ220" s="19">
        <f>AP220*0</f>
        <v>0</v>
      </c>
      <c r="AR220" s="19">
        <v>0.27225677565580209</v>
      </c>
      <c r="AS220" s="19">
        <f>AR220*0</f>
        <v>0</v>
      </c>
      <c r="AT220" s="19">
        <v>0.32560939140763057</v>
      </c>
      <c r="AU220" s="19">
        <f>AT220*0</f>
        <v>0</v>
      </c>
      <c r="AV220" s="19">
        <v>0.30992134843267394</v>
      </c>
      <c r="AW220" s="19">
        <f>AV220*0</f>
        <v>0</v>
      </c>
      <c r="AX220" s="19">
        <v>0.22751996151194023</v>
      </c>
      <c r="AY220" s="19">
        <f>AX220*0</f>
        <v>0</v>
      </c>
      <c r="AZ220" s="19">
        <v>0.23052786637598918</v>
      </c>
      <c r="BA220" s="19">
        <f>AZ220*0</f>
        <v>0</v>
      </c>
      <c r="BB220" s="19">
        <v>0.18628815418771938</v>
      </c>
      <c r="BC220" s="19">
        <f>BB220*0</f>
        <v>0</v>
      </c>
      <c r="BD220" s="19">
        <v>0.18567873866762161</v>
      </c>
      <c r="BE220" s="19">
        <f>BD220*0</f>
        <v>0</v>
      </c>
      <c r="BF220" s="19">
        <v>0.33801477614300635</v>
      </c>
      <c r="BG220" s="19">
        <f>BF220*0</f>
        <v>0</v>
      </c>
      <c r="BH220" s="19">
        <v>0.17423221466911476</v>
      </c>
      <c r="BI220" s="19">
        <f>BH220*0</f>
        <v>0</v>
      </c>
      <c r="BJ220" s="19">
        <v>0.29543391545533532</v>
      </c>
      <c r="BK220" s="19">
        <f>BJ220*0</f>
        <v>0</v>
      </c>
      <c r="BL220" s="19">
        <v>0.31969314144380717</v>
      </c>
      <c r="BM220" s="19">
        <f>BL220*0</f>
        <v>0</v>
      </c>
      <c r="BN220" s="19">
        <v>0.25862471782649937</v>
      </c>
      <c r="BO220" s="19">
        <f>BN220*0</f>
        <v>0</v>
      </c>
      <c r="BP220" s="19">
        <v>0.20668028540707831</v>
      </c>
      <c r="BQ220" s="19">
        <f>BP220*0</f>
        <v>0</v>
      </c>
      <c r="BR220" s="19">
        <v>0.22811552104122801</v>
      </c>
      <c r="BS220" s="19">
        <f>BR220*0</f>
        <v>0</v>
      </c>
      <c r="BT220" s="19">
        <v>0.25661529060729077</v>
      </c>
      <c r="BU220" s="19">
        <f>BT220*0</f>
        <v>0</v>
      </c>
      <c r="BV220" s="19">
        <v>0.24426199429842782</v>
      </c>
      <c r="BW220" s="19">
        <f>BV220*0</f>
        <v>0</v>
      </c>
      <c r="BX220" s="19">
        <v>0.2697513727441202</v>
      </c>
      <c r="BY220" s="19">
        <f>BX220*0</f>
        <v>0</v>
      </c>
      <c r="BZ220" s="19">
        <v>0.396346643789035</v>
      </c>
      <c r="CA220" s="19">
        <f>BZ220*0</f>
        <v>0</v>
      </c>
      <c r="CB220" s="53"/>
      <c r="CC220" s="53"/>
      <c r="CD220" s="53"/>
      <c r="CE220" s="53"/>
      <c r="CF220" s="53"/>
      <c r="CG220" s="53"/>
      <c r="CH220" s="53"/>
      <c r="CI220" s="53"/>
    </row>
    <row r="221" spans="1:87" ht="20.149999999999999" customHeight="1" x14ac:dyDescent="0.75">
      <c r="A221" s="171"/>
      <c r="B221" s="17" t="s">
        <v>122</v>
      </c>
      <c r="C221" s="18" t="s">
        <v>144</v>
      </c>
      <c r="D221" s="19">
        <v>0.24587031481024685</v>
      </c>
      <c r="E221" s="26">
        <f>D221*0</f>
        <v>0</v>
      </c>
      <c r="F221" s="19">
        <v>0.60601207632305987</v>
      </c>
      <c r="G221" s="19">
        <f>F221*0</f>
        <v>0</v>
      </c>
      <c r="H221" s="19">
        <v>0.36203571909731097</v>
      </c>
      <c r="I221" s="19">
        <f>H221*0</f>
        <v>0</v>
      </c>
      <c r="J221" s="19">
        <v>0.17133485275384827</v>
      </c>
      <c r="K221" s="19">
        <f>J221*0</f>
        <v>0</v>
      </c>
      <c r="L221" s="19">
        <v>0.40875025040768148</v>
      </c>
      <c r="M221" s="19">
        <f>L221*0</f>
        <v>0</v>
      </c>
      <c r="N221" s="19">
        <v>0.23755865493591113</v>
      </c>
      <c r="O221" s="19">
        <f>N221*0</f>
        <v>0</v>
      </c>
      <c r="P221" s="19">
        <v>0.40132261493367521</v>
      </c>
      <c r="Q221" s="19">
        <f>P221*0</f>
        <v>0</v>
      </c>
      <c r="R221" s="19">
        <v>0.63129219838419115</v>
      </c>
      <c r="S221" s="19">
        <f>R221*0</f>
        <v>0</v>
      </c>
      <c r="T221" s="19">
        <v>0.41344456235343502</v>
      </c>
      <c r="U221" s="19">
        <f>T221*0</f>
        <v>0</v>
      </c>
      <c r="V221" s="19">
        <v>0.63944203227935259</v>
      </c>
      <c r="W221" s="19">
        <f>V221*0</f>
        <v>0</v>
      </c>
      <c r="X221" s="19">
        <v>0.47884179412639677</v>
      </c>
      <c r="Y221" s="19">
        <f>X221*0</f>
        <v>0</v>
      </c>
      <c r="Z221" s="19">
        <v>0.48076597377991276</v>
      </c>
      <c r="AA221" s="19">
        <f>Z221*0</f>
        <v>0</v>
      </c>
      <c r="AB221" s="19">
        <v>0.26117483654148671</v>
      </c>
      <c r="AC221" s="19">
        <f>AB221*0</f>
        <v>0</v>
      </c>
      <c r="AD221" s="19">
        <v>9.8871002143306991E-2</v>
      </c>
      <c r="AE221" s="19">
        <f>AD221*0</f>
        <v>0</v>
      </c>
      <c r="AF221" s="19">
        <v>0.22595339264154832</v>
      </c>
      <c r="AG221" s="21">
        <f>AF221*0</f>
        <v>0</v>
      </c>
      <c r="AH221" s="21">
        <v>0.27359441999919215</v>
      </c>
      <c r="AI221" s="21">
        <f>AH221*0</f>
        <v>0</v>
      </c>
      <c r="AJ221" s="19">
        <v>0.56144741449714297</v>
      </c>
      <c r="AK221" s="19">
        <f>AJ221*0</f>
        <v>0</v>
      </c>
      <c r="AL221" s="19">
        <v>0.34617701329481521</v>
      </c>
      <c r="AM221" s="19">
        <f>AL221*0</f>
        <v>0</v>
      </c>
      <c r="AN221" s="19">
        <v>0.26182353446018541</v>
      </c>
      <c r="AO221" s="19">
        <f>AN221*0</f>
        <v>0</v>
      </c>
      <c r="AP221" s="19">
        <v>0.39353433635072649</v>
      </c>
      <c r="AQ221" s="19">
        <f>AP221*0</f>
        <v>0</v>
      </c>
      <c r="AR221" s="19">
        <v>0.246521230561358</v>
      </c>
      <c r="AS221" s="19">
        <f>AR221*0</f>
        <v>0</v>
      </c>
      <c r="AT221" s="19">
        <v>0.29810283192960291</v>
      </c>
      <c r="AU221" s="19">
        <f>AT221*0</f>
        <v>0</v>
      </c>
      <c r="AV221" s="19">
        <v>0.24688994508038889</v>
      </c>
      <c r="AW221" s="19">
        <f>AV221*0</f>
        <v>0</v>
      </c>
      <c r="AX221" s="19">
        <v>0.31940993768074555</v>
      </c>
      <c r="AY221" s="19">
        <f>AX221*0</f>
        <v>0</v>
      </c>
      <c r="AZ221" s="19">
        <v>0.28390852183355575</v>
      </c>
      <c r="BA221" s="19">
        <f>AZ221*0</f>
        <v>0</v>
      </c>
      <c r="BB221" s="19">
        <v>0.52578530216215025</v>
      </c>
      <c r="BC221" s="19">
        <f>BB221*0</f>
        <v>0</v>
      </c>
      <c r="BD221" s="19">
        <v>0.4236048754418526</v>
      </c>
      <c r="BE221" s="19">
        <f>BD221*0</f>
        <v>0</v>
      </c>
      <c r="BF221" s="19">
        <v>0.18364065951621786</v>
      </c>
      <c r="BG221" s="19">
        <f>BF221*0</f>
        <v>0</v>
      </c>
      <c r="BH221" s="19">
        <v>0.41551016936828317</v>
      </c>
      <c r="BI221" s="19">
        <f>BH221*0</f>
        <v>0</v>
      </c>
      <c r="BJ221" s="19">
        <v>0.29850629592344247</v>
      </c>
      <c r="BK221" s="19">
        <f>BJ221*0</f>
        <v>0</v>
      </c>
      <c r="BL221" s="19">
        <v>0.20746164584701743</v>
      </c>
      <c r="BM221" s="19">
        <f>BL221*0</f>
        <v>0</v>
      </c>
      <c r="BN221" s="19">
        <v>0.37491532667320987</v>
      </c>
      <c r="BO221" s="19">
        <f>BN221*0</f>
        <v>0</v>
      </c>
      <c r="BP221" s="19">
        <v>0.49795918772849501</v>
      </c>
      <c r="BQ221" s="19">
        <f>BP221*0</f>
        <v>0</v>
      </c>
      <c r="BR221" s="19">
        <v>0.52219785699220556</v>
      </c>
      <c r="BS221" s="19">
        <f>BR221*0</f>
        <v>0</v>
      </c>
      <c r="BT221" s="19">
        <v>0.25159861474291378</v>
      </c>
      <c r="BU221" s="19">
        <f>BT221*0</f>
        <v>0</v>
      </c>
      <c r="BV221" s="19">
        <v>0.49956952968311286</v>
      </c>
      <c r="BW221" s="19">
        <f>BV221*0</f>
        <v>0</v>
      </c>
      <c r="BX221" s="19">
        <v>0.26001931167156594</v>
      </c>
      <c r="BY221" s="19">
        <f>BX221*0</f>
        <v>0</v>
      </c>
      <c r="BZ221" s="19">
        <v>0.24094425568114514</v>
      </c>
      <c r="CA221" s="19">
        <f>BZ221*0</f>
        <v>0</v>
      </c>
      <c r="CB221" s="53"/>
      <c r="CC221" s="53"/>
      <c r="CD221" s="53"/>
      <c r="CE221" s="53"/>
      <c r="CF221" s="53"/>
      <c r="CG221" s="53"/>
      <c r="CH221" s="53"/>
      <c r="CI221" s="53"/>
    </row>
    <row r="222" spans="1:87" ht="20.149999999999999" customHeight="1" x14ac:dyDescent="0.75">
      <c r="A222" s="171"/>
      <c r="B222" s="17" t="s">
        <v>123</v>
      </c>
      <c r="C222" s="18" t="s">
        <v>144</v>
      </c>
      <c r="D222" s="19">
        <v>9.0701956813874132E-3</v>
      </c>
      <c r="E222" s="26">
        <f>D222*0</f>
        <v>0</v>
      </c>
      <c r="F222" s="19">
        <v>1.0765149236107417E-2</v>
      </c>
      <c r="G222" s="19">
        <f>F222*0</f>
        <v>0</v>
      </c>
      <c r="H222" s="19">
        <v>4.8138289788898503E-3</v>
      </c>
      <c r="I222" s="19">
        <f>H222*0</f>
        <v>0</v>
      </c>
      <c r="J222" s="19">
        <v>1.2994118651595599E-2</v>
      </c>
      <c r="K222" s="19">
        <f>J222*0</f>
        <v>0</v>
      </c>
      <c r="L222" s="19">
        <v>1.1323622379113819E-2</v>
      </c>
      <c r="M222" s="19">
        <f>L222*0</f>
        <v>0</v>
      </c>
      <c r="N222" s="19">
        <v>2.5649694350710992E-3</v>
      </c>
      <c r="O222" s="19">
        <f>N222*0</f>
        <v>0</v>
      </c>
      <c r="P222" s="19">
        <v>4.218114730417828E-3</v>
      </c>
      <c r="Q222" s="19">
        <f>P222*0</f>
        <v>0</v>
      </c>
      <c r="R222" s="19">
        <v>1.6016460642583942E-3</v>
      </c>
      <c r="S222" s="19">
        <f>R222*0</f>
        <v>0</v>
      </c>
      <c r="T222" s="19">
        <v>8.1396120107128465E-3</v>
      </c>
      <c r="U222" s="19">
        <f>T222*0</f>
        <v>0</v>
      </c>
      <c r="V222" s="19">
        <v>7.8777391990623516E-3</v>
      </c>
      <c r="W222" s="19">
        <f>V222*0</f>
        <v>0</v>
      </c>
      <c r="X222" s="19">
        <v>1.2114755179942196E-2</v>
      </c>
      <c r="Y222" s="19">
        <f>X222*0</f>
        <v>0</v>
      </c>
      <c r="Z222" s="19">
        <v>5.6059238625331608E-3</v>
      </c>
      <c r="AA222" s="19">
        <f>Z222*0</f>
        <v>0</v>
      </c>
      <c r="AB222" s="19">
        <v>0</v>
      </c>
      <c r="AC222" s="19">
        <f>AB222*0</f>
        <v>0</v>
      </c>
      <c r="AD222" s="19">
        <v>0</v>
      </c>
      <c r="AE222" s="19">
        <f>AD222*0</f>
        <v>0</v>
      </c>
      <c r="AF222" s="19">
        <v>1.0144406591286561E-2</v>
      </c>
      <c r="AG222" s="21">
        <f>AF222*0</f>
        <v>0</v>
      </c>
      <c r="AH222" s="21">
        <v>4.2791979870701238E-3</v>
      </c>
      <c r="AI222" s="21">
        <f>AH222*0</f>
        <v>0</v>
      </c>
      <c r="AJ222" s="19">
        <v>1.0338724954412399E-2</v>
      </c>
      <c r="AK222" s="19">
        <f>AJ222*0</f>
        <v>0</v>
      </c>
      <c r="AL222" s="19">
        <v>5.821594153673307E-3</v>
      </c>
      <c r="AM222" s="19">
        <f>AL222*0</f>
        <v>0</v>
      </c>
      <c r="AN222" s="19">
        <v>7.1934779142984306E-3</v>
      </c>
      <c r="AO222" s="19">
        <f>AN222*0</f>
        <v>0</v>
      </c>
      <c r="AP222" s="19">
        <v>1.1474187115161839E-2</v>
      </c>
      <c r="AQ222" s="19">
        <f>AP222*0</f>
        <v>0</v>
      </c>
      <c r="AR222" s="19">
        <v>1.2157397477203114E-2</v>
      </c>
      <c r="AS222" s="19">
        <f>AR222*0</f>
        <v>0</v>
      </c>
      <c r="AT222" s="19">
        <v>1.1037599901556154E-3</v>
      </c>
      <c r="AU222" s="19">
        <f>AT222*0</f>
        <v>0</v>
      </c>
      <c r="AV222" s="19">
        <v>5.3745809295892601E-3</v>
      </c>
      <c r="AW222" s="19">
        <f>AV222*0</f>
        <v>0</v>
      </c>
      <c r="AX222" s="19">
        <v>1.0319369837673519E-2</v>
      </c>
      <c r="AY222" s="19">
        <f>AX222*0</f>
        <v>0</v>
      </c>
      <c r="AZ222" s="19">
        <v>1.0514246549270988E-2</v>
      </c>
      <c r="BA222" s="19">
        <f>AZ222*0</f>
        <v>0</v>
      </c>
      <c r="BB222" s="19">
        <v>0</v>
      </c>
      <c r="BC222" s="19">
        <f>BB222*0</f>
        <v>0</v>
      </c>
      <c r="BD222" s="19">
        <v>1.1076291260234107E-2</v>
      </c>
      <c r="BE222" s="19">
        <f>BD222*0</f>
        <v>0</v>
      </c>
      <c r="BF222" s="19">
        <v>8.4294454637539387E-3</v>
      </c>
      <c r="BG222" s="19">
        <f>BF222*0</f>
        <v>0</v>
      </c>
      <c r="BH222" s="19">
        <v>1.0838248752680269E-2</v>
      </c>
      <c r="BI222" s="19">
        <f>BH222*0</f>
        <v>0</v>
      </c>
      <c r="BJ222" s="19">
        <v>1.530760159851305E-2</v>
      </c>
      <c r="BK222" s="19">
        <f>BJ222*0</f>
        <v>0</v>
      </c>
      <c r="BL222" s="19">
        <v>9.7878222178080024E-3</v>
      </c>
      <c r="BM222" s="19">
        <f>BL222*0</f>
        <v>0</v>
      </c>
      <c r="BN222" s="19">
        <v>1.1738169593051273E-2</v>
      </c>
      <c r="BO222" s="19">
        <f>BN222*0</f>
        <v>0</v>
      </c>
      <c r="BP222" s="19">
        <v>2.3111697601673028E-2</v>
      </c>
      <c r="BQ222" s="19">
        <f>BP222*0</f>
        <v>0</v>
      </c>
      <c r="BR222" s="19">
        <v>1.1456297074886823E-2</v>
      </c>
      <c r="BS222" s="19">
        <f>BR222*0</f>
        <v>0</v>
      </c>
      <c r="BT222" s="19">
        <v>9.938529002042909E-3</v>
      </c>
      <c r="BU222" s="19">
        <f>BT222*0</f>
        <v>0</v>
      </c>
      <c r="BV222" s="19">
        <v>2.2936294304758343E-2</v>
      </c>
      <c r="BW222" s="19">
        <f>BV222*0</f>
        <v>0</v>
      </c>
      <c r="BX222" s="19">
        <v>1.2486364841291602E-2</v>
      </c>
      <c r="BY222" s="19">
        <f>BX222*0</f>
        <v>0</v>
      </c>
      <c r="BZ222" s="19">
        <v>1.6405271363070281E-2</v>
      </c>
      <c r="CA222" s="19">
        <f>BZ222*0</f>
        <v>0</v>
      </c>
      <c r="CB222" s="53"/>
      <c r="CC222" s="53"/>
      <c r="CD222" s="53"/>
      <c r="CE222" s="53"/>
      <c r="CF222" s="53"/>
      <c r="CG222" s="53"/>
      <c r="CH222" s="53"/>
      <c r="CI222" s="53"/>
    </row>
    <row r="223" spans="1:87" ht="20.149999999999999" customHeight="1" x14ac:dyDescent="0.75">
      <c r="A223" s="171"/>
      <c r="B223" s="17" t="s">
        <v>124</v>
      </c>
      <c r="C223" s="18" t="s">
        <v>144</v>
      </c>
      <c r="D223" s="19">
        <v>2.0816780511996114E-3</v>
      </c>
      <c r="E223" s="26">
        <f>D223*0</f>
        <v>0</v>
      </c>
      <c r="F223" s="19">
        <v>9.8233294031547843E-3</v>
      </c>
      <c r="G223" s="19">
        <f>F223*0</f>
        <v>0</v>
      </c>
      <c r="H223" s="19">
        <v>3.8611622796714765E-3</v>
      </c>
      <c r="I223" s="19">
        <f>H223*0</f>
        <v>0</v>
      </c>
      <c r="J223" s="19">
        <v>2.1270987318023089E-3</v>
      </c>
      <c r="K223" s="19">
        <f>J223*0</f>
        <v>0</v>
      </c>
      <c r="L223" s="19">
        <v>1.6879702148191833E-3</v>
      </c>
      <c r="M223" s="19">
        <f>L223*0</f>
        <v>0</v>
      </c>
      <c r="N223" s="19">
        <v>3.86942663739555E-3</v>
      </c>
      <c r="O223" s="19">
        <f>N223*0</f>
        <v>0</v>
      </c>
      <c r="P223" s="19">
        <v>3.9103260700981092E-3</v>
      </c>
      <c r="Q223" s="19">
        <f>P223*0</f>
        <v>0</v>
      </c>
      <c r="R223" s="19">
        <v>2.3306439134606347E-3</v>
      </c>
      <c r="S223" s="19">
        <f>R223*0</f>
        <v>0</v>
      </c>
      <c r="T223" s="19">
        <v>1.3491143820134653E-3</v>
      </c>
      <c r="U223" s="19">
        <f>T223*0</f>
        <v>0</v>
      </c>
      <c r="V223" s="19">
        <v>1.1198690879752711E-3</v>
      </c>
      <c r="W223" s="19">
        <f>V223*0</f>
        <v>0</v>
      </c>
      <c r="X223" s="19">
        <v>1.8701339072142867E-3</v>
      </c>
      <c r="Y223" s="19">
        <f>X223*0</f>
        <v>0</v>
      </c>
      <c r="Z223" s="19">
        <v>1.2360653329799944E-3</v>
      </c>
      <c r="AA223" s="19">
        <f>Z223*0</f>
        <v>0</v>
      </c>
      <c r="AB223" s="19">
        <v>1.1670952254766175E-2</v>
      </c>
      <c r="AC223" s="19">
        <f>AB223*0</f>
        <v>0</v>
      </c>
      <c r="AD223" s="19">
        <v>0</v>
      </c>
      <c r="AE223" s="19">
        <f>AD223*0</f>
        <v>0</v>
      </c>
      <c r="AF223" s="19">
        <v>5.7139637243972443E-3</v>
      </c>
      <c r="AG223" s="21">
        <f>AF223*0</f>
        <v>0</v>
      </c>
      <c r="AH223" s="21">
        <v>6.0330984358352262E-3</v>
      </c>
      <c r="AI223" s="21">
        <f>AH223*0</f>
        <v>0</v>
      </c>
      <c r="AJ223" s="19">
        <v>2.848703748000907E-3</v>
      </c>
      <c r="AK223" s="19">
        <f>AJ223*0</f>
        <v>0</v>
      </c>
      <c r="AL223" s="19">
        <v>1.3047833721677442E-3</v>
      </c>
      <c r="AM223" s="19">
        <f>AL223*0</f>
        <v>0</v>
      </c>
      <c r="AN223" s="19">
        <v>7.846810567497961E-3</v>
      </c>
      <c r="AO223" s="19">
        <f>AN223*0</f>
        <v>0</v>
      </c>
      <c r="AP223" s="19">
        <v>5.3552579902306089E-3</v>
      </c>
      <c r="AQ223" s="19">
        <f>AP223*0</f>
        <v>0</v>
      </c>
      <c r="AR223" s="19">
        <v>9.8398676651485634E-3</v>
      </c>
      <c r="AS223" s="19">
        <f>AR223*0</f>
        <v>0</v>
      </c>
      <c r="AT223" s="19">
        <v>0</v>
      </c>
      <c r="AU223" s="19">
        <f>AT223*0</f>
        <v>0</v>
      </c>
      <c r="AV223" s="19">
        <v>5.0328178058537572E-3</v>
      </c>
      <c r="AW223" s="19">
        <f>AV223*0</f>
        <v>0</v>
      </c>
      <c r="AX223" s="19">
        <v>1.846840252283981E-3</v>
      </c>
      <c r="AY223" s="19">
        <f>AX223*0</f>
        <v>0</v>
      </c>
      <c r="AZ223" s="19">
        <v>6.6084329115983984E-3</v>
      </c>
      <c r="BA223" s="19">
        <f>AZ223*0</f>
        <v>0</v>
      </c>
      <c r="BB223" s="19">
        <v>0</v>
      </c>
      <c r="BC223" s="19">
        <f>BB223*0</f>
        <v>0</v>
      </c>
      <c r="BD223" s="19">
        <v>9.5798311445830665E-3</v>
      </c>
      <c r="BE223" s="19">
        <f>BD223*0</f>
        <v>0</v>
      </c>
      <c r="BF223" s="19">
        <v>4.4888193548552465E-3</v>
      </c>
      <c r="BG223" s="19">
        <f>BF223*0</f>
        <v>0</v>
      </c>
      <c r="BH223" s="19">
        <v>5.4801617383107759E-4</v>
      </c>
      <c r="BI223" s="19">
        <f>BH223*0</f>
        <v>0</v>
      </c>
      <c r="BJ223" s="19">
        <v>7.9620333840251607E-4</v>
      </c>
      <c r="BK223" s="19">
        <f>BJ223*0</f>
        <v>0</v>
      </c>
      <c r="BL223" s="19">
        <v>6.7605497626015655E-3</v>
      </c>
      <c r="BM223" s="19">
        <f>BL223*0</f>
        <v>0</v>
      </c>
      <c r="BN223" s="19">
        <v>2.2538640338493651E-3</v>
      </c>
      <c r="BO223" s="19">
        <f>BN223*0</f>
        <v>0</v>
      </c>
      <c r="BP223" s="19">
        <v>7.0760884771690581E-3</v>
      </c>
      <c r="BQ223" s="19">
        <f>BP223*0</f>
        <v>0</v>
      </c>
      <c r="BR223" s="19">
        <v>1.7408545526365737E-2</v>
      </c>
      <c r="BS223" s="19">
        <f>BR223*0</f>
        <v>0</v>
      </c>
      <c r="BT223" s="19">
        <v>3.5836772577098937E-3</v>
      </c>
      <c r="BU223" s="19">
        <f>BT223*0</f>
        <v>0</v>
      </c>
      <c r="BV223" s="19">
        <v>1.3487667644918571E-3</v>
      </c>
      <c r="BW223" s="19">
        <f>BV223*0</f>
        <v>0</v>
      </c>
      <c r="BX223" s="19">
        <v>0</v>
      </c>
      <c r="BY223" s="19">
        <f>BX223*0</f>
        <v>0</v>
      </c>
      <c r="BZ223" s="19">
        <v>0</v>
      </c>
      <c r="CA223" s="19">
        <f>BZ223*0</f>
        <v>0</v>
      </c>
      <c r="CB223" s="53"/>
      <c r="CC223" s="53"/>
      <c r="CD223" s="53"/>
      <c r="CE223" s="53"/>
      <c r="CF223" s="53"/>
      <c r="CG223" s="53"/>
      <c r="CH223" s="53"/>
      <c r="CI223" s="53"/>
    </row>
    <row r="224" spans="1:87" ht="20.5" customHeight="1" x14ac:dyDescent="0.75">
      <c r="A224" s="172"/>
      <c r="B224" s="7" t="s">
        <v>147</v>
      </c>
      <c r="C224" s="8"/>
      <c r="D224" s="29"/>
      <c r="E224" s="34">
        <f>SUM(E217:E223)</f>
        <v>0.10665030083175599</v>
      </c>
      <c r="F224" s="34"/>
      <c r="G224" s="34">
        <f>SUM(G217:G223)</f>
        <v>4.566228545688808E-2</v>
      </c>
      <c r="H224" s="34"/>
      <c r="I224" s="34">
        <f>SUM(I217:I223)</f>
        <v>8.8350191430814046E-2</v>
      </c>
      <c r="J224" s="34"/>
      <c r="K224" s="34">
        <f>SUM(K217:K223)</f>
        <v>0.10989043267092646</v>
      </c>
      <c r="L224" s="34"/>
      <c r="M224" s="34">
        <f>SUM(M217:M223)</f>
        <v>7.2746948528907243E-2</v>
      </c>
      <c r="N224" s="34"/>
      <c r="O224" s="34">
        <f>SUM(O217:O223)</f>
        <v>0.10953379959803272</v>
      </c>
      <c r="P224" s="34"/>
      <c r="Q224" s="34">
        <f>SUM(Q217:Q223)</f>
        <v>6.7592849027259844E-2</v>
      </c>
      <c r="R224" s="34"/>
      <c r="S224" s="34">
        <f>SUM(S217:S223)</f>
        <v>5.6577677450484601E-2</v>
      </c>
      <c r="T224" s="34"/>
      <c r="U224" s="34">
        <f>SUM(U217:U223)</f>
        <v>8.1814624643738815E-2</v>
      </c>
      <c r="V224" s="34"/>
      <c r="W224" s="34">
        <f>SUM(W217:W223)</f>
        <v>4.5859185002303932E-2</v>
      </c>
      <c r="X224" s="34"/>
      <c r="Y224" s="34">
        <f>SUM(Y217:Y223)</f>
        <v>5.0302344268462175E-2</v>
      </c>
      <c r="Z224" s="34"/>
      <c r="AA224" s="34">
        <f>SUM(AA217:AA223)</f>
        <v>5.8974268268936536E-2</v>
      </c>
      <c r="AB224" s="34"/>
      <c r="AC224" s="34">
        <f>SUM(AC217:AC223)</f>
        <v>8.8339084837289958E-2</v>
      </c>
      <c r="AD224" s="34"/>
      <c r="AE224" s="34">
        <f>SUM(AE217:AE223)</f>
        <v>5.0795063114820502E-2</v>
      </c>
      <c r="AF224" s="34"/>
      <c r="AG224" s="34">
        <f>SUM(AG217:AG223)</f>
        <v>7.6984765658146409E-2</v>
      </c>
      <c r="AH224" s="34"/>
      <c r="AI224" s="34">
        <f>SUM(AI217:AI223)</f>
        <v>9.5375745802717668E-2</v>
      </c>
      <c r="AJ224" s="34"/>
      <c r="AK224" s="34">
        <f>SUM(AK217:AK223)</f>
        <v>5.4255528517234461E-2</v>
      </c>
      <c r="AL224" s="34"/>
      <c r="AM224" s="34">
        <f>SUM(AM217:AM223)</f>
        <v>7.2560059563025803E-2</v>
      </c>
      <c r="AN224" s="34"/>
      <c r="AO224" s="34">
        <f>SUM(AO217:AO223)</f>
        <v>6.5500712604537187E-2</v>
      </c>
      <c r="AP224" s="34"/>
      <c r="AQ224" s="34">
        <f>SUM(AQ217:AQ223)</f>
        <v>6.1116091451705927E-2</v>
      </c>
      <c r="AR224" s="34"/>
      <c r="AS224" s="34">
        <f>SUM(AS217:AS223)</f>
        <v>9.3094831518454393E-2</v>
      </c>
      <c r="AT224" s="34"/>
      <c r="AU224" s="34">
        <f>SUM(AU217:AU223)</f>
        <v>5.9522470887870646E-2</v>
      </c>
      <c r="AV224" s="34"/>
      <c r="AW224" s="34">
        <f>SUM(AW217:AW223)</f>
        <v>8.0432950483331378E-2</v>
      </c>
      <c r="AX224" s="34"/>
      <c r="AY224" s="34">
        <f>SUM(AY217:AY223)</f>
        <v>8.4876870305387098E-2</v>
      </c>
      <c r="AZ224" s="34"/>
      <c r="BA224" s="34">
        <f>SUM(BA217:BA223)</f>
        <v>9.6582903069877671E-2</v>
      </c>
      <c r="BB224" s="34"/>
      <c r="BC224" s="34">
        <f>SUM(BC217:BC223)</f>
        <v>5.4815812079012566E-2</v>
      </c>
      <c r="BD224" s="34"/>
      <c r="BE224" s="34">
        <f>SUM(BE217:BE223)</f>
        <v>8.4329003823291226E-2</v>
      </c>
      <c r="BF224" s="34"/>
      <c r="BG224" s="34">
        <f>SUM(BG217:BG223)</f>
        <v>9.576838364186166E-2</v>
      </c>
      <c r="BH224" s="34"/>
      <c r="BI224" s="34">
        <f>SUM(BI217:BI223)</f>
        <v>7.4813740167691004E-2</v>
      </c>
      <c r="BJ224" s="34"/>
      <c r="BK224" s="34">
        <f>SUM(BK217:BK223)</f>
        <v>6.9507329267686907E-2</v>
      </c>
      <c r="BL224" s="34"/>
      <c r="BM224" s="34">
        <f>SUM(BM217:BM223)</f>
        <v>0.1360358363715525</v>
      </c>
      <c r="BN224" s="34"/>
      <c r="BO224" s="34">
        <f>SUM(BO217:BO223)</f>
        <v>7.120032365100093E-2</v>
      </c>
      <c r="BP224" s="34"/>
      <c r="BQ224" s="34">
        <f>SUM(BQ217:BQ223)</f>
        <v>5.7158333772712164E-2</v>
      </c>
      <c r="BR224" s="34"/>
      <c r="BS224" s="34">
        <f>SUM(BS217:BS223)</f>
        <v>4.4145194339570301E-2</v>
      </c>
      <c r="BT224" s="34"/>
      <c r="BU224" s="34">
        <f>SUM(BU217:BU223)</f>
        <v>0.10752148551742821</v>
      </c>
      <c r="BV224" s="34"/>
      <c r="BW224" s="34">
        <f>SUM(BW217:BW223)</f>
        <v>4.9157321651422045E-2</v>
      </c>
      <c r="BX224" s="34"/>
      <c r="BY224" s="34">
        <f>SUM(BY217:BY223)</f>
        <v>7.900680928418663E-2</v>
      </c>
      <c r="BZ224" s="34"/>
      <c r="CA224" s="34">
        <f>SUM(CA217:CA223)</f>
        <v>6.5039228763691295E-2</v>
      </c>
      <c r="CB224" s="53"/>
      <c r="CC224" s="53"/>
      <c r="CD224" s="53"/>
      <c r="CE224" s="53"/>
      <c r="CF224" s="53"/>
      <c r="CG224" s="53"/>
      <c r="CH224" s="53"/>
      <c r="CI224" s="53"/>
    </row>
    <row r="225" spans="1:87" ht="20.149999999999999" customHeight="1" thickBot="1" x14ac:dyDescent="0.9">
      <c r="A225" s="172"/>
      <c r="B225" s="7" t="s">
        <v>40</v>
      </c>
      <c r="C225" s="8" t="s">
        <v>143</v>
      </c>
      <c r="D225" s="24">
        <v>855</v>
      </c>
      <c r="E225" s="22"/>
      <c r="F225" s="24">
        <v>851</v>
      </c>
      <c r="G225" s="24"/>
      <c r="H225" s="24">
        <v>861</v>
      </c>
      <c r="I225" s="24"/>
      <c r="J225" s="24">
        <v>871</v>
      </c>
      <c r="K225" s="24"/>
      <c r="L225" s="24">
        <v>862</v>
      </c>
      <c r="M225" s="24"/>
      <c r="N225" s="24">
        <v>857</v>
      </c>
      <c r="O225" s="24"/>
      <c r="P225" s="24">
        <v>849</v>
      </c>
      <c r="Q225" s="24"/>
      <c r="R225" s="24">
        <v>854</v>
      </c>
      <c r="S225" s="24"/>
      <c r="T225" s="24">
        <v>861</v>
      </c>
      <c r="U225" s="24"/>
      <c r="V225" s="24">
        <v>852</v>
      </c>
      <c r="W225" s="24"/>
      <c r="X225" s="24">
        <v>871</v>
      </c>
      <c r="Y225" s="24"/>
      <c r="Z225" s="24">
        <v>853</v>
      </c>
      <c r="AA225" s="24"/>
      <c r="AB225" s="24">
        <v>848</v>
      </c>
      <c r="AC225" s="24"/>
      <c r="AD225" s="24">
        <v>869</v>
      </c>
      <c r="AE225" s="24"/>
      <c r="AF225" s="24">
        <v>882</v>
      </c>
      <c r="AG225" s="25"/>
      <c r="AH225" s="25">
        <v>849</v>
      </c>
      <c r="AI225" s="25"/>
      <c r="AJ225" s="24">
        <v>851</v>
      </c>
      <c r="AK225" s="24"/>
      <c r="AL225" s="24">
        <v>857</v>
      </c>
      <c r="AM225" s="24"/>
      <c r="AN225" s="24">
        <v>857</v>
      </c>
      <c r="AO225" s="24"/>
      <c r="AP225" s="24">
        <v>859</v>
      </c>
      <c r="AQ225" s="24"/>
      <c r="AR225" s="24">
        <v>853</v>
      </c>
      <c r="AS225" s="24"/>
      <c r="AT225" s="24">
        <v>855</v>
      </c>
      <c r="AU225" s="24"/>
      <c r="AV225" s="24">
        <v>861</v>
      </c>
      <c r="AW225" s="24"/>
      <c r="AX225" s="24">
        <v>849</v>
      </c>
      <c r="AY225" s="24"/>
      <c r="AZ225" s="24">
        <v>855</v>
      </c>
      <c r="BA225" s="24"/>
      <c r="BB225" s="24">
        <v>846</v>
      </c>
      <c r="BC225" s="24"/>
      <c r="BD225" s="24">
        <v>878</v>
      </c>
      <c r="BE225" s="24"/>
      <c r="BF225" s="24">
        <v>853</v>
      </c>
      <c r="BG225" s="24"/>
      <c r="BH225" s="24">
        <v>860</v>
      </c>
      <c r="BI225" s="24"/>
      <c r="BJ225" s="24">
        <v>855</v>
      </c>
      <c r="BK225" s="24"/>
      <c r="BL225" s="24">
        <v>853</v>
      </c>
      <c r="BM225" s="24"/>
      <c r="BN225" s="24">
        <v>839</v>
      </c>
      <c r="BO225" s="24"/>
      <c r="BP225" s="24">
        <v>855</v>
      </c>
      <c r="BQ225" s="24"/>
      <c r="BR225" s="24">
        <v>856</v>
      </c>
      <c r="BS225" s="24"/>
      <c r="BT225" s="24">
        <v>865</v>
      </c>
      <c r="BU225" s="24"/>
      <c r="BV225" s="24">
        <v>846</v>
      </c>
      <c r="BW225" s="24"/>
      <c r="BX225" s="24">
        <v>851</v>
      </c>
      <c r="BY225" s="24"/>
      <c r="BZ225" s="24">
        <v>853</v>
      </c>
      <c r="CA225" s="24"/>
      <c r="CB225" s="53"/>
      <c r="CC225" s="53"/>
      <c r="CD225" s="53"/>
      <c r="CE225" s="53"/>
      <c r="CF225" s="53"/>
      <c r="CG225" s="53"/>
      <c r="CH225" s="53"/>
      <c r="CI225" s="53"/>
    </row>
    <row r="226" spans="1:87" ht="39.950000000000003" customHeight="1" x14ac:dyDescent="0.75">
      <c r="A226" s="183" t="s">
        <v>126</v>
      </c>
      <c r="B226" s="12" t="s">
        <v>127</v>
      </c>
      <c r="C226" s="13" t="s">
        <v>144</v>
      </c>
      <c r="D226" s="14">
        <v>2.8757785535447823E-3</v>
      </c>
      <c r="E226" s="26">
        <f>D226*(-0.3)</f>
        <v>-8.627335660634347E-4</v>
      </c>
      <c r="F226" s="14">
        <v>0</v>
      </c>
      <c r="G226" s="14">
        <f>F226*(-0.3)</f>
        <v>0</v>
      </c>
      <c r="H226" s="14">
        <v>0</v>
      </c>
      <c r="I226" s="14">
        <f>H226*(-0.3)</f>
        <v>0</v>
      </c>
      <c r="J226" s="14">
        <v>3.2147286001025129E-2</v>
      </c>
      <c r="K226" s="14">
        <f>J226*(-0.3)</f>
        <v>-9.6441858003075386E-3</v>
      </c>
      <c r="L226" s="14">
        <v>0</v>
      </c>
      <c r="M226" s="14">
        <f>L226*(-0.3)</f>
        <v>0</v>
      </c>
      <c r="N226" s="14">
        <v>0</v>
      </c>
      <c r="O226" s="14">
        <f>N226*(-0.3)</f>
        <v>0</v>
      </c>
      <c r="P226" s="14">
        <v>4.0766242801335906E-4</v>
      </c>
      <c r="Q226" s="14">
        <f>P226*(-0.3)</f>
        <v>-1.2229872840400772E-4</v>
      </c>
      <c r="R226" s="14">
        <v>8.8776361785159637E-3</v>
      </c>
      <c r="S226" s="14">
        <f>R226*(-0.3)</f>
        <v>-2.6632908535547889E-3</v>
      </c>
      <c r="T226" s="14">
        <v>0</v>
      </c>
      <c r="U226" s="14">
        <f>T226*(-0.3)</f>
        <v>0</v>
      </c>
      <c r="V226" s="14">
        <v>0</v>
      </c>
      <c r="W226" s="14">
        <f>V226*(-0.3)</f>
        <v>0</v>
      </c>
      <c r="X226" s="14">
        <v>1.5964764479048698E-3</v>
      </c>
      <c r="Y226" s="14">
        <f>X226*(-0.3)</f>
        <v>-4.789429343714609E-4</v>
      </c>
      <c r="Z226" s="14">
        <v>2.1194055893066369E-3</v>
      </c>
      <c r="AA226" s="14">
        <f>Z226*(-0.3)</f>
        <v>-6.35821676791991E-4</v>
      </c>
      <c r="AB226" s="14">
        <v>7.1727493402148857E-4</v>
      </c>
      <c r="AC226" s="14">
        <f>AB226*(-0.3)</f>
        <v>-2.1518248020644656E-4</v>
      </c>
      <c r="AD226" s="14">
        <v>0</v>
      </c>
      <c r="AE226" s="14">
        <f>AD226*(-0.3)</f>
        <v>0</v>
      </c>
      <c r="AF226" s="14">
        <v>2.3769745799440255E-3</v>
      </c>
      <c r="AG226" s="16">
        <f>AF226*(-0.3)</f>
        <v>-7.130923739832076E-4</v>
      </c>
      <c r="AH226" s="16">
        <v>0</v>
      </c>
      <c r="AI226" s="16">
        <f>AH226*(-0.3)</f>
        <v>0</v>
      </c>
      <c r="AJ226" s="14">
        <v>0</v>
      </c>
      <c r="AK226" s="14">
        <f>AJ226*(-0.3)</f>
        <v>0</v>
      </c>
      <c r="AL226" s="14">
        <v>0</v>
      </c>
      <c r="AM226" s="14">
        <f>AL226*(-0.3)</f>
        <v>0</v>
      </c>
      <c r="AN226" s="14">
        <v>3.4155529313974965E-3</v>
      </c>
      <c r="AO226" s="14">
        <f>AN226*(-0.3)</f>
        <v>-1.0246658794192489E-3</v>
      </c>
      <c r="AP226" s="14">
        <v>0</v>
      </c>
      <c r="AQ226" s="14">
        <f>AP226*(-0.3)</f>
        <v>0</v>
      </c>
      <c r="AR226" s="14">
        <v>1.0262329502687476E-3</v>
      </c>
      <c r="AS226" s="14">
        <f>AR226*(-0.3)</f>
        <v>-3.0786988508062425E-4</v>
      </c>
      <c r="AT226" s="14">
        <v>0</v>
      </c>
      <c r="AU226" s="14">
        <f>AT226*(-0.3)</f>
        <v>0</v>
      </c>
      <c r="AV226" s="14">
        <v>2.2217569626213299E-2</v>
      </c>
      <c r="AW226" s="14">
        <f>AV226*(-0.3)</f>
        <v>-6.6652708878639898E-3</v>
      </c>
      <c r="AX226" s="14">
        <v>0</v>
      </c>
      <c r="AY226" s="14">
        <f>AX226*(-0.3)</f>
        <v>0</v>
      </c>
      <c r="AZ226" s="14">
        <v>0</v>
      </c>
      <c r="BA226" s="14">
        <f>AX226*(-0.3)</f>
        <v>0</v>
      </c>
      <c r="BB226" s="14">
        <v>0</v>
      </c>
      <c r="BC226" s="14">
        <f>BB226*(-0.3)</f>
        <v>0</v>
      </c>
      <c r="BD226" s="14">
        <v>0</v>
      </c>
      <c r="BE226" s="14">
        <f>BD226*(-0.3)</f>
        <v>0</v>
      </c>
      <c r="BF226" s="14">
        <v>0</v>
      </c>
      <c r="BG226" s="14">
        <f>BF226*(-0.3)</f>
        <v>0</v>
      </c>
      <c r="BH226" s="14">
        <v>0</v>
      </c>
      <c r="BI226" s="14">
        <f>BH226*(-0.3)</f>
        <v>0</v>
      </c>
      <c r="BJ226" s="14">
        <v>0</v>
      </c>
      <c r="BK226" s="14">
        <f>BJ226*(-0.3)</f>
        <v>0</v>
      </c>
      <c r="BL226" s="14">
        <v>0</v>
      </c>
      <c r="BM226" s="14">
        <f>BL226*(-0.3)</f>
        <v>0</v>
      </c>
      <c r="BN226" s="14">
        <v>1.6666984833120626E-3</v>
      </c>
      <c r="BO226" s="14">
        <f>BN226*(-0.3)</f>
        <v>-5.0000954499361875E-4</v>
      </c>
      <c r="BP226" s="14">
        <v>0</v>
      </c>
      <c r="BQ226" s="14">
        <f>BP226*(-0.3)</f>
        <v>0</v>
      </c>
      <c r="BR226" s="14">
        <v>0</v>
      </c>
      <c r="BS226" s="14">
        <f>BR226*(-0.3)</f>
        <v>0</v>
      </c>
      <c r="BT226" s="14">
        <v>0</v>
      </c>
      <c r="BU226" s="14">
        <f>BT226*(-0.3)</f>
        <v>0</v>
      </c>
      <c r="BV226" s="14">
        <v>2.4104906503473618E-4</v>
      </c>
      <c r="BW226" s="14">
        <f>BV226*(-0.3)</f>
        <v>-7.2314719510420847E-5</v>
      </c>
      <c r="BX226" s="14">
        <v>7.4940307567572691E-4</v>
      </c>
      <c r="BY226" s="14">
        <f>BX226*(-0.3)</f>
        <v>-2.2482092270271806E-4</v>
      </c>
      <c r="BZ226" s="14">
        <v>1.218231639946808E-3</v>
      </c>
      <c r="CA226" s="14">
        <f>BZ226*(-0.3)</f>
        <v>-3.6546949198404237E-4</v>
      </c>
      <c r="CB226" s="53"/>
      <c r="CC226" s="53"/>
      <c r="CD226" s="53"/>
      <c r="CE226" s="53"/>
      <c r="CF226" s="53"/>
      <c r="CG226" s="53"/>
      <c r="CH226" s="53"/>
      <c r="CI226" s="53"/>
    </row>
    <row r="227" spans="1:87" ht="39.950000000000003" customHeight="1" x14ac:dyDescent="0.75">
      <c r="A227" s="184"/>
      <c r="B227" s="17" t="s">
        <v>128</v>
      </c>
      <c r="C227" s="18" t="s">
        <v>144</v>
      </c>
      <c r="D227" s="19">
        <v>5.8423821433598632E-3</v>
      </c>
      <c r="E227" s="26">
        <f>D227*(-0.15)</f>
        <v>-8.763573215039795E-4</v>
      </c>
      <c r="F227" s="19">
        <v>9.1860407682946739E-3</v>
      </c>
      <c r="G227" s="19">
        <f>F227*(-0.15)</f>
        <v>-1.377906115244201E-3</v>
      </c>
      <c r="H227" s="19">
        <v>2.4333976757767939E-2</v>
      </c>
      <c r="I227" s="19">
        <f>H227*(-0.15)</f>
        <v>-3.6500965136651905E-3</v>
      </c>
      <c r="J227" s="19">
        <v>6.8312982752178425E-2</v>
      </c>
      <c r="K227" s="19">
        <f>J227*(-0.15)</f>
        <v>-1.0246947412826763E-2</v>
      </c>
      <c r="L227" s="19">
        <v>1.8642123590251313E-3</v>
      </c>
      <c r="M227" s="19">
        <f>L227*(-0.15)</f>
        <v>-2.7963185385376966E-4</v>
      </c>
      <c r="N227" s="19">
        <v>2.8588364692463942E-2</v>
      </c>
      <c r="O227" s="19">
        <f>N227*(-0.15)</f>
        <v>-4.2882547038695911E-3</v>
      </c>
      <c r="P227" s="19">
        <v>5.6469202006911054E-4</v>
      </c>
      <c r="Q227" s="19">
        <f>P227*(-0.15)</f>
        <v>-8.4703803010366581E-5</v>
      </c>
      <c r="R227" s="19">
        <v>1.9668794735595952E-2</v>
      </c>
      <c r="S227" s="19">
        <f>R227*(-0.15)</f>
        <v>-2.9503192103393929E-3</v>
      </c>
      <c r="T227" s="19">
        <v>1.0845039331231104E-2</v>
      </c>
      <c r="U227" s="19">
        <f>T227*(-0.15)</f>
        <v>-1.6267558996846657E-3</v>
      </c>
      <c r="V227" s="19">
        <v>0</v>
      </c>
      <c r="W227" s="19">
        <f>V227*(-0.15)</f>
        <v>0</v>
      </c>
      <c r="X227" s="19">
        <v>1.5964764479048698E-3</v>
      </c>
      <c r="Y227" s="19">
        <f>X227*(-0.15)</f>
        <v>-2.3947146718573045E-4</v>
      </c>
      <c r="Z227" s="19">
        <v>1.9748135749018167E-2</v>
      </c>
      <c r="AA227" s="19">
        <f>Z227*(-0.15)</f>
        <v>-2.9622203623527249E-3</v>
      </c>
      <c r="AB227" s="19">
        <v>2.4884426986800752E-3</v>
      </c>
      <c r="AC227" s="19">
        <f>AB227*(-0.15)</f>
        <v>-3.7326640480201127E-4</v>
      </c>
      <c r="AD227" s="19">
        <v>1.9036900783442584E-2</v>
      </c>
      <c r="AE227" s="19">
        <f>AD227*(-0.15)</f>
        <v>-2.8555351175163874E-3</v>
      </c>
      <c r="AF227" s="19">
        <v>4.8085843737717543E-3</v>
      </c>
      <c r="AG227" s="21">
        <f>AF227*(-0.15)</f>
        <v>-7.2128765606576317E-4</v>
      </c>
      <c r="AH227" s="21">
        <v>1.2011237418527871E-2</v>
      </c>
      <c r="AI227" s="21">
        <f>AH227*(-0.15)</f>
        <v>-1.8016856127791806E-3</v>
      </c>
      <c r="AJ227" s="19">
        <v>5.736513131461579E-3</v>
      </c>
      <c r="AK227" s="19">
        <f>AJ227*(-0.15)</f>
        <v>-8.6047696971923687E-4</v>
      </c>
      <c r="AL227" s="19">
        <v>5.8571858641569378E-3</v>
      </c>
      <c r="AM227" s="19">
        <f>AL227*(-0.15)</f>
        <v>-8.7857787962354063E-4</v>
      </c>
      <c r="AN227" s="19">
        <v>5.0969352061142566E-2</v>
      </c>
      <c r="AO227" s="19">
        <f>AN227*(-0.15)</f>
        <v>-7.6454028091713843E-3</v>
      </c>
      <c r="AP227" s="19">
        <v>4.0745344248148962E-3</v>
      </c>
      <c r="AQ227" s="19">
        <f>AP227*(-0.15)</f>
        <v>-6.1118016372223446E-4</v>
      </c>
      <c r="AR227" s="19">
        <v>2.6054836771247434E-3</v>
      </c>
      <c r="AS227" s="19">
        <f>AR227*(-0.15)</f>
        <v>-3.9082255156871153E-4</v>
      </c>
      <c r="AT227" s="19">
        <v>3.0460305876078213E-3</v>
      </c>
      <c r="AU227" s="19">
        <f>AT227*(-0.15)</f>
        <v>-4.5690458814117319E-4</v>
      </c>
      <c r="AV227" s="19">
        <v>5.0673507986955538E-2</v>
      </c>
      <c r="AW227" s="19">
        <f>AV227*(-0.15)</f>
        <v>-7.6010261980433303E-3</v>
      </c>
      <c r="AX227" s="19">
        <v>1.7626123574365699E-3</v>
      </c>
      <c r="AY227" s="19">
        <f>AX227*(-0.15)</f>
        <v>-2.6439185361548548E-4</v>
      </c>
      <c r="AZ227" s="19">
        <v>4.7878043372150594E-3</v>
      </c>
      <c r="BA227" s="19">
        <f>AX227*(-0.15)</f>
        <v>-2.6439185361548548E-4</v>
      </c>
      <c r="BB227" s="19">
        <v>2.6893156722461956E-2</v>
      </c>
      <c r="BC227" s="19">
        <f>BB227*(-0.15)</f>
        <v>-4.0339735083692934E-3</v>
      </c>
      <c r="BD227" s="19">
        <v>7.9727811030951556E-3</v>
      </c>
      <c r="BE227" s="19">
        <f>BD227*(-0.15)</f>
        <v>-1.1959171654642733E-3</v>
      </c>
      <c r="BF227" s="19">
        <v>1.4412430939551153E-2</v>
      </c>
      <c r="BG227" s="19">
        <f>BF227*(-0.15)</f>
        <v>-2.1618646409326727E-3</v>
      </c>
      <c r="BH227" s="19">
        <v>1.5983783982470787E-2</v>
      </c>
      <c r="BI227" s="19">
        <f>BH227*(-0.15)</f>
        <v>-2.397567597370618E-3</v>
      </c>
      <c r="BJ227" s="19">
        <v>1.935066626038329E-2</v>
      </c>
      <c r="BK227" s="19">
        <f>BJ227*(-0.15)</f>
        <v>-2.9025999390574933E-3</v>
      </c>
      <c r="BL227" s="19">
        <v>1.5607924136405927E-2</v>
      </c>
      <c r="BM227" s="19">
        <f>BL227*(-0.15)</f>
        <v>-2.341188620460889E-3</v>
      </c>
      <c r="BN227" s="19">
        <v>3.4296026958291282E-3</v>
      </c>
      <c r="BO227" s="19">
        <f>BN227*(-0.15)</f>
        <v>-5.1444040437436918E-4</v>
      </c>
      <c r="BP227" s="19">
        <v>2.8157358055507851E-3</v>
      </c>
      <c r="BQ227" s="19">
        <f>BP227*(-0.15)</f>
        <v>-4.2236037083261775E-4</v>
      </c>
      <c r="BR227" s="19">
        <v>1.2266537263409037E-2</v>
      </c>
      <c r="BS227" s="19">
        <f>BR227*(-0.15)</f>
        <v>-1.8399805895113555E-3</v>
      </c>
      <c r="BT227" s="19">
        <v>2.5470451874454673E-2</v>
      </c>
      <c r="BU227" s="19">
        <f>BT227*(-0.15)</f>
        <v>-3.8205677811682008E-3</v>
      </c>
      <c r="BV227" s="19">
        <v>1.4168750877583327E-3</v>
      </c>
      <c r="BW227" s="19">
        <f>BV227*(-0.15)</f>
        <v>-2.1253126316374989E-4</v>
      </c>
      <c r="BX227" s="19">
        <v>5.1151167196573652E-3</v>
      </c>
      <c r="BY227" s="19">
        <f>BX227*(-0.15)</f>
        <v>-7.6726750794860481E-4</v>
      </c>
      <c r="BZ227" s="19">
        <v>0</v>
      </c>
      <c r="CA227" s="19">
        <f>BZ227*(-0.15)</f>
        <v>0</v>
      </c>
      <c r="CB227" s="53"/>
      <c r="CC227" s="53"/>
      <c r="CD227" s="53"/>
      <c r="CE227" s="53"/>
      <c r="CF227" s="53"/>
      <c r="CG227" s="53"/>
      <c r="CH227" s="53"/>
      <c r="CI227" s="53"/>
    </row>
    <row r="228" spans="1:87" ht="39.950000000000003" customHeight="1" x14ac:dyDescent="0.75">
      <c r="A228" s="184"/>
      <c r="B228" s="17" t="s">
        <v>129</v>
      </c>
      <c r="C228" s="18" t="s">
        <v>144</v>
      </c>
      <c r="D228" s="19">
        <v>0.16026928915221944</v>
      </c>
      <c r="E228" s="26">
        <f>D228*0</f>
        <v>0</v>
      </c>
      <c r="F228" s="19">
        <v>0.13063799484364511</v>
      </c>
      <c r="G228" s="19">
        <f>F228*0</f>
        <v>0</v>
      </c>
      <c r="H228" s="19">
        <v>6.508013111460044E-2</v>
      </c>
      <c r="I228" s="19">
        <f>H228*0</f>
        <v>0</v>
      </c>
      <c r="J228" s="19">
        <v>0.20493894825653533</v>
      </c>
      <c r="K228" s="19">
        <f>J228*0</f>
        <v>0</v>
      </c>
      <c r="L228" s="19">
        <v>0.12746348883786987</v>
      </c>
      <c r="M228" s="19">
        <f>L228*0</f>
        <v>0</v>
      </c>
      <c r="N228" s="19">
        <v>0.17153018815478377</v>
      </c>
      <c r="O228" s="19">
        <f>N228*0</f>
        <v>0</v>
      </c>
      <c r="P228" s="19">
        <v>2.902763022832509E-2</v>
      </c>
      <c r="Q228" s="19">
        <f>P228*0</f>
        <v>0</v>
      </c>
      <c r="R228" s="19">
        <v>0.1894143127647738</v>
      </c>
      <c r="S228" s="19">
        <f>R228*0</f>
        <v>0</v>
      </c>
      <c r="T228" s="19">
        <v>4.8944683931370504E-2</v>
      </c>
      <c r="U228" s="19">
        <f>T228*0</f>
        <v>0</v>
      </c>
      <c r="V228" s="19">
        <v>3.9805450499590202E-2</v>
      </c>
      <c r="W228" s="19">
        <f>V228*0</f>
        <v>0</v>
      </c>
      <c r="X228" s="19">
        <v>0.14654051267677309</v>
      </c>
      <c r="Y228" s="19">
        <f>X228*0</f>
        <v>0</v>
      </c>
      <c r="Z228" s="19">
        <v>7.6345391380928856E-2</v>
      </c>
      <c r="AA228" s="19">
        <f>Z228*0</f>
        <v>0</v>
      </c>
      <c r="AB228" s="19">
        <v>6.645096712970347E-2</v>
      </c>
      <c r="AC228" s="19">
        <f>AB228*0</f>
        <v>0</v>
      </c>
      <c r="AD228" s="19">
        <v>0.16979608033851709</v>
      </c>
      <c r="AE228" s="19">
        <f>AD228*0</f>
        <v>0</v>
      </c>
      <c r="AF228" s="19">
        <v>0.211293279163627</v>
      </c>
      <c r="AG228" s="21">
        <f>AF228*0</f>
        <v>0</v>
      </c>
      <c r="AH228" s="21">
        <v>0.11606466596093756</v>
      </c>
      <c r="AI228" s="21">
        <f>AH228*0</f>
        <v>0</v>
      </c>
      <c r="AJ228" s="19">
        <v>0.17369753932826409</v>
      </c>
      <c r="AK228" s="19">
        <f>AJ228*0</f>
        <v>0</v>
      </c>
      <c r="AL228" s="19">
        <v>0.11368158423119916</v>
      </c>
      <c r="AM228" s="19">
        <f>AL228*0</f>
        <v>0</v>
      </c>
      <c r="AN228" s="19">
        <v>0.21411793343179386</v>
      </c>
      <c r="AO228" s="19">
        <f>AN228*0</f>
        <v>0</v>
      </c>
      <c r="AP228" s="19">
        <v>8.5565222921112766E-2</v>
      </c>
      <c r="AQ228" s="19">
        <f>AP228*0</f>
        <v>0</v>
      </c>
      <c r="AR228" s="19">
        <v>0.1257014867398753</v>
      </c>
      <c r="AS228" s="19">
        <f>AR228*0</f>
        <v>0</v>
      </c>
      <c r="AT228" s="19">
        <v>0.18607124150673904</v>
      </c>
      <c r="AU228" s="19">
        <f>AT228*0</f>
        <v>0</v>
      </c>
      <c r="AV228" s="19">
        <v>0.16613679763571723</v>
      </c>
      <c r="AW228" s="19">
        <f>AV228*0</f>
        <v>0</v>
      </c>
      <c r="AX228" s="19">
        <v>0.13720429553621941</v>
      </c>
      <c r="AY228" s="19">
        <f>AX228*0</f>
        <v>0</v>
      </c>
      <c r="AZ228" s="19">
        <v>0.16340266996358913</v>
      </c>
      <c r="BA228" s="19">
        <f>AX228*0</f>
        <v>0</v>
      </c>
      <c r="BB228" s="19">
        <v>0.10310687426082062</v>
      </c>
      <c r="BC228" s="19">
        <f>BB228*0</f>
        <v>0</v>
      </c>
      <c r="BD228" s="19">
        <v>0.12357810709797484</v>
      </c>
      <c r="BE228" s="19">
        <f>BD228*0</f>
        <v>0</v>
      </c>
      <c r="BF228" s="19">
        <v>0.14463083235780663</v>
      </c>
      <c r="BG228" s="19">
        <f>BF228*0</f>
        <v>0</v>
      </c>
      <c r="BH228" s="19">
        <v>6.3722010562521303E-2</v>
      </c>
      <c r="BI228" s="19">
        <f>BH228*0</f>
        <v>0</v>
      </c>
      <c r="BJ228" s="19">
        <v>0.24021856849148743</v>
      </c>
      <c r="BK228" s="19">
        <f>BJ228*0</f>
        <v>0</v>
      </c>
      <c r="BL228" s="19">
        <v>0.19270108311975365</v>
      </c>
      <c r="BM228" s="19">
        <f>BL228*0</f>
        <v>0</v>
      </c>
      <c r="BN228" s="19">
        <v>9.4566328565719365E-2</v>
      </c>
      <c r="BO228" s="19">
        <f>BN228*0</f>
        <v>0</v>
      </c>
      <c r="BP228" s="19">
        <v>0.10696846761147828</v>
      </c>
      <c r="BQ228" s="19">
        <f>BP228*0</f>
        <v>0</v>
      </c>
      <c r="BR228" s="19">
        <v>0.32731794836184391</v>
      </c>
      <c r="BS228" s="19">
        <f>BR228*0</f>
        <v>0</v>
      </c>
      <c r="BT228" s="19">
        <v>0.14369362903305169</v>
      </c>
      <c r="BU228" s="19">
        <f>BT228*0</f>
        <v>0</v>
      </c>
      <c r="BV228" s="19">
        <v>1.8260259620886593E-2</v>
      </c>
      <c r="BW228" s="19">
        <f>BV228*0</f>
        <v>0</v>
      </c>
      <c r="BX228" s="19">
        <v>3.4019721519147422E-2</v>
      </c>
      <c r="BY228" s="19">
        <f>BX228*0</f>
        <v>0</v>
      </c>
      <c r="BZ228" s="19">
        <v>4.8576580600664582E-2</v>
      </c>
      <c r="CA228" s="19">
        <f>BZ228*0</f>
        <v>0</v>
      </c>
      <c r="CB228" s="53"/>
      <c r="CC228" s="53"/>
      <c r="CD228" s="53"/>
      <c r="CE228" s="53"/>
      <c r="CF228" s="53"/>
      <c r="CG228" s="53"/>
      <c r="CH228" s="53"/>
      <c r="CI228" s="53"/>
    </row>
    <row r="229" spans="1:87" ht="39.950000000000003" customHeight="1" x14ac:dyDescent="0.75">
      <c r="A229" s="184"/>
      <c r="B229" s="17" t="s">
        <v>130</v>
      </c>
      <c r="C229" s="18" t="s">
        <v>144</v>
      </c>
      <c r="D229" s="19">
        <v>0.37633448040201811</v>
      </c>
      <c r="E229" s="26">
        <f>D229*0</f>
        <v>0</v>
      </c>
      <c r="F229" s="19">
        <v>0.39949726272310754</v>
      </c>
      <c r="G229" s="19">
        <f>F229*0</f>
        <v>0</v>
      </c>
      <c r="H229" s="19">
        <v>0.48681019050401608</v>
      </c>
      <c r="I229" s="19">
        <f>H229*0</f>
        <v>0</v>
      </c>
      <c r="J229" s="19">
        <v>0.16966533983775769</v>
      </c>
      <c r="K229" s="19">
        <f>J229*0</f>
        <v>0</v>
      </c>
      <c r="L229" s="19">
        <v>0.30339624762937878</v>
      </c>
      <c r="M229" s="19">
        <f>L229*0</f>
        <v>0</v>
      </c>
      <c r="N229" s="19">
        <v>0.39012676176406108</v>
      </c>
      <c r="O229" s="19">
        <f>N229*0</f>
        <v>0</v>
      </c>
      <c r="P229" s="19">
        <v>0.4173214527234429</v>
      </c>
      <c r="Q229" s="19">
        <f>P229*0</f>
        <v>0</v>
      </c>
      <c r="R229" s="19">
        <v>0.27740458056422024</v>
      </c>
      <c r="S229" s="19">
        <f>R229*0</f>
        <v>0</v>
      </c>
      <c r="T229" s="19">
        <v>0.4246245379467572</v>
      </c>
      <c r="U229" s="19">
        <f>T229*0</f>
        <v>0</v>
      </c>
      <c r="V229" s="19">
        <v>0.30655309145716081</v>
      </c>
      <c r="W229" s="19">
        <f>V229*0</f>
        <v>0</v>
      </c>
      <c r="X229" s="19">
        <v>0.31366326434563396</v>
      </c>
      <c r="Y229" s="19">
        <f>X229*0</f>
        <v>0</v>
      </c>
      <c r="Z229" s="19">
        <v>0.27953944450360158</v>
      </c>
      <c r="AA229" s="19">
        <f>Z229*0</f>
        <v>0</v>
      </c>
      <c r="AB229" s="19">
        <v>0.46163519495373045</v>
      </c>
      <c r="AC229" s="19">
        <f>AB229*0</f>
        <v>0</v>
      </c>
      <c r="AD229" s="19">
        <v>0.21032041350302402</v>
      </c>
      <c r="AE229" s="19">
        <f>AD229*0</f>
        <v>0</v>
      </c>
      <c r="AF229" s="19">
        <v>0.24997171061877324</v>
      </c>
      <c r="AG229" s="21">
        <f>AF229*0</f>
        <v>0</v>
      </c>
      <c r="AH229" s="21">
        <v>0.29046165364868504</v>
      </c>
      <c r="AI229" s="21">
        <f>AH229*0</f>
        <v>0</v>
      </c>
      <c r="AJ229" s="19">
        <v>0.33794060376377238</v>
      </c>
      <c r="AK229" s="19">
        <f>AJ229*0</f>
        <v>0</v>
      </c>
      <c r="AL229" s="19">
        <v>0.18361692109513672</v>
      </c>
      <c r="AM229" s="19">
        <f>AL229*0</f>
        <v>0</v>
      </c>
      <c r="AN229" s="19">
        <v>0.24117524930041814</v>
      </c>
      <c r="AO229" s="19">
        <f>AN229*0</f>
        <v>0</v>
      </c>
      <c r="AP229" s="19">
        <v>0.5722402071223841</v>
      </c>
      <c r="AQ229" s="19">
        <f>AP229*0</f>
        <v>0</v>
      </c>
      <c r="AR229" s="19">
        <v>0.22185551552196364</v>
      </c>
      <c r="AS229" s="19">
        <f>AR229*0</f>
        <v>0</v>
      </c>
      <c r="AT229" s="19">
        <v>0.2794957077789289</v>
      </c>
      <c r="AU229" s="19">
        <f>AT229*0</f>
        <v>0</v>
      </c>
      <c r="AV229" s="19">
        <v>0.19717038866193307</v>
      </c>
      <c r="AW229" s="19">
        <f>AV229*0</f>
        <v>0</v>
      </c>
      <c r="AX229" s="19">
        <v>0.41690049025263787</v>
      </c>
      <c r="AY229" s="19">
        <f>AX229*0</f>
        <v>0</v>
      </c>
      <c r="AZ229" s="19">
        <v>0.43531659071854006</v>
      </c>
      <c r="BA229" s="19">
        <f>AX229*0</f>
        <v>0</v>
      </c>
      <c r="BB229" s="19">
        <v>0.41999972454490075</v>
      </c>
      <c r="BC229" s="19">
        <f>BB229*0</f>
        <v>0</v>
      </c>
      <c r="BD229" s="19">
        <v>0.24192792718476092</v>
      </c>
      <c r="BE229" s="19">
        <f>BD229*0</f>
        <v>0</v>
      </c>
      <c r="BF229" s="19">
        <v>0.29820613006310748</v>
      </c>
      <c r="BG229" s="19">
        <f>BF229*0</f>
        <v>0</v>
      </c>
      <c r="BH229" s="19">
        <v>0.29025998429715899</v>
      </c>
      <c r="BI229" s="19">
        <f>BH229*0</f>
        <v>0</v>
      </c>
      <c r="BJ229" s="19">
        <v>0.40349415258766219</v>
      </c>
      <c r="BK229" s="19">
        <f>BJ229*0</f>
        <v>0</v>
      </c>
      <c r="BL229" s="19">
        <v>0.43991968919921332</v>
      </c>
      <c r="BM229" s="19">
        <f>BL229*0</f>
        <v>0</v>
      </c>
      <c r="BN229" s="19">
        <v>0.37871800021096341</v>
      </c>
      <c r="BO229" s="19">
        <f>BN229*0</f>
        <v>0</v>
      </c>
      <c r="BP229" s="19">
        <v>0.23584892494291343</v>
      </c>
      <c r="BQ229" s="19">
        <f>BP229*0</f>
        <v>0</v>
      </c>
      <c r="BR229" s="19">
        <v>0.31960897369205782</v>
      </c>
      <c r="BS229" s="19">
        <f>BR229*0</f>
        <v>0</v>
      </c>
      <c r="BT229" s="19">
        <v>0.23631565955310704</v>
      </c>
      <c r="BU229" s="19">
        <f>BT229*0</f>
        <v>0</v>
      </c>
      <c r="BV229" s="19">
        <v>0.3242020593378282</v>
      </c>
      <c r="BW229" s="19">
        <f>BV229*0</f>
        <v>0</v>
      </c>
      <c r="BX229" s="19">
        <v>0.35746643929025951</v>
      </c>
      <c r="BY229" s="19">
        <f>BX229*0</f>
        <v>0</v>
      </c>
      <c r="BZ229" s="19">
        <v>0.55770177591106995</v>
      </c>
      <c r="CA229" s="19">
        <f>BZ229*0</f>
        <v>0</v>
      </c>
      <c r="CB229" s="53"/>
      <c r="CC229" s="53"/>
      <c r="CD229" s="53"/>
      <c r="CE229" s="53"/>
      <c r="CF229" s="53"/>
      <c r="CG229" s="53"/>
      <c r="CH229" s="53"/>
      <c r="CI229" s="53"/>
    </row>
    <row r="230" spans="1:87" ht="59.15" customHeight="1" x14ac:dyDescent="0.75">
      <c r="A230" s="184"/>
      <c r="B230" s="17" t="s">
        <v>131</v>
      </c>
      <c r="C230" s="18" t="s">
        <v>144</v>
      </c>
      <c r="D230" s="19">
        <v>4.1163965296052075E-2</v>
      </c>
      <c r="E230" s="26">
        <f>D230*0.15</f>
        <v>6.1745947944078115E-3</v>
      </c>
      <c r="F230" s="19">
        <v>0</v>
      </c>
      <c r="G230" s="19">
        <f>F230*0.15</f>
        <v>0</v>
      </c>
      <c r="H230" s="19">
        <v>0</v>
      </c>
      <c r="I230" s="19">
        <f>H230*0.15</f>
        <v>0</v>
      </c>
      <c r="J230" s="19">
        <v>8.3109556799914927E-2</v>
      </c>
      <c r="K230" s="19">
        <f>J230*0.15</f>
        <v>1.2466433519987238E-2</v>
      </c>
      <c r="L230" s="19">
        <v>0.10448340476942755</v>
      </c>
      <c r="M230" s="19">
        <f>L230*0.15</f>
        <v>1.5672510715414131E-2</v>
      </c>
      <c r="N230" s="19">
        <v>0.15063302989341348</v>
      </c>
      <c r="O230" s="19">
        <f>N230*0.15</f>
        <v>2.2594954484012022E-2</v>
      </c>
      <c r="P230" s="19">
        <v>0.10267871407249048</v>
      </c>
      <c r="Q230" s="19">
        <f>P230*0.15</f>
        <v>1.5401807110873571E-2</v>
      </c>
      <c r="R230" s="19">
        <v>0</v>
      </c>
      <c r="S230" s="19">
        <f>R230*0.15</f>
        <v>0</v>
      </c>
      <c r="T230" s="19">
        <v>0.11348288974226745</v>
      </c>
      <c r="U230" s="19">
        <f>T230*0.15</f>
        <v>1.7022433461340115E-2</v>
      </c>
      <c r="V230" s="19">
        <v>0.12135549038616679</v>
      </c>
      <c r="W230" s="19">
        <f>V230*0.15</f>
        <v>1.8203323557925019E-2</v>
      </c>
      <c r="X230" s="19">
        <v>0.11557265962214266</v>
      </c>
      <c r="Y230" s="19">
        <f>X230*0.15</f>
        <v>1.7335898943321399E-2</v>
      </c>
      <c r="Z230" s="19">
        <v>9.3669703933850171E-2</v>
      </c>
      <c r="AA230" s="19">
        <f>Z230*0.15</f>
        <v>1.4050455590077525E-2</v>
      </c>
      <c r="AB230" s="19">
        <v>0.1155200289520459</v>
      </c>
      <c r="AC230" s="19">
        <f>AB230*0.15</f>
        <v>1.7328004342806885E-2</v>
      </c>
      <c r="AD230" s="19">
        <v>0.1872228765431925</v>
      </c>
      <c r="AE230" s="19">
        <f>AD230*0.15</f>
        <v>2.8083431481478873E-2</v>
      </c>
      <c r="AF230" s="19">
        <v>5.7884787376675725E-2</v>
      </c>
      <c r="AG230" s="21">
        <f>AF230*0.15</f>
        <v>8.6827181065013588E-3</v>
      </c>
      <c r="AH230" s="21">
        <v>0.2513976270848029</v>
      </c>
      <c r="AI230" s="21">
        <f>AH230*0.15</f>
        <v>3.7709644062720434E-2</v>
      </c>
      <c r="AJ230" s="19">
        <v>0.12061312617595644</v>
      </c>
      <c r="AK230" s="19">
        <f>AJ230*0.15</f>
        <v>1.8091968926393465E-2</v>
      </c>
      <c r="AL230" s="19">
        <v>0.23476871746655587</v>
      </c>
      <c r="AM230" s="19">
        <f>AL230*0.15</f>
        <v>3.5215307619983378E-2</v>
      </c>
      <c r="AN230" s="19">
        <v>8.6994881394046639E-2</v>
      </c>
      <c r="AO230" s="19">
        <f>AN230*0.15</f>
        <v>1.3049232209106995E-2</v>
      </c>
      <c r="AP230" s="19">
        <v>0</v>
      </c>
      <c r="AQ230" s="19">
        <f>AP230*0.15</f>
        <v>0</v>
      </c>
      <c r="AR230" s="19">
        <v>7.6605731754459797E-2</v>
      </c>
      <c r="AS230" s="19">
        <f>AR230*0.15</f>
        <v>1.149085976316897E-2</v>
      </c>
      <c r="AT230" s="19">
        <v>3.9017336186680816E-2</v>
      </c>
      <c r="AU230" s="19">
        <f>AT230*0.15</f>
        <v>5.8526004280021219E-3</v>
      </c>
      <c r="AV230" s="19">
        <v>7.1735962362319591E-2</v>
      </c>
      <c r="AW230" s="19">
        <f>AV230*0.15</f>
        <v>1.0760394354347938E-2</v>
      </c>
      <c r="AX230" s="19">
        <v>0</v>
      </c>
      <c r="AY230" s="19">
        <f>AX230*0.15</f>
        <v>0</v>
      </c>
      <c r="AZ230" s="19">
        <v>0</v>
      </c>
      <c r="BA230" s="19">
        <f>AX230*0.15</f>
        <v>0</v>
      </c>
      <c r="BB230" s="19">
        <v>0</v>
      </c>
      <c r="BC230" s="19">
        <f>BB230*0.15</f>
        <v>0</v>
      </c>
      <c r="BD230" s="19">
        <v>0.10641939732746525</v>
      </c>
      <c r="BE230" s="19">
        <f>BD230*0.15</f>
        <v>1.5962909599119786E-2</v>
      </c>
      <c r="BF230" s="19">
        <v>0</v>
      </c>
      <c r="BG230" s="19">
        <f>BF230*0.15</f>
        <v>0</v>
      </c>
      <c r="BH230" s="19">
        <v>0.24775403047272687</v>
      </c>
      <c r="BI230" s="19">
        <f>BH230*0.15</f>
        <v>3.7163104570909031E-2</v>
      </c>
      <c r="BJ230" s="19">
        <v>7.5710555018807718E-2</v>
      </c>
      <c r="BK230" s="19">
        <f>BJ230*0.15</f>
        <v>1.1356583252821158E-2</v>
      </c>
      <c r="BL230" s="19">
        <v>8.5812536768623021E-2</v>
      </c>
      <c r="BM230" s="19">
        <f>BL230*0.15</f>
        <v>1.2871880515293452E-2</v>
      </c>
      <c r="BN230" s="19">
        <v>0</v>
      </c>
      <c r="BO230" s="19">
        <f>BN230*0.15</f>
        <v>0</v>
      </c>
      <c r="BP230" s="19">
        <v>0.26317031948168362</v>
      </c>
      <c r="BQ230" s="19">
        <f>BP230*0.15</f>
        <v>3.9475547922252545E-2</v>
      </c>
      <c r="BR230" s="19">
        <v>0</v>
      </c>
      <c r="BS230" s="19">
        <f>BR230*0.15</f>
        <v>0</v>
      </c>
      <c r="BT230" s="19">
        <v>0.17166832335505158</v>
      </c>
      <c r="BU230" s="19">
        <f>BT230*0.15</f>
        <v>2.5750248503257737E-2</v>
      </c>
      <c r="BV230" s="19">
        <v>5.4244102498741717E-2</v>
      </c>
      <c r="BW230" s="19">
        <f>BV230*0.15</f>
        <v>8.1366153748112565E-3</v>
      </c>
      <c r="BX230" s="19">
        <v>7.1289068153993121E-2</v>
      </c>
      <c r="BY230" s="19">
        <f>BX230*0.15</f>
        <v>1.0693360223098967E-2</v>
      </c>
      <c r="BZ230" s="19">
        <v>0</v>
      </c>
      <c r="CA230" s="19">
        <f>BZ230*0.15</f>
        <v>0</v>
      </c>
      <c r="CB230" s="53"/>
      <c r="CC230" s="53"/>
      <c r="CD230" s="53"/>
      <c r="CE230" s="53"/>
      <c r="CF230" s="53"/>
      <c r="CG230" s="53"/>
      <c r="CH230" s="53"/>
      <c r="CI230" s="53"/>
    </row>
    <row r="231" spans="1:87" ht="39.950000000000003" customHeight="1" x14ac:dyDescent="0.75">
      <c r="A231" s="184"/>
      <c r="B231" s="17" t="s">
        <v>132</v>
      </c>
      <c r="C231" s="18" t="s">
        <v>144</v>
      </c>
      <c r="D231" s="19">
        <v>5.5180319888061928E-2</v>
      </c>
      <c r="E231" s="26">
        <f>D231*0.25</f>
        <v>1.3795079972015482E-2</v>
      </c>
      <c r="F231" s="19">
        <v>0.12117522637272703</v>
      </c>
      <c r="G231" s="19">
        <f>F231*0.25</f>
        <v>3.0293806593181757E-2</v>
      </c>
      <c r="H231" s="19">
        <v>0.13993184778262127</v>
      </c>
      <c r="I231" s="19">
        <f>H231*0.25</f>
        <v>3.4982961945655318E-2</v>
      </c>
      <c r="J231" s="19">
        <v>0.12361592997992248</v>
      </c>
      <c r="K231" s="19">
        <f>J231*0.25</f>
        <v>3.0903982494980619E-2</v>
      </c>
      <c r="L231" s="19">
        <v>0.14217225228606395</v>
      </c>
      <c r="M231" s="19">
        <f>L231*0.25</f>
        <v>3.5543063071515987E-2</v>
      </c>
      <c r="N231" s="19">
        <v>8.7394768587722341E-2</v>
      </c>
      <c r="O231" s="19">
        <f>N231*0.25</f>
        <v>2.1848692146930585E-2</v>
      </c>
      <c r="P231" s="19">
        <v>7.3187719569494061E-2</v>
      </c>
      <c r="Q231" s="19">
        <f>P231*0.25</f>
        <v>1.8296929892373515E-2</v>
      </c>
      <c r="R231" s="19">
        <v>8.7070840807586508E-2</v>
      </c>
      <c r="S231" s="19">
        <f>R231*0.25</f>
        <v>2.1767710201896627E-2</v>
      </c>
      <c r="T231" s="19">
        <v>6.6778890640980429E-2</v>
      </c>
      <c r="U231" s="19">
        <f>T231*0.25</f>
        <v>1.6694722660245107E-2</v>
      </c>
      <c r="V231" s="19">
        <v>9.6032778194279939E-2</v>
      </c>
      <c r="W231" s="19">
        <f>V231*0.25</f>
        <v>2.4008194548569985E-2</v>
      </c>
      <c r="X231" s="19">
        <v>0.13374432082401533</v>
      </c>
      <c r="Y231" s="19">
        <f>X231*0.25</f>
        <v>3.3436080206003832E-2</v>
      </c>
      <c r="Z231" s="19">
        <v>0.12445501917100167</v>
      </c>
      <c r="AA231" s="19">
        <f>Z231*0.25</f>
        <v>3.1113754792750418E-2</v>
      </c>
      <c r="AB231" s="19">
        <v>0</v>
      </c>
      <c r="AC231" s="19">
        <f>AB231*0.25</f>
        <v>0</v>
      </c>
      <c r="AD231" s="19">
        <v>0</v>
      </c>
      <c r="AE231" s="19">
        <f>AD231*0.25</f>
        <v>0</v>
      </c>
      <c r="AF231" s="19">
        <v>0.1106801989843535</v>
      </c>
      <c r="AG231" s="21">
        <f>AF231*0.25</f>
        <v>2.7670049746088374E-2</v>
      </c>
      <c r="AH231" s="21">
        <v>7.41186188589113E-2</v>
      </c>
      <c r="AI231" s="21">
        <f>AH231*0.25</f>
        <v>1.8529654714727825E-2</v>
      </c>
      <c r="AJ231" s="19">
        <v>0.10409451488796907</v>
      </c>
      <c r="AK231" s="19">
        <f>AJ231*0.25</f>
        <v>2.6023628721992268E-2</v>
      </c>
      <c r="AL231" s="19">
        <v>0.18943896360246362</v>
      </c>
      <c r="AM231" s="19">
        <f>AL231*0.25</f>
        <v>4.7359740900615906E-2</v>
      </c>
      <c r="AN231" s="19">
        <v>0</v>
      </c>
      <c r="AO231" s="19">
        <f>AN231*0.25</f>
        <v>0</v>
      </c>
      <c r="AP231" s="19">
        <v>0.10670837382562053</v>
      </c>
      <c r="AQ231" s="19">
        <f>AP231*0.25</f>
        <v>2.6677093456405131E-2</v>
      </c>
      <c r="AR231" s="19">
        <v>0.12658928925303151</v>
      </c>
      <c r="AS231" s="19">
        <f>AR231*0.25</f>
        <v>3.1647322313257877E-2</v>
      </c>
      <c r="AT231" s="19">
        <v>0.14012974582444265</v>
      </c>
      <c r="AU231" s="19">
        <f>AT231*0.25</f>
        <v>3.5032436456110663E-2</v>
      </c>
      <c r="AV231" s="19">
        <v>0.17819323220663524</v>
      </c>
      <c r="AW231" s="19">
        <f>AV231*0.25</f>
        <v>4.4548308051658811E-2</v>
      </c>
      <c r="AX231" s="19">
        <v>0.14637900237271001</v>
      </c>
      <c r="AY231" s="19">
        <f>AX231*0.25</f>
        <v>3.6594750593177502E-2</v>
      </c>
      <c r="AZ231" s="19">
        <v>0.13918574756709126</v>
      </c>
      <c r="BA231" s="19">
        <f>AX231*0.25</f>
        <v>3.6594750593177502E-2</v>
      </c>
      <c r="BB231" s="19">
        <v>0.17945706268503758</v>
      </c>
      <c r="BC231" s="19">
        <f>BB231*0.25</f>
        <v>4.4864265671259396E-2</v>
      </c>
      <c r="BD231" s="19">
        <v>0.14341677109830928</v>
      </c>
      <c r="BE231" s="19">
        <f>BD231*0.25</f>
        <v>3.5854192774577319E-2</v>
      </c>
      <c r="BF231" s="19">
        <v>0.13056108424007384</v>
      </c>
      <c r="BG231" s="19">
        <f>BF231*0.25</f>
        <v>3.2640271060018461E-2</v>
      </c>
      <c r="BH231" s="19">
        <v>0.11895669138173959</v>
      </c>
      <c r="BI231" s="19">
        <f>BH231*0.25</f>
        <v>2.9739172845434897E-2</v>
      </c>
      <c r="BJ231" s="19">
        <v>7.4477894094547289E-2</v>
      </c>
      <c r="BK231" s="19">
        <f>BJ231*0.25</f>
        <v>1.8619473523636822E-2</v>
      </c>
      <c r="BL231" s="19">
        <v>0</v>
      </c>
      <c r="BM231" s="19">
        <f>BL231*0.25</f>
        <v>0</v>
      </c>
      <c r="BN231" s="19">
        <v>0.15589015406847723</v>
      </c>
      <c r="BO231" s="19">
        <f>BN231*0.25</f>
        <v>3.8972538517119307E-2</v>
      </c>
      <c r="BP231" s="19">
        <v>0.14812035212741045</v>
      </c>
      <c r="BQ231" s="19">
        <f>BP231*0.25</f>
        <v>3.7030088031852613E-2</v>
      </c>
      <c r="BR231" s="19">
        <v>5.5650455279993835E-2</v>
      </c>
      <c r="BS231" s="19">
        <f>BR231*0.25</f>
        <v>1.3912613819998459E-2</v>
      </c>
      <c r="BT231" s="19">
        <v>9.0093625387823117E-2</v>
      </c>
      <c r="BU231" s="19">
        <f>BT231*0.25</f>
        <v>2.2523406346955779E-2</v>
      </c>
      <c r="BV231" s="19">
        <v>0.1397969895896721</v>
      </c>
      <c r="BW231" s="19">
        <f>BV231*0.25</f>
        <v>3.4949247397418025E-2</v>
      </c>
      <c r="BX231" s="19">
        <v>0</v>
      </c>
      <c r="BY231" s="19">
        <f>BX231*0.25</f>
        <v>0</v>
      </c>
      <c r="BZ231" s="19">
        <v>0.11885852100230762</v>
      </c>
      <c r="CA231" s="19">
        <f>BZ231*0.25</f>
        <v>2.9714630250576905E-2</v>
      </c>
      <c r="CB231" s="53"/>
      <c r="CC231" s="53"/>
      <c r="CD231" s="53"/>
      <c r="CE231" s="53"/>
      <c r="CF231" s="53"/>
      <c r="CG231" s="53"/>
      <c r="CH231" s="53"/>
      <c r="CI231" s="53"/>
    </row>
    <row r="232" spans="1:87" ht="39.75" customHeight="1" x14ac:dyDescent="0.75">
      <c r="A232" s="184"/>
      <c r="B232" s="17" t="s">
        <v>133</v>
      </c>
      <c r="C232" s="18" t="s">
        <v>144</v>
      </c>
      <c r="D232" s="19">
        <v>0.20651792911609243</v>
      </c>
      <c r="E232" s="26">
        <f>D232*0.4</f>
        <v>8.260717164643698E-2</v>
      </c>
      <c r="F232" s="19">
        <v>0.20417984353174817</v>
      </c>
      <c r="G232" s="19">
        <f>F232*0.4</f>
        <v>8.1671937412699278E-2</v>
      </c>
      <c r="H232" s="19">
        <v>0.18454402230965883</v>
      </c>
      <c r="I232" s="19">
        <f>H232*0.4</f>
        <v>7.3817608923863534E-2</v>
      </c>
      <c r="J232" s="19">
        <v>0.19662135925289498</v>
      </c>
      <c r="K232" s="19">
        <f>J232*0.4</f>
        <v>7.8648543701157994E-2</v>
      </c>
      <c r="L232" s="19">
        <v>0.14391104249789829</v>
      </c>
      <c r="M232" s="19">
        <f>L232*0.4</f>
        <v>5.7564416999159318E-2</v>
      </c>
      <c r="N232" s="19">
        <v>0.11199252612205576</v>
      </c>
      <c r="O232" s="19">
        <f>N232*0.4</f>
        <v>4.4797010448822311E-2</v>
      </c>
      <c r="P232" s="19">
        <v>0.10680518901676876</v>
      </c>
      <c r="Q232" s="19">
        <f>P232*0.4</f>
        <v>4.2722075606707509E-2</v>
      </c>
      <c r="R232" s="19">
        <v>0.23474455109820036</v>
      </c>
      <c r="S232" s="19">
        <f>R232*0.4</f>
        <v>9.3897820439280147E-2</v>
      </c>
      <c r="T232" s="19">
        <v>0.21986625158909032</v>
      </c>
      <c r="U232" s="19">
        <f>T232*0.4</f>
        <v>8.7946500635636138E-2</v>
      </c>
      <c r="V232" s="19">
        <v>0.2002491759345916</v>
      </c>
      <c r="W232" s="19">
        <f>V232*0.4</f>
        <v>8.009967037383664E-2</v>
      </c>
      <c r="X232" s="19">
        <v>0.14747974301783282</v>
      </c>
      <c r="Y232" s="19">
        <f>X232*0.4</f>
        <v>5.8991897207133132E-2</v>
      </c>
      <c r="Z232" s="19">
        <v>0.19783301032159278</v>
      </c>
      <c r="AA232" s="19">
        <f>Z232*0.4</f>
        <v>7.9133204128637114E-2</v>
      </c>
      <c r="AB232" s="19">
        <v>0.13563063950507048</v>
      </c>
      <c r="AC232" s="19">
        <f>AB232*0.4</f>
        <v>5.4252255802028193E-2</v>
      </c>
      <c r="AD232" s="19">
        <v>0.21861733839370504</v>
      </c>
      <c r="AE232" s="19">
        <f>AD232*0.4</f>
        <v>8.744693535748202E-2</v>
      </c>
      <c r="AF232" s="19">
        <v>0.19428991266639017</v>
      </c>
      <c r="AG232" s="21">
        <f>AF232*0.4</f>
        <v>7.7715965066556078E-2</v>
      </c>
      <c r="AH232" s="21">
        <v>0.12948912526103484</v>
      </c>
      <c r="AI232" s="21">
        <f>AH232*0.4</f>
        <v>5.1795650104413941E-2</v>
      </c>
      <c r="AJ232" s="19">
        <v>0.12844220313015647</v>
      </c>
      <c r="AK232" s="19">
        <f>AJ232*0.4</f>
        <v>5.1376881252062592E-2</v>
      </c>
      <c r="AL232" s="19">
        <v>0.1169174529916331</v>
      </c>
      <c r="AM232" s="19">
        <f>AL232*0.4</f>
        <v>4.6766981196653241E-2</v>
      </c>
      <c r="AN232" s="19">
        <v>0.25892698661117142</v>
      </c>
      <c r="AO232" s="19">
        <f>AN232*0.4</f>
        <v>0.10357079464446857</v>
      </c>
      <c r="AP232" s="19">
        <v>0.15690689123071064</v>
      </c>
      <c r="AQ232" s="19">
        <f>AP232*0.4</f>
        <v>6.2762756492284258E-2</v>
      </c>
      <c r="AR232" s="19">
        <v>0.2385445751158545</v>
      </c>
      <c r="AS232" s="19">
        <f>AR232*0.4</f>
        <v>9.5417830046341801E-2</v>
      </c>
      <c r="AT232" s="19">
        <v>0.19167144419052279</v>
      </c>
      <c r="AU232" s="19">
        <f>AT232*0.4</f>
        <v>7.6668577676209118E-2</v>
      </c>
      <c r="AV232" s="19">
        <v>0.18395626465654633</v>
      </c>
      <c r="AW232" s="19">
        <f>AV232*0.4</f>
        <v>7.3582505862618539E-2</v>
      </c>
      <c r="AX232" s="19">
        <v>0.16006032125787606</v>
      </c>
      <c r="AY232" s="19">
        <f>AX232*0.4</f>
        <v>6.4024128503150424E-2</v>
      </c>
      <c r="AZ232" s="19">
        <v>0.1156567390691646</v>
      </c>
      <c r="BA232" s="19">
        <f>AX232*0.4</f>
        <v>6.4024128503150424E-2</v>
      </c>
      <c r="BB232" s="19">
        <v>0.18803849296535455</v>
      </c>
      <c r="BC232" s="19">
        <f>BB232*0.4</f>
        <v>7.5215397186141827E-2</v>
      </c>
      <c r="BD232" s="19">
        <v>0.18734965576181789</v>
      </c>
      <c r="BE232" s="19">
        <f>BD232*0.4</f>
        <v>7.4939862304727156E-2</v>
      </c>
      <c r="BF232" s="19">
        <v>0.14333504016081891</v>
      </c>
      <c r="BG232" s="19">
        <f>BF232*0.4</f>
        <v>5.7334016064327566E-2</v>
      </c>
      <c r="BH232" s="19">
        <v>0.13209631733676652</v>
      </c>
      <c r="BI232" s="19">
        <f>BH232*0.4</f>
        <v>5.2838526934706614E-2</v>
      </c>
      <c r="BJ232" s="19">
        <v>0.13898792488824446</v>
      </c>
      <c r="BK232" s="19">
        <f>BJ232*0.4</f>
        <v>5.5595169955297785E-2</v>
      </c>
      <c r="BL232" s="19">
        <v>0.12873095688244185</v>
      </c>
      <c r="BM232" s="19">
        <f>BL232*0.4</f>
        <v>5.149238275297674E-2</v>
      </c>
      <c r="BN232" s="19">
        <v>0.15863702436439933</v>
      </c>
      <c r="BO232" s="19">
        <f>BN232*0.4</f>
        <v>6.3454809745759733E-2</v>
      </c>
      <c r="BP232" s="19">
        <v>0.12722493457154815</v>
      </c>
      <c r="BQ232" s="19">
        <f>BP232*0.4</f>
        <v>5.0889973828619262E-2</v>
      </c>
      <c r="BR232" s="19">
        <v>0.17852418483265184</v>
      </c>
      <c r="BS232" s="19">
        <f>BR232*0.4</f>
        <v>7.1409673933060733E-2</v>
      </c>
      <c r="BT232" s="19">
        <v>0.164518101054799</v>
      </c>
      <c r="BU232" s="19">
        <f>BT232*0.4</f>
        <v>6.5807240421919599E-2</v>
      </c>
      <c r="BV232" s="19">
        <v>0.23729460773902467</v>
      </c>
      <c r="BW232" s="19">
        <f>BV232*0.4</f>
        <v>9.4917843095609869E-2</v>
      </c>
      <c r="BX232" s="19">
        <v>0.22304372409976675</v>
      </c>
      <c r="BY232" s="19">
        <f>BX232*0.4</f>
        <v>8.9217489639906708E-2</v>
      </c>
      <c r="BZ232" s="19">
        <v>0.1615780402745749</v>
      </c>
      <c r="CA232" s="19">
        <f>BZ232*0.4</f>
        <v>6.4631216109829956E-2</v>
      </c>
      <c r="CB232" s="53"/>
      <c r="CC232" s="53"/>
      <c r="CD232" s="53"/>
      <c r="CE232" s="53"/>
      <c r="CF232" s="53"/>
      <c r="CG232" s="53"/>
      <c r="CH232" s="53"/>
      <c r="CI232" s="53"/>
    </row>
    <row r="233" spans="1:87" ht="39.950000000000003" customHeight="1" x14ac:dyDescent="0.75">
      <c r="A233" s="184"/>
      <c r="B233" s="17" t="s">
        <v>134</v>
      </c>
      <c r="C233" s="18" t="s">
        <v>144</v>
      </c>
      <c r="D233" s="19">
        <v>0.1291061632381974</v>
      </c>
      <c r="E233" s="26">
        <f>D233*0.45</f>
        <v>5.8097773457188834E-2</v>
      </c>
      <c r="F233" s="19">
        <v>0.112011721069181</v>
      </c>
      <c r="G233" s="19">
        <f>F233*0.45</f>
        <v>5.0405274481131454E-2</v>
      </c>
      <c r="H233" s="19">
        <v>7.4469666782021021E-2</v>
      </c>
      <c r="I233" s="19">
        <f>H233*0.45</f>
        <v>3.3511350051909458E-2</v>
      </c>
      <c r="J233" s="19">
        <v>8.6011694094645624E-2</v>
      </c>
      <c r="K233" s="19">
        <f>J233*0.45</f>
        <v>3.870526234259053E-2</v>
      </c>
      <c r="L233" s="19">
        <v>0.1501113368162045</v>
      </c>
      <c r="M233" s="19">
        <f>L233*0.45</f>
        <v>6.7550101567292034E-2</v>
      </c>
      <c r="N233" s="19">
        <v>3.2902244031844059E-2</v>
      </c>
      <c r="O233" s="19">
        <f>N233*0.45</f>
        <v>1.4806009814329828E-2</v>
      </c>
      <c r="P233" s="19">
        <v>0.24292827864633879</v>
      </c>
      <c r="Q233" s="19">
        <f>P233*0.45</f>
        <v>0.10931772539085245</v>
      </c>
      <c r="R233" s="19">
        <v>0.15158712375856095</v>
      </c>
      <c r="S233" s="19">
        <f>R233*0.45</f>
        <v>6.8214205691352434E-2</v>
      </c>
      <c r="T233" s="19">
        <v>0.10301730001616499</v>
      </c>
      <c r="U233" s="19">
        <f>T233*0.45</f>
        <v>4.6357785007274249E-2</v>
      </c>
      <c r="V233" s="19">
        <v>0.20731332337425992</v>
      </c>
      <c r="W233" s="19">
        <f>V233*0.45</f>
        <v>9.3290995518416964E-2</v>
      </c>
      <c r="X233" s="19">
        <v>0.11736025903161197</v>
      </c>
      <c r="Y233" s="19">
        <f>X233*0.45</f>
        <v>5.2812116564225388E-2</v>
      </c>
      <c r="Z233" s="19">
        <v>0.162564518445556</v>
      </c>
      <c r="AA233" s="19">
        <f>Z233*0.45</f>
        <v>7.3154033300500201E-2</v>
      </c>
      <c r="AB233" s="19">
        <v>0.19583212294212837</v>
      </c>
      <c r="AC233" s="19">
        <f>AB233*0.45</f>
        <v>8.8124455323957768E-2</v>
      </c>
      <c r="AD233" s="19">
        <v>0.15686639516986503</v>
      </c>
      <c r="AE233" s="19">
        <f>AD233*0.45</f>
        <v>7.058987782643926E-2</v>
      </c>
      <c r="AF233" s="19">
        <v>0.1391393588062482</v>
      </c>
      <c r="AG233" s="21">
        <f>AF233*0.45</f>
        <v>6.2612711462811693E-2</v>
      </c>
      <c r="AH233" s="21">
        <v>8.3295108348089536E-2</v>
      </c>
      <c r="AI233" s="21">
        <f>AH233*0.45</f>
        <v>3.748279875664029E-2</v>
      </c>
      <c r="AJ233" s="19">
        <v>0.10877553035012463</v>
      </c>
      <c r="AK233" s="19">
        <f>AJ233*0.45</f>
        <v>4.8948988657556085E-2</v>
      </c>
      <c r="AL233" s="19">
        <v>0.12563593142979351</v>
      </c>
      <c r="AM233" s="19">
        <f>AL233*0.45</f>
        <v>5.6536169143407082E-2</v>
      </c>
      <c r="AN233" s="19">
        <v>0.10519640231449744</v>
      </c>
      <c r="AO233" s="19">
        <f>AN233*0.45</f>
        <v>4.7338381041523846E-2</v>
      </c>
      <c r="AP233" s="19">
        <v>5.8060268392841258E-2</v>
      </c>
      <c r="AQ233" s="19">
        <f>AP233*0.45</f>
        <v>2.6127120776778565E-2</v>
      </c>
      <c r="AR233" s="19">
        <v>0.17897528673210228</v>
      </c>
      <c r="AS233" s="19">
        <f>AR233*0.45</f>
        <v>8.0538879029446023E-2</v>
      </c>
      <c r="AT233" s="19">
        <v>0.15024865377367708</v>
      </c>
      <c r="AU233" s="19">
        <f>AT233*0.45</f>
        <v>6.7611894198154693E-2</v>
      </c>
      <c r="AV233" s="19">
        <v>9.9914025958693933E-2</v>
      </c>
      <c r="AW233" s="19">
        <f>AV233*0.45</f>
        <v>4.4961311681412271E-2</v>
      </c>
      <c r="AX233" s="19">
        <v>0.10388938433362278</v>
      </c>
      <c r="AY233" s="19">
        <f>AX233*0.45</f>
        <v>4.6750222950130253E-2</v>
      </c>
      <c r="AZ233" s="19">
        <v>0.11913381688760846</v>
      </c>
      <c r="BA233" s="19">
        <f>AX233*0.45</f>
        <v>4.6750222950130253E-2</v>
      </c>
      <c r="BB233" s="19">
        <v>6.4693750441593242E-2</v>
      </c>
      <c r="BC233" s="19">
        <f>BB233*0.45</f>
        <v>2.911218769871696E-2</v>
      </c>
      <c r="BD233" s="19">
        <v>0.16545696455083936</v>
      </c>
      <c r="BE233" s="19">
        <f>BD233*0.45</f>
        <v>7.4455634047877708E-2</v>
      </c>
      <c r="BF233" s="19">
        <v>0.22835372899230749</v>
      </c>
      <c r="BG233" s="19">
        <f>BF233*0.45</f>
        <v>0.10275917804653838</v>
      </c>
      <c r="BH233" s="19">
        <v>0.10749915879445625</v>
      </c>
      <c r="BI233" s="19">
        <f>BH233*0.45</f>
        <v>4.8374621457505311E-2</v>
      </c>
      <c r="BJ233" s="19">
        <v>3.7244439012390607E-2</v>
      </c>
      <c r="BK233" s="19">
        <f>BJ233*0.45</f>
        <v>1.6759997555575775E-2</v>
      </c>
      <c r="BL233" s="19">
        <v>0.12078526976290689</v>
      </c>
      <c r="BM233" s="19">
        <f>BL233*0.45</f>
        <v>5.4353371393308099E-2</v>
      </c>
      <c r="BN233" s="19">
        <v>0.16985736528056639</v>
      </c>
      <c r="BO233" s="19">
        <f>BN233*0.45</f>
        <v>7.6435814376254879E-2</v>
      </c>
      <c r="BP233" s="19">
        <v>0.1033760617943028</v>
      </c>
      <c r="BQ233" s="19">
        <f>BP233*0.45</f>
        <v>4.651922780743626E-2</v>
      </c>
      <c r="BR233" s="19">
        <v>9.8738518575059789E-2</v>
      </c>
      <c r="BS233" s="19">
        <f>BR233*0.45</f>
        <v>4.4432333358776908E-2</v>
      </c>
      <c r="BT233" s="19">
        <v>0.12215261137794155</v>
      </c>
      <c r="BU233" s="19">
        <f>BT233*0.45</f>
        <v>5.4968675120073696E-2</v>
      </c>
      <c r="BV233" s="19">
        <v>0.21245114999422476</v>
      </c>
      <c r="BW233" s="19">
        <f>BV233*0.45</f>
        <v>9.5603017497401147E-2</v>
      </c>
      <c r="BX233" s="19">
        <v>0.2710041281813137</v>
      </c>
      <c r="BY233" s="19">
        <f>BX233*0.45</f>
        <v>0.12195185768159117</v>
      </c>
      <c r="BZ233" s="19">
        <v>9.8717040035926171E-2</v>
      </c>
      <c r="CA233" s="19">
        <f>BZ233*0.45</f>
        <v>4.4422668016166775E-2</v>
      </c>
      <c r="CB233" s="53"/>
      <c r="CC233" s="53"/>
      <c r="CD233" s="53"/>
      <c r="CE233" s="53"/>
      <c r="CF233" s="53"/>
      <c r="CG233" s="53"/>
      <c r="CH233" s="53"/>
      <c r="CI233" s="53"/>
    </row>
    <row r="234" spans="1:87" ht="39.950000000000003" customHeight="1" x14ac:dyDescent="0.75">
      <c r="A234" s="184"/>
      <c r="B234" s="17" t="s">
        <v>135</v>
      </c>
      <c r="C234" s="18" t="s">
        <v>144</v>
      </c>
      <c r="D234" s="19">
        <v>1.6753745810159464E-2</v>
      </c>
      <c r="E234" s="26">
        <f>D234*0.5</f>
        <v>8.3768729050797321E-3</v>
      </c>
      <c r="F234" s="19">
        <v>2.2054870760881931E-2</v>
      </c>
      <c r="G234" s="19">
        <f>F234*0.5</f>
        <v>1.1027435380440966E-2</v>
      </c>
      <c r="H234" s="19">
        <v>1.8320313187403282E-2</v>
      </c>
      <c r="I234" s="19">
        <f>H234*0.5</f>
        <v>9.1601565937016408E-3</v>
      </c>
      <c r="J234" s="19">
        <v>2.8523828834126817E-2</v>
      </c>
      <c r="K234" s="19">
        <f>J234*0.5</f>
        <v>1.4261914417063409E-2</v>
      </c>
      <c r="L234" s="19">
        <v>2.1426453188117974E-2</v>
      </c>
      <c r="M234" s="19">
        <f>L234*0.5</f>
        <v>1.0713226594058987E-2</v>
      </c>
      <c r="N234" s="19">
        <v>1.5558836735168013E-2</v>
      </c>
      <c r="O234" s="19">
        <f>N234*0.5</f>
        <v>7.7794183675840064E-3</v>
      </c>
      <c r="P234" s="19">
        <v>2.7078661295059096E-2</v>
      </c>
      <c r="Q234" s="19">
        <f>P234*0.5</f>
        <v>1.3539330647529548E-2</v>
      </c>
      <c r="R234" s="19">
        <v>2.1962788902550642E-2</v>
      </c>
      <c r="S234" s="19">
        <f>R234*0.5</f>
        <v>1.0981394451275321E-2</v>
      </c>
      <c r="T234" s="19">
        <v>8.935607408415442E-3</v>
      </c>
      <c r="U234" s="19">
        <f>T234*0.5</f>
        <v>4.467803704207721E-3</v>
      </c>
      <c r="V234" s="19">
        <v>2.382702482218042E-2</v>
      </c>
      <c r="W234" s="19">
        <f>V234*0.5</f>
        <v>1.191351241109021E-2</v>
      </c>
      <c r="X234" s="19">
        <v>2.0669314266259328E-2</v>
      </c>
      <c r="Y234" s="19">
        <f>X234*0.5</f>
        <v>1.0334657133129664E-2</v>
      </c>
      <c r="Z234" s="19">
        <v>2.5854734010200667E-2</v>
      </c>
      <c r="AA234" s="19">
        <f>Z234*0.5</f>
        <v>1.2927367005100334E-2</v>
      </c>
      <c r="AB234" s="19">
        <v>1.6820837550753347E-2</v>
      </c>
      <c r="AC234" s="19">
        <f>AB234*0.5</f>
        <v>8.4104187753766737E-3</v>
      </c>
      <c r="AD234" s="19">
        <v>3.1997727363454707E-2</v>
      </c>
      <c r="AE234" s="19">
        <f>AD234*0.5</f>
        <v>1.5998863681727354E-2</v>
      </c>
      <c r="AF234" s="19">
        <v>2.264086440710188E-2</v>
      </c>
      <c r="AG234" s="21">
        <f>AF234*0.5</f>
        <v>1.132043220355094E-2</v>
      </c>
      <c r="AH234" s="21">
        <v>2.8360520217846085E-2</v>
      </c>
      <c r="AI234" s="21">
        <f>AH234*0.5</f>
        <v>1.4180260108923043E-2</v>
      </c>
      <c r="AJ234" s="19">
        <v>1.7555876141332832E-2</v>
      </c>
      <c r="AK234" s="19">
        <f>AJ234*0.5</f>
        <v>8.7779380706664162E-3</v>
      </c>
      <c r="AL234" s="19">
        <v>2.6239538016861165E-2</v>
      </c>
      <c r="AM234" s="19">
        <f>AL234*0.5</f>
        <v>1.3119769008430582E-2</v>
      </c>
      <c r="AN234" s="19">
        <v>3.3658554900121943E-2</v>
      </c>
      <c r="AO234" s="19">
        <f>AN234*0.5</f>
        <v>1.6829277450060971E-2</v>
      </c>
      <c r="AP234" s="19">
        <v>9.620964018270603E-3</v>
      </c>
      <c r="AQ234" s="19">
        <f>AP234*0.5</f>
        <v>4.8104820091353015E-3</v>
      </c>
      <c r="AR234" s="19">
        <v>2.2967209129049398E-2</v>
      </c>
      <c r="AS234" s="19">
        <f>AR234*0.5</f>
        <v>1.1483604564524699E-2</v>
      </c>
      <c r="AT234" s="19">
        <v>5.6741799330451903E-3</v>
      </c>
      <c r="AU234" s="19">
        <f>AT234*0.5</f>
        <v>2.8370899665225951E-3</v>
      </c>
      <c r="AV234" s="19">
        <v>2.5951715727153025E-2</v>
      </c>
      <c r="AW234" s="19">
        <f>AV234*0.5</f>
        <v>1.2975857863576513E-2</v>
      </c>
      <c r="AX234" s="19">
        <v>2.6424608507289626E-2</v>
      </c>
      <c r="AY234" s="19">
        <f>AX234*0.5</f>
        <v>1.3212304253644813E-2</v>
      </c>
      <c r="AZ234" s="19">
        <v>1.1872421991808957E-2</v>
      </c>
      <c r="BA234" s="19">
        <f>AX234*0.5</f>
        <v>1.3212304253644813E-2</v>
      </c>
      <c r="BB234" s="19">
        <v>1.7810938379834537E-2</v>
      </c>
      <c r="BC234" s="19">
        <f>BB234*0.5</f>
        <v>8.9054691899172686E-3</v>
      </c>
      <c r="BD234" s="19">
        <v>2.1019613898323807E-2</v>
      </c>
      <c r="BE234" s="19">
        <f>BD234*0.5</f>
        <v>1.0509806949161904E-2</v>
      </c>
      <c r="BF234" s="19">
        <v>3.4521158416184507E-2</v>
      </c>
      <c r="BG234" s="19">
        <f>BF234*0.5</f>
        <v>1.7260579208092253E-2</v>
      </c>
      <c r="BH234" s="19">
        <v>2.0050021985793573E-2</v>
      </c>
      <c r="BI234" s="19">
        <f>BH234*0.5</f>
        <v>1.0025010992896786E-2</v>
      </c>
      <c r="BJ234" s="19">
        <v>8.8589606166302008E-3</v>
      </c>
      <c r="BK234" s="19">
        <f>BJ234*0.5</f>
        <v>4.4294803083151004E-3</v>
      </c>
      <c r="BL234" s="19">
        <v>8.3901719072900123E-3</v>
      </c>
      <c r="BM234" s="19">
        <f>BL234*0.5</f>
        <v>4.1950859536450062E-3</v>
      </c>
      <c r="BN234" s="19">
        <v>3.3861171649297014E-2</v>
      </c>
      <c r="BO234" s="19">
        <f>BN234*0.5</f>
        <v>1.6930585824648507E-2</v>
      </c>
      <c r="BP234" s="19">
        <v>1.0513392892870697E-2</v>
      </c>
      <c r="BQ234" s="19">
        <f>BP234*0.5</f>
        <v>5.2566964464353487E-3</v>
      </c>
      <c r="BR234" s="19">
        <v>6.6714446614883956E-3</v>
      </c>
      <c r="BS234" s="19">
        <f>BR234*0.5</f>
        <v>3.3357223307441978E-3</v>
      </c>
      <c r="BT234" s="19">
        <v>4.1170504174760605E-2</v>
      </c>
      <c r="BU234" s="19">
        <f>BT234*0.5</f>
        <v>2.0585252087380303E-2</v>
      </c>
      <c r="BV234" s="19">
        <v>8.0033935720285488E-3</v>
      </c>
      <c r="BW234" s="19">
        <f>BV234*0.5</f>
        <v>4.0016967860142744E-3</v>
      </c>
      <c r="BX234" s="19">
        <v>3.4418257486191081E-2</v>
      </c>
      <c r="BY234" s="19">
        <f>BX234*0.5</f>
        <v>1.7209128743095541E-2</v>
      </c>
      <c r="BZ234" s="19">
        <v>9.2458125426959359E-3</v>
      </c>
      <c r="CA234" s="19">
        <f>BZ234*0.5</f>
        <v>4.6229062713479679E-3</v>
      </c>
      <c r="CB234" s="53"/>
      <c r="CC234" s="53"/>
      <c r="CD234" s="53"/>
      <c r="CE234" s="53"/>
      <c r="CF234" s="53"/>
      <c r="CG234" s="53"/>
      <c r="CH234" s="53"/>
      <c r="CI234" s="53"/>
    </row>
    <row r="235" spans="1:87" ht="39.950000000000003" customHeight="1" x14ac:dyDescent="0.75">
      <c r="A235" s="184"/>
      <c r="B235" s="17" t="s">
        <v>136</v>
      </c>
      <c r="C235" s="18" t="s">
        <v>144</v>
      </c>
      <c r="D235" s="19">
        <v>5.9559464002939553E-3</v>
      </c>
      <c r="E235" s="26">
        <f>D235*0</f>
        <v>0</v>
      </c>
      <c r="F235" s="19">
        <v>1.2570399304143872E-3</v>
      </c>
      <c r="G235" s="19">
        <f>F235*0</f>
        <v>0</v>
      </c>
      <c r="H235" s="19">
        <v>6.509851561911654E-3</v>
      </c>
      <c r="I235" s="19">
        <f>H235*0</f>
        <v>0</v>
      </c>
      <c r="J235" s="19">
        <v>7.053074191000033E-3</v>
      </c>
      <c r="K235" s="19">
        <f>J235*0</f>
        <v>0</v>
      </c>
      <c r="L235" s="19">
        <v>5.1715616160194896E-3</v>
      </c>
      <c r="M235" s="19">
        <f>L235*0</f>
        <v>0</v>
      </c>
      <c r="N235" s="19">
        <v>1.127328001848958E-2</v>
      </c>
      <c r="O235" s="19">
        <f>N235*0</f>
        <v>0</v>
      </c>
      <c r="P235" s="19">
        <v>0</v>
      </c>
      <c r="Q235" s="19">
        <f>P235*0</f>
        <v>0</v>
      </c>
      <c r="R235" s="19">
        <v>9.2693711899958925E-3</v>
      </c>
      <c r="S235" s="19">
        <f>R235*0</f>
        <v>0</v>
      </c>
      <c r="T235" s="19">
        <v>3.5047993937185034E-3</v>
      </c>
      <c r="U235" s="19">
        <f>T235*0</f>
        <v>0</v>
      </c>
      <c r="V235" s="19">
        <v>4.8636653317655149E-3</v>
      </c>
      <c r="W235" s="19">
        <f>V235*0</f>
        <v>0</v>
      </c>
      <c r="X235" s="19">
        <v>1.7769733199234216E-3</v>
      </c>
      <c r="Y235" s="19">
        <f>X235*0</f>
        <v>0</v>
      </c>
      <c r="Z235" s="19">
        <v>1.7870636894948194E-2</v>
      </c>
      <c r="AA235" s="19">
        <f>Z235*0</f>
        <v>0</v>
      </c>
      <c r="AB235" s="19">
        <v>4.9044913338656924E-3</v>
      </c>
      <c r="AC235" s="19">
        <f>AB235*0</f>
        <v>0</v>
      </c>
      <c r="AD235" s="19">
        <v>6.1422679047981399E-3</v>
      </c>
      <c r="AE235" s="19">
        <f>AD235*0</f>
        <v>0</v>
      </c>
      <c r="AF235" s="19">
        <v>6.9143290231147621E-3</v>
      </c>
      <c r="AG235" s="21">
        <f>AF235*0</f>
        <v>0</v>
      </c>
      <c r="AH235" s="21">
        <v>1.4801443201168153E-2</v>
      </c>
      <c r="AI235" s="21">
        <f>AH235*0</f>
        <v>0</v>
      </c>
      <c r="AJ235" s="19">
        <v>3.1440930909652233E-3</v>
      </c>
      <c r="AK235" s="19">
        <f>AJ235*0</f>
        <v>0</v>
      </c>
      <c r="AL235" s="19">
        <v>3.8437053021976916E-3</v>
      </c>
      <c r="AM235" s="19">
        <f>AL235*0</f>
        <v>0</v>
      </c>
      <c r="AN235" s="19">
        <v>5.5450870554107287E-3</v>
      </c>
      <c r="AO235" s="19">
        <f>AN235*0</f>
        <v>0</v>
      </c>
      <c r="AP235" s="19">
        <v>6.8235380642409811E-3</v>
      </c>
      <c r="AQ235" s="19">
        <f>AP235*0</f>
        <v>0</v>
      </c>
      <c r="AR235" s="19">
        <v>5.1291891262729679E-3</v>
      </c>
      <c r="AS235" s="19">
        <f>AR235*0</f>
        <v>0</v>
      </c>
      <c r="AT235" s="19">
        <v>4.6456602183580888E-3</v>
      </c>
      <c r="AU235" s="19">
        <f>AT235*0</f>
        <v>0</v>
      </c>
      <c r="AV235" s="19">
        <v>4.0505351778331901E-3</v>
      </c>
      <c r="AW235" s="19">
        <f>AV235*0</f>
        <v>0</v>
      </c>
      <c r="AX235" s="19">
        <v>7.3792853822108751E-3</v>
      </c>
      <c r="AY235" s="19">
        <f>AX235*0</f>
        <v>0</v>
      </c>
      <c r="AZ235" s="19">
        <v>1.0644209464983892E-2</v>
      </c>
      <c r="BA235" s="19">
        <f>AX235*0</f>
        <v>0</v>
      </c>
      <c r="BB235" s="19">
        <v>0</v>
      </c>
      <c r="BC235" s="19">
        <f>BB235*0</f>
        <v>0</v>
      </c>
      <c r="BD235" s="19">
        <v>2.8587819774084648E-3</v>
      </c>
      <c r="BE235" s="19">
        <f>BD235*0</f>
        <v>0</v>
      </c>
      <c r="BF235" s="19">
        <v>5.9795948301477244E-3</v>
      </c>
      <c r="BG235" s="19">
        <f>BF235*0</f>
        <v>0</v>
      </c>
      <c r="BH235" s="19">
        <v>3.6780011863660114E-3</v>
      </c>
      <c r="BI235" s="19">
        <f>BH235*0</f>
        <v>0</v>
      </c>
      <c r="BJ235" s="19">
        <v>1.6568390298450225E-3</v>
      </c>
      <c r="BK235" s="19">
        <f>BJ235*0</f>
        <v>0</v>
      </c>
      <c r="BL235" s="19">
        <v>8.052368223362423E-3</v>
      </c>
      <c r="BM235" s="19">
        <f>BL235*0</f>
        <v>0</v>
      </c>
      <c r="BN235" s="19">
        <v>3.3736546814334568E-3</v>
      </c>
      <c r="BO235" s="19">
        <f>BN235*0</f>
        <v>0</v>
      </c>
      <c r="BP235" s="19">
        <v>1.9618107722374199E-3</v>
      </c>
      <c r="BQ235" s="19">
        <f>BP235*0</f>
        <v>0</v>
      </c>
      <c r="BR235" s="19">
        <v>1.2219373334973016E-3</v>
      </c>
      <c r="BS235" s="19">
        <f>BR235*0</f>
        <v>0</v>
      </c>
      <c r="BT235" s="19">
        <v>4.9170941890083622E-3</v>
      </c>
      <c r="BU235" s="19">
        <f>BT235*0</f>
        <v>0</v>
      </c>
      <c r="BV235" s="19">
        <v>4.0895134947965522E-3</v>
      </c>
      <c r="BW235" s="19">
        <f>BV235*0</f>
        <v>0</v>
      </c>
      <c r="BX235" s="19">
        <v>2.894141473992196E-3</v>
      </c>
      <c r="BY235" s="19">
        <f>BX235*0</f>
        <v>0</v>
      </c>
      <c r="BZ235" s="19">
        <v>4.1039979928116505E-3</v>
      </c>
      <c r="CA235" s="19">
        <f>BZ235*0</f>
        <v>0</v>
      </c>
      <c r="CB235" s="53"/>
      <c r="CC235" s="53"/>
      <c r="CD235" s="53"/>
      <c r="CE235" s="53"/>
      <c r="CF235" s="53"/>
      <c r="CG235" s="53"/>
      <c r="CH235" s="53"/>
      <c r="CI235" s="53"/>
    </row>
    <row r="236" spans="1:87" ht="20.5" customHeight="1" x14ac:dyDescent="0.75">
      <c r="A236" s="185"/>
      <c r="B236" s="7" t="s">
        <v>147</v>
      </c>
      <c r="C236" s="8"/>
      <c r="D236" s="29"/>
      <c r="E236" s="34">
        <f>SUM(E226:E235)</f>
        <v>0.16731240188756144</v>
      </c>
      <c r="F236" s="34"/>
      <c r="G236" s="34">
        <f>SUM(G226:G235)</f>
        <v>0.17202054775220924</v>
      </c>
      <c r="H236" s="34"/>
      <c r="I236" s="34">
        <f>SUM(I226:I235)</f>
        <v>0.14782198100146476</v>
      </c>
      <c r="J236" s="34"/>
      <c r="K236" s="34">
        <f>SUM(K226:K235)</f>
        <v>0.15509500326264547</v>
      </c>
      <c r="L236" s="34"/>
      <c r="M236" s="34">
        <f>SUM(M226:M235)</f>
        <v>0.18676368709358671</v>
      </c>
      <c r="N236" s="34"/>
      <c r="O236" s="34">
        <f>SUM(O226:O235)</f>
        <v>0.10753783055780916</v>
      </c>
      <c r="P236" s="34"/>
      <c r="Q236" s="34">
        <f>SUM(Q226:Q235)</f>
        <v>0.19907086611692221</v>
      </c>
      <c r="R236" s="34"/>
      <c r="S236" s="34">
        <f>SUM(S226:S235)</f>
        <v>0.18924752071991036</v>
      </c>
      <c r="T236" s="34"/>
      <c r="U236" s="34">
        <f>SUM(U226:U235)</f>
        <v>0.17086248956901864</v>
      </c>
      <c r="V236" s="34"/>
      <c r="W236" s="34">
        <f>SUM(W226:W235)</f>
        <v>0.22751569640983882</v>
      </c>
      <c r="X236" s="34"/>
      <c r="Y236" s="34">
        <f>SUM(Y226:Y235)</f>
        <v>0.17219223565225622</v>
      </c>
      <c r="Z236" s="34"/>
      <c r="AA236" s="34">
        <f>SUM(AA226:AA235)</f>
        <v>0.2067807727779209</v>
      </c>
      <c r="AB236" s="34"/>
      <c r="AC236" s="34">
        <f>SUM(AC226:AC235)</f>
        <v>0.16752668535916107</v>
      </c>
      <c r="AD236" s="34"/>
      <c r="AE236" s="34">
        <f>SUM(AE226:AE235)</f>
        <v>0.19926357322961111</v>
      </c>
      <c r="AF236" s="34"/>
      <c r="AG236" s="34">
        <f>SUM(AG226:AG235)</f>
        <v>0.18656749655545948</v>
      </c>
      <c r="AH236" s="34"/>
      <c r="AI236" s="34">
        <f>SUM(AI226:AI235)</f>
        <v>0.15789632213464636</v>
      </c>
      <c r="AJ236" s="34"/>
      <c r="AK236" s="34">
        <f>SUM(AK226:AK235)</f>
        <v>0.15235892865895156</v>
      </c>
      <c r="AL236" s="34"/>
      <c r="AM236" s="34">
        <f>SUM(AM226:AM235)</f>
        <v>0.19811938998946665</v>
      </c>
      <c r="AN236" s="34"/>
      <c r="AO236" s="34">
        <f>SUM(AO226:AO235)</f>
        <v>0.17211761665656974</v>
      </c>
      <c r="AP236" s="34"/>
      <c r="AQ236" s="34">
        <f>SUM(AQ226:AQ235)</f>
        <v>0.11976627257088102</v>
      </c>
      <c r="AR236" s="34"/>
      <c r="AS236" s="34">
        <f>SUM(AS226:AS235)</f>
        <v>0.22987980328009</v>
      </c>
      <c r="AT236" s="34"/>
      <c r="AU236" s="34">
        <f>SUM(AU226:AU235)</f>
        <v>0.18754569413685801</v>
      </c>
      <c r="AV236" s="34"/>
      <c r="AW236" s="34">
        <f>SUM(AW226:AW235)</f>
        <v>0.17256208072770676</v>
      </c>
      <c r="AX236" s="34"/>
      <c r="AY236" s="34">
        <f>SUM(AY226:AY235)</f>
        <v>0.16031701444648749</v>
      </c>
      <c r="AZ236" s="34"/>
      <c r="BA236" s="34">
        <f>SUM(AY226:AY235)</f>
        <v>0.16031701444648749</v>
      </c>
      <c r="BB236" s="34"/>
      <c r="BC236" s="34">
        <f>SUM(BC226:BC235)</f>
        <v>0.15406334623766615</v>
      </c>
      <c r="BD236" s="34"/>
      <c r="BE236" s="34">
        <f>SUM(BE226:BE235)</f>
        <v>0.21052648850999958</v>
      </c>
      <c r="BF236" s="34"/>
      <c r="BG236" s="34">
        <f>SUM(BG226:BG235)</f>
        <v>0.20783217973804399</v>
      </c>
      <c r="BH236" s="34"/>
      <c r="BI236" s="34">
        <f>SUM(BI226:BI235)</f>
        <v>0.17574286920408203</v>
      </c>
      <c r="BJ236" s="34"/>
      <c r="BK236" s="34">
        <f>SUM(BK226:BK235)</f>
        <v>0.10385810465658914</v>
      </c>
      <c r="BL236" s="34"/>
      <c r="BM236" s="34">
        <f>SUM(BM226:BM235)</f>
        <v>0.12057153199476242</v>
      </c>
      <c r="BN236" s="34"/>
      <c r="BO236" s="34">
        <f>SUM(BO226:BO235)</f>
        <v>0.19477929851441445</v>
      </c>
      <c r="BP236" s="34"/>
      <c r="BQ236" s="34">
        <f>SUM(BQ226:BQ235)</f>
        <v>0.1787491736657634</v>
      </c>
      <c r="BR236" s="34"/>
      <c r="BS236" s="34">
        <f>SUM(BS226:BS235)</f>
        <v>0.13125036285306893</v>
      </c>
      <c r="BT236" s="34"/>
      <c r="BU236" s="34">
        <f>SUM(BU226:BU235)</f>
        <v>0.18581425469841892</v>
      </c>
      <c r="BV236" s="34"/>
      <c r="BW236" s="34">
        <f>SUM(BW226:BW235)</f>
        <v>0.23732357416858038</v>
      </c>
      <c r="BX236" s="34"/>
      <c r="BY236" s="34">
        <f>SUM(BY226:BY235)</f>
        <v>0.23807974785704106</v>
      </c>
      <c r="BZ236" s="34"/>
      <c r="CA236" s="34">
        <f>SUM(CA226:CA235)</f>
        <v>0.14302595115593758</v>
      </c>
      <c r="CB236" s="53"/>
      <c r="CC236" s="53"/>
      <c r="CD236" s="53"/>
      <c r="CE236" s="53"/>
      <c r="CF236" s="53"/>
      <c r="CG236" s="53"/>
      <c r="CH236" s="53"/>
      <c r="CI236" s="53"/>
    </row>
    <row r="237" spans="1:87" ht="20.149999999999999" customHeight="1" thickBot="1" x14ac:dyDescent="0.9">
      <c r="A237" s="185"/>
      <c r="B237" s="7" t="s">
        <v>40</v>
      </c>
      <c r="C237" s="8" t="s">
        <v>143</v>
      </c>
      <c r="D237" s="24">
        <v>855</v>
      </c>
      <c r="E237" s="48"/>
      <c r="F237" s="24">
        <v>851</v>
      </c>
      <c r="G237" s="24"/>
      <c r="H237" s="24">
        <v>861</v>
      </c>
      <c r="I237" s="24"/>
      <c r="J237" s="24">
        <v>871</v>
      </c>
      <c r="K237" s="24"/>
      <c r="L237" s="24">
        <v>862</v>
      </c>
      <c r="M237" s="24"/>
      <c r="N237" s="24">
        <v>857</v>
      </c>
      <c r="O237" s="24"/>
      <c r="P237" s="24">
        <v>849</v>
      </c>
      <c r="Q237" s="24"/>
      <c r="R237" s="24">
        <v>854</v>
      </c>
      <c r="S237" s="24"/>
      <c r="T237" s="24">
        <v>861</v>
      </c>
      <c r="U237" s="24"/>
      <c r="V237" s="24">
        <v>852</v>
      </c>
      <c r="W237" s="24"/>
      <c r="X237" s="24">
        <v>871</v>
      </c>
      <c r="Y237" s="24"/>
      <c r="Z237" s="24">
        <v>853</v>
      </c>
      <c r="AA237" s="24"/>
      <c r="AB237" s="24">
        <v>848</v>
      </c>
      <c r="AC237" s="24"/>
      <c r="AD237" s="24">
        <v>869</v>
      </c>
      <c r="AE237" s="24"/>
      <c r="AF237" s="24">
        <v>882</v>
      </c>
      <c r="AG237" s="25"/>
      <c r="AH237" s="25">
        <v>849</v>
      </c>
      <c r="AI237" s="25"/>
      <c r="AJ237" s="24">
        <v>851</v>
      </c>
      <c r="AK237" s="24"/>
      <c r="AL237" s="24">
        <v>857</v>
      </c>
      <c r="AM237" s="24"/>
      <c r="AN237" s="24">
        <v>857</v>
      </c>
      <c r="AO237" s="24"/>
      <c r="AP237" s="24">
        <v>859</v>
      </c>
      <c r="AQ237" s="24"/>
      <c r="AR237" s="24">
        <v>853</v>
      </c>
      <c r="AS237" s="24"/>
      <c r="AT237" s="24">
        <v>855</v>
      </c>
      <c r="AU237" s="24"/>
      <c r="AV237" s="24">
        <v>861</v>
      </c>
      <c r="AW237" s="24"/>
      <c r="AX237" s="24">
        <v>849</v>
      </c>
      <c r="AY237" s="24"/>
      <c r="AZ237" s="24">
        <v>855</v>
      </c>
      <c r="BA237" s="24"/>
      <c r="BB237" s="24">
        <v>846</v>
      </c>
      <c r="BC237" s="24"/>
      <c r="BD237" s="24">
        <v>878</v>
      </c>
      <c r="BE237" s="24"/>
      <c r="BF237" s="24">
        <v>853</v>
      </c>
      <c r="BG237" s="24"/>
      <c r="BH237" s="24">
        <v>860</v>
      </c>
      <c r="BI237" s="24"/>
      <c r="BJ237" s="24">
        <v>855</v>
      </c>
      <c r="BK237" s="24"/>
      <c r="BL237" s="24">
        <v>853</v>
      </c>
      <c r="BM237" s="24"/>
      <c r="BN237" s="24">
        <v>839</v>
      </c>
      <c r="BO237" s="24"/>
      <c r="BP237" s="24">
        <v>855</v>
      </c>
      <c r="BQ237" s="24"/>
      <c r="BR237" s="24">
        <v>856</v>
      </c>
      <c r="BS237" s="24"/>
      <c r="BT237" s="24">
        <v>865</v>
      </c>
      <c r="BU237" s="24"/>
      <c r="BV237" s="24">
        <v>846</v>
      </c>
      <c r="BW237" s="24"/>
      <c r="BX237" s="24">
        <v>851</v>
      </c>
      <c r="BY237" s="24"/>
      <c r="BZ237" s="24">
        <v>853</v>
      </c>
      <c r="CA237" s="24"/>
      <c r="CB237" s="53"/>
      <c r="CC237" s="53"/>
      <c r="CD237" s="53"/>
      <c r="CE237" s="53"/>
      <c r="CF237" s="53"/>
      <c r="CG237" s="53"/>
      <c r="CH237" s="53"/>
      <c r="CI237" s="53"/>
    </row>
    <row r="238" spans="1:87" ht="20.149999999999999" customHeight="1" x14ac:dyDescent="0.75">
      <c r="A238" s="183" t="s">
        <v>137</v>
      </c>
      <c r="B238" s="12" t="s">
        <v>138</v>
      </c>
      <c r="C238" s="13" t="s">
        <v>144</v>
      </c>
      <c r="D238" s="14">
        <v>0.34250462779526702</v>
      </c>
      <c r="E238" s="26">
        <f>D238*0.8</f>
        <v>0.27400370223621362</v>
      </c>
      <c r="F238" s="14">
        <v>0.2661853065381391</v>
      </c>
      <c r="G238" s="14">
        <f>F238*0.8</f>
        <v>0.21294824523051128</v>
      </c>
      <c r="H238" s="14">
        <v>0.38413993032936733</v>
      </c>
      <c r="I238" s="14">
        <f>H238*0.8</f>
        <v>0.3073119442634939</v>
      </c>
      <c r="J238" s="14">
        <v>0.43217394995755709</v>
      </c>
      <c r="K238" s="14">
        <f>J238*0.8</f>
        <v>0.34573915996604571</v>
      </c>
      <c r="L238" s="14">
        <v>0.25451207166129763</v>
      </c>
      <c r="M238" s="14">
        <f>L238*0.8</f>
        <v>0.20360965732903813</v>
      </c>
      <c r="N238" s="14">
        <v>0.22915409079060542</v>
      </c>
      <c r="O238" s="14">
        <f>N238*0.8</f>
        <v>0.18332327263248435</v>
      </c>
      <c r="P238" s="14">
        <v>0.23760563466446238</v>
      </c>
      <c r="Q238" s="14">
        <f>P238*0.8</f>
        <v>0.19008450773156993</v>
      </c>
      <c r="R238" s="14">
        <v>0.25513948360576061</v>
      </c>
      <c r="S238" s="14">
        <f>R238*0.8</f>
        <v>0.20411158688460851</v>
      </c>
      <c r="T238" s="14">
        <v>0.21775187299953905</v>
      </c>
      <c r="U238" s="14">
        <f>T238*0.8</f>
        <v>0.17420149839963125</v>
      </c>
      <c r="V238" s="14">
        <v>0.21094645999120806</v>
      </c>
      <c r="W238" s="14">
        <f>V238*0.8</f>
        <v>0.16875716799296647</v>
      </c>
      <c r="X238" s="14">
        <v>0.36636774419277901</v>
      </c>
      <c r="Y238" s="14">
        <f>X238*0.8</f>
        <v>0.29309419535422321</v>
      </c>
      <c r="Z238" s="14">
        <v>0.36457477947340095</v>
      </c>
      <c r="AA238" s="14">
        <f>Z238*0.8</f>
        <v>0.29165982357872078</v>
      </c>
      <c r="AB238" s="14">
        <v>0.25712973244485754</v>
      </c>
      <c r="AC238" s="14">
        <f>AB238*0.8</f>
        <v>0.20570378595588604</v>
      </c>
      <c r="AD238" s="14">
        <v>0.37539787729572444</v>
      </c>
      <c r="AE238" s="14">
        <f>AD238*0.8</f>
        <v>0.30031830183657959</v>
      </c>
      <c r="AF238" s="14">
        <v>0.24752542275932965</v>
      </c>
      <c r="AG238" s="16">
        <f>AF238*0.8</f>
        <v>0.19802033820746373</v>
      </c>
      <c r="AH238" s="16">
        <v>0.33324421936098025</v>
      </c>
      <c r="AI238" s="16">
        <f>AH238*0.8</f>
        <v>0.2665953754887842</v>
      </c>
      <c r="AJ238" s="14">
        <v>0.27797878735700732</v>
      </c>
      <c r="AK238" s="14">
        <f>AJ238*0.8</f>
        <v>0.22238302988560588</v>
      </c>
      <c r="AL238" s="14">
        <v>0.26623893553436051</v>
      </c>
      <c r="AM238" s="14">
        <f>AL238*0.8</f>
        <v>0.21299114842748842</v>
      </c>
      <c r="AN238" s="14">
        <v>0.21589853151060923</v>
      </c>
      <c r="AO238" s="14">
        <f>AN238*0.8</f>
        <v>0.17271882520848739</v>
      </c>
      <c r="AP238" s="14">
        <v>0.25031387061456478</v>
      </c>
      <c r="AQ238" s="14">
        <f>AP238*0.8</f>
        <v>0.20025109649165185</v>
      </c>
      <c r="AR238" s="14">
        <v>0.27580447113624185</v>
      </c>
      <c r="AS238" s="14">
        <f>AR238*0.8</f>
        <v>0.2206435769089935</v>
      </c>
      <c r="AT238" s="14">
        <v>0.27038107221709107</v>
      </c>
      <c r="AU238" s="14">
        <f>AT238*0.8</f>
        <v>0.21630485777367287</v>
      </c>
      <c r="AV238" s="14">
        <v>0.3050404508704177</v>
      </c>
      <c r="AW238" s="14">
        <f>AV238*0.8</f>
        <v>0.24403236069633416</v>
      </c>
      <c r="AX238" s="14">
        <v>0.32125713055880523</v>
      </c>
      <c r="AY238" s="14">
        <f>AX238*0.8</f>
        <v>0.25700570444704418</v>
      </c>
      <c r="AZ238" s="14">
        <v>0.2955319964359725</v>
      </c>
      <c r="BA238" s="14">
        <f>AZ238*0.8</f>
        <v>0.23642559714877801</v>
      </c>
      <c r="BB238" s="14">
        <v>0.28646834327919674</v>
      </c>
      <c r="BC238" s="14">
        <f>BB238*0.8</f>
        <v>0.22917467462335739</v>
      </c>
      <c r="BD238" s="14">
        <v>0.24969005416504061</v>
      </c>
      <c r="BE238" s="14">
        <f>BD238*0.8</f>
        <v>0.1997520433320325</v>
      </c>
      <c r="BF238" s="14">
        <v>0.29341636772266821</v>
      </c>
      <c r="BG238" s="14">
        <f>BF238*0.8</f>
        <v>0.23473309417813459</v>
      </c>
      <c r="BH238" s="14">
        <v>0.14984172587617872</v>
      </c>
      <c r="BI238" s="14">
        <f>BH238*0.8</f>
        <v>0.11987338070094299</v>
      </c>
      <c r="BJ238" s="14">
        <v>0.2101679265205878</v>
      </c>
      <c r="BK238" s="14">
        <f>BJ238*0.8</f>
        <v>0.16813434121647025</v>
      </c>
      <c r="BL238" s="14">
        <v>0.28051424587183493</v>
      </c>
      <c r="BM238" s="14">
        <f>BL238*0.8</f>
        <v>0.22441139669746796</v>
      </c>
      <c r="BN238" s="14">
        <v>0.31250782380393322</v>
      </c>
      <c r="BO238" s="14">
        <f>BN238*0.8</f>
        <v>0.25000625904314661</v>
      </c>
      <c r="BP238" s="14">
        <v>0.21531678655032727</v>
      </c>
      <c r="BQ238" s="14">
        <f>BP238*0.8</f>
        <v>0.17225342924026182</v>
      </c>
      <c r="BR238" s="14">
        <v>0.54105199055632813</v>
      </c>
      <c r="BS238" s="14">
        <f>BR238*0.8</f>
        <v>0.43284159244506254</v>
      </c>
      <c r="BT238" s="14">
        <v>0.2875516496052129</v>
      </c>
      <c r="BU238" s="14">
        <f>BT238*0.8</f>
        <v>0.23004131968417033</v>
      </c>
      <c r="BV238" s="14">
        <v>0.22207305398030738</v>
      </c>
      <c r="BW238" s="14">
        <f>BV238*0.8</f>
        <v>0.17765844318424592</v>
      </c>
      <c r="BX238" s="14">
        <v>0.2134340941007723</v>
      </c>
      <c r="BY238" s="14">
        <f>BX238*0.8</f>
        <v>0.17074727528061784</v>
      </c>
      <c r="BZ238" s="14">
        <v>0.27388396193954367</v>
      </c>
      <c r="CA238" s="14">
        <f>BZ238*0.8</f>
        <v>0.21910716955163495</v>
      </c>
      <c r="CB238" s="53"/>
      <c r="CC238" s="53"/>
      <c r="CD238" s="53"/>
      <c r="CE238" s="53"/>
      <c r="CF238" s="53"/>
      <c r="CG238" s="53"/>
      <c r="CH238" s="53"/>
      <c r="CI238" s="53"/>
    </row>
    <row r="239" spans="1:87" ht="20.149999999999999" customHeight="1" x14ac:dyDescent="0.75">
      <c r="A239" s="184"/>
      <c r="B239" s="17" t="s">
        <v>139</v>
      </c>
      <c r="C239" s="18" t="s">
        <v>144</v>
      </c>
      <c r="D239" s="19">
        <v>0.35991313816332154</v>
      </c>
      <c r="E239" s="26">
        <f>D239*0.4</f>
        <v>0.14396525526532863</v>
      </c>
      <c r="F239" s="19">
        <v>0.43032363551638819</v>
      </c>
      <c r="G239" s="19">
        <f>F239*0.4</f>
        <v>0.17212945420655529</v>
      </c>
      <c r="H239" s="19">
        <v>0.33836511174233935</v>
      </c>
      <c r="I239" s="19">
        <f>H239*0.4</f>
        <v>0.13534604469693576</v>
      </c>
      <c r="J239" s="19">
        <v>0.27259462619236946</v>
      </c>
      <c r="K239" s="19">
        <f>J239*0.4</f>
        <v>0.10903785047694779</v>
      </c>
      <c r="L239" s="19">
        <v>0.44380988408952382</v>
      </c>
      <c r="M239" s="19">
        <f>L239*0.4</f>
        <v>0.17752395363580953</v>
      </c>
      <c r="N239" s="19">
        <v>0.44772037474584436</v>
      </c>
      <c r="O239" s="19">
        <f>N239*0.4</f>
        <v>0.17908814989833777</v>
      </c>
      <c r="P239" s="19">
        <v>0.36884430762457643</v>
      </c>
      <c r="Q239" s="19">
        <f>P239*0.4</f>
        <v>0.14753772304983057</v>
      </c>
      <c r="R239" s="19">
        <v>0.33250855873545843</v>
      </c>
      <c r="S239" s="19">
        <f>R239*0.4</f>
        <v>0.13300342349418337</v>
      </c>
      <c r="T239" s="19">
        <v>0.36049123612500517</v>
      </c>
      <c r="U239" s="19">
        <f>T239*0.4</f>
        <v>0.14419649445000207</v>
      </c>
      <c r="V239" s="19">
        <v>0.32539991579237876</v>
      </c>
      <c r="W239" s="19">
        <f>V239*0.4</f>
        <v>0.13015996631695151</v>
      </c>
      <c r="X239" s="19">
        <v>0.34033217801719717</v>
      </c>
      <c r="Y239" s="19">
        <f>X239*0.4</f>
        <v>0.13613287120687886</v>
      </c>
      <c r="Z239" s="19">
        <v>0.34198066757219453</v>
      </c>
      <c r="AA239" s="19">
        <f>Z239*0.4</f>
        <v>0.13679226702887781</v>
      </c>
      <c r="AB239" s="19">
        <v>0.40196877349627486</v>
      </c>
      <c r="AC239" s="19">
        <f>AB239*0.4</f>
        <v>0.16078750939850994</v>
      </c>
      <c r="AD239" s="19">
        <v>0.34474369068661032</v>
      </c>
      <c r="AE239" s="19">
        <f>AD239*0.4</f>
        <v>0.13789747627464413</v>
      </c>
      <c r="AF239" s="19">
        <v>0.46794299676861117</v>
      </c>
      <c r="AG239" s="21">
        <f>AF239*0.4</f>
        <v>0.18717719870744448</v>
      </c>
      <c r="AH239" s="21">
        <v>0.38731142278781983</v>
      </c>
      <c r="AI239" s="21">
        <f>AH239*0.4</f>
        <v>0.15492456911512795</v>
      </c>
      <c r="AJ239" s="19">
        <v>0.433098489315347</v>
      </c>
      <c r="AK239" s="19">
        <f>AJ239*0.4</f>
        <v>0.17323939572613881</v>
      </c>
      <c r="AL239" s="19">
        <v>0.4002209818702781</v>
      </c>
      <c r="AM239" s="19">
        <f>AL239*0.4</f>
        <v>0.16008839274811126</v>
      </c>
      <c r="AN239" s="19">
        <v>0.50079060541367959</v>
      </c>
      <c r="AO239" s="19">
        <f>AN239*0.4</f>
        <v>0.20031624216547184</v>
      </c>
      <c r="AP239" s="19">
        <v>0.39397967375484411</v>
      </c>
      <c r="AQ239" s="19">
        <f>AP239*0.4</f>
        <v>0.15759186950193765</v>
      </c>
      <c r="AR239" s="19">
        <v>0.43024483003107711</v>
      </c>
      <c r="AS239" s="19">
        <f>AR239*0.4</f>
        <v>0.17209793201243084</v>
      </c>
      <c r="AT239" s="19">
        <v>0.44670537393223403</v>
      </c>
      <c r="AU239" s="19">
        <f>AT239*0.4</f>
        <v>0.17868214957289363</v>
      </c>
      <c r="AV239" s="19">
        <v>0.44861238695256955</v>
      </c>
      <c r="AW239" s="19">
        <f>AV239*0.4</f>
        <v>0.17944495478102784</v>
      </c>
      <c r="AX239" s="19">
        <v>0.37542807341313172</v>
      </c>
      <c r="AY239" s="19">
        <f>AX239*0.4</f>
        <v>0.15017122936525271</v>
      </c>
      <c r="AZ239" s="19">
        <v>0.34893110245096942</v>
      </c>
      <c r="BA239" s="19">
        <f>AZ239*0.4</f>
        <v>0.13957244098038776</v>
      </c>
      <c r="BB239" s="19">
        <v>0.38871370173977482</v>
      </c>
      <c r="BC239" s="19">
        <f>BB239*0.4</f>
        <v>0.15548548069590995</v>
      </c>
      <c r="BD239" s="19">
        <v>0.36328531730397584</v>
      </c>
      <c r="BE239" s="19">
        <f>BD239*0.4</f>
        <v>0.14531412692159035</v>
      </c>
      <c r="BF239" s="19">
        <v>0.40279166836356078</v>
      </c>
      <c r="BG239" s="19">
        <f>BF239*0.4</f>
        <v>0.16111666734542432</v>
      </c>
      <c r="BH239" s="19">
        <v>0.36918726111665356</v>
      </c>
      <c r="BI239" s="19">
        <f>BH239*0.4</f>
        <v>0.14767490444666143</v>
      </c>
      <c r="BJ239" s="19">
        <v>0.43989948984982574</v>
      </c>
      <c r="BK239" s="19">
        <f>BJ239*0.4</f>
        <v>0.1759597959399303</v>
      </c>
      <c r="BL239" s="19">
        <v>0.36493813204570147</v>
      </c>
      <c r="BM239" s="19">
        <f>BL239*0.4</f>
        <v>0.14597525281828058</v>
      </c>
      <c r="BN239" s="19">
        <v>0.39174650270342715</v>
      </c>
      <c r="BO239" s="19">
        <f>BN239*0.4</f>
        <v>0.15669860108137088</v>
      </c>
      <c r="BP239" s="19">
        <v>0.46785574902610899</v>
      </c>
      <c r="BQ239" s="19">
        <f>BP239*0.4</f>
        <v>0.1871422996104436</v>
      </c>
      <c r="BR239" s="19">
        <v>0.3021866503339094</v>
      </c>
      <c r="BS239" s="19">
        <f>BR239*0.4</f>
        <v>0.12087466013356377</v>
      </c>
      <c r="BT239" s="19">
        <v>0.40437946073563835</v>
      </c>
      <c r="BU239" s="19">
        <f>BT239*0.4</f>
        <v>0.16175178429425535</v>
      </c>
      <c r="BV239" s="19">
        <v>0.42814109773999959</v>
      </c>
      <c r="BW239" s="19">
        <f>BV239*0.4</f>
        <v>0.17125643909599986</v>
      </c>
      <c r="BX239" s="19">
        <v>0.39524392337661068</v>
      </c>
      <c r="BY239" s="19">
        <f>BX239*0.4</f>
        <v>0.15809756935064428</v>
      </c>
      <c r="BZ239" s="19">
        <v>0.38001566420631411</v>
      </c>
      <c r="CA239" s="19">
        <f>BZ239*0.4</f>
        <v>0.15200626568252565</v>
      </c>
      <c r="CB239" s="53"/>
      <c r="CC239" s="53"/>
      <c r="CD239" s="53"/>
      <c r="CE239" s="53"/>
      <c r="CF239" s="53"/>
      <c r="CG239" s="53"/>
      <c r="CH239" s="53"/>
      <c r="CI239" s="53"/>
    </row>
    <row r="240" spans="1:87" ht="20.149999999999999" customHeight="1" x14ac:dyDescent="0.75">
      <c r="A240" s="184"/>
      <c r="B240" s="17" t="s">
        <v>140</v>
      </c>
      <c r="C240" s="18" t="s">
        <v>144</v>
      </c>
      <c r="D240" s="19">
        <v>0.16787596427715698</v>
      </c>
      <c r="E240" s="26">
        <f>D240*0</f>
        <v>0</v>
      </c>
      <c r="F240" s="19">
        <v>0.17353386502006515</v>
      </c>
      <c r="G240" s="19">
        <f>F240*0</f>
        <v>0</v>
      </c>
      <c r="H240" s="19">
        <v>0.18043258159273434</v>
      </c>
      <c r="I240" s="19">
        <f>H240*0</f>
        <v>0</v>
      </c>
      <c r="J240" s="19">
        <v>0.159332227266719</v>
      </c>
      <c r="K240" s="19">
        <f>J240*0</f>
        <v>0</v>
      </c>
      <c r="L240" s="19">
        <v>0.19648921247451764</v>
      </c>
      <c r="M240" s="19">
        <f>L240*0</f>
        <v>0</v>
      </c>
      <c r="N240" s="19">
        <v>0.23077174406710849</v>
      </c>
      <c r="O240" s="19">
        <f>N240*0</f>
        <v>0</v>
      </c>
      <c r="P240" s="19">
        <v>0.28667090002791501</v>
      </c>
      <c r="Q240" s="19">
        <f>P240*0</f>
        <v>0</v>
      </c>
      <c r="R240" s="19">
        <v>0.2331449077907303</v>
      </c>
      <c r="S240" s="19">
        <f>R240*0</f>
        <v>0</v>
      </c>
      <c r="T240" s="19">
        <v>0.25782674785203374</v>
      </c>
      <c r="U240" s="19">
        <f>T240*0</f>
        <v>0</v>
      </c>
      <c r="V240" s="19">
        <v>0.31904582209478816</v>
      </c>
      <c r="W240" s="19">
        <f>V240*0</f>
        <v>0</v>
      </c>
      <c r="X240" s="19">
        <v>0.19033274537880246</v>
      </c>
      <c r="Y240" s="19">
        <f>X240*0</f>
        <v>0</v>
      </c>
      <c r="Z240" s="19">
        <v>0.12881007789451313</v>
      </c>
      <c r="AA240" s="19">
        <f>Z240*0</f>
        <v>0</v>
      </c>
      <c r="AB240" s="19">
        <v>0.21247455755914538</v>
      </c>
      <c r="AC240" s="19">
        <f>AB240*0</f>
        <v>0</v>
      </c>
      <c r="AD240" s="19">
        <v>0.16508593458943113</v>
      </c>
      <c r="AE240" s="19">
        <f>AD240*0</f>
        <v>0</v>
      </c>
      <c r="AF240" s="19">
        <v>0.18468880344946156</v>
      </c>
      <c r="AG240" s="21">
        <f>AF240*0</f>
        <v>0</v>
      </c>
      <c r="AH240" s="21">
        <v>0.15480253289297202</v>
      </c>
      <c r="AI240" s="21">
        <f>AH240*0</f>
        <v>0</v>
      </c>
      <c r="AJ240" s="19">
        <v>0.16547950776079945</v>
      </c>
      <c r="AK240" s="19">
        <f>AJ240*0</f>
        <v>0</v>
      </c>
      <c r="AL240" s="19">
        <v>0.21784498140985969</v>
      </c>
      <c r="AM240" s="19">
        <f>AL240*0</f>
        <v>0</v>
      </c>
      <c r="AN240" s="19">
        <v>0.1976561037856357</v>
      </c>
      <c r="AO240" s="19">
        <f>AN240*0</f>
        <v>0</v>
      </c>
      <c r="AP240" s="19">
        <v>0.22022726902734843</v>
      </c>
      <c r="AQ240" s="19">
        <f>AP240*0</f>
        <v>0</v>
      </c>
      <c r="AR240" s="19">
        <v>0.17843246058822732</v>
      </c>
      <c r="AS240" s="19">
        <f>AR240*0</f>
        <v>0</v>
      </c>
      <c r="AT240" s="19">
        <v>0.19154551631387162</v>
      </c>
      <c r="AU240" s="19">
        <f>AT240*0</f>
        <v>0</v>
      </c>
      <c r="AV240" s="19">
        <v>0.15614048518878712</v>
      </c>
      <c r="AW240" s="19">
        <f>AV240*0</f>
        <v>0</v>
      </c>
      <c r="AX240" s="19">
        <v>0.1708844376446059</v>
      </c>
      <c r="AY240" s="19">
        <f>AX240*0</f>
        <v>0</v>
      </c>
      <c r="AZ240" s="19">
        <v>0.23105746764492049</v>
      </c>
      <c r="BA240" s="19">
        <f>AZ240*0</f>
        <v>0</v>
      </c>
      <c r="BB240" s="19">
        <v>0.21782197825050209</v>
      </c>
      <c r="BC240" s="19">
        <f>BB240*0</f>
        <v>0</v>
      </c>
      <c r="BD240" s="19">
        <v>0.14904162441340665</v>
      </c>
      <c r="BE240" s="19">
        <f>BD240*0</f>
        <v>0</v>
      </c>
      <c r="BF240" s="19">
        <v>0.20643913274449344</v>
      </c>
      <c r="BG240" s="19">
        <f>BF240*0</f>
        <v>0</v>
      </c>
      <c r="BH240" s="19">
        <v>0.34351341458720147</v>
      </c>
      <c r="BI240" s="19">
        <f>BH240*0</f>
        <v>0</v>
      </c>
      <c r="BJ240" s="19">
        <v>0.25570944603542284</v>
      </c>
      <c r="BK240" s="19">
        <f>BJ240*0</f>
        <v>0</v>
      </c>
      <c r="BL240" s="19">
        <v>0.1999076854221806</v>
      </c>
      <c r="BM240" s="19">
        <f>BL240*0</f>
        <v>0</v>
      </c>
      <c r="BN240" s="19">
        <v>0.20191604610253688</v>
      </c>
      <c r="BO240" s="19">
        <f>BN240*0</f>
        <v>0</v>
      </c>
      <c r="BP240" s="19">
        <v>0.18608510824143615</v>
      </c>
      <c r="BQ240" s="19">
        <f>BP240*0</f>
        <v>0</v>
      </c>
      <c r="BR240" s="19">
        <v>8.6503696554471959E-2</v>
      </c>
      <c r="BS240" s="19">
        <f>BR240*0</f>
        <v>0</v>
      </c>
      <c r="BT240" s="19">
        <v>0.18377029560596378</v>
      </c>
      <c r="BU240" s="19">
        <f>BT240*0</f>
        <v>0</v>
      </c>
      <c r="BV240" s="19">
        <v>0.25657464857502982</v>
      </c>
      <c r="BW240" s="19">
        <f>BV240*0</f>
        <v>0</v>
      </c>
      <c r="BX240" s="19">
        <v>0.2422763155048652</v>
      </c>
      <c r="BY240" s="19">
        <f>BX240*0</f>
        <v>0</v>
      </c>
      <c r="BZ240" s="19">
        <v>0.23208808179423687</v>
      </c>
      <c r="CA240" s="19">
        <f>BZ240*0</f>
        <v>0</v>
      </c>
      <c r="CB240" s="53"/>
      <c r="CC240" s="53"/>
      <c r="CD240" s="53"/>
      <c r="CE240" s="53"/>
      <c r="CF240" s="53"/>
      <c r="CG240" s="53"/>
      <c r="CH240" s="53"/>
      <c r="CI240" s="53"/>
    </row>
    <row r="241" spans="1:87" ht="20.149999999999999" customHeight="1" x14ac:dyDescent="0.75">
      <c r="A241" s="184"/>
      <c r="B241" s="17" t="s">
        <v>141</v>
      </c>
      <c r="C241" s="18" t="s">
        <v>144</v>
      </c>
      <c r="D241" s="19">
        <v>5.1889593364670715E-2</v>
      </c>
      <c r="E241" s="26">
        <f>D241*(-0.4)</f>
        <v>-2.0755837345868288E-2</v>
      </c>
      <c r="F241" s="19">
        <v>3.6297245459576188E-2</v>
      </c>
      <c r="G241" s="19">
        <f>F241*(-0.4)</f>
        <v>-1.4518898183830476E-2</v>
      </c>
      <c r="H241" s="19">
        <v>4.423165291948792E-2</v>
      </c>
      <c r="I241" s="19">
        <f>H241*(-0.4)</f>
        <v>-1.7692661167795169E-2</v>
      </c>
      <c r="J241" s="19">
        <v>5.4137403720924911E-2</v>
      </c>
      <c r="K241" s="19">
        <f>J241*(-0.4)</f>
        <v>-2.1654961488369966E-2</v>
      </c>
      <c r="L241" s="19">
        <v>4.5072297941336013E-2</v>
      </c>
      <c r="M241" s="19">
        <f>L241*(-0.4)</f>
        <v>-1.8028919176534406E-2</v>
      </c>
      <c r="N241" s="19">
        <v>3.5191272703402353E-2</v>
      </c>
      <c r="O241" s="19">
        <f>N241*(-0.4)</f>
        <v>-1.4076509081360941E-2</v>
      </c>
      <c r="P241" s="19">
        <v>4.352901990768647E-2</v>
      </c>
      <c r="Q241" s="19">
        <f>P241*(-0.4)</f>
        <v>-1.7411607963074588E-2</v>
      </c>
      <c r="R241" s="19">
        <v>6.057026460251224E-2</v>
      </c>
      <c r="S241" s="19">
        <f>R241*(-0.4)</f>
        <v>-2.4228105841004897E-2</v>
      </c>
      <c r="T241" s="19">
        <v>6.2960361500200498E-2</v>
      </c>
      <c r="U241" s="19">
        <f>T241*(-0.4)</f>
        <v>-2.5184144600080199E-2</v>
      </c>
      <c r="V241" s="19">
        <v>7.3563464569642883E-2</v>
      </c>
      <c r="W241" s="19">
        <f>V241*(-0.4)</f>
        <v>-2.9425385827857156E-2</v>
      </c>
      <c r="X241" s="19">
        <v>5.2230636709231316E-2</v>
      </c>
      <c r="Y241" s="19">
        <f>X241*(-0.4)</f>
        <v>-2.0892254683692529E-2</v>
      </c>
      <c r="Z241" s="19">
        <v>6.0220500564609238E-2</v>
      </c>
      <c r="AA241" s="19">
        <f>Z241*(-0.4)</f>
        <v>-2.4088200225843695E-2</v>
      </c>
      <c r="AB241" s="19">
        <v>3.8984414247824041E-2</v>
      </c>
      <c r="AC241" s="19">
        <f>AB241*(-0.4)</f>
        <v>-1.5593765699129618E-2</v>
      </c>
      <c r="AD241" s="19">
        <v>5.389645520247642E-2</v>
      </c>
      <c r="AE241" s="19">
        <f>AD241*(-0.4)</f>
        <v>-2.1558582080990568E-2</v>
      </c>
      <c r="AF241" s="19">
        <v>5.5244579821644303E-2</v>
      </c>
      <c r="AG241" s="21">
        <f>AF241*(-0.4)</f>
        <v>-2.2097831928657722E-2</v>
      </c>
      <c r="AH241" s="21">
        <v>4.4219536678217167E-2</v>
      </c>
      <c r="AI241" s="21">
        <f>AH241*(-0.4)</f>
        <v>-1.7687814671286866E-2</v>
      </c>
      <c r="AJ241" s="19">
        <v>5.280124618615125E-2</v>
      </c>
      <c r="AK241" s="19">
        <f>AJ241*(-0.4)</f>
        <v>-2.11204984744605E-2</v>
      </c>
      <c r="AL241" s="19">
        <v>4.9411089514051376E-2</v>
      </c>
      <c r="AM241" s="19">
        <f>AL241*(-0.4)</f>
        <v>-1.9764435805620553E-2</v>
      </c>
      <c r="AN241" s="19">
        <v>3.5475169236841235E-2</v>
      </c>
      <c r="AO241" s="19">
        <f>AN241*(-0.4)</f>
        <v>-1.4190067694736495E-2</v>
      </c>
      <c r="AP241" s="19">
        <v>6.9996606623348404E-2</v>
      </c>
      <c r="AQ241" s="19">
        <f>AP241*(-0.4)</f>
        <v>-2.7998642649339364E-2</v>
      </c>
      <c r="AR241" s="19">
        <v>5.44973371633731E-2</v>
      </c>
      <c r="AS241" s="19">
        <f>AR241*(-0.4)</f>
        <v>-2.1798934865349243E-2</v>
      </c>
      <c r="AT241" s="19">
        <v>4.7120509827329446E-2</v>
      </c>
      <c r="AU241" s="19">
        <f>AT241*(-0.4)</f>
        <v>-1.884820393093178E-2</v>
      </c>
      <c r="AV241" s="19">
        <v>3.4829499417991495E-2</v>
      </c>
      <c r="AW241" s="19">
        <f>AV241*(-0.4)</f>
        <v>-1.39317997671966E-2</v>
      </c>
      <c r="AX241" s="19">
        <v>5.6615647693315757E-2</v>
      </c>
      <c r="AY241" s="19">
        <f>AX241*(-0.4)</f>
        <v>-2.2646259077326304E-2</v>
      </c>
      <c r="AZ241" s="19">
        <v>5.1959569740352152E-2</v>
      </c>
      <c r="BA241" s="19">
        <f>AZ241*(-0.4)</f>
        <v>-2.0783827896140861E-2</v>
      </c>
      <c r="BB241" s="19">
        <v>5.7560084438327462E-2</v>
      </c>
      <c r="BC241" s="19">
        <f>BB241*(-0.4)</f>
        <v>-2.3024033775330986E-2</v>
      </c>
      <c r="BD241" s="19">
        <v>4.3476709941034405E-2</v>
      </c>
      <c r="BE241" s="19">
        <f>BD241*(-0.4)</f>
        <v>-1.7390683976413763E-2</v>
      </c>
      <c r="BF241" s="19">
        <v>3.7402535553619165E-2</v>
      </c>
      <c r="BG241" s="19">
        <f>BF241*(-0.4)</f>
        <v>-1.4961014221447667E-2</v>
      </c>
      <c r="BH241" s="19">
        <v>9.7703604813991388E-2</v>
      </c>
      <c r="BI241" s="19">
        <f>BH241*(-0.4)</f>
        <v>-3.9081441925596559E-2</v>
      </c>
      <c r="BJ241" s="19">
        <v>2.9719488951856166E-2</v>
      </c>
      <c r="BK241" s="19">
        <f>BJ241*(-0.4)</f>
        <v>-1.1887795580742468E-2</v>
      </c>
      <c r="BL241" s="19">
        <v>6.6503268862784862E-2</v>
      </c>
      <c r="BM241" s="19">
        <f>BL241*(-0.4)</f>
        <v>-2.6601307545113945E-2</v>
      </c>
      <c r="BN241" s="19">
        <v>4.4113181547077461E-2</v>
      </c>
      <c r="BO241" s="19">
        <f>BN241*(-0.4)</f>
        <v>-1.7645272618830986E-2</v>
      </c>
      <c r="BP241" s="19">
        <v>6.3882384804014258E-2</v>
      </c>
      <c r="BQ241" s="19">
        <f>BP241*(-0.4)</f>
        <v>-2.5552953921605705E-2</v>
      </c>
      <c r="BR241" s="19">
        <v>1.5082915264294016E-2</v>
      </c>
      <c r="BS241" s="19">
        <f>BR241*(-0.4)</f>
        <v>-6.0331661057176069E-3</v>
      </c>
      <c r="BT241" s="19">
        <v>4.7950914782158474E-2</v>
      </c>
      <c r="BU241" s="19">
        <f>BT241*(-0.4)</f>
        <v>-1.918036591286339E-2</v>
      </c>
      <c r="BV241" s="19">
        <v>5.5280318739553948E-2</v>
      </c>
      <c r="BW241" s="19">
        <f>BV241*(-0.4)</f>
        <v>-2.211212749582158E-2</v>
      </c>
      <c r="BX241" s="19">
        <v>5.5550130858967248E-2</v>
      </c>
      <c r="BY241" s="19">
        <f>BX241*(-0.4)</f>
        <v>-2.2220052343586899E-2</v>
      </c>
      <c r="BZ241" s="19">
        <v>6.8032421691546052E-2</v>
      </c>
      <c r="CA241" s="19">
        <f>BZ241*(-0.4)</f>
        <v>-2.7212968676618422E-2</v>
      </c>
      <c r="CB241" s="53"/>
      <c r="CC241" s="53"/>
      <c r="CD241" s="53"/>
      <c r="CE241" s="53"/>
      <c r="CF241" s="53"/>
      <c r="CG241" s="53"/>
      <c r="CH241" s="53"/>
      <c r="CI241" s="53"/>
    </row>
    <row r="242" spans="1:87" ht="20.149999999999999" customHeight="1" x14ac:dyDescent="0.75">
      <c r="A242" s="184"/>
      <c r="B242" s="17" t="s">
        <v>142</v>
      </c>
      <c r="C242" s="18" t="s">
        <v>144</v>
      </c>
      <c r="D242" s="19">
        <v>3.9423952596779523E-3</v>
      </c>
      <c r="E242" s="26">
        <f>D242*(-0.8)</f>
        <v>-3.153916207742362E-3</v>
      </c>
      <c r="F242" s="19">
        <v>2.0266706022108019E-2</v>
      </c>
      <c r="G242" s="19">
        <f>F242*(-0.8)</f>
        <v>-1.6213364817686416E-2</v>
      </c>
      <c r="H242" s="19">
        <v>9.5485570892170617E-3</v>
      </c>
      <c r="I242" s="19">
        <f>H242*(-0.8)</f>
        <v>-7.6388456713736494E-3</v>
      </c>
      <c r="J242" s="19">
        <v>2.5462912659390876E-2</v>
      </c>
      <c r="K242" s="19">
        <f>J242*(-0.8)</f>
        <v>-2.0370330127512701E-2</v>
      </c>
      <c r="L242" s="19">
        <v>4.8353303128343666E-3</v>
      </c>
      <c r="M242" s="19">
        <f>L242*(-0.8)</f>
        <v>-3.8682642502674935E-3</v>
      </c>
      <c r="N242" s="19">
        <v>9.8739759822144349E-3</v>
      </c>
      <c r="O242" s="19">
        <f>N242*(-0.8)</f>
        <v>-7.899180785771549E-3</v>
      </c>
      <c r="P242" s="19">
        <v>7.6473152672044574E-3</v>
      </c>
      <c r="Q242" s="19">
        <f>P242*(-0.8)</f>
        <v>-6.1178522137635659E-3</v>
      </c>
      <c r="R242" s="19">
        <v>2.0152808347224948E-2</v>
      </c>
      <c r="S242" s="19">
        <f>R242*(-0.8)</f>
        <v>-1.612224667777996E-2</v>
      </c>
      <c r="T242" s="19">
        <v>2.2461348339820462E-2</v>
      </c>
      <c r="U242" s="19">
        <f>T242*(-0.8)</f>
        <v>-1.7969078671856372E-2</v>
      </c>
      <c r="V242" s="19">
        <v>2.322578714839808E-2</v>
      </c>
      <c r="W242" s="19">
        <f>V242*(-0.8)</f>
        <v>-1.8580629718718464E-2</v>
      </c>
      <c r="X242" s="19">
        <v>1.048651213286449E-2</v>
      </c>
      <c r="Y242" s="19">
        <f>X242*(-0.8)</f>
        <v>-8.3892097062915928E-3</v>
      </c>
      <c r="Z242" s="19">
        <v>8.8082278866926569E-3</v>
      </c>
      <c r="AA242" s="19">
        <f>Z242*(-0.8)</f>
        <v>-7.0465823093541257E-3</v>
      </c>
      <c r="AB242" s="19">
        <v>6.7132050537787947E-3</v>
      </c>
      <c r="AC242" s="19">
        <f>AB242*(-0.8)</f>
        <v>-5.3705640430230361E-3</v>
      </c>
      <c r="AD242" s="19">
        <v>3.2967375637543402E-3</v>
      </c>
      <c r="AE242" s="19">
        <f>AD242*(-0.8)</f>
        <v>-2.6373900510034722E-3</v>
      </c>
      <c r="AF242" s="19">
        <v>1.0452481920245194E-2</v>
      </c>
      <c r="AG242" s="21">
        <f>AF242*(-0.8)</f>
        <v>-8.3619855361961558E-3</v>
      </c>
      <c r="AH242" s="21">
        <v>7.9064209860989273E-3</v>
      </c>
      <c r="AI242" s="21">
        <f>AH242*(-0.8)</f>
        <v>-6.325136788879142E-3</v>
      </c>
      <c r="AJ242" s="19">
        <v>7.6404155846928057E-3</v>
      </c>
      <c r="AK242" s="19">
        <f>AJ242*(-0.8)</f>
        <v>-6.1123324677542449E-3</v>
      </c>
      <c r="AL242" s="19">
        <v>6.5180969975048349E-3</v>
      </c>
      <c r="AM242" s="19">
        <f>AL242*(-0.8)</f>
        <v>-5.2144775980038681E-3</v>
      </c>
      <c r="AN242" s="19">
        <v>9.8088973140922093E-3</v>
      </c>
      <c r="AO242" s="19">
        <f>AN242*(-0.8)</f>
        <v>-7.8471178512737674E-3</v>
      </c>
      <c r="AP242" s="19">
        <v>1.4542211118404237E-2</v>
      </c>
      <c r="AQ242" s="19">
        <f>AP242*(-0.8)</f>
        <v>-1.163376889472339E-2</v>
      </c>
      <c r="AR242" s="19">
        <v>1.6432622128131392E-2</v>
      </c>
      <c r="AS242" s="19">
        <f>AR242*(-0.8)</f>
        <v>-1.3146097702505114E-2</v>
      </c>
      <c r="AT242" s="19">
        <v>1.189977490097114E-2</v>
      </c>
      <c r="AU242" s="19">
        <f>AT242*(-0.8)</f>
        <v>-9.5198199207769119E-3</v>
      </c>
      <c r="AV242" s="19">
        <v>6.6342256044862871E-3</v>
      </c>
      <c r="AW242" s="19">
        <f>AV242*(-0.8)</f>
        <v>-5.3073804835890304E-3</v>
      </c>
      <c r="AX242" s="19">
        <v>7.8588862368506006E-3</v>
      </c>
      <c r="AY242" s="19">
        <f>AX242*(-0.8)</f>
        <v>-6.2871089894804806E-3</v>
      </c>
      <c r="AZ242" s="19">
        <v>1.692939365547529E-2</v>
      </c>
      <c r="BA242" s="19">
        <f>AZ242*(-0.8)</f>
        <v>-1.3543514924380232E-2</v>
      </c>
      <c r="BB242" s="19">
        <v>5.1116926739783854E-3</v>
      </c>
      <c r="BC242" s="19">
        <f>BB242*(-0.8)</f>
        <v>-4.0893541391827087E-3</v>
      </c>
      <c r="BD242" s="19">
        <v>6.707941843832963E-3</v>
      </c>
      <c r="BE242" s="19">
        <f>BD242*(-0.8)</f>
        <v>-5.3663534750663707E-3</v>
      </c>
      <c r="BF242" s="19">
        <v>4.2807293933026149E-3</v>
      </c>
      <c r="BG242" s="19">
        <f>BF242*(-0.8)</f>
        <v>-3.4245835146420921E-3</v>
      </c>
      <c r="BH242" s="19">
        <v>8.7465779144406831E-3</v>
      </c>
      <c r="BI242" s="19">
        <f>BH242*(-0.8)</f>
        <v>-6.9972623315525465E-3</v>
      </c>
      <c r="BJ242" s="19">
        <v>3.4631020957922951E-3</v>
      </c>
      <c r="BK242" s="19">
        <f>BJ242*(-0.8)</f>
        <v>-2.7704816766338362E-3</v>
      </c>
      <c r="BL242" s="19">
        <v>7.1464148872161992E-3</v>
      </c>
      <c r="BM242" s="19">
        <f>BL242*(-0.8)</f>
        <v>-5.7171319097729595E-3</v>
      </c>
      <c r="BN242" s="19">
        <v>9.2685317197251267E-3</v>
      </c>
      <c r="BO242" s="19">
        <f>BN242*(-0.8)</f>
        <v>-7.4148253757801014E-3</v>
      </c>
      <c r="BP242" s="19">
        <v>7.8197252255394114E-3</v>
      </c>
      <c r="BQ242" s="19">
        <f>BP242*(-0.8)</f>
        <v>-6.2557801804315298E-3</v>
      </c>
      <c r="BR242" s="19">
        <v>2.7012976850479251E-3</v>
      </c>
      <c r="BS242" s="19">
        <f>BR242*(-0.8)</f>
        <v>-2.1610381480383404E-3</v>
      </c>
      <c r="BT242" s="19">
        <v>1.0075872800067442E-2</v>
      </c>
      <c r="BU242" s="19">
        <f>BT242*(-0.8)</f>
        <v>-8.060698240053954E-3</v>
      </c>
      <c r="BV242" s="19">
        <v>4.7570150890698503E-3</v>
      </c>
      <c r="BW242" s="19">
        <f>BV242*(-0.8)</f>
        <v>-3.8056120712558804E-3</v>
      </c>
      <c r="BX242" s="19">
        <v>6.0597549342939015E-3</v>
      </c>
      <c r="BY242" s="19">
        <f>BX242*(-0.8)</f>
        <v>-4.8478039474351212E-3</v>
      </c>
      <c r="BZ242" s="19">
        <v>1.8916787649929346E-3</v>
      </c>
      <c r="CA242" s="19">
        <f>BZ242*(-0.8)</f>
        <v>-1.5133430119943477E-3</v>
      </c>
      <c r="CB242" s="53"/>
      <c r="CC242" s="53"/>
      <c r="CD242" s="53"/>
      <c r="CE242" s="53"/>
      <c r="CF242" s="53"/>
      <c r="CG242" s="53"/>
      <c r="CH242" s="53"/>
      <c r="CI242" s="53"/>
    </row>
    <row r="243" spans="1:87" ht="39.25" customHeight="1" x14ac:dyDescent="0.75">
      <c r="A243" s="184"/>
      <c r="B243" s="17" t="s">
        <v>59</v>
      </c>
      <c r="C243" s="18" t="s">
        <v>144</v>
      </c>
      <c r="D243" s="19">
        <v>7.387428113990592E-2</v>
      </c>
      <c r="E243" s="26">
        <f>D243*0</f>
        <v>0</v>
      </c>
      <c r="F243" s="19">
        <v>7.3393241443723889E-2</v>
      </c>
      <c r="G243" s="19">
        <f>F243*0</f>
        <v>0</v>
      </c>
      <c r="H243" s="19">
        <v>4.3282166326853375E-2</v>
      </c>
      <c r="I243" s="19">
        <f>H243*0</f>
        <v>0</v>
      </c>
      <c r="J243" s="19">
        <v>5.6298880203040212E-2</v>
      </c>
      <c r="K243" s="19">
        <f>J243*0</f>
        <v>0</v>
      </c>
      <c r="L243" s="19">
        <v>5.5281203520496786E-2</v>
      </c>
      <c r="M243" s="19">
        <f>L243*0</f>
        <v>0</v>
      </c>
      <c r="N243" s="19">
        <v>4.7288541710827275E-2</v>
      </c>
      <c r="O243" s="19">
        <f>N243*0</f>
        <v>0</v>
      </c>
      <c r="P243" s="19">
        <v>5.5702822508156578E-2</v>
      </c>
      <c r="Q243" s="19">
        <f>P243*0</f>
        <v>0</v>
      </c>
      <c r="R243" s="19">
        <v>9.8483976918313759E-2</v>
      </c>
      <c r="S243" s="19">
        <f>R243*0</f>
        <v>0</v>
      </c>
      <c r="T243" s="19">
        <v>7.8508433183397161E-2</v>
      </c>
      <c r="U243" s="19">
        <f>T243*0</f>
        <v>0</v>
      </c>
      <c r="V243" s="19">
        <v>4.781855040357863E-2</v>
      </c>
      <c r="W243" s="19">
        <f>V243*0</f>
        <v>0</v>
      </c>
      <c r="X243" s="19">
        <v>4.0250183569127802E-2</v>
      </c>
      <c r="Y243" s="19">
        <f>X243*0</f>
        <v>0</v>
      </c>
      <c r="Z243" s="19">
        <v>9.5605746608595207E-2</v>
      </c>
      <c r="AA243" s="19">
        <f>Z243*0</f>
        <v>0</v>
      </c>
      <c r="AB243" s="19">
        <v>8.2729317198118241E-2</v>
      </c>
      <c r="AC243" s="19">
        <f>AB243*0</f>
        <v>0</v>
      </c>
      <c r="AD243" s="19">
        <v>5.757930466200236E-2</v>
      </c>
      <c r="AE243" s="19">
        <f>AD243*0</f>
        <v>0</v>
      </c>
      <c r="AF243" s="19">
        <v>3.4145715280709525E-2</v>
      </c>
      <c r="AG243" s="21">
        <f>AF243*0</f>
        <v>0</v>
      </c>
      <c r="AH243" s="21">
        <v>7.2515867293915778E-2</v>
      </c>
      <c r="AI243" s="21">
        <f>AH243*0</f>
        <v>0</v>
      </c>
      <c r="AJ243" s="19">
        <v>6.3001553796005375E-2</v>
      </c>
      <c r="AK243" s="19">
        <f>AJ243*0</f>
        <v>0</v>
      </c>
      <c r="AL243" s="19">
        <v>5.9765914673944168E-2</v>
      </c>
      <c r="AM243" s="19">
        <f>AL243*0</f>
        <v>0</v>
      </c>
      <c r="AN243" s="19">
        <v>4.0370692739142372E-2</v>
      </c>
      <c r="AO243" s="19">
        <f>AN243*0</f>
        <v>0</v>
      </c>
      <c r="AP243" s="19">
        <v>5.0940368861485501E-2</v>
      </c>
      <c r="AQ243" s="19">
        <f>AP243*0</f>
        <v>0</v>
      </c>
      <c r="AR243" s="19">
        <v>4.4588278952951865E-2</v>
      </c>
      <c r="AS243" s="19">
        <f>AR243*0</f>
        <v>0</v>
      </c>
      <c r="AT243" s="19">
        <v>3.2347752808505395E-2</v>
      </c>
      <c r="AU243" s="19">
        <f>AT243*0</f>
        <v>0</v>
      </c>
      <c r="AV243" s="19">
        <v>4.8742951965748051E-2</v>
      </c>
      <c r="AW243" s="19">
        <f>AV243*0</f>
        <v>0</v>
      </c>
      <c r="AX243" s="19">
        <v>6.795582445329354E-2</v>
      </c>
      <c r="AY243" s="19">
        <f>AX243*0</f>
        <v>0</v>
      </c>
      <c r="AZ243" s="19">
        <v>5.5590470072311188E-2</v>
      </c>
      <c r="BA243" s="19">
        <f>AZ243*0</f>
        <v>0</v>
      </c>
      <c r="BB243" s="19">
        <v>4.4324199618223988E-2</v>
      </c>
      <c r="BC243" s="19">
        <f>BB243*0</f>
        <v>0</v>
      </c>
      <c r="BD243" s="19">
        <v>0.18779835233270492</v>
      </c>
      <c r="BE243" s="19">
        <f>BD243*0</f>
        <v>0</v>
      </c>
      <c r="BF243" s="19">
        <v>5.5669566222353417E-2</v>
      </c>
      <c r="BG243" s="19">
        <f>BF243*0</f>
        <v>0</v>
      </c>
      <c r="BH243" s="19">
        <v>3.100741569153399E-2</v>
      </c>
      <c r="BI243" s="19">
        <f>BH243*0</f>
        <v>0</v>
      </c>
      <c r="BJ243" s="19">
        <v>6.1040546546512656E-2</v>
      </c>
      <c r="BK243" s="19">
        <f>BJ243*0</f>
        <v>0</v>
      </c>
      <c r="BL243" s="19">
        <v>8.0990252910278795E-2</v>
      </c>
      <c r="BM243" s="19">
        <f>BL243*0</f>
        <v>0</v>
      </c>
      <c r="BN243" s="19">
        <v>4.0447914123296937E-2</v>
      </c>
      <c r="BO243" s="19">
        <f>BN243*0</f>
        <v>0</v>
      </c>
      <c r="BP243" s="19">
        <v>5.904024615257078E-2</v>
      </c>
      <c r="BQ243" s="19">
        <f>BP243*0</f>
        <v>0</v>
      </c>
      <c r="BR243" s="19">
        <v>5.2473449605951836E-2</v>
      </c>
      <c r="BS243" s="19">
        <f>BR243*0</f>
        <v>0</v>
      </c>
      <c r="BT243" s="19">
        <v>6.6271806470956443E-2</v>
      </c>
      <c r="BU243" s="19">
        <f>BT243*0</f>
        <v>0</v>
      </c>
      <c r="BV243" s="19">
        <v>3.3173865876035491E-2</v>
      </c>
      <c r="BW243" s="19">
        <f>BV243*0</f>
        <v>0</v>
      </c>
      <c r="BX243" s="19">
        <v>8.7435781224487308E-2</v>
      </c>
      <c r="BY243" s="19">
        <f>BX243*0</f>
        <v>0</v>
      </c>
      <c r="BZ243" s="19">
        <v>4.4088191603364101E-2</v>
      </c>
      <c r="CA243" s="19">
        <f>BZ243*0</f>
        <v>0</v>
      </c>
      <c r="CB243" s="53"/>
      <c r="CC243" s="53"/>
      <c r="CD243" s="53"/>
      <c r="CE243" s="53"/>
      <c r="CF243" s="53"/>
      <c r="CG243" s="53"/>
      <c r="CH243" s="53"/>
      <c r="CI243" s="53"/>
    </row>
    <row r="244" spans="1:87" ht="20.5" customHeight="1" x14ac:dyDescent="0.75">
      <c r="A244" s="185"/>
      <c r="B244" s="7" t="s">
        <v>147</v>
      </c>
      <c r="C244" s="8"/>
      <c r="D244" s="29"/>
      <c r="E244" s="34">
        <f>SUM(E238:E243)</f>
        <v>0.39405920394793165</v>
      </c>
      <c r="F244" s="34"/>
      <c r="G244" s="34">
        <f>SUM(G238:G243)</f>
        <v>0.35434543643554972</v>
      </c>
      <c r="H244" s="34"/>
      <c r="I244" s="34">
        <f>SUM(I238:I243)</f>
        <v>0.41732648212126083</v>
      </c>
      <c r="J244" s="34"/>
      <c r="K244" s="34">
        <f>SUM(K238:K243)</f>
        <v>0.41275171882711081</v>
      </c>
      <c r="L244" s="34"/>
      <c r="M244" s="34">
        <f>SUM(M238:M243)</f>
        <v>0.35923642753804574</v>
      </c>
      <c r="N244" s="61"/>
      <c r="O244" s="34">
        <f>SUM(O238:O243)</f>
        <v>0.34043573266368965</v>
      </c>
      <c r="P244" s="34"/>
      <c r="Q244" s="34">
        <f>SUM(Q238:Q243)</f>
        <v>0.31409277060456237</v>
      </c>
      <c r="R244" s="34"/>
      <c r="S244" s="34">
        <f>SUM(S238:S243)</f>
        <v>0.29676465786000705</v>
      </c>
      <c r="T244" s="34"/>
      <c r="U244" s="34">
        <f>SUM(U238:U243)</f>
        <v>0.27524476957769672</v>
      </c>
      <c r="V244" s="34"/>
      <c r="W244" s="34">
        <f>SUM(W238:W243)</f>
        <v>0.25091111876334232</v>
      </c>
      <c r="X244" s="34"/>
      <c r="Y244" s="34">
        <f>SUM(Y238:Y243)</f>
        <v>0.39994560217111796</v>
      </c>
      <c r="Z244" s="34"/>
      <c r="AA244" s="34">
        <f>SUM(AA238:AA243)</f>
        <v>0.39731730807240079</v>
      </c>
      <c r="AB244" s="34"/>
      <c r="AC244" s="34">
        <f>SUM(AC238:AC243)</f>
        <v>0.34552696561224328</v>
      </c>
      <c r="AD244" s="34"/>
      <c r="AE244" s="34">
        <f>SUM(AE238:AE243)</f>
        <v>0.4140198059792296</v>
      </c>
      <c r="AF244" s="34"/>
      <c r="AG244" s="34">
        <f>SUM(AG238:AG243)</f>
        <v>0.35473771945005433</v>
      </c>
      <c r="AH244" s="34"/>
      <c r="AI244" s="34">
        <f>SUM(AI238:AI243)</f>
        <v>0.39750699314374616</v>
      </c>
      <c r="AJ244" s="34"/>
      <c r="AK244" s="34">
        <f>SUM(AK238:AK243)</f>
        <v>0.36838959466952992</v>
      </c>
      <c r="AL244" s="34"/>
      <c r="AM244" s="34">
        <f>SUM(AM238:AM243)</f>
        <v>0.34810062777197531</v>
      </c>
      <c r="AN244" s="34"/>
      <c r="AO244" s="34">
        <f>SUM(AO238:AO243)</f>
        <v>0.35099788182794889</v>
      </c>
      <c r="AP244" s="34"/>
      <c r="AQ244" s="34">
        <f>SUM(AQ238:AQ243)</f>
        <v>0.31821055444952673</v>
      </c>
      <c r="AR244" s="34"/>
      <c r="AS244" s="34">
        <f>SUM(AS238:AS243)</f>
        <v>0.35779647635356998</v>
      </c>
      <c r="AT244" s="34"/>
      <c r="AU244" s="34">
        <f>SUM(AU238:AU243)</f>
        <v>0.36661898349485778</v>
      </c>
      <c r="AV244" s="34"/>
      <c r="AW244" s="34">
        <f>SUM(AW238:AW243)</f>
        <v>0.40423813522657637</v>
      </c>
      <c r="AX244" s="34"/>
      <c r="AY244" s="34">
        <f>SUM(AY238:AY243)</f>
        <v>0.37824356574549012</v>
      </c>
      <c r="AZ244" s="34"/>
      <c r="BA244" s="34">
        <f>SUM(BA238:BA243)</f>
        <v>0.34167069530864469</v>
      </c>
      <c r="BB244" s="34"/>
      <c r="BC244" s="34">
        <f>SUM(BC238:BC243)</f>
        <v>0.35754676740475366</v>
      </c>
      <c r="BD244" s="34"/>
      <c r="BE244" s="34">
        <f>SUM(BE238:BE243)</f>
        <v>0.32230913280214274</v>
      </c>
      <c r="BF244" s="34"/>
      <c r="BG244" s="34">
        <f>SUM(BG238:BG243)</f>
        <v>0.37746416378746911</v>
      </c>
      <c r="BH244" s="34"/>
      <c r="BI244" s="34">
        <f>SUM(BI238:BI243)</f>
        <v>0.22146958089045532</v>
      </c>
      <c r="BJ244" s="34"/>
      <c r="BK244" s="34">
        <f>SUM(BK238:BK243)</f>
        <v>0.32943585989902424</v>
      </c>
      <c r="BL244" s="34"/>
      <c r="BM244" s="34">
        <f>SUM(BM238:BM243)</f>
        <v>0.33806821006086163</v>
      </c>
      <c r="BN244" s="34"/>
      <c r="BO244" s="34">
        <f>SUM(BO238:BO243)</f>
        <v>0.38164476212990639</v>
      </c>
      <c r="BP244" s="34"/>
      <c r="BQ244" s="34">
        <f>SUM(BQ238:BQ243)</f>
        <v>0.32758699474866815</v>
      </c>
      <c r="BR244" s="34"/>
      <c r="BS244" s="34">
        <f>SUM(BS238:BS243)</f>
        <v>0.54552204832487039</v>
      </c>
      <c r="BT244" s="34"/>
      <c r="BU244" s="34">
        <f>SUM(BU238:BU243)</f>
        <v>0.36455203982550838</v>
      </c>
      <c r="BV244" s="34"/>
      <c r="BW244" s="34">
        <f>SUM(BW238:BW243)</f>
        <v>0.32299714271316832</v>
      </c>
      <c r="BX244" s="34"/>
      <c r="BY244" s="34">
        <f>SUM(BY238:BY243)</f>
        <v>0.30177698834024014</v>
      </c>
      <c r="BZ244" s="34"/>
      <c r="CA244" s="34">
        <f>SUM(CA238:CA243)</f>
        <v>0.34238712354554784</v>
      </c>
      <c r="CB244" s="34"/>
      <c r="CC244" s="53"/>
      <c r="CD244" s="53"/>
      <c r="CE244" s="53"/>
      <c r="CF244" s="53"/>
      <c r="CG244" s="53"/>
      <c r="CH244" s="53"/>
      <c r="CI244" s="53"/>
    </row>
    <row r="245" spans="1:87" s="67" customFormat="1" ht="20.149999999999999" customHeight="1" thickBot="1" x14ac:dyDescent="0.75">
      <c r="A245" s="185"/>
      <c r="B245" s="62" t="s">
        <v>40</v>
      </c>
      <c r="C245" s="63" t="s">
        <v>143</v>
      </c>
      <c r="D245" s="64">
        <v>855</v>
      </c>
      <c r="E245" s="48"/>
      <c r="F245" s="22">
        <v>851</v>
      </c>
      <c r="G245" s="22"/>
      <c r="H245" s="22">
        <v>861</v>
      </c>
      <c r="I245" s="22"/>
      <c r="J245" s="22">
        <v>871</v>
      </c>
      <c r="K245" s="22"/>
      <c r="L245" s="22">
        <v>862</v>
      </c>
      <c r="M245" s="22"/>
      <c r="N245" s="65">
        <v>857</v>
      </c>
      <c r="O245" s="22"/>
      <c r="P245" s="22">
        <v>849</v>
      </c>
      <c r="Q245" s="22"/>
      <c r="R245" s="22">
        <v>854</v>
      </c>
      <c r="S245" s="22"/>
      <c r="T245" s="22">
        <v>861</v>
      </c>
      <c r="U245" s="22"/>
      <c r="V245" s="22">
        <v>852</v>
      </c>
      <c r="W245" s="22"/>
      <c r="X245" s="22">
        <v>871</v>
      </c>
      <c r="Y245" s="22"/>
      <c r="Z245" s="22">
        <v>853</v>
      </c>
      <c r="AA245" s="22"/>
      <c r="AB245" s="22">
        <v>848</v>
      </c>
      <c r="AC245" s="22"/>
      <c r="AD245" s="22">
        <v>869</v>
      </c>
      <c r="AE245" s="22"/>
      <c r="AF245" s="22">
        <v>882</v>
      </c>
      <c r="AG245" s="64"/>
      <c r="AH245" s="64">
        <v>849</v>
      </c>
      <c r="AI245" s="64"/>
      <c r="AJ245" s="22">
        <v>851</v>
      </c>
      <c r="AK245" s="22"/>
      <c r="AL245" s="22">
        <v>857</v>
      </c>
      <c r="AM245" s="22"/>
      <c r="AN245" s="22">
        <v>857</v>
      </c>
      <c r="AO245" s="22"/>
      <c r="AP245" s="22">
        <v>859</v>
      </c>
      <c r="AQ245" s="22"/>
      <c r="AR245" s="22">
        <v>853</v>
      </c>
      <c r="AS245" s="22"/>
      <c r="AT245" s="22">
        <v>855</v>
      </c>
      <c r="AU245" s="22"/>
      <c r="AV245" s="22">
        <v>861</v>
      </c>
      <c r="AW245" s="22"/>
      <c r="AX245" s="22">
        <v>849</v>
      </c>
      <c r="AY245" s="22"/>
      <c r="AZ245" s="22">
        <v>855</v>
      </c>
      <c r="BA245" s="22"/>
      <c r="BB245" s="22">
        <v>846</v>
      </c>
      <c r="BC245" s="22"/>
      <c r="BD245" s="22">
        <v>878</v>
      </c>
      <c r="BE245" s="22"/>
      <c r="BF245" s="22">
        <v>853</v>
      </c>
      <c r="BG245" s="22"/>
      <c r="BH245" s="22">
        <v>860</v>
      </c>
      <c r="BI245" s="22"/>
      <c r="BJ245" s="22">
        <v>855</v>
      </c>
      <c r="BK245" s="22"/>
      <c r="BL245" s="22">
        <v>853</v>
      </c>
      <c r="BM245" s="22"/>
      <c r="BN245" s="22">
        <v>839</v>
      </c>
      <c r="BO245" s="22"/>
      <c r="BP245" s="22">
        <v>855</v>
      </c>
      <c r="BQ245" s="22"/>
      <c r="BR245" s="22">
        <v>856</v>
      </c>
      <c r="BS245" s="22"/>
      <c r="BT245" s="22">
        <v>865</v>
      </c>
      <c r="BU245" s="22"/>
      <c r="BV245" s="22">
        <v>846</v>
      </c>
      <c r="BW245" s="22"/>
      <c r="BX245" s="22">
        <v>851</v>
      </c>
      <c r="BY245" s="22"/>
      <c r="BZ245" s="22">
        <v>853</v>
      </c>
      <c r="CA245" s="22"/>
      <c r="CB245" s="66"/>
      <c r="CC245" s="66"/>
      <c r="CD245" s="66"/>
      <c r="CE245" s="66"/>
      <c r="CF245" s="66"/>
      <c r="CG245" s="66"/>
      <c r="CH245" s="66"/>
      <c r="CI245" s="66"/>
    </row>
    <row r="246" spans="1:87" x14ac:dyDescent="0.75"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</row>
    <row r="247" spans="1:87" x14ac:dyDescent="0.75"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</row>
    <row r="248" spans="1:87" x14ac:dyDescent="0.75"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</row>
    <row r="249" spans="1:87" x14ac:dyDescent="0.75"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</row>
    <row r="250" spans="1:87" x14ac:dyDescent="0.75"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</row>
    <row r="251" spans="1:87" x14ac:dyDescent="0.75"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</row>
    <row r="252" spans="1:87" x14ac:dyDescent="0.75"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</row>
    <row r="253" spans="1:87" x14ac:dyDescent="0.75"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</row>
    <row r="254" spans="1:87" x14ac:dyDescent="0.75"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</row>
    <row r="255" spans="1:87" x14ac:dyDescent="0.75"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</row>
    <row r="256" spans="1:87" x14ac:dyDescent="0.75"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</row>
    <row r="257" spans="4:87" x14ac:dyDescent="0.75"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</row>
    <row r="258" spans="4:87" x14ac:dyDescent="0.75"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</row>
    <row r="259" spans="4:87" x14ac:dyDescent="0.75"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</row>
    <row r="260" spans="4:87" x14ac:dyDescent="0.75"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</row>
    <row r="261" spans="4:87" x14ac:dyDescent="0.75"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</row>
    <row r="262" spans="4:87" x14ac:dyDescent="0.75"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</row>
    <row r="263" spans="4:87" x14ac:dyDescent="0.75"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</row>
    <row r="264" spans="4:87" x14ac:dyDescent="0.75"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</row>
    <row r="265" spans="4:87" x14ac:dyDescent="0.75"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</row>
    <row r="266" spans="4:87" x14ac:dyDescent="0.75"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</row>
    <row r="267" spans="4:87" x14ac:dyDescent="0.75"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</row>
    <row r="268" spans="4:87" x14ac:dyDescent="0.75"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</row>
    <row r="269" spans="4:87" x14ac:dyDescent="0.75"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</row>
    <row r="270" spans="4:87" x14ac:dyDescent="0.75"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</row>
    <row r="271" spans="4:87" x14ac:dyDescent="0.75"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</row>
    <row r="272" spans="4:87" x14ac:dyDescent="0.75"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</row>
    <row r="273" spans="4:87" x14ac:dyDescent="0.75"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</row>
    <row r="274" spans="4:87" x14ac:dyDescent="0.75"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</row>
    <row r="275" spans="4:87" x14ac:dyDescent="0.75"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</row>
    <row r="276" spans="4:87" x14ac:dyDescent="0.75"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</row>
    <row r="277" spans="4:87" x14ac:dyDescent="0.75"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</row>
    <row r="278" spans="4:87" x14ac:dyDescent="0.75"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</row>
    <row r="279" spans="4:87" x14ac:dyDescent="0.75"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</row>
    <row r="280" spans="4:87" x14ac:dyDescent="0.75"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</row>
    <row r="281" spans="4:87" x14ac:dyDescent="0.75"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</row>
    <row r="282" spans="4:87" x14ac:dyDescent="0.75"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</row>
    <row r="283" spans="4:87" x14ac:dyDescent="0.75"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</row>
    <row r="284" spans="4:87" x14ac:dyDescent="0.75"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</row>
    <row r="285" spans="4:87" x14ac:dyDescent="0.75"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</row>
    <row r="286" spans="4:87" x14ac:dyDescent="0.75"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</row>
    <row r="287" spans="4:87" x14ac:dyDescent="0.75"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</row>
    <row r="288" spans="4:87" x14ac:dyDescent="0.75"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</row>
    <row r="289" spans="4:87" x14ac:dyDescent="0.75"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</row>
    <row r="290" spans="4:87" x14ac:dyDescent="0.75"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</row>
    <row r="291" spans="4:87" x14ac:dyDescent="0.75"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</row>
    <row r="292" spans="4:87" x14ac:dyDescent="0.75"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</row>
    <row r="293" spans="4:87" x14ac:dyDescent="0.75"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</row>
    <row r="294" spans="4:87" x14ac:dyDescent="0.75"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</row>
    <row r="295" spans="4:87" x14ac:dyDescent="0.75"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</row>
    <row r="296" spans="4:87" x14ac:dyDescent="0.75"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</row>
    <row r="297" spans="4:87" x14ac:dyDescent="0.75"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</row>
    <row r="298" spans="4:87" x14ac:dyDescent="0.75"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</row>
    <row r="299" spans="4:87" x14ac:dyDescent="0.75"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</row>
    <row r="300" spans="4:87" x14ac:dyDescent="0.75"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</row>
    <row r="301" spans="4:87" x14ac:dyDescent="0.75"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</row>
    <row r="302" spans="4:87" x14ac:dyDescent="0.75"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</row>
    <row r="303" spans="4:87" x14ac:dyDescent="0.75"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</row>
    <row r="304" spans="4:87" x14ac:dyDescent="0.75"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</row>
    <row r="305" spans="4:87" x14ac:dyDescent="0.75"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</row>
    <row r="306" spans="4:87" x14ac:dyDescent="0.75"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</row>
    <row r="307" spans="4:87" x14ac:dyDescent="0.75"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</row>
    <row r="308" spans="4:87" x14ac:dyDescent="0.75"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</row>
    <row r="309" spans="4:87" x14ac:dyDescent="0.75"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</row>
    <row r="310" spans="4:87" x14ac:dyDescent="0.75"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</row>
    <row r="311" spans="4:87" x14ac:dyDescent="0.75"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</row>
    <row r="312" spans="4:87" x14ac:dyDescent="0.75"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</row>
    <row r="313" spans="4:87" x14ac:dyDescent="0.75"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</row>
    <row r="314" spans="4:87" x14ac:dyDescent="0.75"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</row>
    <row r="315" spans="4:87" x14ac:dyDescent="0.75"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</row>
    <row r="316" spans="4:87" x14ac:dyDescent="0.75"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</row>
    <row r="317" spans="4:87" x14ac:dyDescent="0.75"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</row>
    <row r="318" spans="4:87" x14ac:dyDescent="0.75"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</row>
    <row r="319" spans="4:87" x14ac:dyDescent="0.75"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</row>
    <row r="320" spans="4:87" x14ac:dyDescent="0.75"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</row>
    <row r="321" spans="4:87" x14ac:dyDescent="0.75"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</row>
    <row r="322" spans="4:87" x14ac:dyDescent="0.75"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</row>
    <row r="323" spans="4:87" x14ac:dyDescent="0.75"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</row>
    <row r="324" spans="4:87" x14ac:dyDescent="0.75"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</row>
    <row r="325" spans="4:87" x14ac:dyDescent="0.75"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</row>
    <row r="326" spans="4:87" x14ac:dyDescent="0.75"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</row>
    <row r="327" spans="4:87" x14ac:dyDescent="0.75"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</row>
    <row r="328" spans="4:87" x14ac:dyDescent="0.75"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</row>
    <row r="329" spans="4:87" x14ac:dyDescent="0.75"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</row>
    <row r="330" spans="4:87" x14ac:dyDescent="0.75"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</row>
    <row r="331" spans="4:87" x14ac:dyDescent="0.75"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</row>
    <row r="332" spans="4:87" x14ac:dyDescent="0.75"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</row>
    <row r="333" spans="4:87" x14ac:dyDescent="0.75"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</row>
    <row r="334" spans="4:87" x14ac:dyDescent="0.75"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</row>
    <row r="335" spans="4:87" x14ac:dyDescent="0.75"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</row>
    <row r="336" spans="4:87" x14ac:dyDescent="0.75"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</row>
    <row r="337" spans="4:87" x14ac:dyDescent="0.75"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</row>
    <row r="338" spans="4:87" x14ac:dyDescent="0.75"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</row>
    <row r="339" spans="4:87" x14ac:dyDescent="0.75"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</row>
    <row r="340" spans="4:87" x14ac:dyDescent="0.75"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</row>
    <row r="341" spans="4:87" x14ac:dyDescent="0.75"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</row>
    <row r="342" spans="4:87" x14ac:dyDescent="0.75"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</row>
    <row r="343" spans="4:87" x14ac:dyDescent="0.75"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</row>
    <row r="344" spans="4:87" x14ac:dyDescent="0.75"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</row>
    <row r="345" spans="4:87" x14ac:dyDescent="0.75"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</row>
    <row r="346" spans="4:87" x14ac:dyDescent="0.75"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</row>
    <row r="347" spans="4:87" x14ac:dyDescent="0.75"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</row>
    <row r="348" spans="4:87" x14ac:dyDescent="0.75"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</row>
    <row r="349" spans="4:87" x14ac:dyDescent="0.75"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</row>
    <row r="350" spans="4:87" x14ac:dyDescent="0.75"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</row>
    <row r="351" spans="4:87" x14ac:dyDescent="0.75"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</row>
    <row r="352" spans="4:87" x14ac:dyDescent="0.75"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</row>
    <row r="353" spans="4:87" x14ac:dyDescent="0.75"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</row>
    <row r="354" spans="4:87" x14ac:dyDescent="0.75"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</row>
    <row r="355" spans="4:87" x14ac:dyDescent="0.75"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</row>
    <row r="356" spans="4:87" x14ac:dyDescent="0.75"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</row>
    <row r="357" spans="4:87" x14ac:dyDescent="0.75"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</row>
    <row r="358" spans="4:87" x14ac:dyDescent="0.75"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</row>
    <row r="359" spans="4:87" x14ac:dyDescent="0.75"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</row>
    <row r="360" spans="4:87" x14ac:dyDescent="0.75"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</row>
    <row r="361" spans="4:87" x14ac:dyDescent="0.75"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</row>
    <row r="362" spans="4:87" x14ac:dyDescent="0.75"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</row>
    <row r="363" spans="4:87" x14ac:dyDescent="0.75"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</row>
    <row r="364" spans="4:87" x14ac:dyDescent="0.75"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</row>
    <row r="365" spans="4:87" x14ac:dyDescent="0.75"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</row>
    <row r="366" spans="4:87" x14ac:dyDescent="0.75"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</row>
    <row r="367" spans="4:87" x14ac:dyDescent="0.75"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</row>
    <row r="368" spans="4:87" x14ac:dyDescent="0.75"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</row>
    <row r="369" spans="4:87" x14ac:dyDescent="0.75"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</row>
    <row r="370" spans="4:87" x14ac:dyDescent="0.75"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</row>
    <row r="371" spans="4:87" x14ac:dyDescent="0.75"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</row>
    <row r="372" spans="4:87" x14ac:dyDescent="0.75"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</row>
    <row r="373" spans="4:87" x14ac:dyDescent="0.75"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</row>
    <row r="374" spans="4:87" x14ac:dyDescent="0.75"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</row>
    <row r="375" spans="4:87" x14ac:dyDescent="0.75"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</row>
    <row r="376" spans="4:87" x14ac:dyDescent="0.75"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</row>
    <row r="377" spans="4:87" x14ac:dyDescent="0.75"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</row>
    <row r="378" spans="4:87" x14ac:dyDescent="0.75"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</row>
    <row r="379" spans="4:87" x14ac:dyDescent="0.75"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</row>
    <row r="380" spans="4:87" x14ac:dyDescent="0.75"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</row>
    <row r="381" spans="4:87" x14ac:dyDescent="0.75"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</row>
    <row r="382" spans="4:87" x14ac:dyDescent="0.75"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</row>
    <row r="383" spans="4:87" x14ac:dyDescent="0.75"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</row>
    <row r="384" spans="4:87" x14ac:dyDescent="0.75"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</row>
    <row r="385" spans="4:87" x14ac:dyDescent="0.75"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</row>
    <row r="386" spans="4:87" x14ac:dyDescent="0.75"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</row>
    <row r="387" spans="4:87" x14ac:dyDescent="0.75"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</row>
    <row r="388" spans="4:87" x14ac:dyDescent="0.75"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</row>
    <row r="389" spans="4:87" x14ac:dyDescent="0.75"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</row>
    <row r="390" spans="4:87" x14ac:dyDescent="0.75"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</row>
    <row r="391" spans="4:87" x14ac:dyDescent="0.75"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</row>
    <row r="392" spans="4:87" x14ac:dyDescent="0.75"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</row>
    <row r="393" spans="4:87" x14ac:dyDescent="0.75"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</row>
    <row r="394" spans="4:87" x14ac:dyDescent="0.75"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</row>
    <row r="395" spans="4:87" x14ac:dyDescent="0.75"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</row>
    <row r="396" spans="4:87" x14ac:dyDescent="0.75"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</row>
    <row r="397" spans="4:87" x14ac:dyDescent="0.75"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</row>
    <row r="398" spans="4:87" x14ac:dyDescent="0.75"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</row>
    <row r="399" spans="4:87" x14ac:dyDescent="0.75"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</row>
    <row r="400" spans="4:87" x14ac:dyDescent="0.75"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</row>
    <row r="401" spans="4:87" x14ac:dyDescent="0.75"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</row>
    <row r="402" spans="4:87" x14ac:dyDescent="0.75"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</row>
    <row r="403" spans="4:87" x14ac:dyDescent="0.75"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</row>
    <row r="404" spans="4:87" x14ac:dyDescent="0.75"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</row>
    <row r="405" spans="4:87" x14ac:dyDescent="0.75"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</row>
    <row r="406" spans="4:87" x14ac:dyDescent="0.75"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</row>
    <row r="407" spans="4:87" x14ac:dyDescent="0.75"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</row>
    <row r="408" spans="4:87" x14ac:dyDescent="0.75"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</row>
    <row r="409" spans="4:87" x14ac:dyDescent="0.75"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</row>
    <row r="410" spans="4:87" x14ac:dyDescent="0.75"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</row>
    <row r="411" spans="4:87" x14ac:dyDescent="0.75"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</row>
    <row r="412" spans="4:87" x14ac:dyDescent="0.75"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</row>
    <row r="413" spans="4:87" x14ac:dyDescent="0.75"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</row>
    <row r="414" spans="4:87" x14ac:dyDescent="0.75"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</row>
    <row r="415" spans="4:87" x14ac:dyDescent="0.75"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</row>
    <row r="416" spans="4:87" x14ac:dyDescent="0.75"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</row>
    <row r="417" spans="4:87" x14ac:dyDescent="0.75"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</row>
    <row r="418" spans="4:87" x14ac:dyDescent="0.75"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</row>
    <row r="419" spans="4:87" x14ac:dyDescent="0.75"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</row>
    <row r="420" spans="4:87" x14ac:dyDescent="0.75"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</row>
    <row r="421" spans="4:87" x14ac:dyDescent="0.75"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</row>
    <row r="422" spans="4:87" x14ac:dyDescent="0.75"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</row>
    <row r="423" spans="4:87" x14ac:dyDescent="0.75"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</row>
    <row r="424" spans="4:87" x14ac:dyDescent="0.75"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</row>
    <row r="425" spans="4:87" x14ac:dyDescent="0.75"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</row>
    <row r="426" spans="4:87" x14ac:dyDescent="0.75"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</row>
    <row r="427" spans="4:87" x14ac:dyDescent="0.75"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</row>
    <row r="428" spans="4:87" x14ac:dyDescent="0.75"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</row>
    <row r="429" spans="4:87" x14ac:dyDescent="0.75"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</row>
    <row r="430" spans="4:87" x14ac:dyDescent="0.75"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</row>
    <row r="431" spans="4:87" x14ac:dyDescent="0.75"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</row>
    <row r="432" spans="4:87" x14ac:dyDescent="0.75"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</row>
    <row r="433" spans="4:87" x14ac:dyDescent="0.75"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</row>
    <row r="434" spans="4:87" x14ac:dyDescent="0.75"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</row>
    <row r="435" spans="4:87" x14ac:dyDescent="0.75"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</row>
    <row r="436" spans="4:87" x14ac:dyDescent="0.75"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</row>
    <row r="437" spans="4:87" x14ac:dyDescent="0.75"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</row>
    <row r="438" spans="4:87" x14ac:dyDescent="0.75"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</row>
    <row r="439" spans="4:87" x14ac:dyDescent="0.75"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</row>
    <row r="440" spans="4:87" x14ac:dyDescent="0.75"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</row>
    <row r="441" spans="4:87" x14ac:dyDescent="0.75"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</row>
    <row r="442" spans="4:87" x14ac:dyDescent="0.75"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</row>
    <row r="443" spans="4:87" x14ac:dyDescent="0.75"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</row>
    <row r="444" spans="4:87" x14ac:dyDescent="0.75"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</row>
    <row r="445" spans="4:87" x14ac:dyDescent="0.75"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</row>
    <row r="446" spans="4:87" x14ac:dyDescent="0.75"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</row>
    <row r="447" spans="4:87" x14ac:dyDescent="0.75"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</row>
    <row r="448" spans="4:87" x14ac:dyDescent="0.75"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</row>
    <row r="449" spans="4:87" x14ac:dyDescent="0.75"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</row>
    <row r="450" spans="4:87" x14ac:dyDescent="0.75"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</row>
    <row r="451" spans="4:87" x14ac:dyDescent="0.75"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</row>
    <row r="452" spans="4:87" x14ac:dyDescent="0.75"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</row>
    <row r="453" spans="4:87" x14ac:dyDescent="0.75"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</row>
    <row r="454" spans="4:87" x14ac:dyDescent="0.75"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</row>
    <row r="455" spans="4:87" x14ac:dyDescent="0.75"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</row>
    <row r="456" spans="4:87" x14ac:dyDescent="0.75"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</row>
    <row r="457" spans="4:87" x14ac:dyDescent="0.75"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</row>
    <row r="458" spans="4:87" x14ac:dyDescent="0.75"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</row>
    <row r="459" spans="4:87" x14ac:dyDescent="0.75"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</row>
    <row r="460" spans="4:87" x14ac:dyDescent="0.75"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</row>
    <row r="461" spans="4:87" x14ac:dyDescent="0.75"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</row>
    <row r="462" spans="4:87" x14ac:dyDescent="0.75"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</row>
    <row r="463" spans="4:87" x14ac:dyDescent="0.75"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</row>
    <row r="464" spans="4:87" x14ac:dyDescent="0.75"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</row>
    <row r="465" spans="4:87" x14ac:dyDescent="0.75"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</row>
    <row r="466" spans="4:87" x14ac:dyDescent="0.75"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</row>
    <row r="467" spans="4:87" x14ac:dyDescent="0.75"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</row>
    <row r="468" spans="4:87" x14ac:dyDescent="0.75"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</row>
    <row r="469" spans="4:87" x14ac:dyDescent="0.75"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</row>
    <row r="470" spans="4:87" x14ac:dyDescent="0.75"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</row>
    <row r="471" spans="4:87" x14ac:dyDescent="0.75"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</row>
    <row r="472" spans="4:87" x14ac:dyDescent="0.75"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</row>
    <row r="473" spans="4:87" x14ac:dyDescent="0.75"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</row>
    <row r="474" spans="4:87" x14ac:dyDescent="0.75"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</row>
    <row r="475" spans="4:87" x14ac:dyDescent="0.75"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</row>
    <row r="476" spans="4:87" x14ac:dyDescent="0.75"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</row>
    <row r="477" spans="4:87" x14ac:dyDescent="0.75"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</row>
    <row r="478" spans="4:87" x14ac:dyDescent="0.75"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</row>
    <row r="479" spans="4:87" x14ac:dyDescent="0.75"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</row>
    <row r="480" spans="4:87" x14ac:dyDescent="0.75"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</row>
    <row r="481" spans="4:87" x14ac:dyDescent="0.75"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</row>
    <row r="482" spans="4:87" x14ac:dyDescent="0.75"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</row>
    <row r="483" spans="4:87" x14ac:dyDescent="0.75"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</row>
    <row r="484" spans="4:87" x14ac:dyDescent="0.75"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</row>
    <row r="485" spans="4:87" x14ac:dyDescent="0.75"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</row>
    <row r="486" spans="4:87" x14ac:dyDescent="0.75"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</row>
    <row r="487" spans="4:87" x14ac:dyDescent="0.75"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</row>
    <row r="488" spans="4:87" x14ac:dyDescent="0.75"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</row>
    <row r="489" spans="4:87" x14ac:dyDescent="0.75"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</row>
    <row r="490" spans="4:87" x14ac:dyDescent="0.75"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</row>
    <row r="491" spans="4:87" x14ac:dyDescent="0.75"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</row>
    <row r="492" spans="4:87" x14ac:dyDescent="0.75"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</row>
    <row r="493" spans="4:87" x14ac:dyDescent="0.75"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</row>
    <row r="494" spans="4:87" x14ac:dyDescent="0.75"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</row>
    <row r="495" spans="4:87" x14ac:dyDescent="0.75"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</row>
    <row r="496" spans="4:87" x14ac:dyDescent="0.75"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</row>
    <row r="497" spans="4:87" x14ac:dyDescent="0.75"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</row>
    <row r="498" spans="4:87" x14ac:dyDescent="0.75"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</row>
    <row r="499" spans="4:87" x14ac:dyDescent="0.75"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</row>
    <row r="500" spans="4:87" x14ac:dyDescent="0.75"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</row>
    <row r="501" spans="4:87" x14ac:dyDescent="0.75"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</row>
    <row r="502" spans="4:87" x14ac:dyDescent="0.75"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</row>
    <row r="503" spans="4:87" x14ac:dyDescent="0.75"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</row>
    <row r="504" spans="4:87" x14ac:dyDescent="0.75"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</row>
    <row r="505" spans="4:87" x14ac:dyDescent="0.75"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</row>
    <row r="506" spans="4:87" x14ac:dyDescent="0.75"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</row>
    <row r="507" spans="4:87" x14ac:dyDescent="0.75"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</row>
    <row r="508" spans="4:87" x14ac:dyDescent="0.75"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</row>
    <row r="509" spans="4:87" x14ac:dyDescent="0.75"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</row>
    <row r="510" spans="4:87" x14ac:dyDescent="0.75"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</row>
    <row r="511" spans="4:87" x14ac:dyDescent="0.75"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</row>
    <row r="512" spans="4:87" x14ac:dyDescent="0.75"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</row>
    <row r="513" spans="4:87" x14ac:dyDescent="0.75"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</row>
    <row r="514" spans="4:87" x14ac:dyDescent="0.75"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</row>
    <row r="515" spans="4:87" x14ac:dyDescent="0.75"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</row>
    <row r="516" spans="4:87" x14ac:dyDescent="0.75"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</row>
    <row r="517" spans="4:87" x14ac:dyDescent="0.75"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</row>
    <row r="518" spans="4:87" x14ac:dyDescent="0.75"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</row>
    <row r="519" spans="4:87" x14ac:dyDescent="0.75"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</row>
    <row r="520" spans="4:87" x14ac:dyDescent="0.75"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</row>
    <row r="521" spans="4:87" x14ac:dyDescent="0.75"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</row>
    <row r="522" spans="4:87" x14ac:dyDescent="0.75"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</row>
    <row r="523" spans="4:87" x14ac:dyDescent="0.75"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</row>
    <row r="524" spans="4:87" x14ac:dyDescent="0.75"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</row>
    <row r="525" spans="4:87" x14ac:dyDescent="0.75"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</row>
  </sheetData>
  <mergeCells count="113">
    <mergeCell ref="BV2:BW2"/>
    <mergeCell ref="BX2:BY2"/>
    <mergeCell ref="BX1:BY1"/>
    <mergeCell ref="BV1:BW1"/>
    <mergeCell ref="BP1:BQ1"/>
    <mergeCell ref="BP2:BQ2"/>
    <mergeCell ref="BR2:BS2"/>
    <mergeCell ref="BT2:BU2"/>
    <mergeCell ref="BR1:BS1"/>
    <mergeCell ref="BT1:BU1"/>
    <mergeCell ref="BH2:BI2"/>
    <mergeCell ref="BH1:BI1"/>
    <mergeCell ref="BL2:BM2"/>
    <mergeCell ref="BN2:BO2"/>
    <mergeCell ref="BJ2:BK2"/>
    <mergeCell ref="BJ1:BK1"/>
    <mergeCell ref="BL1:BM1"/>
    <mergeCell ref="BN1:BO1"/>
    <mergeCell ref="BB2:BC2"/>
    <mergeCell ref="BD2:BE2"/>
    <mergeCell ref="BF2:BG2"/>
    <mergeCell ref="BB1:BC1"/>
    <mergeCell ref="BD1:BE1"/>
    <mergeCell ref="BF1:BG1"/>
    <mergeCell ref="AV1:AW1"/>
    <mergeCell ref="AX1:AY1"/>
    <mergeCell ref="AV2:AW2"/>
    <mergeCell ref="AX2:AY2"/>
    <mergeCell ref="AZ1:BA1"/>
    <mergeCell ref="AZ2:BA2"/>
    <mergeCell ref="AP2:AQ2"/>
    <mergeCell ref="AR2:AS2"/>
    <mergeCell ref="AT2:AU2"/>
    <mergeCell ref="AR1:AS1"/>
    <mergeCell ref="AP1:AQ1"/>
    <mergeCell ref="AT1:AU1"/>
    <mergeCell ref="R2:S2"/>
    <mergeCell ref="AF1:AG1"/>
    <mergeCell ref="AH1:AI1"/>
    <mergeCell ref="AJ1:AK1"/>
    <mergeCell ref="AL1:AM1"/>
    <mergeCell ref="AN1:AO1"/>
    <mergeCell ref="AF2:AG2"/>
    <mergeCell ref="AH2:AI2"/>
    <mergeCell ref="AJ2:AK2"/>
    <mergeCell ref="AL2:AM2"/>
    <mergeCell ref="AN2:AO2"/>
    <mergeCell ref="X1:Y1"/>
    <mergeCell ref="BZ1:CA1"/>
    <mergeCell ref="BZ2:CA2"/>
    <mergeCell ref="T2:U2"/>
    <mergeCell ref="T1:U1"/>
    <mergeCell ref="V1:W1"/>
    <mergeCell ref="V2:W2"/>
    <mergeCell ref="F2:G2"/>
    <mergeCell ref="F1:G1"/>
    <mergeCell ref="J1:K1"/>
    <mergeCell ref="L1:M1"/>
    <mergeCell ref="N1:O1"/>
    <mergeCell ref="J2:K2"/>
    <mergeCell ref="L2:M2"/>
    <mergeCell ref="N2:O2"/>
    <mergeCell ref="X2:Y2"/>
    <mergeCell ref="Z1:AA1"/>
    <mergeCell ref="Z2:AA2"/>
    <mergeCell ref="AB2:AC2"/>
    <mergeCell ref="AB1:AC1"/>
    <mergeCell ref="AD1:AE1"/>
    <mergeCell ref="AD2:AE2"/>
    <mergeCell ref="P1:Q1"/>
    <mergeCell ref="P2:Q2"/>
    <mergeCell ref="R1:S1"/>
    <mergeCell ref="D2:E2"/>
    <mergeCell ref="D1:E1"/>
    <mergeCell ref="H2:I2"/>
    <mergeCell ref="A238:A245"/>
    <mergeCell ref="A226:A237"/>
    <mergeCell ref="A217:A225"/>
    <mergeCell ref="A195:A201"/>
    <mergeCell ref="A202:A206"/>
    <mergeCell ref="A207:A216"/>
    <mergeCell ref="A174:A180"/>
    <mergeCell ref="A181:A187"/>
    <mergeCell ref="A188:A194"/>
    <mergeCell ref="A147:A151"/>
    <mergeCell ref="A152:A156"/>
    <mergeCell ref="A157:A161"/>
    <mergeCell ref="A162:A166"/>
    <mergeCell ref="A167:A173"/>
    <mergeCell ref="A142:A146"/>
    <mergeCell ref="A131:A141"/>
    <mergeCell ref="A124:A130"/>
    <mergeCell ref="A104:A108"/>
    <mergeCell ref="A109:A113"/>
    <mergeCell ref="A114:A118"/>
    <mergeCell ref="A119:A123"/>
    <mergeCell ref="A89:A96"/>
    <mergeCell ref="A97:A98"/>
    <mergeCell ref="A99:A103"/>
    <mergeCell ref="A1:C3"/>
    <mergeCell ref="A4:A5"/>
    <mergeCell ref="A6:A15"/>
    <mergeCell ref="A16:A18"/>
    <mergeCell ref="A82:A88"/>
    <mergeCell ref="A68:A74"/>
    <mergeCell ref="A75:A81"/>
    <mergeCell ref="A61:A67"/>
    <mergeCell ref="A40:A46"/>
    <mergeCell ref="A47:A53"/>
    <mergeCell ref="A54:A60"/>
    <mergeCell ref="A19:A25"/>
    <mergeCell ref="A26:A32"/>
    <mergeCell ref="A33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EF8A-CDB2-4B3B-92EA-CF7133CE86BC}">
  <dimension ref="A1:DI77"/>
  <sheetViews>
    <sheetView tabSelected="1" zoomScale="40" zoomScaleNormal="40" workbookViewId="0">
      <pane xSplit="1" ySplit="6" topLeftCell="B49" activePane="bottomRight" state="frozen"/>
      <selection pane="topRight" activeCell="B1" sqref="B1"/>
      <selection pane="bottomLeft" activeCell="A4" sqref="A4"/>
      <selection pane="bottomRight" activeCell="Y67" sqref="Y67"/>
    </sheetView>
  </sheetViews>
  <sheetFormatPr defaultRowHeight="14.75" x14ac:dyDescent="0.75"/>
  <cols>
    <col min="1" max="1" width="11.7265625" customWidth="1"/>
    <col min="4" max="4" width="7.36328125" customWidth="1"/>
    <col min="6" max="6" width="9.453125" customWidth="1"/>
    <col min="7" max="7" width="6.26953125" customWidth="1"/>
    <col min="8" max="8" width="8.7265625" customWidth="1"/>
    <col min="9" max="9" width="11.54296875" customWidth="1"/>
    <col min="10" max="10" width="7.76953125" customWidth="1"/>
    <col min="13" max="13" width="10.08984375" customWidth="1"/>
    <col min="16" max="16" width="6.953125" customWidth="1"/>
    <col min="19" max="19" width="7" customWidth="1"/>
    <col min="22" max="22" width="6.953125" customWidth="1"/>
    <col min="25" max="25" width="6.6796875" customWidth="1"/>
    <col min="28" max="28" width="10.54296875" customWidth="1"/>
    <col min="31" max="31" width="9.76953125" customWidth="1"/>
    <col min="32" max="32" width="9.1328125" bestFit="1" customWidth="1"/>
    <col min="34" max="34" width="6.953125" customWidth="1"/>
    <col min="37" max="37" width="6.81640625" customWidth="1"/>
    <col min="40" max="40" width="6.6328125" customWidth="1"/>
    <col min="43" max="43" width="6.86328125" customWidth="1"/>
    <col min="46" max="46" width="6.31640625" customWidth="1"/>
    <col min="49" max="49" width="6.36328125" customWidth="1"/>
    <col min="52" max="52" width="6.7265625" customWidth="1"/>
    <col min="55" max="55" width="7.76953125" customWidth="1"/>
    <col min="56" max="56" width="10.31640625" customWidth="1"/>
    <col min="57" max="57" width="12.1328125" customWidth="1"/>
    <col min="58" max="58" width="9.90625" customWidth="1"/>
    <col min="61" max="61" width="6.90625" customWidth="1"/>
    <col min="62" max="62" width="11.36328125" customWidth="1"/>
    <col min="63" max="63" width="9.953125" customWidth="1"/>
    <col min="64" max="64" width="9.08984375" customWidth="1"/>
    <col min="65" max="65" width="7.36328125" customWidth="1"/>
    <col min="66" max="66" width="10.04296875" customWidth="1"/>
    <col min="67" max="67" width="12.08984375" customWidth="1"/>
    <col min="68" max="68" width="5.86328125" customWidth="1"/>
    <col min="69" max="69" width="8.1328125" customWidth="1"/>
    <col min="70" max="70" width="8" customWidth="1"/>
    <col min="71" max="71" width="5.453125" customWidth="1"/>
    <col min="72" max="72" width="7.04296875" customWidth="1"/>
    <col min="73" max="73" width="9.453125" customWidth="1"/>
    <col min="74" max="74" width="6.31640625" customWidth="1"/>
    <col min="75" max="75" width="8.1796875" customWidth="1"/>
    <col min="76" max="76" width="8.1328125" customWidth="1"/>
    <col min="77" max="77" width="6.58984375" customWidth="1"/>
    <col min="78" max="78" width="7" customWidth="1"/>
    <col min="79" max="79" width="8.26953125" customWidth="1"/>
    <col min="80" max="80" width="7.04296875" customWidth="1"/>
    <col min="81" max="81" width="8.86328125" customWidth="1"/>
    <col min="82" max="82" width="8" customWidth="1"/>
    <col min="83" max="83" width="11.76953125" customWidth="1"/>
    <col min="85" max="85" width="10.36328125" customWidth="1"/>
    <col min="87" max="87" width="8.31640625" customWidth="1"/>
    <col min="88" max="88" width="10.1328125" customWidth="1"/>
    <col min="91" max="91" width="11.76953125" customWidth="1"/>
    <col min="92" max="92" width="7.54296875" customWidth="1"/>
    <col min="94" max="94" width="7.6796875" customWidth="1"/>
    <col min="95" max="95" width="7.58984375" customWidth="1"/>
    <col min="96" max="96" width="7.81640625" customWidth="1"/>
    <col min="97" max="97" width="8.6796875" customWidth="1"/>
    <col min="98" max="98" width="6.81640625" customWidth="1"/>
    <col min="99" max="99" width="8.7265625" customWidth="1"/>
    <col min="100" max="100" width="8.953125" customWidth="1"/>
    <col min="101" max="101" width="6.7265625" customWidth="1"/>
    <col min="102" max="102" width="7.953125" customWidth="1"/>
    <col min="103" max="103" width="7.54296875" customWidth="1"/>
    <col min="104" max="104" width="6.90625" customWidth="1"/>
    <col min="105" max="105" width="7.953125" customWidth="1"/>
    <col min="108" max="108" width="8.86328125" customWidth="1"/>
    <col min="111" max="111" width="6.953125" customWidth="1"/>
    <col min="112" max="112" width="11.5" customWidth="1"/>
    <col min="113" max="113" width="7.36328125" customWidth="1"/>
  </cols>
  <sheetData>
    <row r="1" spans="1:113" ht="35.4" customHeight="1" x14ac:dyDescent="0.75">
      <c r="B1" s="132" t="s">
        <v>238</v>
      </c>
    </row>
    <row r="2" spans="1:113" s="134" customFormat="1" ht="32.25" customHeight="1" x14ac:dyDescent="0.75">
      <c r="A2" s="200" t="s">
        <v>165</v>
      </c>
      <c r="B2" s="200"/>
      <c r="C2" s="200"/>
      <c r="D2" s="200"/>
      <c r="E2" s="200"/>
      <c r="F2" s="200"/>
      <c r="G2" s="137"/>
      <c r="H2" s="138"/>
      <c r="I2" s="136"/>
      <c r="J2" s="136"/>
      <c r="K2" s="136"/>
      <c r="L2" s="136"/>
      <c r="M2" s="136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BW2" s="135"/>
      <c r="BX2" s="135"/>
      <c r="BY2" s="135"/>
      <c r="BZ2" s="135"/>
      <c r="CA2" s="135"/>
      <c r="CU2" s="135"/>
      <c r="CV2" s="135"/>
      <c r="CW2" s="135"/>
      <c r="CX2" s="135"/>
      <c r="CY2" s="135"/>
    </row>
    <row r="3" spans="1:113" s="68" customFormat="1" ht="20.9" customHeight="1" x14ac:dyDescent="0.75">
      <c r="A3" s="90"/>
      <c r="B3" s="196" t="s">
        <v>175</v>
      </c>
      <c r="C3" s="196"/>
      <c r="D3" s="196"/>
      <c r="E3" s="190" t="s">
        <v>176</v>
      </c>
      <c r="F3" s="190"/>
      <c r="G3" s="190"/>
      <c r="H3" s="196" t="s">
        <v>177</v>
      </c>
      <c r="I3" s="196"/>
      <c r="J3" s="196"/>
      <c r="K3" s="190" t="s">
        <v>178</v>
      </c>
      <c r="L3" s="190"/>
      <c r="M3" s="190"/>
      <c r="N3" s="196" t="s">
        <v>179</v>
      </c>
      <c r="O3" s="196"/>
      <c r="P3" s="196"/>
      <c r="Q3" s="190" t="s">
        <v>180</v>
      </c>
      <c r="R3" s="190"/>
      <c r="S3" s="190"/>
      <c r="T3" s="196" t="s">
        <v>181</v>
      </c>
      <c r="U3" s="196"/>
      <c r="V3" s="196"/>
      <c r="W3" s="190" t="s">
        <v>182</v>
      </c>
      <c r="X3" s="190"/>
      <c r="Y3" s="190"/>
      <c r="Z3" s="196" t="s">
        <v>183</v>
      </c>
      <c r="AA3" s="196"/>
      <c r="AB3" s="196"/>
      <c r="AC3" s="190" t="s">
        <v>184</v>
      </c>
      <c r="AD3" s="190"/>
      <c r="AE3" s="190"/>
      <c r="AF3" s="196" t="s">
        <v>185</v>
      </c>
      <c r="AG3" s="196"/>
      <c r="AH3" s="196"/>
      <c r="AI3" s="190" t="s">
        <v>186</v>
      </c>
      <c r="AJ3" s="190"/>
      <c r="AK3" s="190"/>
      <c r="AL3" s="196" t="s">
        <v>187</v>
      </c>
      <c r="AM3" s="196"/>
      <c r="AN3" s="196"/>
      <c r="AO3" s="190" t="s">
        <v>188</v>
      </c>
      <c r="AP3" s="190"/>
      <c r="AQ3" s="190"/>
      <c r="AR3" s="196" t="s">
        <v>189</v>
      </c>
      <c r="AS3" s="196"/>
      <c r="AT3" s="196"/>
      <c r="AU3" s="190" t="s">
        <v>190</v>
      </c>
      <c r="AV3" s="190"/>
      <c r="AW3" s="190"/>
      <c r="AX3" s="196" t="s">
        <v>191</v>
      </c>
      <c r="AY3" s="196"/>
      <c r="AZ3" s="196"/>
      <c r="BA3" s="190" t="s">
        <v>192</v>
      </c>
      <c r="BB3" s="190"/>
      <c r="BC3" s="190"/>
      <c r="BD3" s="196" t="s">
        <v>193</v>
      </c>
      <c r="BE3" s="196"/>
      <c r="BF3" s="196"/>
      <c r="BG3" s="190" t="s">
        <v>194</v>
      </c>
      <c r="BH3" s="190"/>
      <c r="BI3" s="190"/>
      <c r="BJ3" s="191" t="s">
        <v>208</v>
      </c>
      <c r="BK3" s="191"/>
      <c r="BL3" s="191"/>
      <c r="BV3" s="192" t="s">
        <v>235</v>
      </c>
      <c r="BW3" s="192"/>
      <c r="BX3" s="192"/>
      <c r="BY3" s="192"/>
      <c r="BZ3" s="192"/>
      <c r="CA3" s="192"/>
      <c r="CT3" s="192" t="s">
        <v>236</v>
      </c>
      <c r="CU3" s="192"/>
      <c r="CV3" s="192"/>
      <c r="CW3" s="192"/>
      <c r="CX3" s="192"/>
      <c r="CY3" s="192"/>
    </row>
    <row r="4" spans="1:113" s="80" customFormat="1" ht="57.5" customHeight="1" x14ac:dyDescent="0.75">
      <c r="A4" s="165"/>
      <c r="B4" s="195" t="s">
        <v>166</v>
      </c>
      <c r="C4" s="195"/>
      <c r="D4" s="195"/>
      <c r="E4" s="193" t="s">
        <v>167</v>
      </c>
      <c r="F4" s="193"/>
      <c r="G4" s="193"/>
      <c r="H4" s="195" t="s">
        <v>168</v>
      </c>
      <c r="I4" s="195"/>
      <c r="J4" s="195"/>
      <c r="K4" s="193" t="s">
        <v>169</v>
      </c>
      <c r="L4" s="193"/>
      <c r="M4" s="193"/>
      <c r="N4" s="195" t="s">
        <v>170</v>
      </c>
      <c r="O4" s="195"/>
      <c r="P4" s="195"/>
      <c r="Q4" s="193" t="s">
        <v>171</v>
      </c>
      <c r="R4" s="193"/>
      <c r="S4" s="193"/>
      <c r="T4" s="195" t="s">
        <v>172</v>
      </c>
      <c r="U4" s="195"/>
      <c r="V4" s="195"/>
      <c r="W4" s="193" t="s">
        <v>173</v>
      </c>
      <c r="X4" s="193"/>
      <c r="Y4" s="193"/>
      <c r="Z4" s="195" t="s">
        <v>198</v>
      </c>
      <c r="AA4" s="195"/>
      <c r="AB4" s="195"/>
      <c r="AC4" s="193" t="s">
        <v>199</v>
      </c>
      <c r="AD4" s="193"/>
      <c r="AE4" s="193"/>
      <c r="AF4" s="195" t="s">
        <v>174</v>
      </c>
      <c r="AG4" s="195"/>
      <c r="AH4" s="195"/>
      <c r="AI4" s="193" t="s">
        <v>195</v>
      </c>
      <c r="AJ4" s="193"/>
      <c r="AK4" s="193"/>
      <c r="AL4" s="195" t="s">
        <v>196</v>
      </c>
      <c r="AM4" s="195"/>
      <c r="AN4" s="195"/>
      <c r="AO4" s="193" t="s">
        <v>206</v>
      </c>
      <c r="AP4" s="193"/>
      <c r="AQ4" s="193"/>
      <c r="AR4" s="195" t="s">
        <v>201</v>
      </c>
      <c r="AS4" s="195"/>
      <c r="AT4" s="195"/>
      <c r="AU4" s="193" t="s">
        <v>200</v>
      </c>
      <c r="AV4" s="193"/>
      <c r="AW4" s="193"/>
      <c r="AX4" s="195" t="s">
        <v>197</v>
      </c>
      <c r="AY4" s="195"/>
      <c r="AZ4" s="195"/>
      <c r="BA4" s="193" t="s">
        <v>204</v>
      </c>
      <c r="BB4" s="193"/>
      <c r="BC4" s="193"/>
      <c r="BD4" s="195" t="s">
        <v>203</v>
      </c>
      <c r="BE4" s="195"/>
      <c r="BF4" s="195"/>
      <c r="BG4" s="193" t="s">
        <v>205</v>
      </c>
      <c r="BH4" s="193"/>
      <c r="BI4" s="193"/>
      <c r="BJ4" s="194" t="s">
        <v>233</v>
      </c>
      <c r="BK4" s="194"/>
      <c r="BL4" s="194"/>
      <c r="BO4"/>
      <c r="BP4" s="203" t="s">
        <v>209</v>
      </c>
      <c r="BQ4" s="203"/>
      <c r="BR4" s="203"/>
      <c r="BS4" s="205" t="s">
        <v>210</v>
      </c>
      <c r="BT4" s="205"/>
      <c r="BU4" s="205"/>
      <c r="BV4" s="196" t="s">
        <v>211</v>
      </c>
      <c r="BW4" s="196"/>
      <c r="BX4" s="196"/>
      <c r="BY4" s="206" t="s">
        <v>212</v>
      </c>
      <c r="BZ4" s="206"/>
      <c r="CA4" s="206"/>
      <c r="CB4" s="196" t="s">
        <v>213</v>
      </c>
      <c r="CC4" s="196"/>
      <c r="CD4" s="196"/>
      <c r="CE4" s="201" t="s">
        <v>214</v>
      </c>
      <c r="CF4" s="201"/>
      <c r="CG4" s="202" t="s">
        <v>215</v>
      </c>
      <c r="CH4" s="203"/>
      <c r="CI4" s="203"/>
      <c r="CJ4" s="204" t="s">
        <v>216</v>
      </c>
      <c r="CK4" s="204"/>
      <c r="CM4"/>
      <c r="CN4" s="203" t="s">
        <v>209</v>
      </c>
      <c r="CO4" s="203"/>
      <c r="CP4" s="203"/>
      <c r="CQ4" s="205" t="s">
        <v>210</v>
      </c>
      <c r="CR4" s="205"/>
      <c r="CS4" s="205"/>
      <c r="CT4" s="196" t="s">
        <v>211</v>
      </c>
      <c r="CU4" s="196"/>
      <c r="CV4" s="196"/>
      <c r="CW4" s="206" t="s">
        <v>212</v>
      </c>
      <c r="CX4" s="206"/>
      <c r="CY4" s="206"/>
      <c r="CZ4" s="196" t="s">
        <v>213</v>
      </c>
      <c r="DA4" s="196"/>
      <c r="DB4" s="196"/>
      <c r="DC4" s="201" t="s">
        <v>214</v>
      </c>
      <c r="DD4" s="201"/>
      <c r="DE4" s="202" t="s">
        <v>215</v>
      </c>
      <c r="DF4" s="203"/>
      <c r="DG4" s="203"/>
      <c r="DH4" s="204" t="s">
        <v>216</v>
      </c>
      <c r="DI4" s="204"/>
    </row>
    <row r="5" spans="1:113" s="80" customFormat="1" ht="14.4" customHeight="1" x14ac:dyDescent="0.75">
      <c r="A5" s="92"/>
      <c r="B5" s="198">
        <v>0.03</v>
      </c>
      <c r="C5" s="195"/>
      <c r="D5" s="195"/>
      <c r="E5" s="199">
        <v>0.01</v>
      </c>
      <c r="F5" s="193"/>
      <c r="G5" s="193"/>
      <c r="H5" s="198">
        <v>0.01</v>
      </c>
      <c r="I5" s="195"/>
      <c r="J5" s="195"/>
      <c r="K5" s="199">
        <v>0.01</v>
      </c>
      <c r="L5" s="193"/>
      <c r="M5" s="193"/>
      <c r="N5" s="198">
        <v>0.01</v>
      </c>
      <c r="O5" s="195"/>
      <c r="P5" s="195"/>
      <c r="Q5" s="199">
        <v>0.01</v>
      </c>
      <c r="R5" s="193"/>
      <c r="S5" s="193"/>
      <c r="T5" s="198">
        <v>0.02</v>
      </c>
      <c r="U5" s="195"/>
      <c r="V5" s="195"/>
      <c r="W5" s="199">
        <v>0.08</v>
      </c>
      <c r="X5" s="193"/>
      <c r="Y5" s="193"/>
      <c r="Z5" s="198">
        <v>0.05</v>
      </c>
      <c r="AA5" s="195"/>
      <c r="AB5" s="195"/>
      <c r="AC5" s="199">
        <v>0.05</v>
      </c>
      <c r="AD5" s="193"/>
      <c r="AE5" s="193"/>
      <c r="AF5" s="198">
        <v>0.08</v>
      </c>
      <c r="AG5" s="195"/>
      <c r="AH5" s="195"/>
      <c r="AI5" s="199">
        <v>0.08</v>
      </c>
      <c r="AJ5" s="193"/>
      <c r="AK5" s="193"/>
      <c r="AL5" s="198">
        <v>0.08</v>
      </c>
      <c r="AM5" s="195"/>
      <c r="AN5" s="195"/>
      <c r="AO5" s="199">
        <v>0.12</v>
      </c>
      <c r="AP5" s="193"/>
      <c r="AQ5" s="193"/>
      <c r="AR5" s="198">
        <v>0.03</v>
      </c>
      <c r="AS5" s="195"/>
      <c r="AT5" s="195"/>
      <c r="AU5" s="199">
        <v>0.03</v>
      </c>
      <c r="AV5" s="193"/>
      <c r="AW5" s="193"/>
      <c r="AX5" s="198">
        <v>0.12</v>
      </c>
      <c r="AY5" s="195"/>
      <c r="AZ5" s="195"/>
      <c r="BA5" s="199">
        <v>0.03</v>
      </c>
      <c r="BB5" s="193"/>
      <c r="BC5" s="193"/>
      <c r="BD5" s="198">
        <v>0.05</v>
      </c>
      <c r="BE5" s="195"/>
      <c r="BF5" s="195"/>
      <c r="BG5" s="199">
        <v>0.1</v>
      </c>
      <c r="BH5" s="193"/>
      <c r="BI5" s="193"/>
      <c r="BJ5" s="194"/>
      <c r="BK5" s="194"/>
      <c r="BL5" s="194"/>
      <c r="BO5"/>
      <c r="BP5" s="213">
        <v>0.05</v>
      </c>
      <c r="BQ5" s="213"/>
      <c r="BR5" s="213"/>
      <c r="BS5" s="214">
        <v>0.25</v>
      </c>
      <c r="BT5" s="214"/>
      <c r="BU5" s="214"/>
      <c r="BV5" s="213">
        <v>0.3</v>
      </c>
      <c r="BW5" s="213"/>
      <c r="BX5" s="213"/>
      <c r="BY5" s="214">
        <v>0.05</v>
      </c>
      <c r="BZ5" s="214"/>
      <c r="CA5" s="214"/>
      <c r="CB5" s="213">
        <v>0.1</v>
      </c>
      <c r="CC5" s="213"/>
      <c r="CD5" s="213"/>
      <c r="CE5" s="207">
        <v>0.75</v>
      </c>
      <c r="CF5" s="208"/>
      <c r="CG5" s="209">
        <v>0.25</v>
      </c>
      <c r="CH5" s="210"/>
      <c r="CI5" s="210"/>
      <c r="CJ5" s="211">
        <v>1</v>
      </c>
      <c r="CK5" s="212"/>
      <c r="CM5"/>
      <c r="CN5" s="213">
        <v>0</v>
      </c>
      <c r="CO5" s="213"/>
      <c r="CP5" s="213"/>
      <c r="CQ5" s="214">
        <v>0.25</v>
      </c>
      <c r="CR5" s="214"/>
      <c r="CS5" s="214"/>
      <c r="CT5" s="213">
        <v>0.35</v>
      </c>
      <c r="CU5" s="213"/>
      <c r="CV5" s="213"/>
      <c r="CW5" s="214">
        <v>0</v>
      </c>
      <c r="CX5" s="214"/>
      <c r="CY5" s="214"/>
      <c r="CZ5" s="213">
        <v>0.15</v>
      </c>
      <c r="DA5" s="213"/>
      <c r="DB5" s="213"/>
      <c r="DC5" s="207">
        <v>0.75</v>
      </c>
      <c r="DD5" s="208"/>
      <c r="DE5" s="209">
        <v>0.25</v>
      </c>
      <c r="DF5" s="210"/>
      <c r="DG5" s="210"/>
      <c r="DH5" s="211">
        <v>1</v>
      </c>
      <c r="DI5" s="212"/>
    </row>
    <row r="6" spans="1:113" x14ac:dyDescent="0.75">
      <c r="A6" s="71"/>
      <c r="B6" s="77" t="s">
        <v>154</v>
      </c>
      <c r="C6" s="77" t="s">
        <v>146</v>
      </c>
      <c r="D6" s="77" t="s">
        <v>155</v>
      </c>
      <c r="E6" s="74" t="s">
        <v>154</v>
      </c>
      <c r="F6" s="74" t="s">
        <v>146</v>
      </c>
      <c r="G6" s="74" t="s">
        <v>155</v>
      </c>
      <c r="H6" s="77" t="s">
        <v>154</v>
      </c>
      <c r="I6" s="77" t="s">
        <v>146</v>
      </c>
      <c r="J6" s="77" t="s">
        <v>155</v>
      </c>
      <c r="K6" s="74" t="s">
        <v>154</v>
      </c>
      <c r="L6" s="74" t="s">
        <v>146</v>
      </c>
      <c r="M6" s="74" t="s">
        <v>155</v>
      </c>
      <c r="N6" s="77" t="s">
        <v>154</v>
      </c>
      <c r="O6" s="77" t="s">
        <v>146</v>
      </c>
      <c r="P6" s="77" t="s">
        <v>155</v>
      </c>
      <c r="Q6" s="74" t="s">
        <v>154</v>
      </c>
      <c r="R6" s="74" t="s">
        <v>146</v>
      </c>
      <c r="S6" s="74" t="s">
        <v>155</v>
      </c>
      <c r="T6" s="77" t="s">
        <v>154</v>
      </c>
      <c r="U6" s="77" t="s">
        <v>146</v>
      </c>
      <c r="V6" s="77" t="s">
        <v>155</v>
      </c>
      <c r="W6" s="74" t="s">
        <v>154</v>
      </c>
      <c r="X6" s="74" t="s">
        <v>146</v>
      </c>
      <c r="Y6" s="74" t="s">
        <v>155</v>
      </c>
      <c r="Z6" s="77" t="s">
        <v>154</v>
      </c>
      <c r="AA6" s="77" t="s">
        <v>146</v>
      </c>
      <c r="AB6" s="77" t="s">
        <v>155</v>
      </c>
      <c r="AC6" s="74" t="s">
        <v>154</v>
      </c>
      <c r="AD6" s="74" t="s">
        <v>146</v>
      </c>
      <c r="AE6" s="74" t="s">
        <v>155</v>
      </c>
      <c r="AF6" s="77" t="s">
        <v>154</v>
      </c>
      <c r="AG6" s="77" t="s">
        <v>146</v>
      </c>
      <c r="AH6" s="77" t="s">
        <v>155</v>
      </c>
      <c r="AI6" s="74" t="s">
        <v>154</v>
      </c>
      <c r="AJ6" s="74" t="s">
        <v>146</v>
      </c>
      <c r="AK6" s="74" t="s">
        <v>155</v>
      </c>
      <c r="AL6" s="77" t="s">
        <v>154</v>
      </c>
      <c r="AM6" s="77" t="s">
        <v>146</v>
      </c>
      <c r="AN6" s="77" t="s">
        <v>155</v>
      </c>
      <c r="AO6" s="74" t="s">
        <v>154</v>
      </c>
      <c r="AP6" s="74" t="s">
        <v>146</v>
      </c>
      <c r="AQ6" s="74" t="s">
        <v>155</v>
      </c>
      <c r="AR6" s="77" t="s">
        <v>154</v>
      </c>
      <c r="AS6" s="77" t="s">
        <v>146</v>
      </c>
      <c r="AT6" s="77" t="s">
        <v>155</v>
      </c>
      <c r="AU6" s="74" t="s">
        <v>154</v>
      </c>
      <c r="AV6" s="74" t="s">
        <v>146</v>
      </c>
      <c r="AW6" s="74" t="s">
        <v>155</v>
      </c>
      <c r="AX6" s="77" t="s">
        <v>154</v>
      </c>
      <c r="AY6" s="77" t="s">
        <v>146</v>
      </c>
      <c r="AZ6" s="77" t="s">
        <v>155</v>
      </c>
      <c r="BA6" s="74" t="s">
        <v>154</v>
      </c>
      <c r="BB6" s="74" t="s">
        <v>146</v>
      </c>
      <c r="BC6" s="74" t="s">
        <v>155</v>
      </c>
      <c r="BD6" s="77" t="s">
        <v>154</v>
      </c>
      <c r="BE6" s="77" t="s">
        <v>146</v>
      </c>
      <c r="BF6" s="77" t="s">
        <v>155</v>
      </c>
      <c r="BG6" s="74" t="s">
        <v>154</v>
      </c>
      <c r="BH6" s="74" t="s">
        <v>146</v>
      </c>
      <c r="BI6" s="74" t="s">
        <v>155</v>
      </c>
      <c r="BJ6" s="93" t="s">
        <v>232</v>
      </c>
      <c r="BK6" s="93" t="s">
        <v>146</v>
      </c>
      <c r="BL6" s="93" t="s">
        <v>155</v>
      </c>
      <c r="BP6" s="105" t="s">
        <v>155</v>
      </c>
      <c r="BQ6" s="105" t="s">
        <v>146</v>
      </c>
      <c r="BR6" s="105" t="s">
        <v>217</v>
      </c>
      <c r="BS6" s="106" t="s">
        <v>155</v>
      </c>
      <c r="BT6" s="106" t="s">
        <v>146</v>
      </c>
      <c r="BU6" s="106" t="s">
        <v>217</v>
      </c>
      <c r="BV6" s="105" t="s">
        <v>155</v>
      </c>
      <c r="BW6" s="105" t="s">
        <v>146</v>
      </c>
      <c r="BX6" s="105" t="s">
        <v>217</v>
      </c>
      <c r="BY6" s="106" t="s">
        <v>155</v>
      </c>
      <c r="BZ6" s="106" t="s">
        <v>146</v>
      </c>
      <c r="CA6" s="106" t="s">
        <v>217</v>
      </c>
      <c r="CB6" s="105" t="s">
        <v>155</v>
      </c>
      <c r="CC6" s="105" t="s">
        <v>146</v>
      </c>
      <c r="CD6" s="105" t="s">
        <v>217</v>
      </c>
      <c r="CE6" s="95" t="s">
        <v>218</v>
      </c>
      <c r="CF6" s="95" t="s">
        <v>155</v>
      </c>
      <c r="CG6" s="109" t="s">
        <v>219</v>
      </c>
      <c r="CH6" s="109" t="s">
        <v>217</v>
      </c>
      <c r="CI6" s="109" t="s">
        <v>155</v>
      </c>
      <c r="CJ6" s="126" t="s">
        <v>220</v>
      </c>
      <c r="CK6" s="126" t="s">
        <v>155</v>
      </c>
      <c r="CN6" s="105" t="s">
        <v>155</v>
      </c>
      <c r="CO6" s="105" t="s">
        <v>146</v>
      </c>
      <c r="CP6" s="105" t="s">
        <v>217</v>
      </c>
      <c r="CQ6" s="106" t="s">
        <v>155</v>
      </c>
      <c r="CR6" s="106" t="s">
        <v>146</v>
      </c>
      <c r="CS6" s="106" t="s">
        <v>217</v>
      </c>
      <c r="CT6" s="105" t="s">
        <v>155</v>
      </c>
      <c r="CU6" s="105" t="s">
        <v>146</v>
      </c>
      <c r="CV6" s="105" t="s">
        <v>217</v>
      </c>
      <c r="CW6" s="106" t="s">
        <v>155</v>
      </c>
      <c r="CX6" s="106" t="s">
        <v>146</v>
      </c>
      <c r="CY6" s="106" t="s">
        <v>217</v>
      </c>
      <c r="CZ6" s="105" t="s">
        <v>155</v>
      </c>
      <c r="DA6" s="105" t="s">
        <v>146</v>
      </c>
      <c r="DB6" s="105" t="s">
        <v>217</v>
      </c>
      <c r="DC6" s="107" t="s">
        <v>218</v>
      </c>
      <c r="DD6" s="107" t="s">
        <v>155</v>
      </c>
      <c r="DE6" s="108" t="s">
        <v>219</v>
      </c>
      <c r="DF6" s="108" t="s">
        <v>217</v>
      </c>
      <c r="DG6" s="108" t="s">
        <v>155</v>
      </c>
      <c r="DH6" s="126" t="s">
        <v>220</v>
      </c>
      <c r="DI6" s="126" t="s">
        <v>155</v>
      </c>
    </row>
    <row r="7" spans="1:113" ht="15.25" x14ac:dyDescent="0.85">
      <c r="A7" s="72" t="s">
        <v>16</v>
      </c>
      <c r="B7" s="78">
        <v>0.70199999999999996</v>
      </c>
      <c r="C7" s="79">
        <f>((B7-0.2724)/(0.8357-0.2724))*0.03</f>
        <v>2.2879460323096037E-2</v>
      </c>
      <c r="D7" s="78">
        <f>RANK(C7,C7:C44)</f>
        <v>11</v>
      </c>
      <c r="E7" s="82">
        <v>0.75990000000000002</v>
      </c>
      <c r="F7" s="76">
        <f>((E7-0.3736)/(0.8048-0.3736))*0.01</f>
        <v>8.9587198515769968E-3</v>
      </c>
      <c r="G7" s="75">
        <f>RANK(F7,F7:F44)</f>
        <v>4</v>
      </c>
      <c r="H7" s="84">
        <v>0.63280000000000003</v>
      </c>
      <c r="I7" s="79">
        <f>((H7-0.3606)/(0.7196-0.3606))*0.01</f>
        <v>7.582172701949861E-3</v>
      </c>
      <c r="J7" s="78">
        <f>RANK(I7,I7:I44)</f>
        <v>8</v>
      </c>
      <c r="K7" s="82">
        <v>0.7752</v>
      </c>
      <c r="L7" s="76">
        <f>((K7-0.3941)/(0.8436-0.3941))*0.01</f>
        <v>8.4783092324805329E-3</v>
      </c>
      <c r="M7" s="75">
        <f>RANK(L7,L7:L44)</f>
        <v>5</v>
      </c>
      <c r="N7" s="84">
        <v>0.73770000000000002</v>
      </c>
      <c r="O7" s="79">
        <f>((N7-0.3561)/(0.8256-0.3561))*0.01</f>
        <v>8.1277955271565495E-3</v>
      </c>
      <c r="P7" s="78">
        <f>RANK(O7,O7:O44)</f>
        <v>14</v>
      </c>
      <c r="Q7" s="82">
        <v>0.69869999999999999</v>
      </c>
      <c r="R7" s="76">
        <f>((Q7-0.4013)/(0.7482-0.4013))*0.01</f>
        <v>8.5730758143557229E-3</v>
      </c>
      <c r="S7" s="75">
        <f>RANK(R7,R7:R44)</f>
        <v>8</v>
      </c>
      <c r="T7" s="84">
        <v>0.83260000000000001</v>
      </c>
      <c r="U7" s="79">
        <f>((T7-0.5616)/(0.8933-0.5616))*0.02</f>
        <v>1.6340066324992464E-2</v>
      </c>
      <c r="V7" s="78">
        <f>RANK(U7,U7:U44)</f>
        <v>11</v>
      </c>
      <c r="W7" s="82">
        <v>0.56410000000000005</v>
      </c>
      <c r="X7" s="76">
        <f>((W7-0.3675)/(0.7115-0.3675))*0.08</f>
        <v>4.5720930232558146E-2</v>
      </c>
      <c r="Y7" s="75">
        <f>RANK(X7,X7:X44)</f>
        <v>14</v>
      </c>
      <c r="Z7" s="84">
        <v>0.77969999999999995</v>
      </c>
      <c r="AA7" s="79">
        <f>((Z7-0.5729)/(0.8413-0.5729))*0.05</f>
        <v>3.8524590163934419E-2</v>
      </c>
      <c r="AB7" s="78">
        <f>RANK(AA7,AA7:AA44)</f>
        <v>5</v>
      </c>
      <c r="AC7" s="82">
        <v>0.89190000000000003</v>
      </c>
      <c r="AD7" s="76">
        <f>((AC7-0.7325)/(0.9053-0.7325))*0.05</f>
        <v>4.6122685185185197E-2</v>
      </c>
      <c r="AE7" s="75">
        <f>RANK(AD7,AD7:AD44)</f>
        <v>3</v>
      </c>
      <c r="AF7" s="84">
        <v>0.75429999999999997</v>
      </c>
      <c r="AG7" s="79">
        <f>((AF7-0.4836)/(0.8601-0.4836))*0.08</f>
        <v>5.7519256308100931E-2</v>
      </c>
      <c r="AH7" s="78">
        <f>RANK(AG7,AG7:AG44)</f>
        <v>13</v>
      </c>
      <c r="AI7" s="82">
        <v>0.76739999999999997</v>
      </c>
      <c r="AJ7" s="76">
        <f>((AI7-0.2417)/(0.8637-0.2417))*0.08</f>
        <v>6.7614147909967837E-2</v>
      </c>
      <c r="AK7" s="75">
        <f>RANK(AJ7,AJ7:AJ44)</f>
        <v>13</v>
      </c>
      <c r="AL7" s="84">
        <v>0.75429999999999997</v>
      </c>
      <c r="AM7" s="79">
        <f>((AL7-0.4036)/(0.8433-0.4036))*0.08</f>
        <v>6.3807141232658612E-2</v>
      </c>
      <c r="AN7" s="78">
        <f>RANK(AM7,AM7:AM44)</f>
        <v>12</v>
      </c>
      <c r="AO7" s="82">
        <v>0.74160000000000004</v>
      </c>
      <c r="AP7" s="76">
        <f>((AO7-0.4146)/(0.9024-0.4146))*0.12</f>
        <v>8.0442804428044287E-2</v>
      </c>
      <c r="AQ7" s="75">
        <f>RANK(AP7,AP7:AP44)</f>
        <v>20</v>
      </c>
      <c r="AR7" s="84">
        <v>0.68489999999999995</v>
      </c>
      <c r="AS7" s="79">
        <f>((AR7-0.3378)/(0.779-0.3378))*0.03</f>
        <v>2.3601541251133267E-2</v>
      </c>
      <c r="AT7" s="78">
        <f>RANK(AS7,AS7:AS44)</f>
        <v>6</v>
      </c>
      <c r="AU7" s="82">
        <v>0.46539999999999998</v>
      </c>
      <c r="AV7" s="76">
        <f>((AU7-0.2317)/(0.6415-0.2317))*0.03</f>
        <v>1.710834553440703E-2</v>
      </c>
      <c r="AW7" s="75">
        <f>RANK(AV7,AV7:AV44)</f>
        <v>16</v>
      </c>
      <c r="AX7" s="84">
        <v>0.3044</v>
      </c>
      <c r="AY7" s="79">
        <f>((AX7-0.0662)/(0.3295-0.0662))*0.12</f>
        <v>0.10856057728826433</v>
      </c>
      <c r="AZ7" s="78">
        <f>RANK(AY7,AY7:AY44)</f>
        <v>3</v>
      </c>
      <c r="BA7" s="82">
        <v>0.1673</v>
      </c>
      <c r="BB7" s="76">
        <f>((BA7-0.1039)/(0.2381-0.1039))*0.03</f>
        <v>1.4172876304023845E-2</v>
      </c>
      <c r="BC7" s="75">
        <f>RANK(BB7,BB7:BB44)</f>
        <v>25</v>
      </c>
      <c r="BD7" s="84">
        <v>0.55720000000000003</v>
      </c>
      <c r="BE7" s="79">
        <f>((BD7-0.3695)/(0.7028-0.3695))*0.05</f>
        <v>2.8157815781578166E-2</v>
      </c>
      <c r="BF7" s="78">
        <f>RANK(BE7,BE7:BE44)</f>
        <v>11</v>
      </c>
      <c r="BG7" s="82">
        <v>0.1067</v>
      </c>
      <c r="BH7" s="76">
        <f>((BG7-0.0441)/(0.136-0.0441))*0.1</f>
        <v>6.811751904243743E-2</v>
      </c>
      <c r="BI7" s="75">
        <f>RANK(BH7,BH7:BH44)</f>
        <v>5</v>
      </c>
      <c r="BJ7" s="101">
        <f>SUM(C7,F7,I7,L7,O7,R7,U7,X7,AA7,AD7,AG7,AJ7,AM7,AP7,AS7,AV7,AY7,BB7,BE7,BH7)</f>
        <v>0.74040983043790165</v>
      </c>
      <c r="BK7" s="103">
        <f>((BJ7-0.193638)/(0.763267-0.193638))</f>
        <v>0.95987358515437526</v>
      </c>
      <c r="BL7" s="104">
        <f>RANK(BJ7,BJ7:BJ44)</f>
        <v>3</v>
      </c>
      <c r="BO7" s="110" t="s">
        <v>16</v>
      </c>
      <c r="BP7" s="111">
        <f>RANK(BQ7,BQ7:BQ44)</f>
        <v>34</v>
      </c>
      <c r="BQ7" s="112">
        <v>0.10169522</v>
      </c>
      <c r="BR7" s="113">
        <f>BQ7*0.05</f>
        <v>5.0847610000000001E-3</v>
      </c>
      <c r="BS7" s="114">
        <f>RANK(BT7,BT7:BT44)</f>
        <v>8</v>
      </c>
      <c r="BT7" s="115">
        <v>0.79461636286562098</v>
      </c>
      <c r="BU7" s="116">
        <f>BT7*0.25</f>
        <v>0.19865409071640525</v>
      </c>
      <c r="BV7" s="111">
        <f>RANK(BW7,BW7:BW44)</f>
        <v>3</v>
      </c>
      <c r="BW7" s="112">
        <v>0.70930232558139539</v>
      </c>
      <c r="BX7" s="113">
        <f>BW7*0.3</f>
        <v>0.21279069767441861</v>
      </c>
      <c r="BY7" s="114">
        <f>RANK(BZ7,BZ7:BZ44)</f>
        <v>6</v>
      </c>
      <c r="BZ7" s="115">
        <v>0.85853500000000005</v>
      </c>
      <c r="CA7" s="116">
        <f>BZ7*0.05</f>
        <v>4.2926750000000007E-2</v>
      </c>
      <c r="CB7" s="111">
        <f>RANK(CC7,CC7:CC44)</f>
        <v>33</v>
      </c>
      <c r="CC7" s="112">
        <v>0.17741795943956776</v>
      </c>
      <c r="CD7" s="113">
        <f t="shared" ref="CD7:CD44" si="0">CC7*0.1</f>
        <v>1.7741795943956775E-2</v>
      </c>
      <c r="CE7" s="118">
        <f t="shared" ref="CE7:CE44" si="1">(BR7+BU7+BX7+CA7+CD7)</f>
        <v>0.47719809533478064</v>
      </c>
      <c r="CF7" s="119">
        <f>RANK(CE7,CE7:CE44)</f>
        <v>4</v>
      </c>
      <c r="CG7" s="120">
        <v>0.68466896437601332</v>
      </c>
      <c r="CH7" s="121">
        <f>CG7*0.25</f>
        <v>0.17116724109400333</v>
      </c>
      <c r="CI7" s="122">
        <f>RANK(CG7,CG7:CG44)</f>
        <v>8</v>
      </c>
      <c r="CJ7" s="127">
        <f t="shared" ref="CJ7:CJ44" si="2">SUM(CE7+CH7)</f>
        <v>0.64836533642878402</v>
      </c>
      <c r="CK7" s="128">
        <f>RANK(CJ7,CJ7:CJ44)</f>
        <v>3</v>
      </c>
      <c r="CM7" s="110" t="s">
        <v>16</v>
      </c>
      <c r="CN7" s="111">
        <f>RANK(CO7,CO7:CO44)</f>
        <v>34</v>
      </c>
      <c r="CO7" s="112">
        <v>0.10169522</v>
      </c>
      <c r="CP7" s="113">
        <f>CO7*0</f>
        <v>0</v>
      </c>
      <c r="CQ7" s="114">
        <f>RANK(CR7,CR7:CR44)</f>
        <v>8</v>
      </c>
      <c r="CR7" s="115">
        <v>0.79461636286562098</v>
      </c>
      <c r="CS7" s="116">
        <f>CR7*0.25</f>
        <v>0.19865409071640525</v>
      </c>
      <c r="CT7" s="111">
        <f>RANK(CU7,CU7:CU44)</f>
        <v>3</v>
      </c>
      <c r="CU7" s="112">
        <v>0.70930232558139539</v>
      </c>
      <c r="CV7" s="113">
        <f>CU7*0.35</f>
        <v>0.24825581395348836</v>
      </c>
      <c r="CW7" s="114">
        <f>RANK(CX7,CX7:CX44)</f>
        <v>6</v>
      </c>
      <c r="CX7" s="115">
        <v>0.85853500000000005</v>
      </c>
      <c r="CY7" s="116">
        <f>CX7*0</f>
        <v>0</v>
      </c>
      <c r="CZ7" s="111">
        <f>RANK(DA7,DA7:DA44)</f>
        <v>33</v>
      </c>
      <c r="DA7" s="112">
        <v>0.17741795943956776</v>
      </c>
      <c r="DB7" s="113">
        <f>DA7*0.15</f>
        <v>2.6612693915935164E-2</v>
      </c>
      <c r="DC7" s="117">
        <f t="shared" ref="DC7:DC44" si="3">(CP7+CS7+CV7+CY7+DB7)</f>
        <v>0.47352259858582879</v>
      </c>
      <c r="DD7" s="119">
        <f>RANK(DC7,DC7:DC44)</f>
        <v>5</v>
      </c>
      <c r="DE7" s="120">
        <v>0.68466896437601332</v>
      </c>
      <c r="DF7" s="121">
        <f>DE7*0.25</f>
        <v>0.17116724109400333</v>
      </c>
      <c r="DG7" s="122">
        <f>RANK(DE7,DE7:DE44)</f>
        <v>8</v>
      </c>
      <c r="DH7" s="127">
        <f t="shared" ref="DH7:DH44" si="4">DC7+DF7</f>
        <v>0.64468983967983218</v>
      </c>
      <c r="DI7" s="128">
        <f>RANK(DH7,DH7:DH44)</f>
        <v>4</v>
      </c>
    </row>
    <row r="8" spans="1:113" ht="15.25" x14ac:dyDescent="0.85">
      <c r="A8" s="72" t="s">
        <v>18</v>
      </c>
      <c r="B8" s="78">
        <v>0.60040000000000004</v>
      </c>
      <c r="C8" s="79">
        <f t="shared" ref="C8:C44" si="5">((B8-0.2724)/(0.8357-0.2724))*0.03</f>
        <v>1.7468489259719513E-2</v>
      </c>
      <c r="D8" s="78">
        <f>RANK(C8,C7:C44)</f>
        <v>26</v>
      </c>
      <c r="E8" s="82">
        <v>0.80479999999999996</v>
      </c>
      <c r="F8" s="76">
        <f t="shared" ref="F8:F44" si="6">((E8-0.3736)/(0.8048-0.3736))*0.01</f>
        <v>0.01</v>
      </c>
      <c r="G8" s="75">
        <f>RANK(F8,F7:F44)</f>
        <v>1</v>
      </c>
      <c r="H8" s="84">
        <v>0.71960000000000002</v>
      </c>
      <c r="I8" s="79">
        <f t="shared" ref="I8:I44" si="7">((H8-0.3606)/(0.7196-0.3606))*0.01</f>
        <v>0.01</v>
      </c>
      <c r="J8" s="78">
        <f>RANK(I8,I7:I44)</f>
        <v>1</v>
      </c>
      <c r="K8" s="82">
        <v>0.75590000000000002</v>
      </c>
      <c r="L8" s="76">
        <f t="shared" ref="L8:L44" si="8">((K8-0.3941)/(0.8436-0.3941))*0.01</f>
        <v>8.0489432703003336E-3</v>
      </c>
      <c r="M8" s="75">
        <f>RANK(L8,L7:L44)</f>
        <v>10</v>
      </c>
      <c r="N8" s="84">
        <v>0.69710000000000005</v>
      </c>
      <c r="O8" s="79">
        <f t="shared" ref="O8:O44" si="9">((N8-0.3561)/(0.8256-0.3561))*0.01</f>
        <v>7.2630457933972326E-3</v>
      </c>
      <c r="P8" s="78">
        <f>RANK(O8,O7:O44)</f>
        <v>21</v>
      </c>
      <c r="Q8" s="82">
        <v>0.66859999999999997</v>
      </c>
      <c r="R8" s="76">
        <f t="shared" ref="R8:R44" si="10">((Q8-0.4013)/(0.7482-0.4013))*0.01</f>
        <v>7.7053906024791008E-3</v>
      </c>
      <c r="S8" s="75">
        <f>RANK(R8,R7:R44)</f>
        <v>11</v>
      </c>
      <c r="T8" s="84">
        <v>0.82540000000000002</v>
      </c>
      <c r="U8" s="79">
        <f t="shared" ref="U8:U44" si="11">((T8-0.5616)/(0.8933-0.5616))*0.02</f>
        <v>1.5905939101597832E-2</v>
      </c>
      <c r="V8" s="78">
        <f>RANK(U8,U7:U44)</f>
        <v>13</v>
      </c>
      <c r="W8" s="82">
        <v>0.5363</v>
      </c>
      <c r="X8" s="76">
        <f t="shared" ref="X8:X44" si="12">((W8-0.3675)/(0.7115-0.3675))*0.08</f>
        <v>3.9255813953488372E-2</v>
      </c>
      <c r="Y8" s="75">
        <f>RANK(X8,X7:X44)</f>
        <v>21</v>
      </c>
      <c r="Z8" s="84">
        <v>0.67249999999999999</v>
      </c>
      <c r="AA8" s="79">
        <f t="shared" ref="AA8:AA44" si="13">((Z8-0.5729)/(0.8413-0.5729))*0.05</f>
        <v>1.8554396423248881E-2</v>
      </c>
      <c r="AB8" s="78">
        <f>RANK(AA8,AA7:AA44)</f>
        <v>24</v>
      </c>
      <c r="AC8" s="82">
        <v>0.84299999999999997</v>
      </c>
      <c r="AD8" s="76">
        <f t="shared" ref="AD8:AD44" si="14">((AC8-0.7325)/(0.9053-0.7325))*0.05</f>
        <v>3.1973379629629615E-2</v>
      </c>
      <c r="AE8" s="75">
        <f>RANK(AD8,AD7:AD44)</f>
        <v>21</v>
      </c>
      <c r="AF8" s="84">
        <v>0.68769999999999998</v>
      </c>
      <c r="AG8" s="79">
        <f t="shared" ref="AG8:AG44" si="15">((AF8-0.4836)/(0.8601-0.4836))*0.08</f>
        <v>4.3367861885790171E-2</v>
      </c>
      <c r="AH8" s="78">
        <f>RANK(AG8,AG7:AG44)</f>
        <v>24</v>
      </c>
      <c r="AI8" s="82">
        <v>0.6956</v>
      </c>
      <c r="AJ8" s="76">
        <f t="shared" ref="AJ8:AJ44" si="16">((AI8-0.2417)/(0.8637-0.2417))*0.08</f>
        <v>5.8379421221864951E-2</v>
      </c>
      <c r="AK8" s="75">
        <f>RANK(AJ8,AJ7:AJ44)</f>
        <v>19</v>
      </c>
      <c r="AL8" s="84">
        <v>0.70889999999999997</v>
      </c>
      <c r="AM8" s="79">
        <f t="shared" ref="AM8:AM44" si="17">((AL8-0.4036)/(0.8433-0.4036))*0.08</f>
        <v>5.5546963838981112E-2</v>
      </c>
      <c r="AN8" s="78">
        <f>RANK(AM8,AM7:AM44)</f>
        <v>18</v>
      </c>
      <c r="AO8" s="82">
        <v>0.76339999999999997</v>
      </c>
      <c r="AP8" s="76">
        <f t="shared" ref="AP8:AP44" si="18">((AO8-0.4146)/(0.9024-0.4146))*0.12</f>
        <v>8.5805658056580553E-2</v>
      </c>
      <c r="AQ8" s="75">
        <f>RANK(AP8,AP7:AP44)</f>
        <v>18</v>
      </c>
      <c r="AR8" s="84">
        <v>0.66890000000000005</v>
      </c>
      <c r="AS8" s="79">
        <f t="shared" ref="AS8:AS39" si="19">((AR8-0.3378)/(0.779-0.3378))*0.03</f>
        <v>2.2513599274705351E-2</v>
      </c>
      <c r="AT8" s="78">
        <f>RANK(AS8,AS7:AS44)</f>
        <v>10</v>
      </c>
      <c r="AU8" s="82">
        <v>0.46639999999999998</v>
      </c>
      <c r="AV8" s="76">
        <f t="shared" ref="AV8:AV44" si="20">((AU8-0.2317)/(0.6415-0.2317))*0.03</f>
        <v>1.718155197657394E-2</v>
      </c>
      <c r="AW8" s="75">
        <f>RANK(AV8,AV7:AV44)</f>
        <v>15</v>
      </c>
      <c r="AX8" s="84">
        <v>0.2586</v>
      </c>
      <c r="AY8" s="79">
        <f t="shared" ref="AY8:AY44" si="21">((AX8-0.0662)/(0.3295-0.0662))*0.12</f>
        <v>8.7687048993543487E-2</v>
      </c>
      <c r="AZ8" s="78">
        <f>RANK(AY8,AY7:AY44)</f>
        <v>6</v>
      </c>
      <c r="BA8" s="82">
        <v>0.17199999999999999</v>
      </c>
      <c r="BB8" s="76">
        <f t="shared" ref="BB8:BB44" si="22">((BA8-0.1039)/(0.2381-0.1039))*0.03</f>
        <v>1.5223546944858415E-2</v>
      </c>
      <c r="BC8" s="75">
        <f>RANK(BB8,BB7:BB44)</f>
        <v>22</v>
      </c>
      <c r="BD8" s="84">
        <v>0.3695</v>
      </c>
      <c r="BE8" s="79">
        <f t="shared" ref="BE8:BE44" si="23">((BD8-0.3695)/(0.7028-0.3695))*0.05</f>
        <v>0</v>
      </c>
      <c r="BF8" s="78">
        <f>RANK(BE8,BE7:BE44)</f>
        <v>38</v>
      </c>
      <c r="BG8" s="82">
        <v>4.5699999999999998E-2</v>
      </c>
      <c r="BH8" s="76">
        <f t="shared" ref="BH8:BH44" si="24">((BG8-0.0441)/(0.136-0.0441))*0.1</f>
        <v>1.7410228509249154E-3</v>
      </c>
      <c r="BI8" s="75">
        <f>RANK(BH8,BH7:BH44)</f>
        <v>37</v>
      </c>
      <c r="BJ8" s="101">
        <f t="shared" ref="BJ8:BJ44" si="25">SUM(C8,F8,I8,L8,O8,R8,U8,X8,AA8,AD8,AG8,AJ8,AM8,AP8,AS8,AV8,AY8,BB8,BE8,BH8)</f>
        <v>0.55362207307768385</v>
      </c>
      <c r="BK8" s="103">
        <f t="shared" ref="BK8:BK44" si="26">((BJ8-0.193638)/(0.763267-0.193638))</f>
        <v>0.63196233527029666</v>
      </c>
      <c r="BL8" s="104">
        <f>RANK(BJ8,BJ7:BJ44)</f>
        <v>22</v>
      </c>
      <c r="BO8" s="110" t="s">
        <v>18</v>
      </c>
      <c r="BP8" s="111">
        <f>RANK(BQ8,BQ7:BQ44)</f>
        <v>16</v>
      </c>
      <c r="BQ8" s="112">
        <v>0.55671442000000004</v>
      </c>
      <c r="BR8" s="113">
        <f t="shared" ref="BR8:BR44" si="27">BQ8*0.05</f>
        <v>2.7835721000000004E-2</v>
      </c>
      <c r="BS8" s="114">
        <f>RANK(BT8,BT7:BT44)</f>
        <v>17</v>
      </c>
      <c r="BT8" s="115">
        <v>0.67104705383637131</v>
      </c>
      <c r="BU8" s="116">
        <f t="shared" ref="BU8:BU44" si="28">BT8*0.25</f>
        <v>0.16776176345909283</v>
      </c>
      <c r="BV8" s="111">
        <f>RANK(BW8,BW7:BW44)</f>
        <v>17</v>
      </c>
      <c r="BW8" s="112">
        <v>0.44767441860465129</v>
      </c>
      <c r="BX8" s="113">
        <f t="shared" ref="BX8:BX44" si="29">BW8*0.3</f>
        <v>0.13430232558139538</v>
      </c>
      <c r="BY8" s="114">
        <f>RANK(BZ8,BZ7:BZ44)</f>
        <v>4</v>
      </c>
      <c r="BZ8" s="115">
        <v>0.93361799999999995</v>
      </c>
      <c r="CA8" s="116">
        <f t="shared" ref="CA8:CA44" si="30">BZ8*0.05</f>
        <v>4.6680899999999997E-2</v>
      </c>
      <c r="CB8" s="111">
        <f>RANK(CC8,CC7:CC44)</f>
        <v>27</v>
      </c>
      <c r="CC8" s="112">
        <v>0.30712677786952275</v>
      </c>
      <c r="CD8" s="113">
        <f t="shared" si="0"/>
        <v>3.0712677786952275E-2</v>
      </c>
      <c r="CE8" s="118">
        <f t="shared" si="1"/>
        <v>0.40729338782744051</v>
      </c>
      <c r="CF8" s="119">
        <f>RANK(CE8,CE7:CE44)</f>
        <v>14</v>
      </c>
      <c r="CG8" s="120">
        <v>0.51012606373525304</v>
      </c>
      <c r="CH8" s="121">
        <f t="shared" ref="CH8:CH44" si="31">CG8*0.25</f>
        <v>0.12753151593381326</v>
      </c>
      <c r="CI8" s="122">
        <f>RANK(CG8,CG7:CG44)</f>
        <v>17</v>
      </c>
      <c r="CJ8" s="127">
        <f t="shared" si="2"/>
        <v>0.5348249037612538</v>
      </c>
      <c r="CK8" s="128">
        <f>RANK(CJ8,CJ7:CJ44)</f>
        <v>14</v>
      </c>
      <c r="CM8" s="110" t="s">
        <v>18</v>
      </c>
      <c r="CN8" s="111">
        <f>RANK(CO8,CO7:CO44)</f>
        <v>16</v>
      </c>
      <c r="CO8" s="112">
        <v>0.55671442000000004</v>
      </c>
      <c r="CP8" s="113">
        <f t="shared" ref="CP8:CP44" si="32">CO8*0</f>
        <v>0</v>
      </c>
      <c r="CQ8" s="114">
        <f>RANK(CR8,CR7:CR44)</f>
        <v>17</v>
      </c>
      <c r="CR8" s="115">
        <v>0.67104705383637131</v>
      </c>
      <c r="CS8" s="116">
        <f t="shared" ref="CS8:CS44" si="33">CR8*0.25</f>
        <v>0.16776176345909283</v>
      </c>
      <c r="CT8" s="111">
        <f>RANK(CU8,CU7:CU44)</f>
        <v>17</v>
      </c>
      <c r="CU8" s="112">
        <v>0.44767441860465129</v>
      </c>
      <c r="CV8" s="113">
        <f t="shared" ref="CV8:CV44" si="34">CU8*0.35</f>
        <v>0.15668604651162793</v>
      </c>
      <c r="CW8" s="114">
        <f>RANK(CX8,CX7:CX44)</f>
        <v>4</v>
      </c>
      <c r="CX8" s="115">
        <v>0.93361799999999995</v>
      </c>
      <c r="CY8" s="116">
        <f t="shared" ref="CY8:CY44" si="35">CX8*0</f>
        <v>0</v>
      </c>
      <c r="CZ8" s="111">
        <f>RANK(DA8,DA7:DA44)</f>
        <v>27</v>
      </c>
      <c r="DA8" s="112">
        <v>0.30712677786952275</v>
      </c>
      <c r="DB8" s="113">
        <f t="shared" ref="DB8:DB44" si="36">DA8*0.15</f>
        <v>4.6069016680428412E-2</v>
      </c>
      <c r="DC8" s="117">
        <f t="shared" si="3"/>
        <v>0.37051682665114916</v>
      </c>
      <c r="DD8" s="119">
        <f>RANK(DC8,DC7:DC44)</f>
        <v>17</v>
      </c>
      <c r="DE8" s="120">
        <v>0.51012606373525304</v>
      </c>
      <c r="DF8" s="121">
        <f t="shared" ref="DF8:DF44" si="37">DE8*0.25</f>
        <v>0.12753151593381326</v>
      </c>
      <c r="DG8" s="122">
        <f>RANK(DE8,DE7:DE44)</f>
        <v>17</v>
      </c>
      <c r="DH8" s="127">
        <f t="shared" si="4"/>
        <v>0.49804834258496244</v>
      </c>
      <c r="DI8" s="128">
        <f>RANK(DH8,DH7:DH44)</f>
        <v>19</v>
      </c>
    </row>
    <row r="9" spans="1:113" ht="15.25" x14ac:dyDescent="0.85">
      <c r="A9" s="72" t="s">
        <v>6</v>
      </c>
      <c r="B9" s="78">
        <v>0.60509999999999997</v>
      </c>
      <c r="C9" s="79">
        <f t="shared" si="5"/>
        <v>1.7718799928989882E-2</v>
      </c>
      <c r="D9" s="78">
        <f>RANK(C9,C7:C44)</f>
        <v>24</v>
      </c>
      <c r="E9" s="82">
        <v>0.37359999999999999</v>
      </c>
      <c r="F9" s="76">
        <f t="shared" si="6"/>
        <v>0</v>
      </c>
      <c r="G9" s="75">
        <f>RANK(F9,F7:F44)</f>
        <v>38</v>
      </c>
      <c r="H9" s="84">
        <v>0.4289</v>
      </c>
      <c r="I9" s="79">
        <f t="shared" si="7"/>
        <v>1.9025069637883013E-3</v>
      </c>
      <c r="J9" s="78">
        <f>RANK(I9,I7:I44)</f>
        <v>36</v>
      </c>
      <c r="K9" s="82">
        <v>0.53210000000000002</v>
      </c>
      <c r="L9" s="76">
        <f t="shared" si="8"/>
        <v>3.0700778642936601E-3</v>
      </c>
      <c r="M9" s="75">
        <f>RANK(L9,L7:L44)</f>
        <v>37</v>
      </c>
      <c r="N9" s="84">
        <v>0.36709999999999998</v>
      </c>
      <c r="O9" s="79">
        <f t="shared" si="9"/>
        <v>2.342917997870065E-4</v>
      </c>
      <c r="P9" s="78">
        <f>RANK(O9,O7:O44)</f>
        <v>37</v>
      </c>
      <c r="Q9" s="82">
        <v>0.40129999999999999</v>
      </c>
      <c r="R9" s="76">
        <f t="shared" si="10"/>
        <v>0</v>
      </c>
      <c r="S9" s="75">
        <f>RANK(R9,R7:R44)</f>
        <v>38</v>
      </c>
      <c r="T9" s="84">
        <v>0.56159999999999999</v>
      </c>
      <c r="U9" s="79">
        <f t="shared" si="11"/>
        <v>0</v>
      </c>
      <c r="V9" s="78">
        <f>RANK(U9,U7:U44)</f>
        <v>38</v>
      </c>
      <c r="W9" s="82">
        <v>0.37030000000000002</v>
      </c>
      <c r="X9" s="76">
        <f t="shared" si="12"/>
        <v>6.5116279069768013E-4</v>
      </c>
      <c r="Y9" s="75">
        <f>RANK(X9,X7:X44)</f>
        <v>37</v>
      </c>
      <c r="Z9" s="84">
        <v>0.61019999999999996</v>
      </c>
      <c r="AA9" s="79">
        <f t="shared" si="13"/>
        <v>6.9485842026825624E-3</v>
      </c>
      <c r="AB9" s="78">
        <f>RANK(AA9,AA7:AA44)</f>
        <v>32</v>
      </c>
      <c r="AC9" s="82">
        <v>0.81210000000000004</v>
      </c>
      <c r="AD9" s="76">
        <f t="shared" si="14"/>
        <v>2.3032407407407418E-2</v>
      </c>
      <c r="AE9" s="75">
        <f>RANK(AD9,AD7:AD44)</f>
        <v>28</v>
      </c>
      <c r="AF9" s="84">
        <v>0.5635</v>
      </c>
      <c r="AG9" s="79">
        <f t="shared" si="15"/>
        <v>1.6977423638778227E-2</v>
      </c>
      <c r="AH9" s="78">
        <f>RANK(AG9,AG7:AG44)</f>
        <v>34</v>
      </c>
      <c r="AI9" s="82">
        <v>0.60140000000000005</v>
      </c>
      <c r="AJ9" s="76">
        <f t="shared" si="16"/>
        <v>4.6263665594855306E-2</v>
      </c>
      <c r="AK9" s="75">
        <f>RANK(AJ9,AJ7:AJ44)</f>
        <v>26</v>
      </c>
      <c r="AL9" s="84">
        <v>0.52790000000000004</v>
      </c>
      <c r="AM9" s="79">
        <f t="shared" si="17"/>
        <v>2.2615419604275645E-2</v>
      </c>
      <c r="AN9" s="78">
        <f>RANK(AM9,AM7:AM44)</f>
        <v>33</v>
      </c>
      <c r="AO9" s="82">
        <v>0.42770000000000002</v>
      </c>
      <c r="AP9" s="76">
        <f t="shared" si="18"/>
        <v>3.2226322263222635E-3</v>
      </c>
      <c r="AQ9" s="75">
        <f>RANK(AP9,AP7:AP44)</f>
        <v>37</v>
      </c>
      <c r="AR9" s="84">
        <v>0.45929999999999999</v>
      </c>
      <c r="AS9" s="79">
        <f t="shared" si="19"/>
        <v>8.2615593834995445E-3</v>
      </c>
      <c r="AT9" s="78">
        <f>RANK(AS9,AS7:AS44)</f>
        <v>32</v>
      </c>
      <c r="AU9" s="82">
        <v>0.39350000000000002</v>
      </c>
      <c r="AV9" s="76">
        <f t="shared" si="20"/>
        <v>1.1844802342606153E-2</v>
      </c>
      <c r="AW9" s="75">
        <f>RANK(AV9,AV7:AV44)</f>
        <v>30</v>
      </c>
      <c r="AX9" s="84">
        <v>0.21579999999999999</v>
      </c>
      <c r="AY9" s="79">
        <f t="shared" si="21"/>
        <v>6.8180782377516139E-2</v>
      </c>
      <c r="AZ9" s="78">
        <f>RANK(AY9,AY7:AY44)</f>
        <v>14</v>
      </c>
      <c r="BA9" s="82">
        <v>0.14779999999999999</v>
      </c>
      <c r="BB9" s="76">
        <f t="shared" si="22"/>
        <v>9.8137108792846466E-3</v>
      </c>
      <c r="BC9" s="75">
        <f>RANK(BB9,BB7:BB44)</f>
        <v>32</v>
      </c>
      <c r="BD9" s="84">
        <v>0.55069999999999997</v>
      </c>
      <c r="BE9" s="79">
        <f t="shared" si="23"/>
        <v>2.718271827182718E-2</v>
      </c>
      <c r="BF9" s="78">
        <f>RANK(BE9,BE7:BE44)</f>
        <v>12</v>
      </c>
      <c r="BG9" s="82">
        <v>8.8400000000000006E-2</v>
      </c>
      <c r="BH9" s="76">
        <f t="shared" si="24"/>
        <v>4.8204570184983683E-2</v>
      </c>
      <c r="BI9" s="75">
        <f>RANK(BH9,BH7:BH44)</f>
        <v>10</v>
      </c>
      <c r="BJ9" s="101">
        <f t="shared" si="25"/>
        <v>0.31612511546159533</v>
      </c>
      <c r="BK9" s="103">
        <f t="shared" si="26"/>
        <v>0.21502963413308543</v>
      </c>
      <c r="BL9" s="104">
        <f>RANK(BJ9,BJ7:BJ44)</f>
        <v>37</v>
      </c>
      <c r="BO9" s="110" t="s">
        <v>221</v>
      </c>
      <c r="BP9" s="111">
        <f>RANK(BQ9,BQ7:BQ44)</f>
        <v>31</v>
      </c>
      <c r="BQ9" s="112">
        <v>0.15061437</v>
      </c>
      <c r="BR9" s="113">
        <f t="shared" si="27"/>
        <v>7.5307185000000002E-3</v>
      </c>
      <c r="BS9" s="114">
        <f>RANK(BT9,BT7:BT44)</f>
        <v>33</v>
      </c>
      <c r="BT9" s="115">
        <v>0.51547265790589214</v>
      </c>
      <c r="BU9" s="116">
        <f t="shared" si="28"/>
        <v>0.12886816447647303</v>
      </c>
      <c r="BV9" s="111">
        <f>RANK(BW9,BW7:BW44)</f>
        <v>37</v>
      </c>
      <c r="BW9" s="112">
        <v>5.2325581395348889E-2</v>
      </c>
      <c r="BX9" s="113">
        <f t="shared" si="29"/>
        <v>1.5697674418604667E-2</v>
      </c>
      <c r="BY9" s="114">
        <f>RANK(BZ9,BZ7:BZ44)</f>
        <v>1</v>
      </c>
      <c r="BZ9" s="115">
        <v>0.96712699999999996</v>
      </c>
      <c r="CA9" s="116">
        <f t="shared" si="30"/>
        <v>4.8356349999999999E-2</v>
      </c>
      <c r="CB9" s="111">
        <f>RANK(CC9,CC7:CC44)</f>
        <v>1</v>
      </c>
      <c r="CC9" s="112">
        <v>0.99999996754401577</v>
      </c>
      <c r="CD9" s="113">
        <f t="shared" si="0"/>
        <v>9.9999996754401577E-2</v>
      </c>
      <c r="CE9" s="118">
        <f t="shared" si="1"/>
        <v>0.30045290414947928</v>
      </c>
      <c r="CF9" s="119">
        <f>RANK(CE9,CE7:CE44)</f>
        <v>33</v>
      </c>
      <c r="CG9" s="120">
        <v>0.41579012180143782</v>
      </c>
      <c r="CH9" s="121">
        <f t="shared" si="31"/>
        <v>0.10394753045035945</v>
      </c>
      <c r="CI9" s="122">
        <f>RANK(CG9,CG7:CG44)</f>
        <v>22</v>
      </c>
      <c r="CJ9" s="127">
        <f t="shared" si="2"/>
        <v>0.40440043459983877</v>
      </c>
      <c r="CK9" s="128">
        <f>RANK(CJ9,CJ7:CJ44)</f>
        <v>30</v>
      </c>
      <c r="CM9" s="110" t="s">
        <v>221</v>
      </c>
      <c r="CN9" s="111">
        <f>RANK(CO9,CO7:CO44)</f>
        <v>31</v>
      </c>
      <c r="CO9" s="112">
        <v>0.15061437</v>
      </c>
      <c r="CP9" s="113">
        <f t="shared" si="32"/>
        <v>0</v>
      </c>
      <c r="CQ9" s="114">
        <f>RANK(CR9,CR7:CR44)</f>
        <v>33</v>
      </c>
      <c r="CR9" s="115">
        <v>0.51547265790589214</v>
      </c>
      <c r="CS9" s="116">
        <f t="shared" si="33"/>
        <v>0.12886816447647303</v>
      </c>
      <c r="CT9" s="111">
        <f>RANK(CU9,CU7:CU44)</f>
        <v>37</v>
      </c>
      <c r="CU9" s="112">
        <v>5.2325581395348889E-2</v>
      </c>
      <c r="CV9" s="113">
        <f t="shared" si="34"/>
        <v>1.8313953488372111E-2</v>
      </c>
      <c r="CW9" s="114">
        <f>RANK(CX9,CX7:CX44)</f>
        <v>1</v>
      </c>
      <c r="CX9" s="115">
        <v>0.96712699999999996</v>
      </c>
      <c r="CY9" s="116">
        <f t="shared" si="35"/>
        <v>0</v>
      </c>
      <c r="CZ9" s="111">
        <f>RANK(DA9,DA7:DA44)</f>
        <v>1</v>
      </c>
      <c r="DA9" s="112">
        <v>0.99999996754401577</v>
      </c>
      <c r="DB9" s="113">
        <f t="shared" si="36"/>
        <v>0.14999999513160236</v>
      </c>
      <c r="DC9" s="117">
        <f t="shared" si="3"/>
        <v>0.29718211309644749</v>
      </c>
      <c r="DD9" s="119">
        <f>RANK(DC9,DC7:DC44)</f>
        <v>31</v>
      </c>
      <c r="DE9" s="120">
        <v>0.41579012180143782</v>
      </c>
      <c r="DF9" s="121">
        <f t="shared" si="37"/>
        <v>0.10394753045035945</v>
      </c>
      <c r="DG9" s="122">
        <f>RANK(DE9,DE7:DE44)</f>
        <v>22</v>
      </c>
      <c r="DH9" s="127">
        <f t="shared" si="4"/>
        <v>0.40112964354680691</v>
      </c>
      <c r="DI9" s="128">
        <f>RANK(DH9,DH7:DH44)</f>
        <v>30</v>
      </c>
    </row>
    <row r="10" spans="1:113" ht="15.25" x14ac:dyDescent="0.85">
      <c r="A10" s="72" t="s">
        <v>12</v>
      </c>
      <c r="B10" s="78">
        <v>0.61819999999999997</v>
      </c>
      <c r="C10" s="79">
        <f t="shared" si="5"/>
        <v>1.8416474347594528E-2</v>
      </c>
      <c r="D10" s="78">
        <f>RANK(C10,C7:C44)</f>
        <v>21</v>
      </c>
      <c r="E10" s="82">
        <v>0.57499999999999996</v>
      </c>
      <c r="F10" s="76">
        <f t="shared" si="6"/>
        <v>4.6706864564007421E-3</v>
      </c>
      <c r="G10" s="75">
        <f>RANK(F10,F7:F44)</f>
        <v>20</v>
      </c>
      <c r="H10" s="84">
        <v>0.63160000000000005</v>
      </c>
      <c r="I10" s="79">
        <f t="shared" si="7"/>
        <v>7.548746518105851E-3</v>
      </c>
      <c r="J10" s="78">
        <f>RANK(I10,I7:I44)</f>
        <v>9</v>
      </c>
      <c r="K10" s="82">
        <v>0.61619999999999997</v>
      </c>
      <c r="L10" s="76">
        <f t="shared" si="8"/>
        <v>4.9410456062291422E-3</v>
      </c>
      <c r="M10" s="75">
        <f>RANK(L10,L7:L44)</f>
        <v>30</v>
      </c>
      <c r="N10" s="84">
        <v>0.55889999999999995</v>
      </c>
      <c r="O10" s="79">
        <f t="shared" si="9"/>
        <v>4.3194888178913725E-3</v>
      </c>
      <c r="P10" s="78">
        <f>RANK(O10,O7:O44)</f>
        <v>33</v>
      </c>
      <c r="Q10" s="82">
        <v>0.6129</v>
      </c>
      <c r="R10" s="76">
        <f t="shared" si="10"/>
        <v>6.0997405592389739E-3</v>
      </c>
      <c r="S10" s="75">
        <f>RANK(R10,R7:R44)</f>
        <v>26</v>
      </c>
      <c r="T10" s="84">
        <v>0.7208</v>
      </c>
      <c r="U10" s="79">
        <f t="shared" si="11"/>
        <v>9.5990352728369012E-3</v>
      </c>
      <c r="V10" s="78">
        <f>RANK(U10,U7:U44)</f>
        <v>28</v>
      </c>
      <c r="W10" s="82">
        <v>0.57289999999999996</v>
      </c>
      <c r="X10" s="76">
        <f t="shared" si="12"/>
        <v>4.776744186046511E-2</v>
      </c>
      <c r="Y10" s="75">
        <f>RANK(X10,X7:X44)</f>
        <v>12</v>
      </c>
      <c r="Z10" s="84">
        <v>0.69430000000000003</v>
      </c>
      <c r="AA10" s="79">
        <f t="shared" si="13"/>
        <v>2.2615499254843522E-2</v>
      </c>
      <c r="AB10" s="78">
        <f>RANK(AA10,AA7:AA44)</f>
        <v>21</v>
      </c>
      <c r="AC10" s="82">
        <v>0.7863</v>
      </c>
      <c r="AD10" s="76">
        <f t="shared" si="14"/>
        <v>1.5567129629629623E-2</v>
      </c>
      <c r="AE10" s="75">
        <f>RANK(AD10,AD7:AD44)</f>
        <v>32</v>
      </c>
      <c r="AF10" s="84">
        <v>0.76070000000000004</v>
      </c>
      <c r="AG10" s="79">
        <f t="shared" si="15"/>
        <v>5.8879150066401077E-2</v>
      </c>
      <c r="AH10" s="78">
        <f>RANK(AG10,AG7:AG44)</f>
        <v>10</v>
      </c>
      <c r="AI10" s="82">
        <v>0.84189999999999998</v>
      </c>
      <c r="AJ10" s="76">
        <f t="shared" si="16"/>
        <v>7.7196141479099672E-2</v>
      </c>
      <c r="AK10" s="75">
        <f>RANK(AJ10,AJ7:AJ44)</f>
        <v>6</v>
      </c>
      <c r="AL10" s="84">
        <v>0.80830000000000002</v>
      </c>
      <c r="AM10" s="79">
        <f t="shared" si="17"/>
        <v>7.3632021833067995E-2</v>
      </c>
      <c r="AN10" s="78">
        <f>RANK(AM10,AM7:AM44)</f>
        <v>3</v>
      </c>
      <c r="AO10" s="82">
        <v>0.68930000000000002</v>
      </c>
      <c r="AP10" s="76">
        <f t="shared" si="18"/>
        <v>6.7576875768757691E-2</v>
      </c>
      <c r="AQ10" s="75">
        <f>RANK(AP10,AP7:AP44)</f>
        <v>27</v>
      </c>
      <c r="AR10" s="84">
        <v>0.53790000000000004</v>
      </c>
      <c r="AS10" s="79">
        <f t="shared" si="19"/>
        <v>1.3606074342701724E-2</v>
      </c>
      <c r="AT10" s="78">
        <f>RANK(AS10,AS7:AS44)</f>
        <v>27</v>
      </c>
      <c r="AU10" s="82">
        <v>0.44359999999999999</v>
      </c>
      <c r="AV10" s="76">
        <f t="shared" si="20"/>
        <v>1.5512445095168378E-2</v>
      </c>
      <c r="AW10" s="75">
        <f>RANK(AV10,AV7:AV44)</f>
        <v>20</v>
      </c>
      <c r="AX10" s="84">
        <v>0.2326</v>
      </c>
      <c r="AY10" s="79">
        <f t="shared" si="21"/>
        <v>7.5837447778199757E-2</v>
      </c>
      <c r="AZ10" s="78">
        <f>RANK(AY10,AY7:AY44)</f>
        <v>12</v>
      </c>
      <c r="BA10" s="82">
        <v>0.15509999999999999</v>
      </c>
      <c r="BB10" s="76">
        <f t="shared" si="22"/>
        <v>1.1445603576751114E-2</v>
      </c>
      <c r="BC10" s="75">
        <f>RANK(BB10,BB7:BB44)</f>
        <v>29</v>
      </c>
      <c r="BD10" s="84">
        <v>0.45979999999999999</v>
      </c>
      <c r="BE10" s="79">
        <f t="shared" si="23"/>
        <v>1.3546354635463546E-2</v>
      </c>
      <c r="BF10" s="78">
        <f>RANK(BE10,BE7:BE44)</f>
        <v>27</v>
      </c>
      <c r="BG10" s="82">
        <v>0.1099</v>
      </c>
      <c r="BH10" s="76">
        <f t="shared" si="24"/>
        <v>7.1599564744287261E-2</v>
      </c>
      <c r="BI10" s="75">
        <f>RANK(BH10,BH7:BH44)</f>
        <v>2</v>
      </c>
      <c r="BJ10" s="101">
        <f t="shared" si="25"/>
        <v>0.62037696764313388</v>
      </c>
      <c r="BK10" s="103">
        <f t="shared" si="26"/>
        <v>0.74915246176569994</v>
      </c>
      <c r="BL10" s="104">
        <f>RANK(BJ10,BJ7:BJ44)</f>
        <v>14</v>
      </c>
      <c r="BO10" s="110" t="s">
        <v>12</v>
      </c>
      <c r="BP10" s="111">
        <f>RANK(BQ10,BQ7:BQ44)</f>
        <v>37</v>
      </c>
      <c r="BQ10" s="112">
        <v>3.7468399999999999E-2</v>
      </c>
      <c r="BR10" s="113">
        <f t="shared" si="27"/>
        <v>1.87342E-3</v>
      </c>
      <c r="BS10" s="114">
        <f>RANK(BT10,BT7:BT44)</f>
        <v>31</v>
      </c>
      <c r="BT10" s="115">
        <v>0.51907587961000412</v>
      </c>
      <c r="BU10" s="116">
        <f t="shared" si="28"/>
        <v>0.12976896990250103</v>
      </c>
      <c r="BV10" s="111">
        <f>RANK(BW10,BW7:BW44)</f>
        <v>9</v>
      </c>
      <c r="BW10" s="112">
        <v>0.51162790697674432</v>
      </c>
      <c r="BX10" s="113">
        <f t="shared" si="29"/>
        <v>0.1534883720930233</v>
      </c>
      <c r="BY10" s="114">
        <f>RANK(BZ10,BZ7:BZ44)</f>
        <v>5</v>
      </c>
      <c r="BZ10" s="115">
        <v>0.91908900000000004</v>
      </c>
      <c r="CA10" s="116">
        <f t="shared" si="30"/>
        <v>4.5954450000000008E-2</v>
      </c>
      <c r="CB10" s="111">
        <f>RANK(CC10,CC7:CC44)</f>
        <v>3</v>
      </c>
      <c r="CC10" s="112">
        <v>0.97067161973853877</v>
      </c>
      <c r="CD10" s="113">
        <f t="shared" si="0"/>
        <v>9.7067161973853885E-2</v>
      </c>
      <c r="CE10" s="118">
        <f t="shared" si="1"/>
        <v>0.42815237396937822</v>
      </c>
      <c r="CF10" s="119">
        <f>RANK(CE10,CE7:CE44)</f>
        <v>10</v>
      </c>
      <c r="CG10" s="120">
        <v>0.70290503911425584</v>
      </c>
      <c r="CH10" s="121">
        <f t="shared" si="31"/>
        <v>0.17572625977856396</v>
      </c>
      <c r="CI10" s="122">
        <f>RANK(CG10,CG7:CG44)</f>
        <v>7</v>
      </c>
      <c r="CJ10" s="127">
        <f t="shared" si="2"/>
        <v>0.60387863374794215</v>
      </c>
      <c r="CK10" s="128">
        <f>RANK(CJ10,CJ7:CJ44)</f>
        <v>6</v>
      </c>
      <c r="CM10" s="110" t="s">
        <v>12</v>
      </c>
      <c r="CN10" s="111">
        <f>RANK(CO10,CO7:CO44)</f>
        <v>37</v>
      </c>
      <c r="CO10" s="112">
        <v>3.7468399999999999E-2</v>
      </c>
      <c r="CP10" s="113">
        <f t="shared" si="32"/>
        <v>0</v>
      </c>
      <c r="CQ10" s="114">
        <f>RANK(CR10,CR7:CR44)</f>
        <v>31</v>
      </c>
      <c r="CR10" s="115">
        <v>0.51907587961000412</v>
      </c>
      <c r="CS10" s="116">
        <f t="shared" si="33"/>
        <v>0.12976896990250103</v>
      </c>
      <c r="CT10" s="111">
        <f>RANK(CU10,CU7:CU44)</f>
        <v>9</v>
      </c>
      <c r="CU10" s="112">
        <v>0.51162790697674432</v>
      </c>
      <c r="CV10" s="113">
        <f t="shared" si="34"/>
        <v>0.17906976744186051</v>
      </c>
      <c r="CW10" s="114">
        <f>RANK(CX10,CX7:CX44)</f>
        <v>5</v>
      </c>
      <c r="CX10" s="115">
        <v>0.91908900000000004</v>
      </c>
      <c r="CY10" s="116">
        <f t="shared" si="35"/>
        <v>0</v>
      </c>
      <c r="CZ10" s="111">
        <f>RANK(DA10,DA7:DA44)</f>
        <v>3</v>
      </c>
      <c r="DA10" s="112">
        <v>0.97067161973853877</v>
      </c>
      <c r="DB10" s="113">
        <f t="shared" si="36"/>
        <v>0.14560074296078082</v>
      </c>
      <c r="DC10" s="117">
        <f t="shared" si="3"/>
        <v>0.45443948030514236</v>
      </c>
      <c r="DD10" s="119">
        <f>RANK(DC10,DC7:DC44)</f>
        <v>7</v>
      </c>
      <c r="DE10" s="120">
        <v>0.70290503911425584</v>
      </c>
      <c r="DF10" s="121">
        <f t="shared" si="37"/>
        <v>0.17572625977856396</v>
      </c>
      <c r="DG10" s="122">
        <f>RANK(DE10,DE7:DE44)</f>
        <v>7</v>
      </c>
      <c r="DH10" s="127">
        <f t="shared" si="4"/>
        <v>0.63016574008370629</v>
      </c>
      <c r="DI10" s="128">
        <f>RANK(DH10,DH7:DH44)</f>
        <v>5</v>
      </c>
    </row>
    <row r="11" spans="1:113" ht="15.25" x14ac:dyDescent="0.85">
      <c r="A11" s="72" t="s">
        <v>5</v>
      </c>
      <c r="B11" s="78">
        <v>0.71719999999999995</v>
      </c>
      <c r="C11" s="79">
        <f t="shared" si="5"/>
        <v>2.368897567903426E-2</v>
      </c>
      <c r="D11" s="78">
        <f>RANK(C11,C7:C44)</f>
        <v>8</v>
      </c>
      <c r="E11" s="82">
        <v>0.68369999999999997</v>
      </c>
      <c r="F11" s="76">
        <f t="shared" si="6"/>
        <v>7.1915584415584424E-3</v>
      </c>
      <c r="G11" s="75">
        <f>RANK(F11,F7:F44)</f>
        <v>11</v>
      </c>
      <c r="H11" s="84">
        <v>0.52059999999999995</v>
      </c>
      <c r="I11" s="79">
        <f t="shared" si="7"/>
        <v>4.4568245125348174E-3</v>
      </c>
      <c r="J11" s="78">
        <f>RANK(I11,I7:I44)</f>
        <v>25</v>
      </c>
      <c r="K11" s="82">
        <v>0.751</v>
      </c>
      <c r="L11" s="76">
        <f t="shared" si="8"/>
        <v>7.9399332591768637E-3</v>
      </c>
      <c r="M11" s="75">
        <f>RANK(L11,L7:L44)</f>
        <v>11</v>
      </c>
      <c r="N11" s="84">
        <v>0.72240000000000004</v>
      </c>
      <c r="O11" s="79">
        <f t="shared" si="9"/>
        <v>7.8019169329073493E-3</v>
      </c>
      <c r="P11" s="78">
        <f>RANK(O11,O7:O44)</f>
        <v>16</v>
      </c>
      <c r="Q11" s="82">
        <v>0.64890000000000003</v>
      </c>
      <c r="R11" s="76">
        <f t="shared" si="10"/>
        <v>7.1375036033439043E-3</v>
      </c>
      <c r="S11" s="75">
        <f>RANK(R11,R7:R44)</f>
        <v>19</v>
      </c>
      <c r="T11" s="84">
        <v>0.78029999999999999</v>
      </c>
      <c r="U11" s="79">
        <f t="shared" si="11"/>
        <v>1.3186614410611999E-2</v>
      </c>
      <c r="V11" s="78">
        <f>RANK(U11,U7:U44)</f>
        <v>19</v>
      </c>
      <c r="W11" s="82">
        <v>0.54269999999999996</v>
      </c>
      <c r="X11" s="76">
        <f t="shared" si="12"/>
        <v>4.0744186046511616E-2</v>
      </c>
      <c r="Y11" s="75">
        <f>RANK(X11,X7:X44)</f>
        <v>20</v>
      </c>
      <c r="Z11" s="84">
        <v>0.74580000000000002</v>
      </c>
      <c r="AA11" s="79">
        <f t="shared" si="13"/>
        <v>3.2209388971684058E-2</v>
      </c>
      <c r="AB11" s="78">
        <f>RANK(AA11,AA7:AA44)</f>
        <v>9</v>
      </c>
      <c r="AC11" s="82">
        <v>0.87880000000000003</v>
      </c>
      <c r="AD11" s="76">
        <f t="shared" si="14"/>
        <v>4.233217592592594E-2</v>
      </c>
      <c r="AE11" s="75">
        <f>RANK(AD11,AD7:AD44)</f>
        <v>7</v>
      </c>
      <c r="AF11" s="84">
        <v>0.70340000000000003</v>
      </c>
      <c r="AG11" s="79">
        <f t="shared" si="15"/>
        <v>4.6703851261620202E-2</v>
      </c>
      <c r="AH11" s="78">
        <f>RANK(AG11,AG7:AG44)</f>
        <v>19</v>
      </c>
      <c r="AI11" s="82">
        <v>0.8054</v>
      </c>
      <c r="AJ11" s="76">
        <f t="shared" si="16"/>
        <v>7.2501607717041797E-2</v>
      </c>
      <c r="AK11" s="75">
        <f>RANK(AJ11,AJ7:AJ44)</f>
        <v>10</v>
      </c>
      <c r="AL11" s="84">
        <v>0.70320000000000005</v>
      </c>
      <c r="AM11" s="79">
        <f t="shared" si="17"/>
        <v>5.4509893108937918E-2</v>
      </c>
      <c r="AN11" s="78">
        <f>RANK(AM11,AM7:AM44)</f>
        <v>19</v>
      </c>
      <c r="AO11" s="82">
        <v>0.79559999999999997</v>
      </c>
      <c r="AP11" s="76">
        <f t="shared" si="18"/>
        <v>9.3726937269372687E-2</v>
      </c>
      <c r="AQ11" s="75">
        <f>RANK(AP11,AP7:AP44)</f>
        <v>16</v>
      </c>
      <c r="AR11" s="84">
        <v>0.64249999999999996</v>
      </c>
      <c r="AS11" s="79">
        <f t="shared" si="19"/>
        <v>2.0718495013599271E-2</v>
      </c>
      <c r="AT11" s="78">
        <f>RANK(AS11,AS7:AS44)</f>
        <v>15</v>
      </c>
      <c r="AU11" s="82">
        <v>0.39600000000000002</v>
      </c>
      <c r="AV11" s="76">
        <f t="shared" si="20"/>
        <v>1.202781844802343E-2</v>
      </c>
      <c r="AW11" s="75">
        <f>RANK(AV11,AV7:AV44)</f>
        <v>29</v>
      </c>
      <c r="AX11" s="84">
        <v>0.19550000000000001</v>
      </c>
      <c r="AY11" s="79">
        <f t="shared" si="21"/>
        <v>5.8928978351690094E-2</v>
      </c>
      <c r="AZ11" s="78">
        <f>RANK(AY11,AY7:AY44)</f>
        <v>22</v>
      </c>
      <c r="BA11" s="82">
        <v>0.18679999999999999</v>
      </c>
      <c r="BB11" s="76">
        <f t="shared" si="22"/>
        <v>1.8532041728763039E-2</v>
      </c>
      <c r="BC11" s="75">
        <f>RANK(BB11,BB7:BB44)</f>
        <v>14</v>
      </c>
      <c r="BD11" s="84">
        <v>0.56389999999999996</v>
      </c>
      <c r="BE11" s="79">
        <f t="shared" si="23"/>
        <v>2.9162916291629162E-2</v>
      </c>
      <c r="BF11" s="78">
        <f>RANK(BE11,BE7:BE44)</f>
        <v>10</v>
      </c>
      <c r="BG11" s="82">
        <v>7.2700000000000001E-2</v>
      </c>
      <c r="BH11" s="76">
        <f t="shared" si="24"/>
        <v>3.1120783460282915E-2</v>
      </c>
      <c r="BI11" s="75">
        <f>RANK(BH11,BH7:BH44)</f>
        <v>19</v>
      </c>
      <c r="BJ11" s="101">
        <f t="shared" si="25"/>
        <v>0.62462240043424977</v>
      </c>
      <c r="BK11" s="103">
        <f t="shared" si="26"/>
        <v>0.75660544044325295</v>
      </c>
      <c r="BL11" s="104">
        <f>RANK(BJ11,BJ7:BJ44)</f>
        <v>13</v>
      </c>
      <c r="BO11" s="110" t="s">
        <v>5</v>
      </c>
      <c r="BP11" s="111">
        <f>RANK(BQ11,BQ7:BQ44)</f>
        <v>8</v>
      </c>
      <c r="BQ11" s="112">
        <v>0.76229237999999999</v>
      </c>
      <c r="BR11" s="113">
        <f t="shared" si="27"/>
        <v>3.8114619000000002E-2</v>
      </c>
      <c r="BS11" s="114">
        <f>RANK(BT11,BT7:BT44)</f>
        <v>5</v>
      </c>
      <c r="BT11" s="115">
        <v>0.81962696057651541</v>
      </c>
      <c r="BU11" s="116">
        <f t="shared" si="28"/>
        <v>0.20490674014412885</v>
      </c>
      <c r="BV11" s="111">
        <f>RANK(BW11,BW7:BW44)</f>
        <v>11</v>
      </c>
      <c r="BW11" s="112">
        <v>0.48255813953488386</v>
      </c>
      <c r="BX11" s="113">
        <f t="shared" si="29"/>
        <v>0.14476744186046514</v>
      </c>
      <c r="BY11" s="114">
        <f>RANK(BZ11,BZ7:BZ44)</f>
        <v>27</v>
      </c>
      <c r="BZ11" s="115">
        <v>0.23480799999999999</v>
      </c>
      <c r="CA11" s="116">
        <f t="shared" si="30"/>
        <v>1.17404E-2</v>
      </c>
      <c r="CB11" s="111">
        <f>RANK(CC11,CC7:CC44)</f>
        <v>17</v>
      </c>
      <c r="CC11" s="112">
        <v>0.40705163312291187</v>
      </c>
      <c r="CD11" s="113">
        <f t="shared" si="0"/>
        <v>4.0705163312291189E-2</v>
      </c>
      <c r="CE11" s="118">
        <f t="shared" si="1"/>
        <v>0.44023436431688517</v>
      </c>
      <c r="CF11" s="119">
        <f>RANK(CE11,CE7:CE44)</f>
        <v>7</v>
      </c>
      <c r="CG11" s="120">
        <v>0.59515299499745211</v>
      </c>
      <c r="CH11" s="121">
        <f t="shared" si="31"/>
        <v>0.14878824874936303</v>
      </c>
      <c r="CI11" s="122">
        <f>RANK(CG11,CG7:CG44)</f>
        <v>13</v>
      </c>
      <c r="CJ11" s="127">
        <f t="shared" si="2"/>
        <v>0.58902261306624815</v>
      </c>
      <c r="CK11" s="128">
        <f>RANK(CJ11,CJ7:CJ44)</f>
        <v>8</v>
      </c>
      <c r="CM11" s="110" t="s">
        <v>5</v>
      </c>
      <c r="CN11" s="111">
        <f>RANK(CO11,CO7:CO44)</f>
        <v>8</v>
      </c>
      <c r="CO11" s="112">
        <v>0.76229237999999999</v>
      </c>
      <c r="CP11" s="113">
        <f t="shared" si="32"/>
        <v>0</v>
      </c>
      <c r="CQ11" s="114">
        <f>RANK(CR11,CR7:CR44)</f>
        <v>5</v>
      </c>
      <c r="CR11" s="115">
        <v>0.81962696057651541</v>
      </c>
      <c r="CS11" s="116">
        <f t="shared" si="33"/>
        <v>0.20490674014412885</v>
      </c>
      <c r="CT11" s="111">
        <f>RANK(CU11,CU7:CU44)</f>
        <v>11</v>
      </c>
      <c r="CU11" s="112">
        <v>0.48255813953488386</v>
      </c>
      <c r="CV11" s="113">
        <f t="shared" si="34"/>
        <v>0.16889534883720933</v>
      </c>
      <c r="CW11" s="114">
        <f>RANK(CX11,CX7:CX44)</f>
        <v>27</v>
      </c>
      <c r="CX11" s="115">
        <v>0.23480799999999999</v>
      </c>
      <c r="CY11" s="116">
        <f t="shared" si="35"/>
        <v>0</v>
      </c>
      <c r="CZ11" s="111">
        <f>RANK(DA11,DA7:DA44)</f>
        <v>17</v>
      </c>
      <c r="DA11" s="112">
        <v>0.40705163312291187</v>
      </c>
      <c r="DB11" s="113">
        <f t="shared" si="36"/>
        <v>6.1057744968436779E-2</v>
      </c>
      <c r="DC11" s="117">
        <f t="shared" si="3"/>
        <v>0.43485983394977495</v>
      </c>
      <c r="DD11" s="119">
        <f>RANK(DC11,DC7:DC44)</f>
        <v>9</v>
      </c>
      <c r="DE11" s="120">
        <v>0.59515299499745211</v>
      </c>
      <c r="DF11" s="121">
        <f t="shared" si="37"/>
        <v>0.14878824874936303</v>
      </c>
      <c r="DG11" s="122">
        <f>RANK(DE11,DE7:DE44)</f>
        <v>13</v>
      </c>
      <c r="DH11" s="127">
        <f t="shared" si="4"/>
        <v>0.58364808269913793</v>
      </c>
      <c r="DI11" s="128">
        <f>RANK(DH11,DH7:DH44)</f>
        <v>7</v>
      </c>
    </row>
    <row r="12" spans="1:113" ht="15.25" x14ac:dyDescent="0.85">
      <c r="A12" s="72" t="s">
        <v>26</v>
      </c>
      <c r="B12" s="78">
        <v>0.59309999999999996</v>
      </c>
      <c r="C12" s="79">
        <f t="shared" si="5"/>
        <v>1.7079708858512337E-2</v>
      </c>
      <c r="D12" s="78">
        <f>RANK(C12,C7:C44)</f>
        <v>27</v>
      </c>
      <c r="E12" s="82">
        <v>0.68130000000000002</v>
      </c>
      <c r="F12" s="76">
        <f t="shared" si="6"/>
        <v>7.1358998144712442E-3</v>
      </c>
      <c r="G12" s="75">
        <f>RANK(F12,F7:F44)</f>
        <v>12</v>
      </c>
      <c r="H12" s="84">
        <v>0.624</v>
      </c>
      <c r="I12" s="79">
        <f t="shared" si="7"/>
        <v>7.3370473537604456E-3</v>
      </c>
      <c r="J12" s="78">
        <f>RANK(I12,I7:I44)</f>
        <v>10</v>
      </c>
      <c r="K12" s="82">
        <v>0.69779999999999998</v>
      </c>
      <c r="L12" s="76">
        <f t="shared" si="8"/>
        <v>6.7563959955506117E-3</v>
      </c>
      <c r="M12" s="75">
        <f>RANK(L12,L7:L44)</f>
        <v>20</v>
      </c>
      <c r="N12" s="84">
        <v>0.72250000000000003</v>
      </c>
      <c r="O12" s="79">
        <f t="shared" si="9"/>
        <v>7.804046858359958E-3</v>
      </c>
      <c r="P12" s="78">
        <f>RANK(O12,O7:O44)</f>
        <v>15</v>
      </c>
      <c r="Q12" s="82">
        <v>0.67159999999999997</v>
      </c>
      <c r="R12" s="76">
        <f t="shared" si="10"/>
        <v>7.7918708561545112E-3</v>
      </c>
      <c r="S12" s="75">
        <f>RANK(R12,R7:R44)</f>
        <v>10</v>
      </c>
      <c r="T12" s="84">
        <v>0.74350000000000005</v>
      </c>
      <c r="U12" s="79">
        <f t="shared" si="11"/>
        <v>1.0967741935483874E-2</v>
      </c>
      <c r="V12" s="78">
        <f>RANK(U12,U7:U44)</f>
        <v>25</v>
      </c>
      <c r="W12" s="82">
        <v>0.56089999999999995</v>
      </c>
      <c r="X12" s="76">
        <f t="shared" si="12"/>
        <v>4.4976744186046497E-2</v>
      </c>
      <c r="Y12" s="75">
        <f>RANK(X12,X7:X44)</f>
        <v>15</v>
      </c>
      <c r="Z12" s="84">
        <v>0.72170000000000001</v>
      </c>
      <c r="AA12" s="79">
        <f t="shared" si="13"/>
        <v>2.7719821162444116E-2</v>
      </c>
      <c r="AB12" s="78">
        <f>RANK(AA12,AA7:AA44)</f>
        <v>17</v>
      </c>
      <c r="AC12" s="82">
        <v>0.87909999999999999</v>
      </c>
      <c r="AD12" s="76">
        <f t="shared" si="14"/>
        <v>4.2418981481481481E-2</v>
      </c>
      <c r="AE12" s="75">
        <f>RANK(AD12,AD7:AD44)</f>
        <v>6</v>
      </c>
      <c r="AF12" s="84">
        <v>0.80210000000000004</v>
      </c>
      <c r="AG12" s="79">
        <f t="shared" si="15"/>
        <v>6.7675962815405055E-2</v>
      </c>
      <c r="AH12" s="78">
        <f>RANK(AG12,AG7:AG44)</f>
        <v>3</v>
      </c>
      <c r="AI12" s="82">
        <v>0.85289999999999999</v>
      </c>
      <c r="AJ12" s="76">
        <f t="shared" si="16"/>
        <v>7.8610932475884243E-2</v>
      </c>
      <c r="AK12" s="75">
        <f>RANK(AJ12,AJ7:AJ44)</f>
        <v>3</v>
      </c>
      <c r="AL12" s="84">
        <v>0.77159999999999995</v>
      </c>
      <c r="AM12" s="79">
        <f t="shared" si="17"/>
        <v>6.6954741869456436E-2</v>
      </c>
      <c r="AN12" s="78">
        <f>RANK(AM12,AM7:AM44)</f>
        <v>11</v>
      </c>
      <c r="AO12" s="82">
        <v>0.79920000000000002</v>
      </c>
      <c r="AP12" s="76">
        <f t="shared" si="18"/>
        <v>9.4612546125461258E-2</v>
      </c>
      <c r="AQ12" s="75">
        <f>RANK(AP12,AP7:AP44)</f>
        <v>15</v>
      </c>
      <c r="AR12" s="84">
        <v>0.56579999999999997</v>
      </c>
      <c r="AS12" s="79">
        <f t="shared" si="19"/>
        <v>1.5503173164097911E-2</v>
      </c>
      <c r="AT12" s="78">
        <f>RANK(AS12,AS7:AS44)</f>
        <v>22</v>
      </c>
      <c r="AU12" s="82">
        <v>0.47770000000000001</v>
      </c>
      <c r="AV12" s="76">
        <f t="shared" si="20"/>
        <v>1.8008784773060033E-2</v>
      </c>
      <c r="AW12" s="75">
        <f>RANK(AV12,AV7:AV44)</f>
        <v>14</v>
      </c>
      <c r="AX12" s="84">
        <v>0.18909999999999999</v>
      </c>
      <c r="AY12" s="79">
        <f t="shared" si="21"/>
        <v>5.6012153437143927E-2</v>
      </c>
      <c r="AZ12" s="78">
        <f>RANK(AY12,AY7:AY44)</f>
        <v>24</v>
      </c>
      <c r="BA12" s="82">
        <v>0.1075</v>
      </c>
      <c r="BB12" s="76">
        <f t="shared" si="22"/>
        <v>8.0476900149031123E-4</v>
      </c>
      <c r="BC12" s="75">
        <f>RANK(BB12,BB7:BB44)</f>
        <v>37</v>
      </c>
      <c r="BD12" s="84">
        <v>0.48570000000000002</v>
      </c>
      <c r="BE12" s="79">
        <f t="shared" si="23"/>
        <v>1.7431743174317435E-2</v>
      </c>
      <c r="BF12" s="78">
        <f>RANK(BE12,BE7:BE44)</f>
        <v>21</v>
      </c>
      <c r="BG12" s="82">
        <v>0.1095</v>
      </c>
      <c r="BH12" s="76">
        <f t="shared" si="24"/>
        <v>7.1164309031556031E-2</v>
      </c>
      <c r="BI12" s="75">
        <f>RANK(BH12,BH7:BH44)</f>
        <v>3</v>
      </c>
      <c r="BJ12" s="101">
        <f t="shared" si="25"/>
        <v>0.66676737437013767</v>
      </c>
      <c r="BK12" s="103">
        <f t="shared" si="26"/>
        <v>0.83059214746815502</v>
      </c>
      <c r="BL12" s="104">
        <f>RANK(BJ12,BJ7:BJ44)</f>
        <v>10</v>
      </c>
      <c r="BO12" s="110" t="s">
        <v>26</v>
      </c>
      <c r="BP12" s="111">
        <f>RANK(BQ12,BQ7:BQ44)</f>
        <v>38</v>
      </c>
      <c r="BQ12" s="112">
        <v>3.7059010000000003E-2</v>
      </c>
      <c r="BR12" s="113">
        <f t="shared" si="27"/>
        <v>1.8529505000000003E-3</v>
      </c>
      <c r="BS12" s="114">
        <f>RANK(BT12,BT7:BT44)</f>
        <v>27</v>
      </c>
      <c r="BT12" s="115">
        <v>0.57248834251801606</v>
      </c>
      <c r="BU12" s="116">
        <f t="shared" si="28"/>
        <v>0.14312208562950401</v>
      </c>
      <c r="BV12" s="111">
        <f>RANK(BW12,BW7:BW44)</f>
        <v>21</v>
      </c>
      <c r="BW12" s="112">
        <v>0.39534883720930236</v>
      </c>
      <c r="BX12" s="113">
        <f t="shared" si="29"/>
        <v>0.1186046511627907</v>
      </c>
      <c r="BY12" s="114">
        <f>RANK(BZ12,BZ7:BZ44)</f>
        <v>17</v>
      </c>
      <c r="BZ12" s="115">
        <v>0.63113699999999995</v>
      </c>
      <c r="CA12" s="116">
        <f t="shared" si="30"/>
        <v>3.1556849999999997E-2</v>
      </c>
      <c r="CB12" s="111">
        <f>RANK(CC12,CC7:CC44)</f>
        <v>30</v>
      </c>
      <c r="CC12" s="112">
        <v>0.23842599495047304</v>
      </c>
      <c r="CD12" s="113">
        <f t="shared" si="0"/>
        <v>2.3842599495047304E-2</v>
      </c>
      <c r="CE12" s="118">
        <f t="shared" si="1"/>
        <v>0.31897913678734202</v>
      </c>
      <c r="CF12" s="119">
        <f>RANK(CE12,CE7:CE44)</f>
        <v>30</v>
      </c>
      <c r="CG12" s="120">
        <v>0.31326302269303224</v>
      </c>
      <c r="CH12" s="121">
        <f t="shared" si="31"/>
        <v>7.8315755673258061E-2</v>
      </c>
      <c r="CI12" s="122">
        <f>RANK(CG12,CG7:CG44)</f>
        <v>28</v>
      </c>
      <c r="CJ12" s="127">
        <f t="shared" si="2"/>
        <v>0.39729489246060007</v>
      </c>
      <c r="CK12" s="128">
        <f>RANK(CJ12,CJ7:CJ44)</f>
        <v>31</v>
      </c>
      <c r="CM12" s="110" t="s">
        <v>26</v>
      </c>
      <c r="CN12" s="111">
        <f>RANK(CO12,CO7:CO44)</f>
        <v>38</v>
      </c>
      <c r="CO12" s="112">
        <v>3.7059010000000003E-2</v>
      </c>
      <c r="CP12" s="113">
        <f t="shared" si="32"/>
        <v>0</v>
      </c>
      <c r="CQ12" s="114">
        <f>RANK(CR12,CR7:CR44)</f>
        <v>27</v>
      </c>
      <c r="CR12" s="115">
        <v>0.57248834251801606</v>
      </c>
      <c r="CS12" s="116">
        <f t="shared" si="33"/>
        <v>0.14312208562950401</v>
      </c>
      <c r="CT12" s="111">
        <f>RANK(CU12,CU7:CU44)</f>
        <v>21</v>
      </c>
      <c r="CU12" s="112">
        <v>0.39534883720930236</v>
      </c>
      <c r="CV12" s="113">
        <f t="shared" si="34"/>
        <v>0.13837209302325582</v>
      </c>
      <c r="CW12" s="114">
        <f>RANK(CX12,CX7:CX44)</f>
        <v>17</v>
      </c>
      <c r="CX12" s="115">
        <v>0.63113699999999995</v>
      </c>
      <c r="CY12" s="116">
        <f t="shared" si="35"/>
        <v>0</v>
      </c>
      <c r="CZ12" s="111">
        <f>RANK(DA12,DA7:DA44)</f>
        <v>30</v>
      </c>
      <c r="DA12" s="112">
        <v>0.23842599495047304</v>
      </c>
      <c r="DB12" s="113">
        <f t="shared" si="36"/>
        <v>3.5763899242570951E-2</v>
      </c>
      <c r="DC12" s="117">
        <f t="shared" si="3"/>
        <v>0.31725807789533078</v>
      </c>
      <c r="DD12" s="119">
        <f>RANK(DC12,DC7:DC44)</f>
        <v>28</v>
      </c>
      <c r="DE12" s="120">
        <v>0.31326302269303224</v>
      </c>
      <c r="DF12" s="121">
        <f t="shared" si="37"/>
        <v>7.8315755673258061E-2</v>
      </c>
      <c r="DG12" s="122">
        <f>RANK(DE12,DE7:DE44)</f>
        <v>28</v>
      </c>
      <c r="DH12" s="127">
        <f t="shared" si="4"/>
        <v>0.39557383356858883</v>
      </c>
      <c r="DI12" s="128">
        <f>RANK(DH12,DH7:DH44)</f>
        <v>31</v>
      </c>
    </row>
    <row r="13" spans="1:113" ht="15.25" x14ac:dyDescent="0.85">
      <c r="A13" s="72" t="s">
        <v>149</v>
      </c>
      <c r="B13" s="78">
        <v>0.55859999999999999</v>
      </c>
      <c r="C13" s="79">
        <f t="shared" si="5"/>
        <v>1.5242322030889401E-2</v>
      </c>
      <c r="D13" s="78">
        <f>RANK(C13,C7:C44)</f>
        <v>33</v>
      </c>
      <c r="E13" s="82">
        <v>0.45569999999999999</v>
      </c>
      <c r="F13" s="76">
        <f t="shared" si="6"/>
        <v>1.903988868274583E-3</v>
      </c>
      <c r="G13" s="75">
        <f>RANK(F13,F7:F44)</f>
        <v>32</v>
      </c>
      <c r="H13" s="84">
        <v>0.49969999999999998</v>
      </c>
      <c r="I13" s="79">
        <f t="shared" si="7"/>
        <v>3.8746518105849575E-3</v>
      </c>
      <c r="J13" s="78">
        <f>RANK(I13,I7:I44)</f>
        <v>28</v>
      </c>
      <c r="K13" s="82">
        <v>0.63060000000000005</v>
      </c>
      <c r="L13" s="76">
        <f t="shared" si="8"/>
        <v>5.2614015572858743E-3</v>
      </c>
      <c r="M13" s="75">
        <f>RANK(L13,L7:L44)</f>
        <v>28</v>
      </c>
      <c r="N13" s="84">
        <v>0.59670000000000001</v>
      </c>
      <c r="O13" s="79">
        <f t="shared" si="9"/>
        <v>5.1246006389776355E-3</v>
      </c>
      <c r="P13" s="78">
        <f>RANK(O13,O7:O44)</f>
        <v>28</v>
      </c>
      <c r="Q13" s="82">
        <v>0.60109999999999997</v>
      </c>
      <c r="R13" s="76">
        <f t="shared" si="10"/>
        <v>5.7595848947823583E-3</v>
      </c>
      <c r="S13" s="75">
        <f>RANK(R13,R7:R44)</f>
        <v>31</v>
      </c>
      <c r="T13" s="84">
        <v>0.76549999999999996</v>
      </c>
      <c r="U13" s="79">
        <f t="shared" si="11"/>
        <v>1.2294241784745251E-2</v>
      </c>
      <c r="V13" s="78">
        <f>RANK(U13,U7:U44)</f>
        <v>21</v>
      </c>
      <c r="W13" s="82">
        <v>0.41</v>
      </c>
      <c r="X13" s="76">
        <f t="shared" si="12"/>
        <v>9.8837209302325545E-3</v>
      </c>
      <c r="Y13" s="75">
        <f>RANK(X13,X7:X44)</f>
        <v>33</v>
      </c>
      <c r="Z13" s="84">
        <v>0.75519999999999998</v>
      </c>
      <c r="AA13" s="79">
        <f t="shared" si="13"/>
        <v>3.3960506706408343E-2</v>
      </c>
      <c r="AB13" s="78">
        <f>RANK(AA13,AA7:AA44)</f>
        <v>6</v>
      </c>
      <c r="AC13" s="82">
        <v>0.90169999999999995</v>
      </c>
      <c r="AD13" s="76">
        <f t="shared" si="14"/>
        <v>4.8958333333333326E-2</v>
      </c>
      <c r="AE13" s="75">
        <f>RANK(AD13,AD7:AD44)</f>
        <v>2</v>
      </c>
      <c r="AF13" s="84">
        <v>0.60260000000000002</v>
      </c>
      <c r="AG13" s="79">
        <f t="shared" si="15"/>
        <v>2.5285524568393104E-2</v>
      </c>
      <c r="AH13" s="78">
        <f>RANK(AG13,AG7:AG44)</f>
        <v>33</v>
      </c>
      <c r="AI13" s="82">
        <v>0.55840000000000001</v>
      </c>
      <c r="AJ13" s="76">
        <f t="shared" si="16"/>
        <v>4.0733118971061091E-2</v>
      </c>
      <c r="AK13" s="75">
        <f>RANK(AJ13,AJ7:AJ44)</f>
        <v>29</v>
      </c>
      <c r="AL13" s="84">
        <v>0.60570000000000002</v>
      </c>
      <c r="AM13" s="79">
        <f t="shared" si="17"/>
        <v>3.6770525358198775E-2</v>
      </c>
      <c r="AN13" s="78">
        <f>RANK(AM13,AM7:AM44)</f>
        <v>27</v>
      </c>
      <c r="AO13" s="82">
        <v>0.57110000000000005</v>
      </c>
      <c r="AP13" s="76">
        <f t="shared" si="18"/>
        <v>3.8499384993849951E-2</v>
      </c>
      <c r="AQ13" s="75">
        <f>RANK(AP13,AP7:AP44)</f>
        <v>32</v>
      </c>
      <c r="AR13" s="84">
        <v>0.5544</v>
      </c>
      <c r="AS13" s="79">
        <f t="shared" si="19"/>
        <v>1.4728014505893018E-2</v>
      </c>
      <c r="AT13" s="78">
        <f>RANK(AS13,AS7:AS44)</f>
        <v>25</v>
      </c>
      <c r="AU13" s="82">
        <v>0.46279999999999999</v>
      </c>
      <c r="AV13" s="76">
        <f t="shared" si="20"/>
        <v>1.6918008784773061E-2</v>
      </c>
      <c r="AW13" s="75">
        <f>RANK(AV13,AV7:AV44)</f>
        <v>17</v>
      </c>
      <c r="AX13" s="84">
        <v>0.2</v>
      </c>
      <c r="AY13" s="79">
        <f t="shared" si="21"/>
        <v>6.0979870869730349E-2</v>
      </c>
      <c r="AZ13" s="78">
        <f>RANK(AY13,AY7:AY44)</f>
        <v>21</v>
      </c>
      <c r="BA13" s="82">
        <v>0.1991</v>
      </c>
      <c r="BB13" s="76">
        <f t="shared" si="22"/>
        <v>2.1281669150521609E-2</v>
      </c>
      <c r="BC13" s="75">
        <f>RANK(BB13,BB7:BB44)</f>
        <v>9</v>
      </c>
      <c r="BD13" s="84">
        <v>0.45419999999999999</v>
      </c>
      <c r="BE13" s="79">
        <f t="shared" si="23"/>
        <v>1.2706270627062708E-2</v>
      </c>
      <c r="BF13" s="78">
        <f>RANK(BE13,BE7:BE44)</f>
        <v>28</v>
      </c>
      <c r="BG13" s="82">
        <v>6.7599999999999993E-2</v>
      </c>
      <c r="BH13" s="76">
        <f t="shared" si="24"/>
        <v>2.5571273122959731E-2</v>
      </c>
      <c r="BI13" s="75">
        <f>RANK(BH13,BH7:BH44)</f>
        <v>23</v>
      </c>
      <c r="BJ13" s="101">
        <f t="shared" si="25"/>
        <v>0.43573701350795768</v>
      </c>
      <c r="BK13" s="103">
        <f t="shared" si="26"/>
        <v>0.42501174186700053</v>
      </c>
      <c r="BL13" s="104">
        <f>RANK(BJ13,BJ7:BJ44)</f>
        <v>29</v>
      </c>
      <c r="BO13" s="110" t="s">
        <v>149</v>
      </c>
      <c r="BP13" s="111">
        <f>RANK(BQ13,BQ7:BQ44)</f>
        <v>11</v>
      </c>
      <c r="BQ13" s="112">
        <v>0.67985852000000002</v>
      </c>
      <c r="BR13" s="113">
        <f t="shared" si="27"/>
        <v>3.3992926E-2</v>
      </c>
      <c r="BS13" s="114">
        <f>RANK(BT13,BT7:BT44)</f>
        <v>23</v>
      </c>
      <c r="BT13" s="115">
        <v>0.61191182704535818</v>
      </c>
      <c r="BU13" s="116">
        <f t="shared" si="28"/>
        <v>0.15297795676133955</v>
      </c>
      <c r="BV13" s="111">
        <f>RANK(BW13,BW7:BW44)</f>
        <v>26</v>
      </c>
      <c r="BW13" s="112">
        <v>0.3604651162790698</v>
      </c>
      <c r="BX13" s="113">
        <f t="shared" si="29"/>
        <v>0.10813953488372094</v>
      </c>
      <c r="BY13" s="114">
        <f>RANK(BZ13,BZ7:BZ44)</f>
        <v>29</v>
      </c>
      <c r="BZ13" s="115">
        <v>0.195133</v>
      </c>
      <c r="CA13" s="116">
        <f t="shared" si="30"/>
        <v>9.7566500000000004E-3</v>
      </c>
      <c r="CB13" s="111">
        <f>RANK(CC13,CC7:CC44)</f>
        <v>13</v>
      </c>
      <c r="CC13" s="112">
        <v>0.46855687335887958</v>
      </c>
      <c r="CD13" s="113">
        <f t="shared" si="0"/>
        <v>4.6855687335887963E-2</v>
      </c>
      <c r="CE13" s="118">
        <f t="shared" si="1"/>
        <v>0.35172275498094846</v>
      </c>
      <c r="CF13" s="119">
        <f>RANK(CE13,CE7:CE44)</f>
        <v>23</v>
      </c>
      <c r="CG13" s="120">
        <v>0.25069627655015131</v>
      </c>
      <c r="CH13" s="121">
        <f t="shared" si="31"/>
        <v>6.2674069137537827E-2</v>
      </c>
      <c r="CI13" s="122">
        <f>RANK(CG13,CG7:CG44)</f>
        <v>31</v>
      </c>
      <c r="CJ13" s="127">
        <f t="shared" si="2"/>
        <v>0.41439682411848627</v>
      </c>
      <c r="CK13" s="128">
        <f>RANK(CJ13,CJ7:CJ44)</f>
        <v>27</v>
      </c>
      <c r="CM13" s="110" t="s">
        <v>149</v>
      </c>
      <c r="CN13" s="111">
        <f>RANK(CO13,CO7:CO44)</f>
        <v>11</v>
      </c>
      <c r="CO13" s="112">
        <v>0.67985852000000002</v>
      </c>
      <c r="CP13" s="113">
        <f t="shared" si="32"/>
        <v>0</v>
      </c>
      <c r="CQ13" s="114">
        <f>RANK(CR13,CR7:CR44)</f>
        <v>23</v>
      </c>
      <c r="CR13" s="115">
        <v>0.61191182704535818</v>
      </c>
      <c r="CS13" s="116">
        <f t="shared" si="33"/>
        <v>0.15297795676133955</v>
      </c>
      <c r="CT13" s="111">
        <f>RANK(CU13,CU7:CU44)</f>
        <v>26</v>
      </c>
      <c r="CU13" s="112">
        <v>0.3604651162790698</v>
      </c>
      <c r="CV13" s="113">
        <f t="shared" si="34"/>
        <v>0.12616279069767442</v>
      </c>
      <c r="CW13" s="114">
        <f>RANK(CX13,CX7:CX44)</f>
        <v>29</v>
      </c>
      <c r="CX13" s="115">
        <v>0.195133</v>
      </c>
      <c r="CY13" s="116">
        <f t="shared" si="35"/>
        <v>0</v>
      </c>
      <c r="CZ13" s="111">
        <f>RANK(DA13,DA7:DA44)</f>
        <v>13</v>
      </c>
      <c r="DA13" s="112">
        <v>0.46855687335887958</v>
      </c>
      <c r="DB13" s="113">
        <f t="shared" si="36"/>
        <v>7.0283531003831931E-2</v>
      </c>
      <c r="DC13" s="117">
        <f t="shared" si="3"/>
        <v>0.34942427846284591</v>
      </c>
      <c r="DD13" s="119">
        <f>RANK(DC13,DC7:DC44)</f>
        <v>25</v>
      </c>
      <c r="DE13" s="120">
        <v>0.25069627655015131</v>
      </c>
      <c r="DF13" s="121">
        <f t="shared" si="37"/>
        <v>6.2674069137537827E-2</v>
      </c>
      <c r="DG13" s="122">
        <f>RANK(DE13,DE7:DE44)</f>
        <v>31</v>
      </c>
      <c r="DH13" s="127">
        <f t="shared" si="4"/>
        <v>0.41209834760038372</v>
      </c>
      <c r="DI13" s="128">
        <f>RANK(DH13,DH7:DH44)</f>
        <v>27</v>
      </c>
    </row>
    <row r="14" spans="1:113" ht="15.25" x14ac:dyDescent="0.85">
      <c r="A14" s="72" t="s">
        <v>1</v>
      </c>
      <c r="B14" s="78">
        <v>0.6139</v>
      </c>
      <c r="C14" s="79">
        <f t="shared" si="5"/>
        <v>1.8187466714006745E-2</v>
      </c>
      <c r="D14" s="78">
        <f>RANK(C14,C7:C44)</f>
        <v>23</v>
      </c>
      <c r="E14" s="82">
        <v>0.73470000000000002</v>
      </c>
      <c r="F14" s="76">
        <f t="shared" si="6"/>
        <v>8.3743042671614119E-3</v>
      </c>
      <c r="G14" s="75">
        <f>RANK(F14,F7:F44)</f>
        <v>6</v>
      </c>
      <c r="H14" s="84">
        <v>0.58640000000000003</v>
      </c>
      <c r="I14" s="79">
        <f t="shared" si="7"/>
        <v>6.2896935933147635E-3</v>
      </c>
      <c r="J14" s="78">
        <f>RANK(I14,I7:I44)</f>
        <v>12</v>
      </c>
      <c r="K14" s="82">
        <v>0.68130000000000002</v>
      </c>
      <c r="L14" s="76">
        <f t="shared" si="8"/>
        <v>6.3893214682981094E-3</v>
      </c>
      <c r="M14" s="75">
        <f>RANK(L14,L7:L44)</f>
        <v>24</v>
      </c>
      <c r="N14" s="84">
        <v>0.71689999999999998</v>
      </c>
      <c r="O14" s="79">
        <f t="shared" si="9"/>
        <v>7.6847710330138442E-3</v>
      </c>
      <c r="P14" s="78">
        <f>RANK(O14,O7:O44)</f>
        <v>17</v>
      </c>
      <c r="Q14" s="82">
        <v>0.62239999999999995</v>
      </c>
      <c r="R14" s="76">
        <f t="shared" si="10"/>
        <v>6.3735946958777736E-3</v>
      </c>
      <c r="S14" s="75">
        <f>RANK(R14,R7:R44)</f>
        <v>24</v>
      </c>
      <c r="T14" s="84">
        <v>0.73650000000000004</v>
      </c>
      <c r="U14" s="79">
        <f t="shared" si="11"/>
        <v>1.0545673801627981E-2</v>
      </c>
      <c r="V14" s="78">
        <f>RANK(U14,U7:U44)</f>
        <v>26</v>
      </c>
      <c r="W14" s="82">
        <v>0.48670000000000002</v>
      </c>
      <c r="X14" s="76">
        <f t="shared" si="12"/>
        <v>2.7720930232558144E-2</v>
      </c>
      <c r="Y14" s="75">
        <f>RANK(X14,X7:X44)</f>
        <v>25</v>
      </c>
      <c r="Z14" s="84">
        <v>0.61409999999999998</v>
      </c>
      <c r="AA14" s="79">
        <f t="shared" si="13"/>
        <v>7.6751117734724294E-3</v>
      </c>
      <c r="AB14" s="78">
        <f>RANK(AA14,AA7:AA44)</f>
        <v>31</v>
      </c>
      <c r="AC14" s="82">
        <v>0.78700000000000003</v>
      </c>
      <c r="AD14" s="76">
        <f t="shared" si="14"/>
        <v>1.5769675925925927E-2</v>
      </c>
      <c r="AE14" s="75">
        <f>RANK(AD14,AD7:AD44)</f>
        <v>30</v>
      </c>
      <c r="AF14" s="84">
        <v>0.69420000000000004</v>
      </c>
      <c r="AG14" s="79">
        <f t="shared" si="15"/>
        <v>4.4749003984063764E-2</v>
      </c>
      <c r="AH14" s="78">
        <f>RANK(AG14,AG7:AG44)</f>
        <v>22</v>
      </c>
      <c r="AI14" s="82">
        <v>0.65039999999999998</v>
      </c>
      <c r="AJ14" s="76">
        <f t="shared" si="16"/>
        <v>5.2565916398713823E-2</v>
      </c>
      <c r="AK14" s="75">
        <f>RANK(AJ14,AJ7:AJ44)</f>
        <v>24</v>
      </c>
      <c r="AL14" s="84">
        <v>0.65039999999999998</v>
      </c>
      <c r="AM14" s="79">
        <f t="shared" si="17"/>
        <v>4.4903343188537628E-2</v>
      </c>
      <c r="AN14" s="78">
        <f>RANK(AM14,AM7:AM44)</f>
        <v>24</v>
      </c>
      <c r="AO14" s="82">
        <v>0.72470000000000001</v>
      </c>
      <c r="AP14" s="76">
        <f t="shared" si="18"/>
        <v>7.6285362853628538E-2</v>
      </c>
      <c r="AQ14" s="75">
        <f>RANK(AP14,AP7:AP44)</f>
        <v>22</v>
      </c>
      <c r="AR14" s="84">
        <v>0.67630000000000001</v>
      </c>
      <c r="AS14" s="79">
        <f t="shared" si="19"/>
        <v>2.3016772438803262E-2</v>
      </c>
      <c r="AT14" s="78">
        <f>RANK(AS14,AS7:AS44)</f>
        <v>8</v>
      </c>
      <c r="AU14" s="82">
        <v>0.57789999999999997</v>
      </c>
      <c r="AV14" s="76">
        <f t="shared" si="20"/>
        <v>2.5344070278184482E-2</v>
      </c>
      <c r="AW14" s="75">
        <f>RANK(AV14,AV7:AV44)</f>
        <v>3</v>
      </c>
      <c r="AX14" s="84">
        <v>0.1731</v>
      </c>
      <c r="AY14" s="79">
        <f t="shared" si="21"/>
        <v>4.872009115077857E-2</v>
      </c>
      <c r="AZ14" s="78">
        <f>RANK(AY14,AY7:AY44)</f>
        <v>28</v>
      </c>
      <c r="BA14" s="82">
        <v>0.18920000000000001</v>
      </c>
      <c r="BB14" s="76">
        <f t="shared" si="22"/>
        <v>1.906855439642325E-2</v>
      </c>
      <c r="BC14" s="75">
        <f>RANK(BB14,BB7:BB44)</f>
        <v>12</v>
      </c>
      <c r="BD14" s="84">
        <v>0.48780000000000001</v>
      </c>
      <c r="BE14" s="79">
        <f t="shared" si="23"/>
        <v>1.7746774677467752E-2</v>
      </c>
      <c r="BF14" s="78">
        <f>RANK(BE14,BE7:BE44)</f>
        <v>20</v>
      </c>
      <c r="BG14" s="82">
        <v>5.6599999999999998E-2</v>
      </c>
      <c r="BH14" s="76">
        <f t="shared" si="24"/>
        <v>1.3601741022850923E-2</v>
      </c>
      <c r="BI14" s="75">
        <f>RANK(BH14,BH7:BH44)</f>
        <v>30</v>
      </c>
      <c r="BJ14" s="101">
        <f t="shared" si="25"/>
        <v>0.48101217389470918</v>
      </c>
      <c r="BK14" s="103">
        <f t="shared" si="26"/>
        <v>0.50449358072483874</v>
      </c>
      <c r="BL14" s="104">
        <f>RANK(BJ14,BJ7:BJ44)</f>
        <v>26</v>
      </c>
      <c r="BO14" s="110" t="s">
        <v>1</v>
      </c>
      <c r="BP14" s="111">
        <f>RANK(BQ14,BQ7:BQ44)</f>
        <v>23</v>
      </c>
      <c r="BQ14" s="112">
        <v>0.47851115999999999</v>
      </c>
      <c r="BR14" s="113">
        <f t="shared" si="27"/>
        <v>2.3925558E-2</v>
      </c>
      <c r="BS14" s="114">
        <f>RANK(BT14,BT7:BT44)</f>
        <v>38</v>
      </c>
      <c r="BT14" s="115">
        <v>0</v>
      </c>
      <c r="BU14" s="116">
        <f t="shared" si="28"/>
        <v>0</v>
      </c>
      <c r="BV14" s="111">
        <f>RANK(BW14,BW7:BW44)</f>
        <v>24</v>
      </c>
      <c r="BW14" s="112">
        <v>0.37790697674418611</v>
      </c>
      <c r="BX14" s="113">
        <f t="shared" si="29"/>
        <v>0.11337209302325582</v>
      </c>
      <c r="BY14" s="114">
        <f>RANK(BZ14,BZ7:BZ44)</f>
        <v>2</v>
      </c>
      <c r="BZ14" s="115">
        <v>0.96517799999999998</v>
      </c>
      <c r="CA14" s="116">
        <f t="shared" si="30"/>
        <v>4.82589E-2</v>
      </c>
      <c r="CB14" s="111">
        <f>RANK(CC14,CC7:CC44)</f>
        <v>14</v>
      </c>
      <c r="CC14" s="112">
        <v>0.4154278411011913</v>
      </c>
      <c r="CD14" s="113">
        <f t="shared" si="0"/>
        <v>4.1542784110119135E-2</v>
      </c>
      <c r="CE14" s="118">
        <f t="shared" si="1"/>
        <v>0.22709933513337494</v>
      </c>
      <c r="CF14" s="119">
        <f>RANK(CE14,CE7:CE44)</f>
        <v>36</v>
      </c>
      <c r="CG14" s="120">
        <v>0.83776338466265132</v>
      </c>
      <c r="CH14" s="121">
        <f t="shared" si="31"/>
        <v>0.20944084616566283</v>
      </c>
      <c r="CI14" s="122">
        <f>RANK(CG14,CG7:CG44)</f>
        <v>4</v>
      </c>
      <c r="CJ14" s="127">
        <f t="shared" si="2"/>
        <v>0.43654018129903777</v>
      </c>
      <c r="CK14" s="128">
        <f>RANK(CJ14,CJ7:CJ44)</f>
        <v>25</v>
      </c>
      <c r="CM14" s="110" t="s">
        <v>1</v>
      </c>
      <c r="CN14" s="111">
        <f>RANK(CO14,CO7:CO44)</f>
        <v>23</v>
      </c>
      <c r="CO14" s="112">
        <v>0.47851115999999999</v>
      </c>
      <c r="CP14" s="113">
        <f t="shared" si="32"/>
        <v>0</v>
      </c>
      <c r="CQ14" s="114">
        <f>RANK(CR14,CR7:CR44)</f>
        <v>38</v>
      </c>
      <c r="CR14" s="115">
        <v>0</v>
      </c>
      <c r="CS14" s="116">
        <f t="shared" si="33"/>
        <v>0</v>
      </c>
      <c r="CT14" s="111">
        <f>RANK(CU14,CU7:CU44)</f>
        <v>24</v>
      </c>
      <c r="CU14" s="112">
        <v>0.37790697674418611</v>
      </c>
      <c r="CV14" s="113">
        <f t="shared" si="34"/>
        <v>0.13226744186046513</v>
      </c>
      <c r="CW14" s="114">
        <f>RANK(CX14,CX7:CX44)</f>
        <v>2</v>
      </c>
      <c r="CX14" s="115">
        <v>0.96517799999999998</v>
      </c>
      <c r="CY14" s="116">
        <f t="shared" si="35"/>
        <v>0</v>
      </c>
      <c r="CZ14" s="111">
        <f>RANK(DA14,DA7:DA44)</f>
        <v>14</v>
      </c>
      <c r="DA14" s="112">
        <v>0.4154278411011913</v>
      </c>
      <c r="DB14" s="113">
        <f t="shared" si="36"/>
        <v>6.2314176165178689E-2</v>
      </c>
      <c r="DC14" s="117">
        <f t="shared" si="3"/>
        <v>0.19458161802564383</v>
      </c>
      <c r="DD14" s="119">
        <f>RANK(DC14,DC7:DC44)</f>
        <v>36</v>
      </c>
      <c r="DE14" s="120">
        <v>0.83776338466265132</v>
      </c>
      <c r="DF14" s="121">
        <f t="shared" si="37"/>
        <v>0.20944084616566283</v>
      </c>
      <c r="DG14" s="122">
        <f>RANK(DE14,DE7:DE44)</f>
        <v>4</v>
      </c>
      <c r="DH14" s="127">
        <f t="shared" si="4"/>
        <v>0.40402246419130666</v>
      </c>
      <c r="DI14" s="128">
        <f>RANK(DH14,DH7:DH44)</f>
        <v>29</v>
      </c>
    </row>
    <row r="15" spans="1:113" ht="15.25" x14ac:dyDescent="0.85">
      <c r="A15" s="72" t="s">
        <v>153</v>
      </c>
      <c r="B15" s="78">
        <v>0.46129999999999999</v>
      </c>
      <c r="C15" s="79">
        <f t="shared" si="5"/>
        <v>1.0060358601100657E-2</v>
      </c>
      <c r="D15" s="78">
        <f>RANK(C15,C7:C44)</f>
        <v>35</v>
      </c>
      <c r="E15" s="82">
        <v>0.4294</v>
      </c>
      <c r="F15" s="76">
        <f t="shared" si="6"/>
        <v>1.2940630797773659E-3</v>
      </c>
      <c r="G15" s="75">
        <f>RANK(F15,F7:F44)</f>
        <v>35</v>
      </c>
      <c r="H15" s="84">
        <v>0.39739999999999998</v>
      </c>
      <c r="I15" s="79">
        <f t="shared" si="7"/>
        <v>1.0250696378830081E-3</v>
      </c>
      <c r="J15" s="78">
        <f>RANK(I15,I7:I44)</f>
        <v>37</v>
      </c>
      <c r="K15" s="82">
        <v>0.57220000000000004</v>
      </c>
      <c r="L15" s="76">
        <f t="shared" si="8"/>
        <v>3.9621802002224697E-3</v>
      </c>
      <c r="M15" s="75">
        <f>RANK(L15,L7:L44)</f>
        <v>35</v>
      </c>
      <c r="N15" s="84">
        <v>0.54710000000000003</v>
      </c>
      <c r="O15" s="79">
        <f t="shared" si="9"/>
        <v>4.0681576144834938E-3</v>
      </c>
      <c r="P15" s="78">
        <f>RANK(O15,O7:O44)</f>
        <v>35</v>
      </c>
      <c r="Q15" s="82">
        <v>0.4975</v>
      </c>
      <c r="R15" s="76">
        <f t="shared" si="10"/>
        <v>2.7731334678581725E-3</v>
      </c>
      <c r="S15" s="75">
        <f>RANK(R15,R7:R44)</f>
        <v>36</v>
      </c>
      <c r="T15" s="84">
        <v>0.70840000000000003</v>
      </c>
      <c r="U15" s="79">
        <f t="shared" si="11"/>
        <v>8.8513717214350335E-3</v>
      </c>
      <c r="V15" s="78">
        <f>RANK(U15,U7:U44)</f>
        <v>31</v>
      </c>
      <c r="W15" s="82">
        <v>0.4415</v>
      </c>
      <c r="X15" s="76">
        <f t="shared" si="12"/>
        <v>1.7209302325581398E-2</v>
      </c>
      <c r="Y15" s="75">
        <f>RANK(X15,X7:X44)</f>
        <v>30</v>
      </c>
      <c r="Z15" s="84">
        <v>0.7137</v>
      </c>
      <c r="AA15" s="79">
        <f t="shared" si="13"/>
        <v>2.6229508196721315E-2</v>
      </c>
      <c r="AB15" s="78">
        <f>RANK(AA15,AA7:AA44)</f>
        <v>20</v>
      </c>
      <c r="AC15" s="82">
        <v>0.86739999999999995</v>
      </c>
      <c r="AD15" s="76">
        <f t="shared" si="14"/>
        <v>3.9033564814814799E-2</v>
      </c>
      <c r="AE15" s="75">
        <f>RANK(AD15,AD7:AD44)</f>
        <v>13</v>
      </c>
      <c r="AF15" s="84">
        <v>0.69489999999999996</v>
      </c>
      <c r="AG15" s="79">
        <f t="shared" si="15"/>
        <v>4.4897742363877821E-2</v>
      </c>
      <c r="AH15" s="78">
        <f>RANK(AG15,AG7:AG44)</f>
        <v>21</v>
      </c>
      <c r="AI15" s="82">
        <v>0.45550000000000002</v>
      </c>
      <c r="AJ15" s="76">
        <f t="shared" si="16"/>
        <v>2.7498392282958202E-2</v>
      </c>
      <c r="AK15" s="75">
        <f>RANK(AJ15,AJ7:AJ44)</f>
        <v>36</v>
      </c>
      <c r="AL15" s="84">
        <v>0.63549999999999995</v>
      </c>
      <c r="AM15" s="79">
        <f t="shared" si="17"/>
        <v>4.2192403911758006E-2</v>
      </c>
      <c r="AN15" s="78">
        <f>RANK(AM15,AM7:AM44)</f>
        <v>26</v>
      </c>
      <c r="AO15" s="82">
        <v>0.4889</v>
      </c>
      <c r="AP15" s="76">
        <f t="shared" si="18"/>
        <v>1.8277982779827794E-2</v>
      </c>
      <c r="AQ15" s="75">
        <f>RANK(AP15,AP7:AP44)</f>
        <v>36</v>
      </c>
      <c r="AR15" s="84">
        <v>0.41560000000000002</v>
      </c>
      <c r="AS15" s="79">
        <f t="shared" si="19"/>
        <v>5.2901178603807818E-3</v>
      </c>
      <c r="AT15" s="78">
        <f>RANK(AS15,AS7:AS44)</f>
        <v>34</v>
      </c>
      <c r="AU15" s="82">
        <v>0.42370000000000002</v>
      </c>
      <c r="AV15" s="76">
        <f t="shared" si="20"/>
        <v>1.4055636896046855E-2</v>
      </c>
      <c r="AW15" s="75">
        <f>RANK(AV15,AV7:AV44)</f>
        <v>24</v>
      </c>
      <c r="AX15" s="84">
        <v>0.22550000000000001</v>
      </c>
      <c r="AY15" s="79">
        <f t="shared" si="21"/>
        <v>7.260159513862513E-2</v>
      </c>
      <c r="AZ15" s="78">
        <f>RANK(AY15,AY7:AY44)</f>
        <v>13</v>
      </c>
      <c r="BA15" s="82">
        <v>0.1709</v>
      </c>
      <c r="BB15" s="76">
        <f t="shared" si="22"/>
        <v>1.4977645305514157E-2</v>
      </c>
      <c r="BC15" s="75">
        <f>RANK(BB15,BB7:BB44)</f>
        <v>23</v>
      </c>
      <c r="BD15" s="84">
        <v>0.42859999999999998</v>
      </c>
      <c r="BE15" s="79">
        <f t="shared" si="23"/>
        <v>8.8658865886588646E-3</v>
      </c>
      <c r="BF15" s="78">
        <f>RANK(BE15,BE7:BE44)</f>
        <v>33</v>
      </c>
      <c r="BG15" s="82">
        <v>8.1799999999999998E-2</v>
      </c>
      <c r="BH15" s="76">
        <f t="shared" si="24"/>
        <v>4.1022850924918385E-2</v>
      </c>
      <c r="BI15" s="75">
        <f>RANK(BH15,BH7:BH44)</f>
        <v>14</v>
      </c>
      <c r="BJ15" s="101">
        <f t="shared" si="25"/>
        <v>0.40418696371244367</v>
      </c>
      <c r="BK15" s="103">
        <f t="shared" si="26"/>
        <v>0.36962472716881278</v>
      </c>
      <c r="BL15" s="104">
        <f>RANK(BJ15,BJ7:BJ44)</f>
        <v>30</v>
      </c>
      <c r="BO15" s="110" t="s">
        <v>31</v>
      </c>
      <c r="BP15" s="111">
        <f>RANK(BQ15,BQ7:BQ44)</f>
        <v>9</v>
      </c>
      <c r="BQ15" s="112">
        <v>0.71428409999999998</v>
      </c>
      <c r="BR15" s="113">
        <f t="shared" si="27"/>
        <v>3.5714204999999999E-2</v>
      </c>
      <c r="BS15" s="114">
        <f>RANK(BT15,BT7:BT44)</f>
        <v>30</v>
      </c>
      <c r="BT15" s="115">
        <v>0.52649427723611697</v>
      </c>
      <c r="BU15" s="116">
        <f t="shared" si="28"/>
        <v>0.13162356930902924</v>
      </c>
      <c r="BV15" s="111">
        <f>RANK(BW15,BW7:BW44)</f>
        <v>29</v>
      </c>
      <c r="BW15" s="112">
        <v>0.28488372093023251</v>
      </c>
      <c r="BX15" s="113">
        <f t="shared" si="29"/>
        <v>8.5465116279069747E-2</v>
      </c>
      <c r="BY15" s="114">
        <f>RANK(BZ15,BZ7:BZ44)</f>
        <v>13</v>
      </c>
      <c r="BZ15" s="115">
        <v>0.65418699999999996</v>
      </c>
      <c r="CA15" s="116">
        <f t="shared" si="30"/>
        <v>3.2709349999999998E-2</v>
      </c>
      <c r="CB15" s="111">
        <f>RANK(CC15,CC7:CC44)</f>
        <v>18</v>
      </c>
      <c r="CC15" s="112">
        <v>0.40670546643553557</v>
      </c>
      <c r="CD15" s="113">
        <f t="shared" si="0"/>
        <v>4.067054664355356E-2</v>
      </c>
      <c r="CE15" s="118">
        <f t="shared" si="1"/>
        <v>0.32618278723165256</v>
      </c>
      <c r="CF15" s="119">
        <f>RANK(CE15,CE7:CE44)</f>
        <v>27</v>
      </c>
      <c r="CG15" s="120">
        <v>0.32389018073687686</v>
      </c>
      <c r="CH15" s="121">
        <f t="shared" si="31"/>
        <v>8.0972545184219216E-2</v>
      </c>
      <c r="CI15" s="122">
        <f>RANK(CG15,CG7:CG44)</f>
        <v>27</v>
      </c>
      <c r="CJ15" s="127">
        <f t="shared" si="2"/>
        <v>0.40715533241587176</v>
      </c>
      <c r="CK15" s="128">
        <f>RANK(CJ15,CJ7:CJ44)</f>
        <v>28</v>
      </c>
      <c r="CM15" s="110" t="s">
        <v>31</v>
      </c>
      <c r="CN15" s="111">
        <f>RANK(CO15,CO7:CO44)</f>
        <v>9</v>
      </c>
      <c r="CO15" s="112">
        <v>0.71428409999999998</v>
      </c>
      <c r="CP15" s="113">
        <f t="shared" si="32"/>
        <v>0</v>
      </c>
      <c r="CQ15" s="114">
        <f>RANK(CR15,CR7:CR44)</f>
        <v>30</v>
      </c>
      <c r="CR15" s="115">
        <v>0.52649427723611697</v>
      </c>
      <c r="CS15" s="116">
        <f t="shared" si="33"/>
        <v>0.13162356930902924</v>
      </c>
      <c r="CT15" s="111">
        <f>RANK(CU15,CU7:CU44)</f>
        <v>29</v>
      </c>
      <c r="CU15" s="112">
        <v>0.28488372093023251</v>
      </c>
      <c r="CV15" s="113">
        <f t="shared" si="34"/>
        <v>9.9709302325581367E-2</v>
      </c>
      <c r="CW15" s="114">
        <f>RANK(CX15,CX7:CX44)</f>
        <v>13</v>
      </c>
      <c r="CX15" s="115">
        <v>0.65418699999999996</v>
      </c>
      <c r="CY15" s="116">
        <f t="shared" si="35"/>
        <v>0</v>
      </c>
      <c r="CZ15" s="111">
        <f>RANK(DA15,DA7:DA44)</f>
        <v>18</v>
      </c>
      <c r="DA15" s="112">
        <v>0.40670546643553557</v>
      </c>
      <c r="DB15" s="113">
        <f t="shared" si="36"/>
        <v>6.1005819965330332E-2</v>
      </c>
      <c r="DC15" s="117">
        <f t="shared" si="3"/>
        <v>0.29233869159994097</v>
      </c>
      <c r="DD15" s="119">
        <f>RANK(DC15,DC7:DC44)</f>
        <v>33</v>
      </c>
      <c r="DE15" s="120">
        <v>0.32389018073687686</v>
      </c>
      <c r="DF15" s="121">
        <f t="shared" si="37"/>
        <v>8.0972545184219216E-2</v>
      </c>
      <c r="DG15" s="122">
        <f>RANK(DE15,DE7:DE44)</f>
        <v>27</v>
      </c>
      <c r="DH15" s="127">
        <f t="shared" si="4"/>
        <v>0.37331123678416017</v>
      </c>
      <c r="DI15" s="128">
        <f>RANK(DH15,DH7:DH44)</f>
        <v>33</v>
      </c>
    </row>
    <row r="16" spans="1:113" ht="15.25" x14ac:dyDescent="0.85">
      <c r="A16" s="72" t="s">
        <v>7</v>
      </c>
      <c r="B16" s="78">
        <v>0.60450000000000004</v>
      </c>
      <c r="C16" s="79">
        <f t="shared" si="5"/>
        <v>1.7686845375466005E-2</v>
      </c>
      <c r="D16" s="78">
        <f>RANK(C16,C7:C44)</f>
        <v>25</v>
      </c>
      <c r="E16" s="82">
        <v>0.38</v>
      </c>
      <c r="F16" s="76">
        <f t="shared" si="6"/>
        <v>1.484230055658631E-4</v>
      </c>
      <c r="G16" s="75">
        <f>RANK(F16,F7:F44)</f>
        <v>36</v>
      </c>
      <c r="H16" s="84">
        <v>0.50770000000000004</v>
      </c>
      <c r="I16" s="79">
        <f t="shared" si="7"/>
        <v>4.097493036211701E-3</v>
      </c>
      <c r="J16" s="78">
        <f>RANK(I16,I7:I44)</f>
        <v>26</v>
      </c>
      <c r="K16" s="82">
        <v>0.69089999999999996</v>
      </c>
      <c r="L16" s="76">
        <f t="shared" si="8"/>
        <v>6.6028921023359279E-3</v>
      </c>
      <c r="M16" s="75">
        <f>RANK(L16,L7:L44)</f>
        <v>22</v>
      </c>
      <c r="N16" s="84">
        <v>0.61060000000000003</v>
      </c>
      <c r="O16" s="79">
        <f t="shared" si="9"/>
        <v>5.4206602768903092E-3</v>
      </c>
      <c r="P16" s="78">
        <f>RANK(O16,O7:O44)</f>
        <v>27</v>
      </c>
      <c r="Q16" s="82">
        <v>0.66639999999999999</v>
      </c>
      <c r="R16" s="76">
        <f t="shared" si="10"/>
        <v>7.6419717497838002E-3</v>
      </c>
      <c r="S16" s="75">
        <f>RANK(R16,R7:R44)</f>
        <v>13</v>
      </c>
      <c r="T16" s="84">
        <v>0.72509999999999997</v>
      </c>
      <c r="U16" s="79">
        <f t="shared" si="11"/>
        <v>9.8583056979198065E-3</v>
      </c>
      <c r="V16" s="78">
        <f>RANK(U16,U7:U44)</f>
        <v>27</v>
      </c>
      <c r="W16" s="82">
        <v>0.39939999999999998</v>
      </c>
      <c r="X16" s="76">
        <f t="shared" si="12"/>
        <v>7.4186046511627865E-3</v>
      </c>
      <c r="Y16" s="75">
        <f>RANK(X16,X7:X44)</f>
        <v>35</v>
      </c>
      <c r="Z16" s="84">
        <v>0.59409999999999996</v>
      </c>
      <c r="AA16" s="79">
        <f t="shared" si="13"/>
        <v>3.9493293591654237E-3</v>
      </c>
      <c r="AB16" s="78">
        <f>RANK(AA16,AA7:AA44)</f>
        <v>35</v>
      </c>
      <c r="AC16" s="82">
        <v>0.78180000000000005</v>
      </c>
      <c r="AD16" s="76">
        <f t="shared" si="14"/>
        <v>1.4265046296296303E-2</v>
      </c>
      <c r="AE16" s="75">
        <f>RANK(AD16,AD7:AD44)</f>
        <v>34</v>
      </c>
      <c r="AF16" s="84">
        <v>0.48359999999999997</v>
      </c>
      <c r="AG16" s="79">
        <f t="shared" si="15"/>
        <v>0</v>
      </c>
      <c r="AH16" s="78">
        <f>RANK(AG16,AG7:AG44)</f>
        <v>38</v>
      </c>
      <c r="AI16" s="82">
        <v>0.47370000000000001</v>
      </c>
      <c r="AJ16" s="76">
        <f t="shared" si="16"/>
        <v>2.983922829581994E-2</v>
      </c>
      <c r="AK16" s="75">
        <f>RANK(AJ16,AJ7:AJ44)</f>
        <v>34</v>
      </c>
      <c r="AL16" s="84">
        <v>0.48970000000000002</v>
      </c>
      <c r="AM16" s="79">
        <f t="shared" si="17"/>
        <v>1.5665226290652718E-2</v>
      </c>
      <c r="AN16" s="78">
        <f>RANK(AM16,AM7:AM44)</f>
        <v>35</v>
      </c>
      <c r="AO16" s="82">
        <v>0.71289999999999998</v>
      </c>
      <c r="AP16" s="76">
        <f t="shared" si="18"/>
        <v>7.3382533825338242E-2</v>
      </c>
      <c r="AQ16" s="75">
        <f>RANK(AP16,AP7:AP44)</f>
        <v>25</v>
      </c>
      <c r="AR16" s="84">
        <v>0.67710000000000004</v>
      </c>
      <c r="AS16" s="79">
        <f t="shared" si="19"/>
        <v>2.3071169537624663E-2</v>
      </c>
      <c r="AT16" s="78">
        <f>RANK(AS16,AS7:AS44)</f>
        <v>7</v>
      </c>
      <c r="AU16" s="82">
        <v>0.4304</v>
      </c>
      <c r="AV16" s="76">
        <f t="shared" si="20"/>
        <v>1.4546120058565155E-2</v>
      </c>
      <c r="AW16" s="75">
        <f>RANK(AV16,AV7:AV44)</f>
        <v>22</v>
      </c>
      <c r="AX16" s="84">
        <v>0.2082</v>
      </c>
      <c r="AY16" s="79">
        <f t="shared" si="21"/>
        <v>6.4717052791492591E-2</v>
      </c>
      <c r="AZ16" s="78">
        <f>RANK(AY16,AY7:AY44)</f>
        <v>20</v>
      </c>
      <c r="BA16" s="82">
        <v>0.22750000000000001</v>
      </c>
      <c r="BB16" s="76">
        <f t="shared" si="22"/>
        <v>2.7630402384500746E-2</v>
      </c>
      <c r="BC16" s="75">
        <f>RANK(BB16,BB7:BB44)</f>
        <v>4</v>
      </c>
      <c r="BD16" s="84">
        <v>0.42249999999999999</v>
      </c>
      <c r="BE16" s="79">
        <f t="shared" si="23"/>
        <v>7.9507950795079507E-3</v>
      </c>
      <c r="BF16" s="78">
        <f>RANK(BE16,BE7:BE44)</f>
        <v>34</v>
      </c>
      <c r="BG16" s="82">
        <v>4.5900000000000003E-2</v>
      </c>
      <c r="BH16" s="76">
        <f t="shared" si="24"/>
        <v>1.9586507072905362E-3</v>
      </c>
      <c r="BI16" s="75">
        <f>RANK(BH16,BH7:BH44)</f>
        <v>36</v>
      </c>
      <c r="BJ16" s="101">
        <f t="shared" si="25"/>
        <v>0.33585075052159047</v>
      </c>
      <c r="BK16" s="103">
        <f t="shared" si="26"/>
        <v>0.24965855060327063</v>
      </c>
      <c r="BL16" s="104">
        <f>RANK(BJ16,BJ7:BJ44)</f>
        <v>33</v>
      </c>
      <c r="BO16" s="110" t="s">
        <v>7</v>
      </c>
      <c r="BP16" s="111">
        <f>RANK(BQ16,BQ7:BQ44)</f>
        <v>24</v>
      </c>
      <c r="BQ16" s="112">
        <v>0.46771832000000002</v>
      </c>
      <c r="BR16" s="113">
        <f t="shared" si="27"/>
        <v>2.3385916000000003E-2</v>
      </c>
      <c r="BS16" s="114">
        <f>RANK(BT16,BT7:BT44)</f>
        <v>37</v>
      </c>
      <c r="BT16" s="115">
        <v>0.27935565917761751</v>
      </c>
      <c r="BU16" s="116">
        <f t="shared" si="28"/>
        <v>6.9838914794404378E-2</v>
      </c>
      <c r="BV16" s="111">
        <f>RANK(BW16,BW7:BW44)</f>
        <v>34</v>
      </c>
      <c r="BW16" s="112">
        <v>0.186046511627907</v>
      </c>
      <c r="BX16" s="113">
        <f t="shared" si="29"/>
        <v>5.5813953488372099E-2</v>
      </c>
      <c r="BY16" s="114">
        <f>RANK(BZ16,BZ7:BZ44)</f>
        <v>10</v>
      </c>
      <c r="BZ16" s="115">
        <v>0.76805800000000002</v>
      </c>
      <c r="CA16" s="116">
        <f t="shared" si="30"/>
        <v>3.8402900000000004E-2</v>
      </c>
      <c r="CB16" s="111">
        <f>RANK(CC16,CC7:CC44)</f>
        <v>32</v>
      </c>
      <c r="CC16" s="112">
        <v>0.18683261478398638</v>
      </c>
      <c r="CD16" s="113">
        <f t="shared" si="0"/>
        <v>1.868326147839864E-2</v>
      </c>
      <c r="CE16" s="118">
        <f t="shared" si="1"/>
        <v>0.2061249457611751</v>
      </c>
      <c r="CF16" s="119">
        <f>RANK(CE16,CE7:CE44)</f>
        <v>37</v>
      </c>
      <c r="CG16" s="120">
        <v>0.53828606508509136</v>
      </c>
      <c r="CH16" s="121">
        <f t="shared" si="31"/>
        <v>0.13457151627127284</v>
      </c>
      <c r="CI16" s="122">
        <f>RANK(CG16,CG7:CG44)</f>
        <v>16</v>
      </c>
      <c r="CJ16" s="127">
        <f t="shared" si="2"/>
        <v>0.34069646203244797</v>
      </c>
      <c r="CK16" s="128">
        <f>RANK(CJ16,CJ7:CJ44)</f>
        <v>36</v>
      </c>
      <c r="CM16" s="110" t="s">
        <v>7</v>
      </c>
      <c r="CN16" s="111">
        <f>RANK(CO16,CO7:CO44)</f>
        <v>24</v>
      </c>
      <c r="CO16" s="112">
        <v>0.46771832000000002</v>
      </c>
      <c r="CP16" s="113">
        <f t="shared" si="32"/>
        <v>0</v>
      </c>
      <c r="CQ16" s="114">
        <f>RANK(CR16,CR7:CR44)</f>
        <v>37</v>
      </c>
      <c r="CR16" s="115">
        <v>0.27935565917761751</v>
      </c>
      <c r="CS16" s="116">
        <f t="shared" si="33"/>
        <v>6.9838914794404378E-2</v>
      </c>
      <c r="CT16" s="111">
        <f>RANK(CU16,CU7:CU44)</f>
        <v>34</v>
      </c>
      <c r="CU16" s="112">
        <v>0.186046511627907</v>
      </c>
      <c r="CV16" s="113">
        <f t="shared" si="34"/>
        <v>6.5116279069767441E-2</v>
      </c>
      <c r="CW16" s="114">
        <f>RANK(CX16,CX7:CX44)</f>
        <v>10</v>
      </c>
      <c r="CX16" s="115">
        <v>0.76805800000000002</v>
      </c>
      <c r="CY16" s="116">
        <f t="shared" si="35"/>
        <v>0</v>
      </c>
      <c r="CZ16" s="111">
        <f>RANK(DA16,DA7:DA44)</f>
        <v>32</v>
      </c>
      <c r="DA16" s="112">
        <v>0.18683261478398638</v>
      </c>
      <c r="DB16" s="113">
        <f t="shared" si="36"/>
        <v>2.8024892217597956E-2</v>
      </c>
      <c r="DC16" s="117">
        <f t="shared" si="3"/>
        <v>0.16298008608176978</v>
      </c>
      <c r="DD16" s="119">
        <f>RANK(DC16,DC7:DC44)</f>
        <v>37</v>
      </c>
      <c r="DE16" s="120">
        <v>0.53828606508509136</v>
      </c>
      <c r="DF16" s="121">
        <f t="shared" si="37"/>
        <v>0.13457151627127284</v>
      </c>
      <c r="DG16" s="122">
        <f>RANK(DE16,DE7:DE44)</f>
        <v>16</v>
      </c>
      <c r="DH16" s="127">
        <f t="shared" si="4"/>
        <v>0.29755160235304262</v>
      </c>
      <c r="DI16" s="128">
        <f>RANK(DH16,DH7:DH44)</f>
        <v>37</v>
      </c>
    </row>
    <row r="17" spans="1:113" ht="15.25" x14ac:dyDescent="0.85">
      <c r="A17" s="72" t="s">
        <v>2</v>
      </c>
      <c r="B17" s="78">
        <v>0.69650000000000001</v>
      </c>
      <c r="C17" s="79">
        <f t="shared" si="5"/>
        <v>2.2586543582460501E-2</v>
      </c>
      <c r="D17" s="78">
        <f>RANK(C17,C7:C44)</f>
        <v>12</v>
      </c>
      <c r="E17" s="82">
        <v>0.7046</v>
      </c>
      <c r="F17" s="76">
        <f t="shared" si="6"/>
        <v>7.6762523191094634E-3</v>
      </c>
      <c r="G17" s="75">
        <f>RANK(F17,F7:F44)</f>
        <v>10</v>
      </c>
      <c r="H17" s="84">
        <v>0.54090000000000005</v>
      </c>
      <c r="I17" s="79">
        <f t="shared" si="7"/>
        <v>5.0222841225626763E-3</v>
      </c>
      <c r="J17" s="78">
        <f>RANK(I17,I7:I44)</f>
        <v>19</v>
      </c>
      <c r="K17" s="82">
        <v>0.77729999999999999</v>
      </c>
      <c r="L17" s="76">
        <f t="shared" si="8"/>
        <v>8.5250278086763075E-3</v>
      </c>
      <c r="M17" s="75">
        <f>RANK(L17,L7:L44)</f>
        <v>4</v>
      </c>
      <c r="N17" s="84">
        <v>0.76419999999999999</v>
      </c>
      <c r="O17" s="79">
        <f t="shared" si="9"/>
        <v>8.6922257720979772E-3</v>
      </c>
      <c r="P17" s="78">
        <f>RANK(O17,O7:O44)</f>
        <v>8</v>
      </c>
      <c r="Q17" s="82">
        <v>0.72309999999999997</v>
      </c>
      <c r="R17" s="76">
        <f t="shared" si="10"/>
        <v>9.2764485442490639E-3</v>
      </c>
      <c r="S17" s="75">
        <f>RANK(R17,R7:R44)</f>
        <v>4</v>
      </c>
      <c r="T17" s="84">
        <v>0.88660000000000005</v>
      </c>
      <c r="U17" s="79">
        <f t="shared" si="11"/>
        <v>1.959602050045222E-2</v>
      </c>
      <c r="V17" s="78">
        <f>RANK(U17,U7:U44)</f>
        <v>3</v>
      </c>
      <c r="W17" s="82">
        <v>0.71150000000000002</v>
      </c>
      <c r="X17" s="76">
        <f t="shared" si="12"/>
        <v>0.08</v>
      </c>
      <c r="Y17" s="75">
        <f>RANK(X17,X7:X44)</f>
        <v>1</v>
      </c>
      <c r="Z17" s="84">
        <v>0.80489999999999995</v>
      </c>
      <c r="AA17" s="79">
        <f t="shared" si="13"/>
        <v>4.3219076005961241E-2</v>
      </c>
      <c r="AB17" s="78">
        <f>RANK(AA17,AA7:AA44)</f>
        <v>4</v>
      </c>
      <c r="AC17" s="82">
        <v>0.88770000000000004</v>
      </c>
      <c r="AD17" s="76">
        <f t="shared" si="14"/>
        <v>4.4907407407407424E-2</v>
      </c>
      <c r="AE17" s="75">
        <f>RANK(AD17,AD7:AD44)</f>
        <v>4</v>
      </c>
      <c r="AF17" s="84">
        <v>0.76459999999999995</v>
      </c>
      <c r="AG17" s="79">
        <f t="shared" si="15"/>
        <v>5.9707835325365201E-2</v>
      </c>
      <c r="AH17" s="78">
        <f>RANK(AG17,AG7:AG44)</f>
        <v>9</v>
      </c>
      <c r="AI17" s="82">
        <v>0.86370000000000002</v>
      </c>
      <c r="AJ17" s="76">
        <f t="shared" si="16"/>
        <v>0.08</v>
      </c>
      <c r="AK17" s="75">
        <f>RANK(AJ17,AJ7:AJ44)</f>
        <v>1</v>
      </c>
      <c r="AL17" s="84">
        <v>0.70009999999999994</v>
      </c>
      <c r="AM17" s="79">
        <f t="shared" si="17"/>
        <v>5.3945872185581063E-2</v>
      </c>
      <c r="AN17" s="78">
        <f>RANK(AM17,AM7:AM44)</f>
        <v>20</v>
      </c>
      <c r="AO17" s="82">
        <v>0.76490000000000002</v>
      </c>
      <c r="AP17" s="76">
        <f t="shared" si="18"/>
        <v>8.6174661746617462E-2</v>
      </c>
      <c r="AQ17" s="75">
        <f>RANK(AP17,AP7:AP44)</f>
        <v>17</v>
      </c>
      <c r="AR17" s="84">
        <v>0.77900000000000003</v>
      </c>
      <c r="AS17" s="79">
        <f t="shared" si="19"/>
        <v>0.03</v>
      </c>
      <c r="AT17" s="78">
        <f>RANK(AS17,AS7:AS44)</f>
        <v>1</v>
      </c>
      <c r="AU17" s="82">
        <v>0.51119999999999999</v>
      </c>
      <c r="AV17" s="76">
        <f t="shared" si="20"/>
        <v>2.0461200585651537E-2</v>
      </c>
      <c r="AW17" s="75">
        <f>RANK(AV17,AV7:AV44)</f>
        <v>8</v>
      </c>
      <c r="AX17" s="84">
        <v>0.2676</v>
      </c>
      <c r="AY17" s="79">
        <f t="shared" si="21"/>
        <v>9.1788834029623997E-2</v>
      </c>
      <c r="AZ17" s="78">
        <f>RANK(AY17,AY7:AY44)</f>
        <v>4</v>
      </c>
      <c r="BA17" s="82">
        <v>0.17219999999999999</v>
      </c>
      <c r="BB17" s="76">
        <f t="shared" si="22"/>
        <v>1.5268256333830102E-2</v>
      </c>
      <c r="BC17" s="75">
        <f>RANK(BB17,BB7:BB44)</f>
        <v>20</v>
      </c>
      <c r="BD17" s="84">
        <v>0.63400000000000001</v>
      </c>
      <c r="BE17" s="79">
        <f t="shared" si="23"/>
        <v>3.9678967896789687E-2</v>
      </c>
      <c r="BF17" s="78">
        <f>RANK(BE17,BE7:BE44)</f>
        <v>5</v>
      </c>
      <c r="BG17" s="82">
        <v>5.0299999999999997E-2</v>
      </c>
      <c r="BH17" s="76">
        <f t="shared" si="24"/>
        <v>6.746463547334056E-3</v>
      </c>
      <c r="BI17" s="75">
        <f>RANK(BH17,BH7:BH44)</f>
        <v>34</v>
      </c>
      <c r="BJ17" s="101">
        <f t="shared" si="25"/>
        <v>0.73327337771376999</v>
      </c>
      <c r="BK17" s="103">
        <f t="shared" si="26"/>
        <v>0.94734533830575685</v>
      </c>
      <c r="BL17" s="104">
        <f>RANK(BJ17,BJ7:BJ44)</f>
        <v>5</v>
      </c>
      <c r="BO17" s="110" t="s">
        <v>222</v>
      </c>
      <c r="BP17" s="111">
        <f>RANK(BQ17,BQ7:BQ44)</f>
        <v>10</v>
      </c>
      <c r="BQ17" s="112">
        <v>0.70303926000000005</v>
      </c>
      <c r="BR17" s="113">
        <f t="shared" si="27"/>
        <v>3.5151963000000001E-2</v>
      </c>
      <c r="BS17" s="114">
        <f>RANK(BT17,BT7:BT44)</f>
        <v>16</v>
      </c>
      <c r="BT17" s="115">
        <v>0.70029673590504438</v>
      </c>
      <c r="BU17" s="116">
        <f t="shared" si="28"/>
        <v>0.17507418397626109</v>
      </c>
      <c r="BV17" s="111">
        <f>RANK(BW17,BW7:BW44)</f>
        <v>13</v>
      </c>
      <c r="BW17" s="112">
        <v>0.46511627906976755</v>
      </c>
      <c r="BX17" s="113">
        <f t="shared" si="29"/>
        <v>0.13953488372093026</v>
      </c>
      <c r="BY17" s="114">
        <f>RANK(BZ17,BZ7:BZ44)</f>
        <v>19</v>
      </c>
      <c r="BZ17" s="115">
        <v>0.48913200000000001</v>
      </c>
      <c r="CA17" s="116">
        <f t="shared" si="30"/>
        <v>2.4456600000000002E-2</v>
      </c>
      <c r="CB17" s="111">
        <f>RANK(CC17,CC7:CC44)</f>
        <v>35</v>
      </c>
      <c r="CC17" s="112">
        <v>9.7010940777024435E-2</v>
      </c>
      <c r="CD17" s="113">
        <f t="shared" si="0"/>
        <v>9.7010940777024438E-3</v>
      </c>
      <c r="CE17" s="118">
        <f t="shared" si="1"/>
        <v>0.38391872477489375</v>
      </c>
      <c r="CF17" s="119">
        <f>RANK(CE17,CE7:CE44)</f>
        <v>19</v>
      </c>
      <c r="CG17" s="120">
        <v>0.45576525394094169</v>
      </c>
      <c r="CH17" s="121">
        <f t="shared" si="31"/>
        <v>0.11394131348523542</v>
      </c>
      <c r="CI17" s="122">
        <f>RANK(CG17,CG7:CG44)</f>
        <v>20</v>
      </c>
      <c r="CJ17" s="127">
        <f t="shared" si="2"/>
        <v>0.49786003826012915</v>
      </c>
      <c r="CK17" s="128">
        <f>RANK(CJ17,CJ7:CJ44)</f>
        <v>21</v>
      </c>
      <c r="CM17" s="110" t="s">
        <v>222</v>
      </c>
      <c r="CN17" s="111">
        <f>RANK(CO17,CO7:CO44)</f>
        <v>10</v>
      </c>
      <c r="CO17" s="112">
        <v>0.70303926000000005</v>
      </c>
      <c r="CP17" s="113">
        <f t="shared" si="32"/>
        <v>0</v>
      </c>
      <c r="CQ17" s="114">
        <f>RANK(CR17,CR7:CR44)</f>
        <v>16</v>
      </c>
      <c r="CR17" s="115">
        <v>0.70029673590504438</v>
      </c>
      <c r="CS17" s="116">
        <f t="shared" si="33"/>
        <v>0.17507418397626109</v>
      </c>
      <c r="CT17" s="111">
        <f>RANK(CU17,CU7:CU44)</f>
        <v>13</v>
      </c>
      <c r="CU17" s="112">
        <v>0.46511627906976755</v>
      </c>
      <c r="CV17" s="113">
        <f t="shared" si="34"/>
        <v>0.16279069767441864</v>
      </c>
      <c r="CW17" s="114">
        <f>RANK(CX17,CX7:CX44)</f>
        <v>19</v>
      </c>
      <c r="CX17" s="115">
        <v>0.48913200000000001</v>
      </c>
      <c r="CY17" s="116">
        <f t="shared" si="35"/>
        <v>0</v>
      </c>
      <c r="CZ17" s="111">
        <f>RANK(DA17,DA7:DA44)</f>
        <v>35</v>
      </c>
      <c r="DA17" s="112">
        <v>9.7010940777024435E-2</v>
      </c>
      <c r="DB17" s="113">
        <f t="shared" si="36"/>
        <v>1.4551641116553665E-2</v>
      </c>
      <c r="DC17" s="117">
        <f t="shared" si="3"/>
        <v>0.3524165227672334</v>
      </c>
      <c r="DD17" s="119">
        <f>RANK(DC17,DC7:DC44)</f>
        <v>22</v>
      </c>
      <c r="DE17" s="120">
        <v>0.45576525394094169</v>
      </c>
      <c r="DF17" s="121">
        <f t="shared" si="37"/>
        <v>0.11394131348523542</v>
      </c>
      <c r="DG17" s="122">
        <f>RANK(DE17,DE7:DE44)</f>
        <v>20</v>
      </c>
      <c r="DH17" s="127">
        <f t="shared" si="4"/>
        <v>0.46635783625246885</v>
      </c>
      <c r="DI17" s="128">
        <f>RANK(DH17,DH7:DH44)</f>
        <v>22</v>
      </c>
    </row>
    <row r="18" spans="1:113" ht="15.25" x14ac:dyDescent="0.85">
      <c r="A18" s="72" t="s">
        <v>8</v>
      </c>
      <c r="B18" s="78">
        <v>0.64049999999999996</v>
      </c>
      <c r="C18" s="79">
        <f t="shared" si="5"/>
        <v>1.9604118586898631E-2</v>
      </c>
      <c r="D18" s="78">
        <f>RANK(C18,C7:C44)</f>
        <v>16</v>
      </c>
      <c r="E18" s="82">
        <v>0.53839999999999999</v>
      </c>
      <c r="F18" s="76">
        <f t="shared" si="6"/>
        <v>3.8218923933209656E-3</v>
      </c>
      <c r="G18" s="75">
        <f>RANK(F18,F7:F44)</f>
        <v>24</v>
      </c>
      <c r="H18" s="84">
        <v>0.64429999999999998</v>
      </c>
      <c r="I18" s="79">
        <f t="shared" si="7"/>
        <v>7.902506963788301E-3</v>
      </c>
      <c r="J18" s="78">
        <f>RANK(I18,I7:I44)</f>
        <v>6</v>
      </c>
      <c r="K18" s="82">
        <v>0.73019999999999996</v>
      </c>
      <c r="L18" s="76">
        <f t="shared" si="8"/>
        <v>7.4771968854282526E-3</v>
      </c>
      <c r="M18" s="75">
        <f>RANK(L18,L7:L44)</f>
        <v>16</v>
      </c>
      <c r="N18" s="84">
        <v>0.77580000000000005</v>
      </c>
      <c r="O18" s="79">
        <f t="shared" si="9"/>
        <v>8.9392971246006411E-3</v>
      </c>
      <c r="P18" s="78">
        <f>RANK(O18,O7:O44)</f>
        <v>6</v>
      </c>
      <c r="Q18" s="82">
        <v>0.65280000000000005</v>
      </c>
      <c r="R18" s="76">
        <f t="shared" si="10"/>
        <v>7.2499279331219389E-3</v>
      </c>
      <c r="S18" s="75">
        <f>RANK(R18,R7:R44)</f>
        <v>18</v>
      </c>
      <c r="T18" s="84">
        <v>0.8216</v>
      </c>
      <c r="U18" s="79">
        <f t="shared" si="11"/>
        <v>1.5676816400361775E-2</v>
      </c>
      <c r="V18" s="78">
        <f>RANK(U18,U7:U44)</f>
        <v>14</v>
      </c>
      <c r="W18" s="82">
        <v>0.60729999999999995</v>
      </c>
      <c r="X18" s="76">
        <f t="shared" si="12"/>
        <v>5.5767441860465103E-2</v>
      </c>
      <c r="Y18" s="75">
        <f>RANK(X18,X7:X44)</f>
        <v>9</v>
      </c>
      <c r="Z18" s="84">
        <v>0.73070000000000002</v>
      </c>
      <c r="AA18" s="79">
        <f t="shared" si="13"/>
        <v>2.9396423248882267E-2</v>
      </c>
      <c r="AB18" s="78">
        <f>RANK(AA18,AA7:AA44)</f>
        <v>15</v>
      </c>
      <c r="AC18" s="82">
        <v>0.79520000000000002</v>
      </c>
      <c r="AD18" s="76">
        <f t="shared" si="14"/>
        <v>1.8142361111111113E-2</v>
      </c>
      <c r="AE18" s="75">
        <f>RANK(AD18,AD7:AD44)</f>
        <v>29</v>
      </c>
      <c r="AF18" s="84">
        <v>0.74980000000000002</v>
      </c>
      <c r="AG18" s="79">
        <f t="shared" si="15"/>
        <v>5.6563081009296162E-2</v>
      </c>
      <c r="AH18" s="78">
        <f>RANK(AG18,AG7:AG44)</f>
        <v>14</v>
      </c>
      <c r="AI18" s="82">
        <v>0.80249999999999999</v>
      </c>
      <c r="AJ18" s="76">
        <f t="shared" si="16"/>
        <v>7.2128617363344041E-2</v>
      </c>
      <c r="AK18" s="75">
        <f>RANK(AJ18,AJ7:AJ44)</f>
        <v>12</v>
      </c>
      <c r="AL18" s="84">
        <v>0.79690000000000005</v>
      </c>
      <c r="AM18" s="79">
        <f t="shared" si="17"/>
        <v>7.155788037298158E-2</v>
      </c>
      <c r="AN18" s="78">
        <f>RANK(AM18,AM7:AM44)</f>
        <v>5</v>
      </c>
      <c r="AO18" s="82">
        <v>0.72109999999999996</v>
      </c>
      <c r="AP18" s="76">
        <f t="shared" si="18"/>
        <v>7.5399753997539967E-2</v>
      </c>
      <c r="AQ18" s="75">
        <f>RANK(AP18,AP7:AP44)</f>
        <v>23</v>
      </c>
      <c r="AR18" s="84">
        <v>0.60640000000000005</v>
      </c>
      <c r="AS18" s="79">
        <f t="shared" si="19"/>
        <v>1.8263825929283776E-2</v>
      </c>
      <c r="AT18" s="78">
        <f>RANK(AS18,AS7:AS44)</f>
        <v>21</v>
      </c>
      <c r="AU18" s="82">
        <v>0.49099999999999999</v>
      </c>
      <c r="AV18" s="76">
        <f t="shared" si="20"/>
        <v>1.8982430453879942E-2</v>
      </c>
      <c r="AW18" s="75">
        <f>RANK(AV18,AV7:AV44)</f>
        <v>10</v>
      </c>
      <c r="AX18" s="84">
        <v>0.14829999999999999</v>
      </c>
      <c r="AY18" s="79">
        <f t="shared" si="21"/>
        <v>3.7417394606912263E-2</v>
      </c>
      <c r="AZ18" s="78">
        <f>RANK(AY18,AY7:AY44)</f>
        <v>30</v>
      </c>
      <c r="BA18" s="82">
        <v>0.20680000000000001</v>
      </c>
      <c r="BB18" s="76">
        <f t="shared" si="22"/>
        <v>2.3002980625931448E-2</v>
      </c>
      <c r="BC18" s="75">
        <f>RANK(BB18,BB7:BB44)</f>
        <v>7</v>
      </c>
      <c r="BD18" s="84">
        <v>0.46310000000000001</v>
      </c>
      <c r="BE18" s="79">
        <f t="shared" si="23"/>
        <v>1.4041404140414044E-2</v>
      </c>
      <c r="BF18" s="78">
        <f>RANK(BE18,BE7:BE44)</f>
        <v>26</v>
      </c>
      <c r="BG18" s="82">
        <v>5.8999999999999997E-2</v>
      </c>
      <c r="BH18" s="76">
        <f t="shared" si="24"/>
        <v>1.6213275299238297E-2</v>
      </c>
      <c r="BI18" s="75">
        <f>RANK(BH18,BH7:BH44)</f>
        <v>28</v>
      </c>
      <c r="BJ18" s="101">
        <f t="shared" si="25"/>
        <v>0.57754862630680048</v>
      </c>
      <c r="BK18" s="103">
        <f t="shared" si="26"/>
        <v>0.67396608372607514</v>
      </c>
      <c r="BL18" s="104">
        <f>RANK(BJ18,BJ7:BJ44)</f>
        <v>17</v>
      </c>
      <c r="BO18" s="110" t="s">
        <v>8</v>
      </c>
      <c r="BP18" s="111">
        <f>RANK(BQ18,BQ7:BQ44)</f>
        <v>17</v>
      </c>
      <c r="BQ18" s="112">
        <v>0.55395612999999999</v>
      </c>
      <c r="BR18" s="113">
        <f t="shared" si="27"/>
        <v>2.7697806500000002E-2</v>
      </c>
      <c r="BS18" s="114">
        <f>RANK(BT18,BT7:BT44)</f>
        <v>10</v>
      </c>
      <c r="BT18" s="115">
        <v>0.77575243747350564</v>
      </c>
      <c r="BU18" s="116">
        <f t="shared" si="28"/>
        <v>0.19393810936837641</v>
      </c>
      <c r="BV18" s="111">
        <f>RANK(BW18,BW7:BW44)</f>
        <v>32</v>
      </c>
      <c r="BW18" s="112">
        <v>0.2267441860465117</v>
      </c>
      <c r="BX18" s="113">
        <f t="shared" si="29"/>
        <v>6.8023255813953507E-2</v>
      </c>
      <c r="BY18" s="114">
        <f>RANK(BZ18,BZ7:BZ44)</f>
        <v>36</v>
      </c>
      <c r="BZ18" s="115">
        <v>2.4718E-2</v>
      </c>
      <c r="CA18" s="116">
        <f t="shared" si="30"/>
        <v>1.2359000000000001E-3</v>
      </c>
      <c r="CB18" s="111">
        <f>RANK(CC18,CC7:CC44)</f>
        <v>28</v>
      </c>
      <c r="CC18" s="112">
        <v>0.25408646214007624</v>
      </c>
      <c r="CD18" s="113">
        <f t="shared" si="0"/>
        <v>2.5408646214007624E-2</v>
      </c>
      <c r="CE18" s="118">
        <f t="shared" si="1"/>
        <v>0.31630371789633754</v>
      </c>
      <c r="CF18" s="119">
        <f>RANK(CE18,CE7:CE44)</f>
        <v>31</v>
      </c>
      <c r="CG18" s="120">
        <v>0.77642047460087937</v>
      </c>
      <c r="CH18" s="121">
        <f t="shared" si="31"/>
        <v>0.19410511865021984</v>
      </c>
      <c r="CI18" s="122">
        <f>RANK(CG18,CG7:CG44)</f>
        <v>5</v>
      </c>
      <c r="CJ18" s="127">
        <f t="shared" si="2"/>
        <v>0.51040883654655733</v>
      </c>
      <c r="CK18" s="128">
        <f>RANK(CJ18,CJ7:CJ44)</f>
        <v>19</v>
      </c>
      <c r="CM18" s="110" t="s">
        <v>8</v>
      </c>
      <c r="CN18" s="111">
        <f>RANK(CO18,CO7:CO44)</f>
        <v>17</v>
      </c>
      <c r="CO18" s="112">
        <v>0.55395612999999999</v>
      </c>
      <c r="CP18" s="113">
        <f t="shared" si="32"/>
        <v>0</v>
      </c>
      <c r="CQ18" s="114">
        <f>RANK(CR18,CR7:CR44)</f>
        <v>10</v>
      </c>
      <c r="CR18" s="115">
        <v>0.77575243747350564</v>
      </c>
      <c r="CS18" s="116">
        <f t="shared" si="33"/>
        <v>0.19393810936837641</v>
      </c>
      <c r="CT18" s="111">
        <f>RANK(CU18,CU7:CU44)</f>
        <v>32</v>
      </c>
      <c r="CU18" s="112">
        <v>0.2267441860465117</v>
      </c>
      <c r="CV18" s="113">
        <f t="shared" si="34"/>
        <v>7.9360465116279089E-2</v>
      </c>
      <c r="CW18" s="114">
        <f>RANK(CX18,CX7:CX44)</f>
        <v>36</v>
      </c>
      <c r="CX18" s="115">
        <v>2.4718E-2</v>
      </c>
      <c r="CY18" s="116">
        <f t="shared" si="35"/>
        <v>0</v>
      </c>
      <c r="CZ18" s="111">
        <f>RANK(DA18,DA7:DA44)</f>
        <v>28</v>
      </c>
      <c r="DA18" s="112">
        <v>0.25408646214007624</v>
      </c>
      <c r="DB18" s="113">
        <f t="shared" si="36"/>
        <v>3.8112969321011436E-2</v>
      </c>
      <c r="DC18" s="117">
        <f t="shared" si="3"/>
        <v>0.31141154380566693</v>
      </c>
      <c r="DD18" s="119">
        <f>RANK(DC18,DC7:DC44)</f>
        <v>29</v>
      </c>
      <c r="DE18" s="120">
        <v>0.77642047460087937</v>
      </c>
      <c r="DF18" s="121">
        <f t="shared" si="37"/>
        <v>0.19410511865021984</v>
      </c>
      <c r="DG18" s="122">
        <f>RANK(DE18,DE7:DE44)</f>
        <v>5</v>
      </c>
      <c r="DH18" s="127">
        <f t="shared" si="4"/>
        <v>0.50551666245588678</v>
      </c>
      <c r="DI18" s="128">
        <f>RANK(DH18,DH7:DH44)</f>
        <v>17</v>
      </c>
    </row>
    <row r="19" spans="1:113" ht="15.25" x14ac:dyDescent="0.85">
      <c r="A19" s="72" t="s">
        <v>152</v>
      </c>
      <c r="B19" s="78">
        <v>0.65659999999999996</v>
      </c>
      <c r="C19" s="79">
        <f t="shared" si="5"/>
        <v>2.0461565773122668E-2</v>
      </c>
      <c r="D19" s="78">
        <f>RANK(C19,C7:C44)</f>
        <v>14</v>
      </c>
      <c r="E19" s="82">
        <v>0.50480000000000003</v>
      </c>
      <c r="F19" s="76">
        <f t="shared" si="6"/>
        <v>3.0426716141001863E-3</v>
      </c>
      <c r="G19" s="75">
        <f>RANK(F19,F7:F44)</f>
        <v>26</v>
      </c>
      <c r="H19" s="84">
        <v>0.64939999999999998</v>
      </c>
      <c r="I19" s="79">
        <f t="shared" si="7"/>
        <v>8.0445682451253473E-3</v>
      </c>
      <c r="J19" s="78">
        <f>RANK(I19,I7:I44)</f>
        <v>5</v>
      </c>
      <c r="K19" s="82">
        <v>0.73670000000000002</v>
      </c>
      <c r="L19" s="76">
        <f t="shared" si="8"/>
        <v>7.6218020022246948E-3</v>
      </c>
      <c r="M19" s="75">
        <f>RANK(L19,L7:L44)</f>
        <v>13</v>
      </c>
      <c r="N19" s="84">
        <v>0.7117</v>
      </c>
      <c r="O19" s="79">
        <f t="shared" si="9"/>
        <v>7.5740149094781686E-3</v>
      </c>
      <c r="P19" s="78">
        <f>RANK(O19,O7:O44)</f>
        <v>18</v>
      </c>
      <c r="Q19" s="82">
        <v>0.65739999999999998</v>
      </c>
      <c r="R19" s="76">
        <f t="shared" si="10"/>
        <v>7.3825309887575671E-3</v>
      </c>
      <c r="S19" s="75">
        <f>RANK(R19,R7:R44)</f>
        <v>17</v>
      </c>
      <c r="T19" s="84">
        <v>0.84540000000000004</v>
      </c>
      <c r="U19" s="79">
        <f t="shared" si="11"/>
        <v>1.7111848055471814E-2</v>
      </c>
      <c r="V19" s="78">
        <f>RANK(U19,U7:U44)</f>
        <v>7</v>
      </c>
      <c r="W19" s="82">
        <v>0.54569999999999996</v>
      </c>
      <c r="X19" s="76">
        <f t="shared" si="12"/>
        <v>4.1441860465116269E-2</v>
      </c>
      <c r="Y19" s="75">
        <f>RANK(X19,X7:X44)</f>
        <v>19</v>
      </c>
      <c r="Z19" s="84">
        <v>0.84130000000000005</v>
      </c>
      <c r="AA19" s="79">
        <f t="shared" si="13"/>
        <v>0.05</v>
      </c>
      <c r="AB19" s="78">
        <f>RANK(AA19,AA7:AA44)</f>
        <v>1</v>
      </c>
      <c r="AC19" s="82">
        <v>0.88670000000000004</v>
      </c>
      <c r="AD19" s="76">
        <f t="shared" si="14"/>
        <v>4.4618055555555571E-2</v>
      </c>
      <c r="AE19" s="75">
        <f>RANK(AD19,AD7:AD44)</f>
        <v>5</v>
      </c>
      <c r="AF19" s="84">
        <v>0.79749999999999999</v>
      </c>
      <c r="AG19" s="79">
        <f t="shared" si="15"/>
        <v>6.6698539176626825E-2</v>
      </c>
      <c r="AH19" s="78">
        <f>RANK(AG19,AG7:AG44)</f>
        <v>5</v>
      </c>
      <c r="AI19" s="82">
        <v>0.76619999999999999</v>
      </c>
      <c r="AJ19" s="76">
        <f t="shared" si="16"/>
        <v>6.7459807073954978E-2</v>
      </c>
      <c r="AK19" s="75">
        <f>RANK(AJ19,AJ7:AJ44)</f>
        <v>14</v>
      </c>
      <c r="AL19" s="84">
        <v>0.83320000000000005</v>
      </c>
      <c r="AM19" s="79">
        <f t="shared" si="17"/>
        <v>7.8162383443256767E-2</v>
      </c>
      <c r="AN19" s="78">
        <f>RANK(AM19,AM7:AM44)</f>
        <v>2</v>
      </c>
      <c r="AO19" s="82">
        <v>0.69979999999999998</v>
      </c>
      <c r="AP19" s="76">
        <f t="shared" si="18"/>
        <v>7.0159901599015986E-2</v>
      </c>
      <c r="AQ19" s="75">
        <f>RANK(AP19,AP7:AP44)</f>
        <v>26</v>
      </c>
      <c r="AR19" s="84">
        <v>0.6431</v>
      </c>
      <c r="AS19" s="79">
        <f t="shared" si="19"/>
        <v>2.0759292837715319E-2</v>
      </c>
      <c r="AT19" s="78">
        <f>RANK(AS19,AS7:AS44)</f>
        <v>14</v>
      </c>
      <c r="AU19" s="82">
        <v>0.56169999999999998</v>
      </c>
      <c r="AV19" s="76">
        <f t="shared" si="20"/>
        <v>2.4158125915080524E-2</v>
      </c>
      <c r="AW19" s="75">
        <f>RANK(AV19,AV7:AV44)</f>
        <v>6</v>
      </c>
      <c r="AX19" s="84">
        <v>0.1263</v>
      </c>
      <c r="AY19" s="79">
        <f t="shared" si="21"/>
        <v>2.7390808963159891E-2</v>
      </c>
      <c r="AZ19" s="78">
        <f>RANK(AY19,AY7:AY44)</f>
        <v>33</v>
      </c>
      <c r="BA19" s="82">
        <v>0.16750000000000001</v>
      </c>
      <c r="BB19" s="76">
        <f t="shared" si="22"/>
        <v>1.421758569299553E-2</v>
      </c>
      <c r="BC19" s="75">
        <f>RANK(BB19,BB7:BB44)</f>
        <v>24</v>
      </c>
      <c r="BD19" s="84">
        <v>0.52780000000000005</v>
      </c>
      <c r="BE19" s="79">
        <f t="shared" si="23"/>
        <v>2.3747374737473757E-2</v>
      </c>
      <c r="BF19" s="78">
        <f>RANK(BE19,BE7:BE44)</f>
        <v>15</v>
      </c>
      <c r="BG19" s="82">
        <v>8.8300000000000003E-2</v>
      </c>
      <c r="BH19" s="76">
        <f t="shared" si="24"/>
        <v>4.8095756256800876E-2</v>
      </c>
      <c r="BI19" s="75">
        <f>RANK(BH19,BH7:BH44)</f>
        <v>11</v>
      </c>
      <c r="BJ19" s="101">
        <f t="shared" si="25"/>
        <v>0.64814849330503277</v>
      </c>
      <c r="BK19" s="103">
        <f t="shared" si="26"/>
        <v>0.79790616928743574</v>
      </c>
      <c r="BL19" s="104">
        <f>RANK(BJ19,BJ7:BJ44)</f>
        <v>12</v>
      </c>
      <c r="BO19" s="110" t="s">
        <v>152</v>
      </c>
      <c r="BP19" s="111">
        <f>RANK(BQ19,BQ7:BQ44)</f>
        <v>3</v>
      </c>
      <c r="BQ19" s="112">
        <v>0.93164254999999996</v>
      </c>
      <c r="BR19" s="113">
        <f t="shared" si="27"/>
        <v>4.6582127500000001E-2</v>
      </c>
      <c r="BS19" s="114">
        <f>RANK(BT19,BT7:BT44)</f>
        <v>4</v>
      </c>
      <c r="BT19" s="115">
        <v>0.83573548113607454</v>
      </c>
      <c r="BU19" s="116">
        <f t="shared" si="28"/>
        <v>0.20893387028401864</v>
      </c>
      <c r="BV19" s="111">
        <f>RANK(BW19,BW7:BW44)</f>
        <v>7</v>
      </c>
      <c r="BW19" s="112">
        <v>0.52906976744186029</v>
      </c>
      <c r="BX19" s="113">
        <f t="shared" si="29"/>
        <v>0.15872093023255809</v>
      </c>
      <c r="BY19" s="114">
        <f>RANK(BZ19,BZ7:BZ44)</f>
        <v>31</v>
      </c>
      <c r="BZ19" s="115">
        <v>0.182176</v>
      </c>
      <c r="CA19" s="116">
        <f t="shared" si="30"/>
        <v>9.1088000000000002E-3</v>
      </c>
      <c r="CB19" s="111">
        <f>RANK(CC19,CC7:CC44)</f>
        <v>2</v>
      </c>
      <c r="CC19" s="112">
        <v>0.97144824295678889</v>
      </c>
      <c r="CD19" s="113">
        <f t="shared" si="0"/>
        <v>9.7144824295678889E-2</v>
      </c>
      <c r="CE19" s="118">
        <f t="shared" si="1"/>
        <v>0.52049055231225561</v>
      </c>
      <c r="CF19" s="119">
        <f>RANK(CE19,CE7:CE44)</f>
        <v>3</v>
      </c>
      <c r="CG19" s="120">
        <v>0.24109643031912747</v>
      </c>
      <c r="CH19" s="121">
        <f t="shared" si="31"/>
        <v>6.0274107579781869E-2</v>
      </c>
      <c r="CI19" s="122">
        <f>RANK(CG19,CG7:CG44)</f>
        <v>32</v>
      </c>
      <c r="CJ19" s="127">
        <f t="shared" si="2"/>
        <v>0.58076465989203752</v>
      </c>
      <c r="CK19" s="128">
        <f>RANK(CJ19,CJ7:CJ44)</f>
        <v>10</v>
      </c>
      <c r="CM19" s="110" t="s">
        <v>152</v>
      </c>
      <c r="CN19" s="111">
        <f>RANK(CO19,CO7:CO44)</f>
        <v>3</v>
      </c>
      <c r="CO19" s="112">
        <v>0.93164254999999996</v>
      </c>
      <c r="CP19" s="113">
        <f t="shared" si="32"/>
        <v>0</v>
      </c>
      <c r="CQ19" s="114">
        <f>RANK(CR19,CR7:CR44)</f>
        <v>4</v>
      </c>
      <c r="CR19" s="115">
        <v>0.83573548113607454</v>
      </c>
      <c r="CS19" s="116">
        <f t="shared" si="33"/>
        <v>0.20893387028401864</v>
      </c>
      <c r="CT19" s="111">
        <f>RANK(CU19,CU7:CU44)</f>
        <v>7</v>
      </c>
      <c r="CU19" s="112">
        <v>0.52906976744186029</v>
      </c>
      <c r="CV19" s="113">
        <f t="shared" si="34"/>
        <v>0.18517441860465109</v>
      </c>
      <c r="CW19" s="114">
        <f>RANK(CX19,CX7:CX44)</f>
        <v>31</v>
      </c>
      <c r="CX19" s="115">
        <v>0.182176</v>
      </c>
      <c r="CY19" s="116">
        <f t="shared" si="35"/>
        <v>0</v>
      </c>
      <c r="CZ19" s="111">
        <f>RANK(DA19,DA7:DA44)</f>
        <v>2</v>
      </c>
      <c r="DA19" s="112">
        <v>0.97144824295678889</v>
      </c>
      <c r="DB19" s="113">
        <f t="shared" si="36"/>
        <v>0.14571723644351833</v>
      </c>
      <c r="DC19" s="117">
        <f t="shared" si="3"/>
        <v>0.53982552533218808</v>
      </c>
      <c r="DD19" s="119">
        <f>RANK(DC19,DC7:DC44)</f>
        <v>2</v>
      </c>
      <c r="DE19" s="120">
        <v>0.24109643031912747</v>
      </c>
      <c r="DF19" s="121">
        <f t="shared" si="37"/>
        <v>6.0274107579781869E-2</v>
      </c>
      <c r="DG19" s="122">
        <f>RANK(DE19,DE7:DE44)</f>
        <v>32</v>
      </c>
      <c r="DH19" s="127">
        <f t="shared" si="4"/>
        <v>0.60009963291196999</v>
      </c>
      <c r="DI19" s="128">
        <f>RANK(DH19,DH7:DH44)</f>
        <v>6</v>
      </c>
    </row>
    <row r="20" spans="1:113" ht="15.25" x14ac:dyDescent="0.85">
      <c r="A20" s="72" t="s">
        <v>36</v>
      </c>
      <c r="B20" s="78">
        <v>0.72130000000000005</v>
      </c>
      <c r="C20" s="79">
        <f t="shared" si="5"/>
        <v>2.3907331794780759E-2</v>
      </c>
      <c r="D20" s="78">
        <f>RANK(C20,C7:C44)</f>
        <v>7</v>
      </c>
      <c r="E20" s="82">
        <v>0.79179999999999995</v>
      </c>
      <c r="F20" s="76">
        <f t="shared" si="6"/>
        <v>9.6985157699443422E-3</v>
      </c>
      <c r="G20" s="75">
        <f>RANK(F20,F7:F44)</f>
        <v>2</v>
      </c>
      <c r="H20" s="84">
        <v>0.64190000000000003</v>
      </c>
      <c r="I20" s="79">
        <f t="shared" si="7"/>
        <v>7.8356545961002794E-3</v>
      </c>
      <c r="J20" s="78">
        <f>RANK(I20,I7:I44)</f>
        <v>7</v>
      </c>
      <c r="K20" s="82">
        <v>0.72440000000000004</v>
      </c>
      <c r="L20" s="76">
        <f t="shared" si="8"/>
        <v>7.3481646273637381E-3</v>
      </c>
      <c r="M20" s="75">
        <f>RANK(L20,L7:L44)</f>
        <v>18</v>
      </c>
      <c r="N20" s="84">
        <v>0.80920000000000003</v>
      </c>
      <c r="O20" s="79">
        <f t="shared" si="9"/>
        <v>9.6506922257720978E-3</v>
      </c>
      <c r="P20" s="78">
        <f>RANK(O20,O7:O44)</f>
        <v>2</v>
      </c>
      <c r="Q20" s="82">
        <v>0.73119999999999996</v>
      </c>
      <c r="R20" s="76">
        <f t="shared" si="10"/>
        <v>9.509945229172671E-3</v>
      </c>
      <c r="S20" s="75">
        <f>RANK(R20,R7:R44)</f>
        <v>2</v>
      </c>
      <c r="T20" s="84">
        <v>0.84030000000000005</v>
      </c>
      <c r="U20" s="79">
        <f t="shared" si="11"/>
        <v>1.6804341272233951E-2</v>
      </c>
      <c r="V20" s="78">
        <f>RANK(U20,U7:U44)</f>
        <v>10</v>
      </c>
      <c r="W20" s="82">
        <v>0.57330000000000003</v>
      </c>
      <c r="X20" s="76">
        <f t="shared" si="12"/>
        <v>4.7860465116279081E-2</v>
      </c>
      <c r="Y20" s="75">
        <f>RANK(X20,X7:X44)</f>
        <v>11</v>
      </c>
      <c r="Z20" s="84">
        <v>0.57289999999999996</v>
      </c>
      <c r="AA20" s="79">
        <f t="shared" si="13"/>
        <v>0</v>
      </c>
      <c r="AB20" s="78">
        <f>RANK(AA20,AA7:AA44)</f>
        <v>38</v>
      </c>
      <c r="AC20" s="82">
        <v>0.82</v>
      </c>
      <c r="AD20" s="76">
        <f t="shared" si="14"/>
        <v>2.5318287037037021E-2</v>
      </c>
      <c r="AE20" s="75">
        <f>RANK(AD20,AD7:AD44)</f>
        <v>26</v>
      </c>
      <c r="AF20" s="84">
        <v>0.76770000000000005</v>
      </c>
      <c r="AG20" s="79">
        <f t="shared" si="15"/>
        <v>6.0366533864541848E-2</v>
      </c>
      <c r="AH20" s="78">
        <f>RANK(AG20,AG7:AG44)</f>
        <v>8</v>
      </c>
      <c r="AI20" s="82">
        <v>0.71840000000000004</v>
      </c>
      <c r="AJ20" s="76">
        <f t="shared" si="16"/>
        <v>6.1311897106109327E-2</v>
      </c>
      <c r="AK20" s="75">
        <f>RANK(AJ20,AJ7:AJ44)</f>
        <v>18</v>
      </c>
      <c r="AL20" s="84">
        <v>0.75009999999999999</v>
      </c>
      <c r="AM20" s="79">
        <f t="shared" si="17"/>
        <v>6.3042983852626786E-2</v>
      </c>
      <c r="AN20" s="78">
        <f>RANK(AM20,AM7:AM44)</f>
        <v>13</v>
      </c>
      <c r="AO20" s="82">
        <v>0.86370000000000002</v>
      </c>
      <c r="AP20" s="76">
        <f t="shared" si="18"/>
        <v>0.11047970479704798</v>
      </c>
      <c r="AQ20" s="75">
        <f>RANK(AP20,AP7:AP44)</f>
        <v>3</v>
      </c>
      <c r="AR20" s="84">
        <v>0.61080000000000001</v>
      </c>
      <c r="AS20" s="79">
        <f t="shared" si="19"/>
        <v>1.8563009972801452E-2</v>
      </c>
      <c r="AT20" s="78">
        <f>RANK(AS20,AS7:AS44)</f>
        <v>20</v>
      </c>
      <c r="AU20" s="82">
        <v>0.60609999999999997</v>
      </c>
      <c r="AV20" s="76">
        <f t="shared" si="20"/>
        <v>2.740849194729136E-2</v>
      </c>
      <c r="AW20" s="75">
        <f>RANK(AV20,AV7:AV44)</f>
        <v>2</v>
      </c>
      <c r="AX20" s="84">
        <v>0.2145</v>
      </c>
      <c r="AY20" s="79">
        <f t="shared" si="21"/>
        <v>6.7588302316748949E-2</v>
      </c>
      <c r="AZ20" s="78">
        <f>RANK(AY20,AY7:AY44)</f>
        <v>15</v>
      </c>
      <c r="BA20" s="82">
        <v>0.1993</v>
      </c>
      <c r="BB20" s="76">
        <f t="shared" si="22"/>
        <v>2.1326378539493297E-2</v>
      </c>
      <c r="BC20" s="75">
        <f>RANK(BB20,BB7:BB44)</f>
        <v>8</v>
      </c>
      <c r="BD20" s="84">
        <v>0.4824</v>
      </c>
      <c r="BE20" s="79">
        <f t="shared" si="23"/>
        <v>1.6936693669366936E-2</v>
      </c>
      <c r="BF20" s="78">
        <f>RANK(BE20,BE7:BE44)</f>
        <v>22</v>
      </c>
      <c r="BG20" s="82">
        <v>5.0799999999999998E-2</v>
      </c>
      <c r="BH20" s="76">
        <f t="shared" si="24"/>
        <v>7.2905331882480925E-3</v>
      </c>
      <c r="BI20" s="75">
        <f>RANK(BH20,BH7:BH44)</f>
        <v>33</v>
      </c>
      <c r="BJ20" s="101">
        <f t="shared" si="25"/>
        <v>0.61224792692296004</v>
      </c>
      <c r="BK20" s="103">
        <f t="shared" si="26"/>
        <v>0.73488169830356254</v>
      </c>
      <c r="BL20" s="104">
        <f>RANK(BJ20,BJ7:BJ44)</f>
        <v>15</v>
      </c>
      <c r="BO20" s="110" t="s">
        <v>36</v>
      </c>
      <c r="BP20" s="111">
        <f>RANK(BQ20,BQ7:BQ44)</f>
        <v>33</v>
      </c>
      <c r="BQ20" s="112">
        <v>0.11227711999999999</v>
      </c>
      <c r="BR20" s="113">
        <f t="shared" si="27"/>
        <v>5.6138560000000004E-3</v>
      </c>
      <c r="BS20" s="114">
        <f>RANK(BT20,BT7:BT44)</f>
        <v>6</v>
      </c>
      <c r="BT20" s="115">
        <v>0.80012717253073329</v>
      </c>
      <c r="BU20" s="116">
        <f t="shared" si="28"/>
        <v>0.20003179313268332</v>
      </c>
      <c r="BV20" s="111">
        <f>RANK(BW20,BW7:BW44)</f>
        <v>20</v>
      </c>
      <c r="BW20" s="112">
        <v>0.41860465116279078</v>
      </c>
      <c r="BX20" s="113">
        <f t="shared" si="29"/>
        <v>0.12558139534883722</v>
      </c>
      <c r="BY20" s="114">
        <f>RANK(BZ20,BZ7:BZ44)</f>
        <v>14</v>
      </c>
      <c r="BZ20" s="115">
        <v>0.64986900000000003</v>
      </c>
      <c r="CA20" s="116">
        <f t="shared" si="30"/>
        <v>3.249345E-2</v>
      </c>
      <c r="CB20" s="111">
        <f>RANK(CC20,CC7:CC44)</f>
        <v>4</v>
      </c>
      <c r="CC20" s="112">
        <v>0.75919301395828132</v>
      </c>
      <c r="CD20" s="113">
        <f t="shared" si="0"/>
        <v>7.5919301395828143E-2</v>
      </c>
      <c r="CE20" s="118">
        <f t="shared" si="1"/>
        <v>0.43963979587734864</v>
      </c>
      <c r="CF20" s="119">
        <f>RANK(CE20,CE7:CE44)</f>
        <v>8</v>
      </c>
      <c r="CG20" s="120">
        <v>0.3586610993794408</v>
      </c>
      <c r="CH20" s="121">
        <f t="shared" si="31"/>
        <v>8.9665274844860199E-2</v>
      </c>
      <c r="CI20" s="122">
        <f>RANK(CG20,CG7:CG44)</f>
        <v>25</v>
      </c>
      <c r="CJ20" s="127">
        <f t="shared" si="2"/>
        <v>0.52930507072220889</v>
      </c>
      <c r="CK20" s="128">
        <f>RANK(CJ20,CJ7:CJ44)</f>
        <v>15</v>
      </c>
      <c r="CM20" s="110" t="s">
        <v>36</v>
      </c>
      <c r="CN20" s="111">
        <f>RANK(CO20,CO7:CO44)</f>
        <v>33</v>
      </c>
      <c r="CO20" s="112">
        <v>0.11227711999999999</v>
      </c>
      <c r="CP20" s="113">
        <f t="shared" si="32"/>
        <v>0</v>
      </c>
      <c r="CQ20" s="114">
        <f>RANK(CR20,CR7:CR44)</f>
        <v>6</v>
      </c>
      <c r="CR20" s="115">
        <v>0.80012717253073329</v>
      </c>
      <c r="CS20" s="116">
        <f t="shared" si="33"/>
        <v>0.20003179313268332</v>
      </c>
      <c r="CT20" s="111">
        <f>RANK(CU20,CU7:CU44)</f>
        <v>20</v>
      </c>
      <c r="CU20" s="112">
        <v>0.41860465116279078</v>
      </c>
      <c r="CV20" s="113">
        <f t="shared" si="34"/>
        <v>0.14651162790697675</v>
      </c>
      <c r="CW20" s="114">
        <f>RANK(CX20,CX7:CX44)</f>
        <v>14</v>
      </c>
      <c r="CX20" s="115">
        <v>0.64986900000000003</v>
      </c>
      <c r="CY20" s="116">
        <f t="shared" si="35"/>
        <v>0</v>
      </c>
      <c r="CZ20" s="111">
        <f>RANK(DA20,DA7:DA44)</f>
        <v>4</v>
      </c>
      <c r="DA20" s="112">
        <v>0.75919301395828132</v>
      </c>
      <c r="DB20" s="113">
        <f t="shared" si="36"/>
        <v>0.11387895209374219</v>
      </c>
      <c r="DC20" s="117">
        <f t="shared" si="3"/>
        <v>0.46042237313340229</v>
      </c>
      <c r="DD20" s="119">
        <f>RANK(DC20,DC7:DC44)</f>
        <v>6</v>
      </c>
      <c r="DE20" s="120">
        <v>0.3586610993794408</v>
      </c>
      <c r="DF20" s="121">
        <f t="shared" si="37"/>
        <v>8.9665274844860199E-2</v>
      </c>
      <c r="DG20" s="122">
        <f>RANK(DE20,DE7:DE44)</f>
        <v>25</v>
      </c>
      <c r="DH20" s="127">
        <f t="shared" si="4"/>
        <v>0.55008764797826248</v>
      </c>
      <c r="DI20" s="128">
        <f>RANK(DH20,DH7:DH44)</f>
        <v>12</v>
      </c>
    </row>
    <row r="21" spans="1:113" ht="15.25" x14ac:dyDescent="0.85">
      <c r="A21" s="72" t="s">
        <v>35</v>
      </c>
      <c r="B21" s="78">
        <v>0.61429999999999996</v>
      </c>
      <c r="C21" s="79">
        <f t="shared" si="5"/>
        <v>1.8208769749689328E-2</v>
      </c>
      <c r="D21" s="78">
        <f>RANK(C21,C7:C44)</f>
        <v>22</v>
      </c>
      <c r="E21" s="82">
        <v>0.62250000000000005</v>
      </c>
      <c r="F21" s="76">
        <f t="shared" si="6"/>
        <v>5.7722634508348813E-3</v>
      </c>
      <c r="G21" s="75">
        <f>RANK(F21,F7:F44)</f>
        <v>15</v>
      </c>
      <c r="H21" s="84">
        <v>0.60199999999999998</v>
      </c>
      <c r="I21" s="79">
        <f t="shared" si="7"/>
        <v>6.7242339832869072E-3</v>
      </c>
      <c r="J21" s="78">
        <f>RANK(I21,I7:I44)</f>
        <v>11</v>
      </c>
      <c r="K21" s="82">
        <v>0.73089999999999999</v>
      </c>
      <c r="L21" s="76">
        <f t="shared" si="8"/>
        <v>7.4927697441601769E-3</v>
      </c>
      <c r="M21" s="75">
        <f>RANK(L21,L7:L44)</f>
        <v>15</v>
      </c>
      <c r="N21" s="84">
        <v>0.746</v>
      </c>
      <c r="O21" s="79">
        <f t="shared" si="9"/>
        <v>8.3045793397231102E-3</v>
      </c>
      <c r="P21" s="78">
        <f>RANK(O21,O7:O44)</f>
        <v>12</v>
      </c>
      <c r="Q21" s="82">
        <v>0.61140000000000005</v>
      </c>
      <c r="R21" s="76">
        <f t="shared" si="10"/>
        <v>6.0565004324012704E-3</v>
      </c>
      <c r="S21" s="75">
        <f>RANK(R21,R7:R44)</f>
        <v>27</v>
      </c>
      <c r="T21" s="84">
        <v>0.78859999999999997</v>
      </c>
      <c r="U21" s="79">
        <f t="shared" si="11"/>
        <v>1.3687066626469702E-2</v>
      </c>
      <c r="V21" s="78">
        <f>RANK(U21,U7:U44)</f>
        <v>18</v>
      </c>
      <c r="W21" s="82">
        <v>0.64670000000000005</v>
      </c>
      <c r="X21" s="76">
        <f t="shared" si="12"/>
        <v>6.4930232558139539E-2</v>
      </c>
      <c r="Y21" s="75">
        <f>RANK(X21,X7:X44)</f>
        <v>6</v>
      </c>
      <c r="Z21" s="84">
        <v>0.63890000000000002</v>
      </c>
      <c r="AA21" s="79">
        <f t="shared" si="13"/>
        <v>1.2295081967213121E-2</v>
      </c>
      <c r="AB21" s="78">
        <f>RANK(AA21,AA7:AA44)</f>
        <v>28</v>
      </c>
      <c r="AC21" s="82">
        <v>0.81299999999999994</v>
      </c>
      <c r="AD21" s="76">
        <f t="shared" si="14"/>
        <v>2.3292824074074056E-2</v>
      </c>
      <c r="AE21" s="75">
        <f>RANK(AD21,AD7:AD44)</f>
        <v>27</v>
      </c>
      <c r="AF21" s="84">
        <v>0.77349999999999997</v>
      </c>
      <c r="AG21" s="79">
        <f t="shared" si="15"/>
        <v>6.1598937583001327E-2</v>
      </c>
      <c r="AH21" s="78">
        <f>RANK(AG21,AG7:AG44)</f>
        <v>6</v>
      </c>
      <c r="AI21" s="82">
        <v>0.72909999999999997</v>
      </c>
      <c r="AJ21" s="76">
        <f t="shared" si="16"/>
        <v>6.2688102893890665E-2</v>
      </c>
      <c r="AK21" s="75">
        <f>RANK(AJ21,AJ7:AJ44)</f>
        <v>17</v>
      </c>
      <c r="AL21" s="84">
        <v>0.746</v>
      </c>
      <c r="AM21" s="79">
        <f t="shared" si="17"/>
        <v>6.2297020695929038E-2</v>
      </c>
      <c r="AN21" s="78">
        <f>RANK(AM21,AM7:AM44)</f>
        <v>15</v>
      </c>
      <c r="AO21" s="82">
        <v>0.71850000000000003</v>
      </c>
      <c r="AP21" s="76">
        <f t="shared" si="18"/>
        <v>7.4760147601476021E-2</v>
      </c>
      <c r="AQ21" s="75">
        <f>RANK(AP21,AP7:AP44)</f>
        <v>24</v>
      </c>
      <c r="AR21" s="84">
        <v>0.65310000000000001</v>
      </c>
      <c r="AS21" s="79">
        <f t="shared" si="19"/>
        <v>2.1439256572982773E-2</v>
      </c>
      <c r="AT21" s="78">
        <f>RANK(AS21,AS7:AS44)</f>
        <v>12</v>
      </c>
      <c r="AU21" s="82">
        <v>0.42330000000000001</v>
      </c>
      <c r="AV21" s="76">
        <f t="shared" si="20"/>
        <v>1.4026354319180092E-2</v>
      </c>
      <c r="AW21" s="75">
        <f>RANK(AV21,AV7:AV44)</f>
        <v>25</v>
      </c>
      <c r="AX21" s="84">
        <v>0.20880000000000001</v>
      </c>
      <c r="AY21" s="79">
        <f t="shared" si="21"/>
        <v>6.4990505127231285E-2</v>
      </c>
      <c r="AZ21" s="78">
        <f>RANK(AY21,AY7:AY44)</f>
        <v>19</v>
      </c>
      <c r="BA21" s="82">
        <v>0.18659999999999999</v>
      </c>
      <c r="BB21" s="76">
        <f t="shared" si="22"/>
        <v>1.8487332339791353E-2</v>
      </c>
      <c r="BC21" s="75">
        <f>RANK(BB21,BB7:BB44)</f>
        <v>15</v>
      </c>
      <c r="BD21" s="84">
        <v>0.41870000000000002</v>
      </c>
      <c r="BE21" s="79">
        <f t="shared" si="23"/>
        <v>7.3807380738073851E-3</v>
      </c>
      <c r="BF21" s="78">
        <f>RANK(BE21,BE7:BE44)</f>
        <v>35</v>
      </c>
      <c r="BG21" s="82">
        <v>7.6999999999999999E-2</v>
      </c>
      <c r="BH21" s="76">
        <f t="shared" si="24"/>
        <v>3.5799782372143631E-2</v>
      </c>
      <c r="BI21" s="75">
        <f>RANK(BH21,BH7:BH44)</f>
        <v>17</v>
      </c>
      <c r="BJ21" s="101">
        <f t="shared" si="25"/>
        <v>0.59023249950542567</v>
      </c>
      <c r="BK21" s="103">
        <f t="shared" si="26"/>
        <v>0.69623298586523097</v>
      </c>
      <c r="BL21" s="104">
        <f>RANK(BJ21,BJ7:BJ44)</f>
        <v>16</v>
      </c>
      <c r="BO21" s="110" t="s">
        <v>223</v>
      </c>
      <c r="BP21" s="111">
        <f>RANK(BQ21,BQ7:BQ44)</f>
        <v>29</v>
      </c>
      <c r="BQ21" s="112">
        <v>0.26222846</v>
      </c>
      <c r="BR21" s="113">
        <f t="shared" si="27"/>
        <v>1.3111423000000001E-2</v>
      </c>
      <c r="BS21" s="114">
        <f>RANK(BT21,BT7:BT44)</f>
        <v>25</v>
      </c>
      <c r="BT21" s="115">
        <v>0.58139041966935134</v>
      </c>
      <c r="BU21" s="116">
        <f t="shared" si="28"/>
        <v>0.14534760491733784</v>
      </c>
      <c r="BV21" s="111">
        <f>RANK(BW21,BW7:BW44)</f>
        <v>18</v>
      </c>
      <c r="BW21" s="112">
        <v>0.44186046511627919</v>
      </c>
      <c r="BX21" s="113">
        <f t="shared" si="29"/>
        <v>0.13255813953488374</v>
      </c>
      <c r="BY21" s="114">
        <f>RANK(BZ21,BZ7:BZ44)</f>
        <v>24</v>
      </c>
      <c r="BZ21" s="115">
        <v>0.31753300000000001</v>
      </c>
      <c r="CA21" s="116">
        <f t="shared" si="30"/>
        <v>1.5876650000000003E-2</v>
      </c>
      <c r="CB21" s="111">
        <f>RANK(CC21,CC7:CC44)</f>
        <v>34</v>
      </c>
      <c r="CC21" s="112">
        <v>0.17535989383475126</v>
      </c>
      <c r="CD21" s="113">
        <f t="shared" si="0"/>
        <v>1.7535989383475125E-2</v>
      </c>
      <c r="CE21" s="118">
        <f t="shared" si="1"/>
        <v>0.32442980683569672</v>
      </c>
      <c r="CF21" s="119">
        <f>RANK(CE21,CE7:CE44)</f>
        <v>28</v>
      </c>
      <c r="CG21" s="120">
        <v>0.44222282730619922</v>
      </c>
      <c r="CH21" s="121">
        <f t="shared" si="31"/>
        <v>0.1105557068265498</v>
      </c>
      <c r="CI21" s="122">
        <f>RANK(CG21,CG7:CG44)</f>
        <v>21</v>
      </c>
      <c r="CJ21" s="127">
        <f t="shared" si="2"/>
        <v>0.43498551366224653</v>
      </c>
      <c r="CK21" s="128">
        <f>RANK(CJ21,CJ7:CJ44)</f>
        <v>26</v>
      </c>
      <c r="CM21" s="110" t="s">
        <v>223</v>
      </c>
      <c r="CN21" s="111">
        <f>RANK(CO21,CO7:CO44)</f>
        <v>29</v>
      </c>
      <c r="CO21" s="112">
        <v>0.26222846</v>
      </c>
      <c r="CP21" s="113">
        <f t="shared" si="32"/>
        <v>0</v>
      </c>
      <c r="CQ21" s="114">
        <f>RANK(CR21,CR7:CR44)</f>
        <v>25</v>
      </c>
      <c r="CR21" s="115">
        <v>0.58139041966935134</v>
      </c>
      <c r="CS21" s="116">
        <f t="shared" si="33"/>
        <v>0.14534760491733784</v>
      </c>
      <c r="CT21" s="111">
        <f>RANK(CU21,CU7:CU44)</f>
        <v>18</v>
      </c>
      <c r="CU21" s="112">
        <v>0.44186046511627919</v>
      </c>
      <c r="CV21" s="113">
        <f t="shared" si="34"/>
        <v>0.15465116279069771</v>
      </c>
      <c r="CW21" s="114">
        <f>RANK(CX21,CX7:CX44)</f>
        <v>24</v>
      </c>
      <c r="CX21" s="115">
        <v>0.31753300000000001</v>
      </c>
      <c r="CY21" s="116">
        <f t="shared" si="35"/>
        <v>0</v>
      </c>
      <c r="CZ21" s="111">
        <f>RANK(DA21,DA7:DA44)</f>
        <v>34</v>
      </c>
      <c r="DA21" s="112">
        <v>0.17535989383475126</v>
      </c>
      <c r="DB21" s="113">
        <f t="shared" si="36"/>
        <v>2.6303984075212689E-2</v>
      </c>
      <c r="DC21" s="117">
        <f t="shared" si="3"/>
        <v>0.32630275178324825</v>
      </c>
      <c r="DD21" s="119">
        <f>RANK(DC21,DC7:DC44)</f>
        <v>26</v>
      </c>
      <c r="DE21" s="120">
        <v>0.44222282730619922</v>
      </c>
      <c r="DF21" s="121">
        <f t="shared" si="37"/>
        <v>0.1105557068265498</v>
      </c>
      <c r="DG21" s="122">
        <f>RANK(DE21,DE7:DE44)</f>
        <v>21</v>
      </c>
      <c r="DH21" s="127">
        <f t="shared" si="4"/>
        <v>0.43685845860979805</v>
      </c>
      <c r="DI21" s="128">
        <f>RANK(DH21,DH7:DH44)</f>
        <v>25</v>
      </c>
    </row>
    <row r="22" spans="1:113" ht="15.25" x14ac:dyDescent="0.85">
      <c r="A22" s="72" t="s">
        <v>17</v>
      </c>
      <c r="B22" s="78">
        <v>0.70399999999999996</v>
      </c>
      <c r="C22" s="79">
        <f t="shared" si="5"/>
        <v>2.2985975501508962E-2</v>
      </c>
      <c r="D22" s="78">
        <f>RANK(C22,C7:C44)</f>
        <v>10</v>
      </c>
      <c r="E22" s="82">
        <v>0.77539999999999998</v>
      </c>
      <c r="F22" s="76">
        <f t="shared" si="6"/>
        <v>9.3181818181818192E-3</v>
      </c>
      <c r="G22" s="75">
        <f>RANK(F22,F7:F44)</f>
        <v>3</v>
      </c>
      <c r="H22" s="84">
        <v>0.57010000000000005</v>
      </c>
      <c r="I22" s="79">
        <f t="shared" si="7"/>
        <v>5.8356545961002803E-3</v>
      </c>
      <c r="J22" s="78">
        <f>RANK(I22,I7:I44)</f>
        <v>14</v>
      </c>
      <c r="K22" s="82">
        <v>0.79259999999999997</v>
      </c>
      <c r="L22" s="76">
        <f t="shared" si="8"/>
        <v>8.8654060066740824E-3</v>
      </c>
      <c r="M22" s="75">
        <f>RANK(L22,L7:L44)</f>
        <v>2</v>
      </c>
      <c r="N22" s="84">
        <v>0.66510000000000002</v>
      </c>
      <c r="O22" s="79">
        <f t="shared" si="9"/>
        <v>6.5814696485623006E-3</v>
      </c>
      <c r="P22" s="78">
        <f>RANK(O22,O7:O44)</f>
        <v>25</v>
      </c>
      <c r="Q22" s="82">
        <v>0.71440000000000003</v>
      </c>
      <c r="R22" s="76">
        <f t="shared" si="10"/>
        <v>9.025655808590374E-3</v>
      </c>
      <c r="S22" s="75">
        <f>RANK(R22,R7:R44)</f>
        <v>6</v>
      </c>
      <c r="T22" s="84">
        <v>0.84099999999999997</v>
      </c>
      <c r="U22" s="79">
        <f t="shared" si="11"/>
        <v>1.6846548085619535E-2</v>
      </c>
      <c r="V22" s="78">
        <f>RANK(U22,U7:U44)</f>
        <v>9</v>
      </c>
      <c r="W22" s="82">
        <v>0.63429999999999997</v>
      </c>
      <c r="X22" s="76">
        <f t="shared" si="12"/>
        <v>6.2046511627906968E-2</v>
      </c>
      <c r="Y22" s="75">
        <f>RANK(X22,X7:X44)</f>
        <v>7</v>
      </c>
      <c r="Z22" s="84">
        <v>0.65690000000000004</v>
      </c>
      <c r="AA22" s="79">
        <f t="shared" si="13"/>
        <v>1.564828614008943E-2</v>
      </c>
      <c r="AB22" s="78">
        <f>RANK(AA22,AA7:AA44)</f>
        <v>25</v>
      </c>
      <c r="AC22" s="82">
        <v>0.78459999999999996</v>
      </c>
      <c r="AD22" s="76">
        <f t="shared" si="14"/>
        <v>1.5075231481481464E-2</v>
      </c>
      <c r="AE22" s="75">
        <f>RANK(AD22,AD7:AD44)</f>
        <v>33</v>
      </c>
      <c r="AF22" s="84">
        <v>0.75960000000000005</v>
      </c>
      <c r="AG22" s="79">
        <f t="shared" si="15"/>
        <v>5.8645418326693247E-2</v>
      </c>
      <c r="AH22" s="78">
        <f>RANK(AG22,AG7:AG44)</f>
        <v>11</v>
      </c>
      <c r="AI22" s="82">
        <v>0.74129999999999996</v>
      </c>
      <c r="AJ22" s="76">
        <f t="shared" si="16"/>
        <v>6.4257234726688095E-2</v>
      </c>
      <c r="AK22" s="75">
        <f>RANK(AJ22,AJ7:AJ44)</f>
        <v>16</v>
      </c>
      <c r="AL22" s="84">
        <v>0.78759999999999997</v>
      </c>
      <c r="AM22" s="79">
        <f t="shared" si="17"/>
        <v>6.9865817602911065E-2</v>
      </c>
      <c r="AN22" s="78">
        <f>RANK(AM22,AM7:AM44)</f>
        <v>7</v>
      </c>
      <c r="AO22" s="82">
        <v>0.85750000000000004</v>
      </c>
      <c r="AP22" s="76">
        <f t="shared" si="18"/>
        <v>0.10895448954489546</v>
      </c>
      <c r="AQ22" s="75">
        <f>RANK(AP22,AP7:AP44)</f>
        <v>5</v>
      </c>
      <c r="AR22" s="84">
        <v>0.67049999999999998</v>
      </c>
      <c r="AS22" s="79">
        <f t="shared" si="19"/>
        <v>2.2622393472348141E-2</v>
      </c>
      <c r="AT22" s="78">
        <f>RANK(AS22,AS7:AS44)</f>
        <v>9</v>
      </c>
      <c r="AU22" s="82">
        <v>0.55730000000000002</v>
      </c>
      <c r="AV22" s="76">
        <f t="shared" si="20"/>
        <v>2.3836017569546123E-2</v>
      </c>
      <c r="AW22" s="75">
        <f>RANK(AV22,AV7:AV44)</f>
        <v>7</v>
      </c>
      <c r="AX22" s="84">
        <v>0.23849999999999999</v>
      </c>
      <c r="AY22" s="79">
        <f t="shared" si="21"/>
        <v>7.8526395746296995E-2</v>
      </c>
      <c r="AZ22" s="78">
        <f>RANK(AY22,AY7:AY44)</f>
        <v>11</v>
      </c>
      <c r="BA22" s="82">
        <v>0.15790000000000001</v>
      </c>
      <c r="BB22" s="76">
        <f t="shared" si="22"/>
        <v>1.2071535022354698E-2</v>
      </c>
      <c r="BC22" s="75">
        <f>RANK(BB22,BB7:BB44)</f>
        <v>28</v>
      </c>
      <c r="BD22" s="84">
        <v>0.51729999999999998</v>
      </c>
      <c r="BE22" s="79">
        <f t="shared" si="23"/>
        <v>2.2172217221722173E-2</v>
      </c>
      <c r="BF22" s="78">
        <f>RANK(BE22,BE7:BE44)</f>
        <v>17</v>
      </c>
      <c r="BG22" s="82">
        <v>9.5399999999999999E-2</v>
      </c>
      <c r="BH22" s="76">
        <f t="shared" si="24"/>
        <v>5.5821545157780185E-2</v>
      </c>
      <c r="BI22" s="75">
        <f>RANK(BH22,BH7:BH44)</f>
        <v>8</v>
      </c>
      <c r="BJ22" s="101">
        <f t="shared" si="25"/>
        <v>0.68900198510595123</v>
      </c>
      <c r="BK22" s="103">
        <f t="shared" si="26"/>
        <v>0.86962564249002638</v>
      </c>
      <c r="BL22" s="104">
        <f>RANK(BJ22,BJ7:BJ44)</f>
        <v>8</v>
      </c>
      <c r="BO22" s="110" t="s">
        <v>17</v>
      </c>
      <c r="BP22" s="111">
        <f>RANK(BQ22,BQ7:BQ44)</f>
        <v>28</v>
      </c>
      <c r="BQ22" s="112">
        <v>0.30907829999999997</v>
      </c>
      <c r="BR22" s="113">
        <f t="shared" si="27"/>
        <v>1.5453914999999999E-2</v>
      </c>
      <c r="BS22" s="114">
        <f>RANK(BT22,BT7:BT44)</f>
        <v>15</v>
      </c>
      <c r="BT22" s="115">
        <v>0.70389995760915625</v>
      </c>
      <c r="BU22" s="116">
        <f t="shared" si="28"/>
        <v>0.17597498940228906</v>
      </c>
      <c r="BV22" s="111">
        <f>RANK(BW22,BW7:BW44)</f>
        <v>31</v>
      </c>
      <c r="BW22" s="112">
        <v>0.2732558139534883</v>
      </c>
      <c r="BX22" s="113">
        <f t="shared" si="29"/>
        <v>8.1976744186046488E-2</v>
      </c>
      <c r="BY22" s="114">
        <f>RANK(BZ22,BZ7:BZ44)</f>
        <v>35</v>
      </c>
      <c r="BZ22" s="115">
        <v>0.127612</v>
      </c>
      <c r="CA22" s="116">
        <f t="shared" si="30"/>
        <v>6.3806000000000002E-3</v>
      </c>
      <c r="CB22" s="111">
        <f>RANK(CC22,CC7:CC44)</f>
        <v>10</v>
      </c>
      <c r="CC22" s="112">
        <v>0.58285974160583065</v>
      </c>
      <c r="CD22" s="113">
        <f t="shared" si="0"/>
        <v>5.8285974160583065E-2</v>
      </c>
      <c r="CE22" s="118">
        <f t="shared" si="1"/>
        <v>0.33807222274891863</v>
      </c>
      <c r="CF22" s="119">
        <f>RANK(CE22,CE7:CE44)</f>
        <v>26</v>
      </c>
      <c r="CG22" s="120">
        <v>0.19806261723976473</v>
      </c>
      <c r="CH22" s="121">
        <f t="shared" si="31"/>
        <v>4.9515654309941183E-2</v>
      </c>
      <c r="CI22" s="122">
        <f>RANK(CG22,CG7:CG44)</f>
        <v>35</v>
      </c>
      <c r="CJ22" s="127">
        <f t="shared" si="2"/>
        <v>0.38758787705885983</v>
      </c>
      <c r="CK22" s="128">
        <f>RANK(CJ22,CJ7:CJ44)</f>
        <v>33</v>
      </c>
      <c r="CM22" s="110" t="s">
        <v>17</v>
      </c>
      <c r="CN22" s="111">
        <f>RANK(CO22,CO7:CO44)</f>
        <v>28</v>
      </c>
      <c r="CO22" s="112">
        <v>0.30907829999999997</v>
      </c>
      <c r="CP22" s="113">
        <f t="shared" si="32"/>
        <v>0</v>
      </c>
      <c r="CQ22" s="114">
        <f>RANK(CR22,CR7:CR44)</f>
        <v>15</v>
      </c>
      <c r="CR22" s="115">
        <v>0.70389995760915625</v>
      </c>
      <c r="CS22" s="116">
        <f t="shared" si="33"/>
        <v>0.17597498940228906</v>
      </c>
      <c r="CT22" s="111">
        <f>RANK(CU22,CU7:CU44)</f>
        <v>31</v>
      </c>
      <c r="CU22" s="112">
        <v>0.2732558139534883</v>
      </c>
      <c r="CV22" s="113">
        <f t="shared" si="34"/>
        <v>9.56395348837209E-2</v>
      </c>
      <c r="CW22" s="114">
        <f>RANK(CX22,CX7:CX44)</f>
        <v>35</v>
      </c>
      <c r="CX22" s="115">
        <v>0.127612</v>
      </c>
      <c r="CY22" s="116">
        <f t="shared" si="35"/>
        <v>0</v>
      </c>
      <c r="CZ22" s="111">
        <f>RANK(DA22,DA7:DA44)</f>
        <v>10</v>
      </c>
      <c r="DA22" s="112">
        <v>0.58285974160583065</v>
      </c>
      <c r="DB22" s="113">
        <f t="shared" si="36"/>
        <v>8.7428961240874598E-2</v>
      </c>
      <c r="DC22" s="117">
        <f t="shared" si="3"/>
        <v>0.35904348552688459</v>
      </c>
      <c r="DD22" s="119">
        <f>RANK(DC22,DC7:DC44)</f>
        <v>20</v>
      </c>
      <c r="DE22" s="120">
        <v>0.19806261723976473</v>
      </c>
      <c r="DF22" s="121">
        <f t="shared" si="37"/>
        <v>4.9515654309941183E-2</v>
      </c>
      <c r="DG22" s="122">
        <f>RANK(DE22,DE7:DE44)</f>
        <v>35</v>
      </c>
      <c r="DH22" s="127">
        <f t="shared" si="4"/>
        <v>0.40855913983682579</v>
      </c>
      <c r="DI22" s="128">
        <f>RANK(DH22,DH7:DH44)</f>
        <v>28</v>
      </c>
    </row>
    <row r="23" spans="1:113" ht="15.25" x14ac:dyDescent="0.85">
      <c r="A23" s="72" t="s">
        <v>23</v>
      </c>
      <c r="B23" s="78">
        <v>0.74239999999999995</v>
      </c>
      <c r="C23" s="79">
        <f t="shared" si="5"/>
        <v>2.5031066927037098E-2</v>
      </c>
      <c r="D23" s="78">
        <f>RANK(C23,C7:C44)</f>
        <v>5</v>
      </c>
      <c r="E23" s="82">
        <v>0.70889999999999997</v>
      </c>
      <c r="F23" s="76">
        <f t="shared" si="6"/>
        <v>7.7759740259740265E-3</v>
      </c>
      <c r="G23" s="75">
        <f>RANK(F23,F7:F44)</f>
        <v>9</v>
      </c>
      <c r="H23" s="84">
        <v>0.57230000000000003</v>
      </c>
      <c r="I23" s="79">
        <f t="shared" si="7"/>
        <v>5.8969359331476337E-3</v>
      </c>
      <c r="J23" s="78">
        <f>RANK(I23,I7:I44)</f>
        <v>13</v>
      </c>
      <c r="K23" s="82">
        <v>0.78890000000000005</v>
      </c>
      <c r="L23" s="76">
        <f t="shared" si="8"/>
        <v>8.7830923248053399E-3</v>
      </c>
      <c r="M23" s="75">
        <f>RANK(L23,L7:L44)</f>
        <v>3</v>
      </c>
      <c r="N23" s="84">
        <v>0.77380000000000004</v>
      </c>
      <c r="O23" s="79">
        <f t="shared" si="9"/>
        <v>8.8966986155484557E-3</v>
      </c>
      <c r="P23" s="78">
        <f>RANK(O23,O7:O44)</f>
        <v>7</v>
      </c>
      <c r="Q23" s="82">
        <v>0.66839999999999999</v>
      </c>
      <c r="R23" s="76">
        <f t="shared" si="10"/>
        <v>7.6996252522340738E-3</v>
      </c>
      <c r="S23" s="75">
        <f>RANK(R23,R7:R44)</f>
        <v>12</v>
      </c>
      <c r="T23" s="84">
        <v>0.86040000000000005</v>
      </c>
      <c r="U23" s="79">
        <f t="shared" si="11"/>
        <v>1.8016279770877303E-2</v>
      </c>
      <c r="V23" s="78">
        <f>RANK(U23,U7:U44)</f>
        <v>5</v>
      </c>
      <c r="W23" s="82">
        <v>0.6028</v>
      </c>
      <c r="X23" s="76">
        <f t="shared" si="12"/>
        <v>5.4720930232558133E-2</v>
      </c>
      <c r="Y23" s="75">
        <f>RANK(X23,X7:X44)</f>
        <v>10</v>
      </c>
      <c r="Z23" s="84">
        <v>0.72219999999999995</v>
      </c>
      <c r="AA23" s="79">
        <f t="shared" si="13"/>
        <v>2.7812965722801782E-2</v>
      </c>
      <c r="AB23" s="78">
        <f>RANK(AA23,AA7:AA44)</f>
        <v>16</v>
      </c>
      <c r="AC23" s="82">
        <v>0.84089999999999998</v>
      </c>
      <c r="AD23" s="76">
        <f t="shared" si="14"/>
        <v>3.1365740740740736E-2</v>
      </c>
      <c r="AE23" s="75">
        <f>RANK(AD23,AD7:AD44)</f>
        <v>22</v>
      </c>
      <c r="AF23" s="84">
        <v>0.80969999999999998</v>
      </c>
      <c r="AG23" s="79">
        <f t="shared" si="15"/>
        <v>6.9290836653386464E-2</v>
      </c>
      <c r="AH23" s="78">
        <f>RANK(AG23,AG7:AG44)</f>
        <v>2</v>
      </c>
      <c r="AI23" s="82">
        <v>0.8478</v>
      </c>
      <c r="AJ23" s="76">
        <f t="shared" si="16"/>
        <v>7.7954983922829582E-2</v>
      </c>
      <c r="AK23" s="75">
        <f>RANK(AJ23,AJ7:AJ44)</f>
        <v>5</v>
      </c>
      <c r="AL23" s="84">
        <v>0.80059999999999998</v>
      </c>
      <c r="AM23" s="79">
        <f t="shared" si="17"/>
        <v>7.2231066636342947E-2</v>
      </c>
      <c r="AN23" s="78">
        <f>RANK(AM23,AM7:AM44)</f>
        <v>4</v>
      </c>
      <c r="AO23" s="82">
        <v>0.8589</v>
      </c>
      <c r="AP23" s="76">
        <f t="shared" si="18"/>
        <v>0.10929889298892988</v>
      </c>
      <c r="AQ23" s="75">
        <f>RANK(AP23,AP7:AP44)</f>
        <v>4</v>
      </c>
      <c r="AR23" s="84">
        <v>0.66879999999999995</v>
      </c>
      <c r="AS23" s="79">
        <f t="shared" si="19"/>
        <v>2.2506799637352668E-2</v>
      </c>
      <c r="AT23" s="78">
        <f>RANK(AS23,AS7:AS44)</f>
        <v>11</v>
      </c>
      <c r="AU23" s="82">
        <v>0.57679999999999998</v>
      </c>
      <c r="AV23" s="76">
        <f t="shared" si="20"/>
        <v>2.5263543191800877E-2</v>
      </c>
      <c r="AW23" s="75">
        <f>RANK(AV23,AV7:AV44)</f>
        <v>4</v>
      </c>
      <c r="AX23" s="84">
        <v>0.2099</v>
      </c>
      <c r="AY23" s="79">
        <f t="shared" si="21"/>
        <v>6.54918344094189E-2</v>
      </c>
      <c r="AZ23" s="78">
        <f>RANK(AY23,AY7:AY44)</f>
        <v>18</v>
      </c>
      <c r="BA23" s="82">
        <v>0.15240000000000001</v>
      </c>
      <c r="BB23" s="76">
        <f t="shared" si="22"/>
        <v>1.0842026825633384E-2</v>
      </c>
      <c r="BC23" s="75">
        <f>RANK(BB23,BB7:BB44)</f>
        <v>31</v>
      </c>
      <c r="BD23" s="84">
        <v>0.56559999999999999</v>
      </c>
      <c r="BE23" s="79">
        <f t="shared" si="23"/>
        <v>2.941794179417942E-2</v>
      </c>
      <c r="BF23" s="78">
        <f>RANK(BE23,BE7:BE44)</f>
        <v>9</v>
      </c>
      <c r="BG23" s="82">
        <v>5.4300000000000001E-2</v>
      </c>
      <c r="BH23" s="76">
        <f t="shared" si="24"/>
        <v>1.1099020674646354E-2</v>
      </c>
      <c r="BI23" s="75">
        <f>RANK(BH23,BH7:BH44)</f>
        <v>32</v>
      </c>
      <c r="BJ23" s="101">
        <f t="shared" si="25"/>
        <v>0.68939625628024515</v>
      </c>
      <c r="BK23" s="103">
        <f t="shared" si="26"/>
        <v>0.87031779681203925</v>
      </c>
      <c r="BL23" s="104">
        <f>RANK(BJ23,BJ7:BJ44)</f>
        <v>7</v>
      </c>
      <c r="BO23" s="110" t="s">
        <v>23</v>
      </c>
      <c r="BP23" s="111">
        <f>RANK(BQ23,BQ7:BQ44)</f>
        <v>14</v>
      </c>
      <c r="BQ23" s="112">
        <v>0.59658120999999997</v>
      </c>
      <c r="BR23" s="113">
        <f t="shared" si="27"/>
        <v>2.9829060500000001E-2</v>
      </c>
      <c r="BS23" s="114">
        <f>RANK(BT23,BT7:BT44)</f>
        <v>14</v>
      </c>
      <c r="BT23" s="115">
        <v>0.72615515048749468</v>
      </c>
      <c r="BU23" s="116">
        <f t="shared" si="28"/>
        <v>0.18153878762187367</v>
      </c>
      <c r="BV23" s="111">
        <f>RANK(BW23,BW7:BW44)</f>
        <v>8</v>
      </c>
      <c r="BW23" s="112">
        <v>0.51744186046511609</v>
      </c>
      <c r="BX23" s="113">
        <f t="shared" si="29"/>
        <v>0.15523255813953482</v>
      </c>
      <c r="BY23" s="114">
        <f>RANK(BZ23,BZ7:BZ44)</f>
        <v>32</v>
      </c>
      <c r="BZ23" s="115">
        <v>0.164216</v>
      </c>
      <c r="CA23" s="116">
        <f t="shared" si="30"/>
        <v>8.2108000000000007E-3</v>
      </c>
      <c r="CB23" s="111">
        <f>RANK(CC23,CC7:CC44)</f>
        <v>23</v>
      </c>
      <c r="CC23" s="112">
        <v>0.3316716682448585</v>
      </c>
      <c r="CD23" s="113">
        <f t="shared" si="0"/>
        <v>3.3167166824485853E-2</v>
      </c>
      <c r="CE23" s="118">
        <f t="shared" si="1"/>
        <v>0.40797837308589435</v>
      </c>
      <c r="CF23" s="119">
        <f>RANK(CE23,CE7:CE44)</f>
        <v>13</v>
      </c>
      <c r="CG23" s="120">
        <v>0.67851556540523972</v>
      </c>
      <c r="CH23" s="121">
        <f t="shared" si="31"/>
        <v>0.16962889135130993</v>
      </c>
      <c r="CI23" s="122">
        <f>RANK(CG23,CG7:CG44)</f>
        <v>9</v>
      </c>
      <c r="CJ23" s="127">
        <f t="shared" si="2"/>
        <v>0.57760726443720434</v>
      </c>
      <c r="CK23" s="128">
        <f>RANK(CJ23,CJ7:CJ44)</f>
        <v>11</v>
      </c>
      <c r="CM23" s="110" t="s">
        <v>23</v>
      </c>
      <c r="CN23" s="111">
        <f>RANK(CO23,CO7:CO44)</f>
        <v>14</v>
      </c>
      <c r="CO23" s="112">
        <v>0.59658120999999997</v>
      </c>
      <c r="CP23" s="113">
        <f t="shared" si="32"/>
        <v>0</v>
      </c>
      <c r="CQ23" s="114">
        <f>RANK(CR23,CR7:CR44)</f>
        <v>14</v>
      </c>
      <c r="CR23" s="115">
        <v>0.72615515048749468</v>
      </c>
      <c r="CS23" s="116">
        <f t="shared" si="33"/>
        <v>0.18153878762187367</v>
      </c>
      <c r="CT23" s="111">
        <f>RANK(CU23,CU7:CU44)</f>
        <v>8</v>
      </c>
      <c r="CU23" s="112">
        <v>0.51744186046511609</v>
      </c>
      <c r="CV23" s="113">
        <f t="shared" si="34"/>
        <v>0.18110465116279062</v>
      </c>
      <c r="CW23" s="114">
        <f>RANK(CX23,CX7:CX44)</f>
        <v>32</v>
      </c>
      <c r="CX23" s="115">
        <v>0.164216</v>
      </c>
      <c r="CY23" s="116">
        <f t="shared" si="35"/>
        <v>0</v>
      </c>
      <c r="CZ23" s="111">
        <f>RANK(DA23,DA7:DA44)</f>
        <v>23</v>
      </c>
      <c r="DA23" s="112">
        <v>0.3316716682448585</v>
      </c>
      <c r="DB23" s="113">
        <f t="shared" si="36"/>
        <v>4.9750750236728772E-2</v>
      </c>
      <c r="DC23" s="117">
        <f t="shared" si="3"/>
        <v>0.41239418902139308</v>
      </c>
      <c r="DD23" s="119">
        <f>RANK(DC23,DC7:DC44)</f>
        <v>12</v>
      </c>
      <c r="DE23" s="120">
        <v>0.67851556540523972</v>
      </c>
      <c r="DF23" s="121">
        <f t="shared" si="37"/>
        <v>0.16962889135130993</v>
      </c>
      <c r="DG23" s="122">
        <f>RANK(DE23,DE7:DE44)</f>
        <v>9</v>
      </c>
      <c r="DH23" s="127">
        <f t="shared" si="4"/>
        <v>0.58202308037270301</v>
      </c>
      <c r="DI23" s="128">
        <f>RANK(DH23,DH7:DH44)</f>
        <v>8</v>
      </c>
    </row>
    <row r="24" spans="1:113" ht="15.25" x14ac:dyDescent="0.85">
      <c r="A24" s="72" t="s">
        <v>3</v>
      </c>
      <c r="B24" s="78">
        <v>0.75949999999999995</v>
      </c>
      <c r="C24" s="79">
        <f t="shared" si="5"/>
        <v>2.5941771702467597E-2</v>
      </c>
      <c r="D24" s="78">
        <f>RANK(C24,C7:C44)</f>
        <v>3</v>
      </c>
      <c r="E24" s="82">
        <v>0.60709999999999997</v>
      </c>
      <c r="F24" s="76">
        <f t="shared" si="6"/>
        <v>5.4151205936920225E-3</v>
      </c>
      <c r="G24" s="75">
        <f>RANK(F24,F7:F44)</f>
        <v>16</v>
      </c>
      <c r="H24" s="84">
        <v>0.66439999999999999</v>
      </c>
      <c r="I24" s="79">
        <f t="shared" si="7"/>
        <v>8.4623955431754865E-3</v>
      </c>
      <c r="J24" s="78">
        <f>RANK(I24,I7:I44)</f>
        <v>3</v>
      </c>
      <c r="K24" s="82">
        <v>0.72470000000000001</v>
      </c>
      <c r="L24" s="76">
        <f t="shared" si="8"/>
        <v>7.3548387096774191E-3</v>
      </c>
      <c r="M24" s="75">
        <f>RANK(L24,L7:L44)</f>
        <v>17</v>
      </c>
      <c r="N24" s="84">
        <v>0.73780000000000001</v>
      </c>
      <c r="O24" s="79">
        <f t="shared" si="9"/>
        <v>8.1299254526091599E-3</v>
      </c>
      <c r="P24" s="78">
        <f>RANK(O24,O7:O44)</f>
        <v>13</v>
      </c>
      <c r="Q24" s="82">
        <v>0.6663</v>
      </c>
      <c r="R24" s="76">
        <f t="shared" si="10"/>
        <v>7.6390890746612867E-3</v>
      </c>
      <c r="S24" s="75">
        <f>RANK(R24,R7:R44)</f>
        <v>14</v>
      </c>
      <c r="T24" s="84">
        <v>0.81310000000000004</v>
      </c>
      <c r="U24" s="79">
        <f t="shared" si="11"/>
        <v>1.5164305094965334E-2</v>
      </c>
      <c r="V24" s="78">
        <f>RANK(U24,U7:U44)</f>
        <v>16</v>
      </c>
      <c r="W24" s="82">
        <v>0.6502</v>
      </c>
      <c r="X24" s="76">
        <f t="shared" si="12"/>
        <v>6.5744186046511624E-2</v>
      </c>
      <c r="Y24" s="75">
        <f>RANK(X24,X7:X44)</f>
        <v>5</v>
      </c>
      <c r="Z24" s="84">
        <v>0.80500000000000005</v>
      </c>
      <c r="AA24" s="79">
        <f t="shared" si="13"/>
        <v>4.323770491803279E-2</v>
      </c>
      <c r="AB24" s="78">
        <f>RANK(AA24,AA7:AA44)</f>
        <v>3</v>
      </c>
      <c r="AC24" s="82">
        <v>0.90529999999999999</v>
      </c>
      <c r="AD24" s="76">
        <f t="shared" si="14"/>
        <v>0.05</v>
      </c>
      <c r="AE24" s="75">
        <f>RANK(AD24,AD7:AD44)</f>
        <v>1</v>
      </c>
      <c r="AF24" s="84">
        <v>0.72309999999999997</v>
      </c>
      <c r="AG24" s="79">
        <f t="shared" si="15"/>
        <v>5.0889774236387783E-2</v>
      </c>
      <c r="AH24" s="78">
        <f>RANK(AG24,AG7:AG44)</f>
        <v>17</v>
      </c>
      <c r="AI24" s="82">
        <v>0.80459999999999998</v>
      </c>
      <c r="AJ24" s="76">
        <f t="shared" si="16"/>
        <v>7.2398713826366562E-2</v>
      </c>
      <c r="AK24" s="75">
        <f>RANK(AJ24,AJ7:AJ44)</f>
        <v>11</v>
      </c>
      <c r="AL24" s="84">
        <v>0.78390000000000004</v>
      </c>
      <c r="AM24" s="79">
        <f t="shared" si="17"/>
        <v>6.9192631339549684E-2</v>
      </c>
      <c r="AN24" s="78">
        <f>RANK(AM24,AM7:AM44)</f>
        <v>8</v>
      </c>
      <c r="AO24" s="82">
        <v>0.90239999999999998</v>
      </c>
      <c r="AP24" s="76">
        <f t="shared" si="18"/>
        <v>0.12</v>
      </c>
      <c r="AQ24" s="75">
        <f>RANK(AP24,AP7:AP44)</f>
        <v>1</v>
      </c>
      <c r="AR24" s="84">
        <v>0.62649999999999995</v>
      </c>
      <c r="AS24" s="79">
        <f t="shared" si="19"/>
        <v>1.9630553037171348E-2</v>
      </c>
      <c r="AT24" s="78">
        <f>RANK(AS24,AS7:AS44)</f>
        <v>19</v>
      </c>
      <c r="AU24" s="82">
        <v>0.379</v>
      </c>
      <c r="AV24" s="76">
        <f t="shared" si="20"/>
        <v>1.0783308931185948E-2</v>
      </c>
      <c r="AW24" s="75">
        <f>RANK(AV24,AV7:AV44)</f>
        <v>34</v>
      </c>
      <c r="AX24" s="84">
        <v>0.25700000000000001</v>
      </c>
      <c r="AY24" s="79">
        <f t="shared" si="21"/>
        <v>8.6957842764906951E-2</v>
      </c>
      <c r="AZ24" s="78">
        <f>RANK(AY24,AY7:AY44)</f>
        <v>7</v>
      </c>
      <c r="BA24" s="82">
        <v>0.1981</v>
      </c>
      <c r="BB24" s="76">
        <f t="shared" si="22"/>
        <v>2.105812220566319E-2</v>
      </c>
      <c r="BC24" s="75">
        <f>RANK(BB24,BB7:BB44)</f>
        <v>10</v>
      </c>
      <c r="BD24" s="84">
        <v>0.66449999999999998</v>
      </c>
      <c r="BE24" s="79">
        <f t="shared" si="23"/>
        <v>4.4254425442544258E-2</v>
      </c>
      <c r="BF24" s="78">
        <f>RANK(BE24,BE7:BE44)</f>
        <v>2</v>
      </c>
      <c r="BG24" s="82">
        <v>7.2599999999999998E-2</v>
      </c>
      <c r="BH24" s="76">
        <f t="shared" si="24"/>
        <v>3.1011969532100104E-2</v>
      </c>
      <c r="BI24" s="75">
        <f>RANK(BH24,BH7:BH44)</f>
        <v>20</v>
      </c>
      <c r="BJ24" s="101">
        <f t="shared" si="25"/>
        <v>0.7632666784516684</v>
      </c>
      <c r="BK24" s="103">
        <f t="shared" si="26"/>
        <v>0.99999943551270809</v>
      </c>
      <c r="BL24" s="104">
        <f>RANK(BJ24,BJ7:BJ44)</f>
        <v>1</v>
      </c>
      <c r="BO24" s="110" t="s">
        <v>3</v>
      </c>
      <c r="BP24" s="111">
        <f>RANK(BQ24,BQ7:BQ44)</f>
        <v>6</v>
      </c>
      <c r="BQ24" s="112">
        <v>0.77459365999999996</v>
      </c>
      <c r="BR24" s="113">
        <f t="shared" si="27"/>
        <v>3.8729683000000001E-2</v>
      </c>
      <c r="BS24" s="114">
        <f>RANK(BT24,BT7:BT44)</f>
        <v>1</v>
      </c>
      <c r="BT24" s="115">
        <v>1</v>
      </c>
      <c r="BU24" s="116">
        <f t="shared" si="28"/>
        <v>0.25</v>
      </c>
      <c r="BV24" s="111">
        <f>RANK(BW24,BW7:BW44)</f>
        <v>2</v>
      </c>
      <c r="BW24" s="112">
        <v>0.71511627906976749</v>
      </c>
      <c r="BX24" s="113">
        <f t="shared" si="29"/>
        <v>0.21453488372093024</v>
      </c>
      <c r="BY24" s="114">
        <f>RANK(BZ24,BZ7:BZ44)</f>
        <v>22</v>
      </c>
      <c r="BZ24" s="115">
        <v>0.38463900000000001</v>
      </c>
      <c r="CA24" s="116">
        <f t="shared" si="30"/>
        <v>1.9231950000000001E-2</v>
      </c>
      <c r="CB24" s="111">
        <f>RANK(CC24,CC7:CC44)</f>
        <v>37</v>
      </c>
      <c r="CC24" s="112">
        <v>7.5480331068470394E-2</v>
      </c>
      <c r="CD24" s="113">
        <f t="shared" si="0"/>
        <v>7.5480331068470399E-3</v>
      </c>
      <c r="CE24" s="118">
        <f t="shared" si="1"/>
        <v>0.53004454982777727</v>
      </c>
      <c r="CF24" s="119">
        <f>RANK(CE24,CE7:CE44)</f>
        <v>2</v>
      </c>
      <c r="CG24" s="120">
        <v>0.7305792946898102</v>
      </c>
      <c r="CH24" s="121">
        <f t="shared" si="31"/>
        <v>0.18264482367245255</v>
      </c>
      <c r="CI24" s="122">
        <f>RANK(CG24,CG7:CG44)</f>
        <v>6</v>
      </c>
      <c r="CJ24" s="127">
        <f t="shared" si="2"/>
        <v>0.71268937350022976</v>
      </c>
      <c r="CK24" s="128">
        <f>RANK(CJ24,CJ7:CJ44)</f>
        <v>1</v>
      </c>
      <c r="CM24" s="110" t="s">
        <v>3</v>
      </c>
      <c r="CN24" s="111">
        <f>RANK(CO24,CO7:CO44)</f>
        <v>6</v>
      </c>
      <c r="CO24" s="112">
        <v>0.77459365999999996</v>
      </c>
      <c r="CP24" s="113">
        <f t="shared" si="32"/>
        <v>0</v>
      </c>
      <c r="CQ24" s="114">
        <f>RANK(CR24,CR7:CR44)</f>
        <v>1</v>
      </c>
      <c r="CR24" s="115">
        <v>1</v>
      </c>
      <c r="CS24" s="116">
        <f t="shared" si="33"/>
        <v>0.25</v>
      </c>
      <c r="CT24" s="111">
        <f>RANK(CU24,CU7:CU44)</f>
        <v>2</v>
      </c>
      <c r="CU24" s="112">
        <v>0.71511627906976749</v>
      </c>
      <c r="CV24" s="113">
        <f t="shared" si="34"/>
        <v>0.25029069767441858</v>
      </c>
      <c r="CW24" s="114">
        <f>RANK(CX24,CX7:CX44)</f>
        <v>22</v>
      </c>
      <c r="CX24" s="115">
        <v>0.38463900000000001</v>
      </c>
      <c r="CY24" s="116">
        <f t="shared" si="35"/>
        <v>0</v>
      </c>
      <c r="CZ24" s="111">
        <f>RANK(DA24,DA7:DA44)</f>
        <v>37</v>
      </c>
      <c r="DA24" s="112">
        <v>7.5480331068470394E-2</v>
      </c>
      <c r="DB24" s="113">
        <f t="shared" si="36"/>
        <v>1.1322049660270559E-2</v>
      </c>
      <c r="DC24" s="117">
        <f t="shared" si="3"/>
        <v>0.51161274733468909</v>
      </c>
      <c r="DD24" s="119">
        <f>RANK(DC24,DC7:DC44)</f>
        <v>3</v>
      </c>
      <c r="DE24" s="120">
        <v>0.7305792946898102</v>
      </c>
      <c r="DF24" s="121">
        <f t="shared" si="37"/>
        <v>0.18264482367245255</v>
      </c>
      <c r="DG24" s="122">
        <f>RANK(DE24,DE7:DE44)</f>
        <v>6</v>
      </c>
      <c r="DH24" s="127">
        <f t="shared" si="4"/>
        <v>0.69425757100714169</v>
      </c>
      <c r="DI24" s="128">
        <f>RANK(DH24,DH7:DH44)</f>
        <v>2</v>
      </c>
    </row>
    <row r="25" spans="1:113" ht="15.25" x14ac:dyDescent="0.85">
      <c r="A25" s="72" t="s">
        <v>11</v>
      </c>
      <c r="B25" s="78">
        <v>0.51770000000000005</v>
      </c>
      <c r="C25" s="79">
        <f t="shared" si="5"/>
        <v>1.3064086632345113E-2</v>
      </c>
      <c r="D25" s="78">
        <f>RANK(C25,C7:C44)</f>
        <v>34</v>
      </c>
      <c r="E25" s="82">
        <v>0.50890000000000002</v>
      </c>
      <c r="F25" s="76">
        <f t="shared" si="6"/>
        <v>3.1377551020408175E-3</v>
      </c>
      <c r="G25" s="75">
        <f>RANK(F25,F7:F44)</f>
        <v>25</v>
      </c>
      <c r="H25" s="84">
        <v>0.53339999999999999</v>
      </c>
      <c r="I25" s="79">
        <f t="shared" si="7"/>
        <v>4.8133704735376041E-3</v>
      </c>
      <c r="J25" s="78">
        <f>RANK(I25,I7:I44)</f>
        <v>21</v>
      </c>
      <c r="K25" s="82">
        <v>0.57599999999999996</v>
      </c>
      <c r="L25" s="76">
        <f t="shared" si="8"/>
        <v>4.046718576195772E-3</v>
      </c>
      <c r="M25" s="75">
        <f>RANK(L25,L7:L44)</f>
        <v>34</v>
      </c>
      <c r="N25" s="84">
        <v>0.5726</v>
      </c>
      <c r="O25" s="79">
        <f t="shared" si="9"/>
        <v>4.6112886048988288E-3</v>
      </c>
      <c r="P25" s="78">
        <f>RANK(O25,O7:O44)</f>
        <v>31</v>
      </c>
      <c r="Q25" s="82">
        <v>0.60309999999999997</v>
      </c>
      <c r="R25" s="76">
        <f t="shared" si="10"/>
        <v>5.8172383972326311E-3</v>
      </c>
      <c r="S25" s="75">
        <f>RANK(R25,R7:R44)</f>
        <v>30</v>
      </c>
      <c r="T25" s="84">
        <v>0.71279999999999999</v>
      </c>
      <c r="U25" s="79">
        <f t="shared" si="11"/>
        <v>9.1166716912873084E-3</v>
      </c>
      <c r="V25" s="78">
        <f>RANK(U25,U7:U44)</f>
        <v>29</v>
      </c>
      <c r="W25" s="82">
        <v>0.50849999999999995</v>
      </c>
      <c r="X25" s="76">
        <f t="shared" si="12"/>
        <v>3.2790697674418591E-2</v>
      </c>
      <c r="Y25" s="75">
        <f>RANK(X25,X7:X44)</f>
        <v>23</v>
      </c>
      <c r="Z25" s="84">
        <v>0.72160000000000002</v>
      </c>
      <c r="AA25" s="79">
        <f t="shared" si="13"/>
        <v>2.7701192250372583E-2</v>
      </c>
      <c r="AB25" s="78">
        <f>RANK(AA25,AA7:AA44)</f>
        <v>18</v>
      </c>
      <c r="AC25" s="82">
        <v>0.86109999999999998</v>
      </c>
      <c r="AD25" s="76">
        <f t="shared" si="14"/>
        <v>3.7210648148148139E-2</v>
      </c>
      <c r="AE25" s="75">
        <f>RANK(AD25,AD7:AD44)</f>
        <v>16</v>
      </c>
      <c r="AF25" s="84">
        <v>0.79990000000000006</v>
      </c>
      <c r="AG25" s="79">
        <f t="shared" si="15"/>
        <v>6.7208499335989394E-2</v>
      </c>
      <c r="AH25" s="78">
        <f>RANK(AG25,AG7:AG44)</f>
        <v>4</v>
      </c>
      <c r="AI25" s="82">
        <v>0.83560000000000001</v>
      </c>
      <c r="AJ25" s="76">
        <f t="shared" si="16"/>
        <v>7.6385852090032152E-2</v>
      </c>
      <c r="AK25" s="75">
        <f>RANK(AJ25,AJ7:AJ44)</f>
        <v>7</v>
      </c>
      <c r="AL25" s="84">
        <v>0.84330000000000005</v>
      </c>
      <c r="AM25" s="79">
        <f t="shared" si="17"/>
        <v>0.08</v>
      </c>
      <c r="AN25" s="78">
        <f>RANK(AM25,AM7:AM44)</f>
        <v>1</v>
      </c>
      <c r="AO25" s="82">
        <v>0.84179999999999999</v>
      </c>
      <c r="AP25" s="76">
        <f t="shared" si="18"/>
        <v>0.10509225092250922</v>
      </c>
      <c r="AQ25" s="75">
        <f>RANK(AP25,AP7:AP44)</f>
        <v>7</v>
      </c>
      <c r="AR25" s="84">
        <v>0.51580000000000004</v>
      </c>
      <c r="AS25" s="79">
        <f t="shared" si="19"/>
        <v>1.2103354487760655E-2</v>
      </c>
      <c r="AT25" s="78">
        <f>RANK(AS25,AS7:AS44)</f>
        <v>28</v>
      </c>
      <c r="AU25" s="82">
        <v>0.36009999999999998</v>
      </c>
      <c r="AV25" s="76">
        <f t="shared" si="20"/>
        <v>9.3997071742313327E-3</v>
      </c>
      <c r="AW25" s="75">
        <f>RANK(AV25,AV7:AV44)</f>
        <v>35</v>
      </c>
      <c r="AX25" s="84">
        <v>0.1211</v>
      </c>
      <c r="AY25" s="79">
        <f t="shared" si="21"/>
        <v>2.5020888720091151E-2</v>
      </c>
      <c r="AZ25" s="78">
        <f>RANK(AY25,AY7:AY44)</f>
        <v>35</v>
      </c>
      <c r="BA25" s="82">
        <v>0.1721</v>
      </c>
      <c r="BB25" s="76">
        <f t="shared" si="22"/>
        <v>1.5245901639344262E-2</v>
      </c>
      <c r="BC25" s="75">
        <f>RANK(BB25,BB7:BB44)</f>
        <v>21</v>
      </c>
      <c r="BD25" s="84">
        <v>0.50629999999999997</v>
      </c>
      <c r="BE25" s="79">
        <f t="shared" si="23"/>
        <v>2.052205220522052E-2</v>
      </c>
      <c r="BF25" s="78">
        <f>RANK(BE25,BE7:BE44)</f>
        <v>19</v>
      </c>
      <c r="BG25" s="82">
        <v>6.5500000000000003E-2</v>
      </c>
      <c r="BH25" s="76">
        <f t="shared" si="24"/>
        <v>2.3286180631120784E-2</v>
      </c>
      <c r="BI25" s="75">
        <f>RANK(BH25,BH7:BH44)</f>
        <v>24</v>
      </c>
      <c r="BJ25" s="101">
        <f t="shared" si="25"/>
        <v>0.57657435475677687</v>
      </c>
      <c r="BK25" s="103">
        <f t="shared" si="26"/>
        <v>0.67225572215736362</v>
      </c>
      <c r="BL25" s="104">
        <f>RANK(BJ25,BJ7:BJ44)</f>
        <v>18</v>
      </c>
      <c r="BO25" s="110" t="s">
        <v>11</v>
      </c>
      <c r="BP25" s="111">
        <f>RANK(BQ25,BQ7:BQ44)</f>
        <v>15</v>
      </c>
      <c r="BQ25" s="112">
        <v>0.57035727000000003</v>
      </c>
      <c r="BR25" s="113">
        <f t="shared" si="27"/>
        <v>2.8517863500000004E-2</v>
      </c>
      <c r="BS25" s="114">
        <f>RANK(BT25,BT7:BT44)</f>
        <v>21</v>
      </c>
      <c r="BT25" s="115">
        <v>0.63077575243747352</v>
      </c>
      <c r="BU25" s="116">
        <f t="shared" si="28"/>
        <v>0.15769393810936838</v>
      </c>
      <c r="BV25" s="111">
        <f>RANK(BW25,BW7:BW44)</f>
        <v>13</v>
      </c>
      <c r="BW25" s="112">
        <v>0.46511627906976755</v>
      </c>
      <c r="BX25" s="113">
        <f t="shared" si="29"/>
        <v>0.13953488372093026</v>
      </c>
      <c r="BY25" s="114">
        <f>RANK(BZ25,BZ7:BZ44)</f>
        <v>11</v>
      </c>
      <c r="BZ25" s="115">
        <v>0.74948599999999999</v>
      </c>
      <c r="CA25" s="116">
        <f t="shared" si="30"/>
        <v>3.7474300000000002E-2</v>
      </c>
      <c r="CB25" s="111">
        <f>RANK(CC25,CC7:CC44)</f>
        <v>12</v>
      </c>
      <c r="CC25" s="112">
        <v>0.55034296885613454</v>
      </c>
      <c r="CD25" s="113">
        <f t="shared" si="0"/>
        <v>5.5034296885613454E-2</v>
      </c>
      <c r="CE25" s="118">
        <f t="shared" si="1"/>
        <v>0.41825528221591213</v>
      </c>
      <c r="CF25" s="119">
        <f>RANK(CE25,CE7:CE44)</f>
        <v>12</v>
      </c>
      <c r="CG25" s="120">
        <v>0.40367526112684943</v>
      </c>
      <c r="CH25" s="121">
        <f t="shared" si="31"/>
        <v>0.10091881528171236</v>
      </c>
      <c r="CI25" s="122">
        <f>RANK(CG25,CG7:CG44)</f>
        <v>23</v>
      </c>
      <c r="CJ25" s="127">
        <f t="shared" si="2"/>
        <v>0.51917409749762444</v>
      </c>
      <c r="CK25" s="128">
        <f>RANK(CJ25,CJ7:CJ44)</f>
        <v>17</v>
      </c>
      <c r="CM25" s="110" t="s">
        <v>11</v>
      </c>
      <c r="CN25" s="111">
        <f>RANK(CO25,CO7:CO44)</f>
        <v>15</v>
      </c>
      <c r="CO25" s="112">
        <v>0.57035727000000003</v>
      </c>
      <c r="CP25" s="113">
        <f t="shared" si="32"/>
        <v>0</v>
      </c>
      <c r="CQ25" s="114">
        <f>RANK(CR25,CR7:CR44)</f>
        <v>21</v>
      </c>
      <c r="CR25" s="115">
        <v>0.63077575243747352</v>
      </c>
      <c r="CS25" s="116">
        <f t="shared" si="33"/>
        <v>0.15769393810936838</v>
      </c>
      <c r="CT25" s="111">
        <f>RANK(CU25,CU7:CU44)</f>
        <v>13</v>
      </c>
      <c r="CU25" s="112">
        <v>0.46511627906976755</v>
      </c>
      <c r="CV25" s="113">
        <f t="shared" si="34"/>
        <v>0.16279069767441864</v>
      </c>
      <c r="CW25" s="114">
        <f>RANK(CX25,CX7:CX44)</f>
        <v>11</v>
      </c>
      <c r="CX25" s="115">
        <v>0.74948599999999999</v>
      </c>
      <c r="CY25" s="116">
        <f t="shared" si="35"/>
        <v>0</v>
      </c>
      <c r="CZ25" s="111">
        <f>RANK(DA25,DA7:DA44)</f>
        <v>12</v>
      </c>
      <c r="DA25" s="112">
        <v>0.55034296885613454</v>
      </c>
      <c r="DB25" s="113">
        <f t="shared" si="36"/>
        <v>8.2551445328420181E-2</v>
      </c>
      <c r="DC25" s="117">
        <f t="shared" si="3"/>
        <v>0.40303608111220723</v>
      </c>
      <c r="DD25" s="119">
        <f>RANK(DC25,DC7:DC44)</f>
        <v>13</v>
      </c>
      <c r="DE25" s="120">
        <v>0.40367526112684943</v>
      </c>
      <c r="DF25" s="121">
        <f t="shared" si="37"/>
        <v>0.10091881528171236</v>
      </c>
      <c r="DG25" s="122">
        <f>RANK(DE25,DE7:DE44)</f>
        <v>23</v>
      </c>
      <c r="DH25" s="127">
        <f t="shared" si="4"/>
        <v>0.50395489639391955</v>
      </c>
      <c r="DI25" s="128">
        <f>RANK(DH25,DH7:DH44)</f>
        <v>18</v>
      </c>
    </row>
    <row r="26" spans="1:113" ht="15.25" x14ac:dyDescent="0.85">
      <c r="A26" s="72" t="s">
        <v>150</v>
      </c>
      <c r="B26" s="78">
        <v>0.64570000000000005</v>
      </c>
      <c r="C26" s="79">
        <f t="shared" si="5"/>
        <v>1.9881058050772237E-2</v>
      </c>
      <c r="D26" s="78">
        <f>RANK(C26,C7:C44)</f>
        <v>15</v>
      </c>
      <c r="E26" s="82">
        <v>0.504</v>
      </c>
      <c r="F26" s="76">
        <f t="shared" si="6"/>
        <v>3.0241187384044532E-3</v>
      </c>
      <c r="G26" s="75">
        <f>RANK(F26,F7:F44)</f>
        <v>27</v>
      </c>
      <c r="H26" s="84">
        <v>0.65800000000000003</v>
      </c>
      <c r="I26" s="79">
        <f t="shared" si="7"/>
        <v>8.2841225626740962E-3</v>
      </c>
      <c r="J26" s="78">
        <f>RANK(I26,I7:I44)</f>
        <v>4</v>
      </c>
      <c r="K26" s="82">
        <v>0.71550000000000002</v>
      </c>
      <c r="L26" s="76">
        <f t="shared" si="8"/>
        <v>7.1501668520578422E-3</v>
      </c>
      <c r="M26" s="75">
        <f>RANK(L26,L7:L44)</f>
        <v>19</v>
      </c>
      <c r="N26" s="84">
        <v>0.7601</v>
      </c>
      <c r="O26" s="79">
        <f t="shared" si="9"/>
        <v>8.6048988285410011E-3</v>
      </c>
      <c r="P26" s="78">
        <f>RANK(O26,O7:O44)</f>
        <v>9</v>
      </c>
      <c r="Q26" s="82">
        <v>0.7026</v>
      </c>
      <c r="R26" s="76">
        <f t="shared" si="10"/>
        <v>8.6855001441337575E-3</v>
      </c>
      <c r="S26" s="75">
        <f>RANK(R26,R7:R44)</f>
        <v>7</v>
      </c>
      <c r="T26" s="84">
        <v>0.81969999999999998</v>
      </c>
      <c r="U26" s="79">
        <f t="shared" si="11"/>
        <v>1.5562255049743746E-2</v>
      </c>
      <c r="V26" s="78">
        <f>RANK(U26,U7:U44)</f>
        <v>15</v>
      </c>
      <c r="W26" s="82">
        <v>0.54800000000000004</v>
      </c>
      <c r="X26" s="76">
        <f t="shared" si="12"/>
        <v>4.1976744186046522E-2</v>
      </c>
      <c r="Y26" s="75">
        <f>RANK(X26,X7:X44)</f>
        <v>18</v>
      </c>
      <c r="Z26" s="84">
        <v>0.73499999999999999</v>
      </c>
      <c r="AA26" s="79">
        <f t="shared" si="13"/>
        <v>3.0197466467958269E-2</v>
      </c>
      <c r="AB26" s="78">
        <f>RANK(AA26,AA7:AA44)</f>
        <v>12</v>
      </c>
      <c r="AC26" s="82">
        <v>0.876</v>
      </c>
      <c r="AD26" s="76">
        <f t="shared" si="14"/>
        <v>4.1521990740740741E-2</v>
      </c>
      <c r="AE26" s="75">
        <f>RANK(AD26,AD7:AD44)</f>
        <v>10</v>
      </c>
      <c r="AF26" s="84">
        <v>0.50180000000000002</v>
      </c>
      <c r="AG26" s="79">
        <f t="shared" si="15"/>
        <v>3.8671978751660132E-3</v>
      </c>
      <c r="AH26" s="78">
        <f>RANK(AG26,AG7:AG44)</f>
        <v>37</v>
      </c>
      <c r="AI26" s="82">
        <v>0.498</v>
      </c>
      <c r="AJ26" s="76">
        <f t="shared" si="16"/>
        <v>3.296463022508038E-2</v>
      </c>
      <c r="AK26" s="75">
        <f>RANK(AJ26,AJ7:AJ44)</f>
        <v>33</v>
      </c>
      <c r="AL26" s="84">
        <v>0.47820000000000001</v>
      </c>
      <c r="AM26" s="79">
        <f t="shared" si="17"/>
        <v>1.3572890607232203E-2</v>
      </c>
      <c r="AN26" s="78">
        <f>RANK(AM26,AM7:AM44)</f>
        <v>36</v>
      </c>
      <c r="AO26" s="82">
        <v>0.80901999999999996</v>
      </c>
      <c r="AP26" s="76">
        <f t="shared" si="18"/>
        <v>9.7028290282902815E-2</v>
      </c>
      <c r="AQ26" s="75">
        <f>RANK(AP26,AP7:AP44)</f>
        <v>14</v>
      </c>
      <c r="AR26" s="84">
        <v>0.47439999999999999</v>
      </c>
      <c r="AS26" s="79">
        <f t="shared" si="19"/>
        <v>9.2883046237533986E-3</v>
      </c>
      <c r="AT26" s="78">
        <f>RANK(AS26,AS7:AS44)</f>
        <v>30</v>
      </c>
      <c r="AU26" s="82">
        <v>0.45689999999999997</v>
      </c>
      <c r="AV26" s="76">
        <f t="shared" si="20"/>
        <v>1.6486090775988289E-2</v>
      </c>
      <c r="AW26" s="75">
        <f>RANK(AV26,AV7:AV44)</f>
        <v>18</v>
      </c>
      <c r="AX26" s="84">
        <v>0.17460000000000001</v>
      </c>
      <c r="AY26" s="79">
        <f t="shared" si="21"/>
        <v>4.9403721990125334E-2</v>
      </c>
      <c r="AZ26" s="78">
        <f>RANK(AY26,AY7:AY44)</f>
        <v>27</v>
      </c>
      <c r="BA26" s="82">
        <v>0.1198</v>
      </c>
      <c r="BB26" s="76">
        <f t="shared" si="22"/>
        <v>3.5543964232488822E-3</v>
      </c>
      <c r="BC26" s="75">
        <f>RANK(BB26,BB7:BB44)</f>
        <v>36</v>
      </c>
      <c r="BD26" s="84">
        <v>0.44169999999999998</v>
      </c>
      <c r="BE26" s="79">
        <f t="shared" si="23"/>
        <v>1.0831083108310831E-2</v>
      </c>
      <c r="BF26" s="78">
        <f>RANK(BE26,BE7:BE44)</f>
        <v>30</v>
      </c>
      <c r="BG26" s="82">
        <v>6.1100000000000002E-2</v>
      </c>
      <c r="BH26" s="76">
        <f t="shared" si="24"/>
        <v>1.8498367791077257E-2</v>
      </c>
      <c r="BI26" s="75">
        <f>RANK(BH26,BH7:BH44)</f>
        <v>26</v>
      </c>
      <c r="BJ26" s="101">
        <f t="shared" si="25"/>
        <v>0.44038329532395809</v>
      </c>
      <c r="BK26" s="103">
        <f t="shared" si="26"/>
        <v>0.43316842247139464</v>
      </c>
      <c r="BL26" s="104">
        <f>RANK(BJ26,BJ7:BJ44)</f>
        <v>27</v>
      </c>
      <c r="BO26" s="110" t="s">
        <v>150</v>
      </c>
      <c r="BP26" s="111">
        <f>RANK(BQ26,BQ7:BQ44)</f>
        <v>19</v>
      </c>
      <c r="BQ26" s="112">
        <v>0.54596833</v>
      </c>
      <c r="BR26" s="113">
        <f t="shared" si="27"/>
        <v>2.7298416500000002E-2</v>
      </c>
      <c r="BS26" s="114">
        <f>RANK(BT26,BT7:BT44)</f>
        <v>9</v>
      </c>
      <c r="BT26" s="115">
        <v>0.7825349724459516</v>
      </c>
      <c r="BU26" s="116">
        <f t="shared" si="28"/>
        <v>0.1956337431114879</v>
      </c>
      <c r="BV26" s="111">
        <f>RANK(BW26,BW7:BW44)</f>
        <v>21</v>
      </c>
      <c r="BW26" s="112">
        <v>0.39534883720930236</v>
      </c>
      <c r="BX26" s="113">
        <f t="shared" si="29"/>
        <v>0.1186046511627907</v>
      </c>
      <c r="BY26" s="114">
        <f>RANK(BZ26,BZ7:BZ44)</f>
        <v>28</v>
      </c>
      <c r="BZ26" s="115">
        <v>0.223936</v>
      </c>
      <c r="CA26" s="116">
        <f t="shared" si="30"/>
        <v>1.11968E-2</v>
      </c>
      <c r="CB26" s="111">
        <f>RANK(CC26,CC7:CC44)</f>
        <v>22</v>
      </c>
      <c r="CC26" s="112">
        <v>0.34647704094456849</v>
      </c>
      <c r="CD26" s="113">
        <f t="shared" si="0"/>
        <v>3.4647704094456853E-2</v>
      </c>
      <c r="CE26" s="118">
        <f t="shared" si="1"/>
        <v>0.38738131486873545</v>
      </c>
      <c r="CF26" s="119">
        <f>RANK(CE26,CE7:CE44)</f>
        <v>17</v>
      </c>
      <c r="CG26" s="120">
        <v>0.28427606671122008</v>
      </c>
      <c r="CH26" s="121">
        <f t="shared" si="31"/>
        <v>7.1069016677805019E-2</v>
      </c>
      <c r="CI26" s="122">
        <f>RANK(CG26,CG7:CG44)</f>
        <v>29</v>
      </c>
      <c r="CJ26" s="127">
        <f t="shared" si="2"/>
        <v>0.45845033154654047</v>
      </c>
      <c r="CK26" s="128">
        <f>RANK(CJ26,CJ7:CJ44)</f>
        <v>24</v>
      </c>
      <c r="CM26" s="110" t="s">
        <v>150</v>
      </c>
      <c r="CN26" s="111">
        <f>RANK(CO26,CO7:CO44)</f>
        <v>19</v>
      </c>
      <c r="CO26" s="112">
        <v>0.54596833</v>
      </c>
      <c r="CP26" s="113">
        <f t="shared" si="32"/>
        <v>0</v>
      </c>
      <c r="CQ26" s="114">
        <f>RANK(CR26,CR7:CR44)</f>
        <v>9</v>
      </c>
      <c r="CR26" s="115">
        <v>0.7825349724459516</v>
      </c>
      <c r="CS26" s="116">
        <f t="shared" si="33"/>
        <v>0.1956337431114879</v>
      </c>
      <c r="CT26" s="111">
        <f>RANK(CU26,CU7:CU44)</f>
        <v>21</v>
      </c>
      <c r="CU26" s="112">
        <v>0.39534883720930236</v>
      </c>
      <c r="CV26" s="113">
        <f t="shared" si="34"/>
        <v>0.13837209302325582</v>
      </c>
      <c r="CW26" s="114">
        <f>RANK(CX26,CX7:CX44)</f>
        <v>28</v>
      </c>
      <c r="CX26" s="115">
        <v>0.223936</v>
      </c>
      <c r="CY26" s="116">
        <f t="shared" si="35"/>
        <v>0</v>
      </c>
      <c r="CZ26" s="111">
        <f>RANK(DA26,DA7:DA44)</f>
        <v>22</v>
      </c>
      <c r="DA26" s="112">
        <v>0.34647704094456849</v>
      </c>
      <c r="DB26" s="113">
        <f t="shared" si="36"/>
        <v>5.197155614168527E-2</v>
      </c>
      <c r="DC26" s="117">
        <f t="shared" si="3"/>
        <v>0.38597739227642897</v>
      </c>
      <c r="DD26" s="119">
        <f>RANK(DC26,DC7:DC44)</f>
        <v>15</v>
      </c>
      <c r="DE26" s="120">
        <v>0.28427606671122008</v>
      </c>
      <c r="DF26" s="121">
        <f t="shared" si="37"/>
        <v>7.1069016677805019E-2</v>
      </c>
      <c r="DG26" s="122">
        <f>RANK(DE26,DE7:DE44)</f>
        <v>29</v>
      </c>
      <c r="DH26" s="127">
        <f t="shared" si="4"/>
        <v>0.45704640895423398</v>
      </c>
      <c r="DI26" s="128">
        <f>RANK(DH26,DH7:DH44)</f>
        <v>23</v>
      </c>
    </row>
    <row r="27" spans="1:113" ht="15.25" x14ac:dyDescent="0.85">
      <c r="A27" s="72" t="s">
        <v>15</v>
      </c>
      <c r="B27" s="78">
        <v>0.7228</v>
      </c>
      <c r="C27" s="79">
        <f t="shared" si="5"/>
        <v>2.3987218178590449E-2</v>
      </c>
      <c r="D27" s="78">
        <f>RANK(C27,C7:C44)</f>
        <v>6</v>
      </c>
      <c r="E27" s="82">
        <v>0.59789999999999999</v>
      </c>
      <c r="F27" s="76">
        <f t="shared" si="6"/>
        <v>5.201762523191095E-3</v>
      </c>
      <c r="G27" s="75">
        <f>RANK(F27,F7:F44)</f>
        <v>17</v>
      </c>
      <c r="H27" s="84">
        <v>0.53869999999999996</v>
      </c>
      <c r="I27" s="79">
        <f t="shared" si="7"/>
        <v>4.9610027855153194E-3</v>
      </c>
      <c r="J27" s="78">
        <f>RANK(I27,I7:I44)</f>
        <v>20</v>
      </c>
      <c r="K27" s="82">
        <v>0.68320000000000003</v>
      </c>
      <c r="L27" s="76">
        <f t="shared" si="8"/>
        <v>6.4315906562847618E-3</v>
      </c>
      <c r="M27" s="75">
        <f>RANK(L27,L7:L44)</f>
        <v>23</v>
      </c>
      <c r="N27" s="84">
        <v>0.75919999999999999</v>
      </c>
      <c r="O27" s="79">
        <f t="shared" si="9"/>
        <v>8.585729499467518E-3</v>
      </c>
      <c r="P27" s="78">
        <f>RANK(O27,O7:O44)</f>
        <v>10</v>
      </c>
      <c r="Q27" s="82">
        <v>0.62880000000000003</v>
      </c>
      <c r="R27" s="76">
        <f t="shared" si="10"/>
        <v>6.5580859037186528E-3</v>
      </c>
      <c r="S27" s="75">
        <f>RANK(R27,R7:R44)</f>
        <v>22</v>
      </c>
      <c r="T27" s="84">
        <v>0.75519999999999998</v>
      </c>
      <c r="U27" s="79">
        <f t="shared" si="11"/>
        <v>1.1673198673500152E-2</v>
      </c>
      <c r="V27" s="78">
        <f>RANK(U27,U7:U44)</f>
        <v>23</v>
      </c>
      <c r="W27" s="82">
        <v>0.52900000000000003</v>
      </c>
      <c r="X27" s="76">
        <f t="shared" si="12"/>
        <v>3.7558139534883725E-2</v>
      </c>
      <c r="Y27" s="75">
        <f>RANK(X27,X7:X44)</f>
        <v>22</v>
      </c>
      <c r="Z27" s="84">
        <v>0.63519999999999999</v>
      </c>
      <c r="AA27" s="79">
        <f t="shared" si="13"/>
        <v>1.160581222056632E-2</v>
      </c>
      <c r="AB27" s="78">
        <f>RANK(AA27,AA7:AA44)</f>
        <v>29</v>
      </c>
      <c r="AC27" s="82">
        <v>0.78059999999999996</v>
      </c>
      <c r="AD27" s="76">
        <f t="shared" si="14"/>
        <v>1.3917824074074056E-2</v>
      </c>
      <c r="AE27" s="75">
        <f>RANK(AD27,AD7:AD44)</f>
        <v>35</v>
      </c>
      <c r="AF27" s="84">
        <v>0.77029999999999998</v>
      </c>
      <c r="AG27" s="79">
        <f t="shared" si="15"/>
        <v>6.0918990703851268E-2</v>
      </c>
      <c r="AH27" s="78">
        <f>RANK(AG27,AG7:AG44)</f>
        <v>7</v>
      </c>
      <c r="AI27" s="82">
        <v>0.65159999999999996</v>
      </c>
      <c r="AJ27" s="76">
        <f t="shared" si="16"/>
        <v>5.2720257234726675E-2</v>
      </c>
      <c r="AK27" s="75">
        <f>RANK(AJ27,AJ7:AJ44)</f>
        <v>23</v>
      </c>
      <c r="AL27" s="84">
        <v>0.7329</v>
      </c>
      <c r="AM27" s="79">
        <f t="shared" si="17"/>
        <v>5.9913577439163063E-2</v>
      </c>
      <c r="AN27" s="78">
        <f>RANK(AM27,AM7:AM44)</f>
        <v>16</v>
      </c>
      <c r="AO27" s="82">
        <v>0.56440000000000001</v>
      </c>
      <c r="AP27" s="76">
        <f t="shared" si="18"/>
        <v>3.6851168511685115E-2</v>
      </c>
      <c r="AQ27" s="75">
        <f>RANK(AP27,AP7:AP44)</f>
        <v>33</v>
      </c>
      <c r="AR27" s="84">
        <v>0.65280000000000005</v>
      </c>
      <c r="AS27" s="79">
        <f t="shared" si="19"/>
        <v>2.1418857660924752E-2</v>
      </c>
      <c r="AT27" s="78">
        <f>RANK(AS27,AS7:AS44)</f>
        <v>13</v>
      </c>
      <c r="AU27" s="82">
        <v>0.40789999999999998</v>
      </c>
      <c r="AV27" s="76">
        <f t="shared" si="20"/>
        <v>1.2898975109809663E-2</v>
      </c>
      <c r="AW27" s="75">
        <f>RANK(AV27,AV7:AV44)</f>
        <v>28</v>
      </c>
      <c r="AX27" s="84">
        <v>0.26</v>
      </c>
      <c r="AY27" s="79">
        <f t="shared" si="21"/>
        <v>8.832510444360045E-2</v>
      </c>
      <c r="AZ27" s="78">
        <f>RANK(AY27,AY7:AY44)</f>
        <v>5</v>
      </c>
      <c r="BA27" s="82">
        <v>0.22989999999999999</v>
      </c>
      <c r="BB27" s="76">
        <f t="shared" si="22"/>
        <v>2.8166915052160953E-2</v>
      </c>
      <c r="BC27" s="75">
        <f>RANK(BB27,BB7:BB44)</f>
        <v>3</v>
      </c>
      <c r="BD27" s="84">
        <v>0.51900000000000002</v>
      </c>
      <c r="BE27" s="79">
        <f t="shared" si="23"/>
        <v>2.2427242724272434E-2</v>
      </c>
      <c r="BF27" s="78">
        <f>RANK(BE27,BE7:BE44)</f>
        <v>16</v>
      </c>
      <c r="BG27" s="82">
        <v>9.3100000000000002E-2</v>
      </c>
      <c r="BH27" s="76">
        <f t="shared" si="24"/>
        <v>5.331882480957563E-2</v>
      </c>
      <c r="BI27" s="75">
        <f>RANK(BH27,BH7:BH44)</f>
        <v>9</v>
      </c>
      <c r="BJ27" s="101">
        <f t="shared" si="25"/>
        <v>0.56744027773956207</v>
      </c>
      <c r="BK27" s="103">
        <f t="shared" si="26"/>
        <v>0.65622058873330191</v>
      </c>
      <c r="BL27" s="104">
        <f>RANK(BJ27,BJ7:BJ44)</f>
        <v>20</v>
      </c>
      <c r="BO27" s="110" t="s">
        <v>15</v>
      </c>
      <c r="BP27" s="111">
        <f>RANK(BQ27,BQ7:BQ44)</f>
        <v>26</v>
      </c>
      <c r="BQ27" s="112">
        <v>0.3844804</v>
      </c>
      <c r="BR27" s="113">
        <f t="shared" si="27"/>
        <v>1.9224020000000001E-2</v>
      </c>
      <c r="BS27" s="114">
        <f>RANK(BT27,BT7:BT44)</f>
        <v>12</v>
      </c>
      <c r="BT27" s="115">
        <v>0.75519287833827886</v>
      </c>
      <c r="BU27" s="116">
        <f t="shared" si="28"/>
        <v>0.18879821958456972</v>
      </c>
      <c r="BV27" s="111">
        <f>RANK(BW27,BW7:BW44)</f>
        <v>34</v>
      </c>
      <c r="BW27" s="112">
        <v>0.186046511627907</v>
      </c>
      <c r="BX27" s="113">
        <f t="shared" si="29"/>
        <v>5.5813953488372099E-2</v>
      </c>
      <c r="BY27" s="114">
        <f>RANK(BZ27,BZ7:BZ44)</f>
        <v>26</v>
      </c>
      <c r="BZ27" s="115">
        <v>0.25250299999999998</v>
      </c>
      <c r="CA27" s="116">
        <f t="shared" si="30"/>
        <v>1.262515E-2</v>
      </c>
      <c r="CB27" s="111">
        <f>RANK(CC27,CC7:CC44)</f>
        <v>29</v>
      </c>
      <c r="CC27" s="112">
        <v>0.24385931259852942</v>
      </c>
      <c r="CD27" s="113">
        <f t="shared" si="0"/>
        <v>2.4385931259852944E-2</v>
      </c>
      <c r="CE27" s="118">
        <f t="shared" si="1"/>
        <v>0.30084727433279473</v>
      </c>
      <c r="CF27" s="119">
        <f>RANK(CE27,CE7:CE44)</f>
        <v>32</v>
      </c>
      <c r="CG27" s="120">
        <v>1</v>
      </c>
      <c r="CH27" s="121">
        <f t="shared" si="31"/>
        <v>0.25</v>
      </c>
      <c r="CI27" s="122">
        <f>RANK(CG27,CG7:CG44)</f>
        <v>1</v>
      </c>
      <c r="CJ27" s="127">
        <f t="shared" si="2"/>
        <v>0.55084727433279479</v>
      </c>
      <c r="CK27" s="128">
        <f>RANK(CJ27,CJ7:CJ44)</f>
        <v>13</v>
      </c>
      <c r="CM27" s="110" t="s">
        <v>15</v>
      </c>
      <c r="CN27" s="111">
        <f>RANK(CO27,CO7:CO44)</f>
        <v>26</v>
      </c>
      <c r="CO27" s="112">
        <v>0.3844804</v>
      </c>
      <c r="CP27" s="113">
        <f t="shared" si="32"/>
        <v>0</v>
      </c>
      <c r="CQ27" s="114">
        <f>RANK(CR27,CR7:CR44)</f>
        <v>12</v>
      </c>
      <c r="CR27" s="115">
        <v>0.75519287833827886</v>
      </c>
      <c r="CS27" s="116">
        <f t="shared" si="33"/>
        <v>0.18879821958456972</v>
      </c>
      <c r="CT27" s="111">
        <f>RANK(CU27,CU7:CU44)</f>
        <v>34</v>
      </c>
      <c r="CU27" s="112">
        <v>0.186046511627907</v>
      </c>
      <c r="CV27" s="113">
        <f t="shared" si="34"/>
        <v>6.5116279069767441E-2</v>
      </c>
      <c r="CW27" s="114">
        <f>RANK(CX27,CX7:CX44)</f>
        <v>26</v>
      </c>
      <c r="CX27" s="115">
        <v>0.25250299999999998</v>
      </c>
      <c r="CY27" s="116">
        <f t="shared" si="35"/>
        <v>0</v>
      </c>
      <c r="CZ27" s="111">
        <f>RANK(DA27,DA7:DA44)</f>
        <v>29</v>
      </c>
      <c r="DA27" s="112">
        <v>0.24385931259852942</v>
      </c>
      <c r="DB27" s="113">
        <f t="shared" si="36"/>
        <v>3.657889688977941E-2</v>
      </c>
      <c r="DC27" s="117">
        <f t="shared" si="3"/>
        <v>0.29049339554411652</v>
      </c>
      <c r="DD27" s="119">
        <f>RANK(DC27,DC7:DC44)</f>
        <v>34</v>
      </c>
      <c r="DE27" s="120">
        <v>1</v>
      </c>
      <c r="DF27" s="121">
        <f t="shared" si="37"/>
        <v>0.25</v>
      </c>
      <c r="DG27" s="122">
        <f>RANK(DE27,DE7:DE44)</f>
        <v>1</v>
      </c>
      <c r="DH27" s="127">
        <f t="shared" si="4"/>
        <v>0.54049339554411646</v>
      </c>
      <c r="DI27" s="128">
        <f>RANK(DH27,DH7:DH44)</f>
        <v>14</v>
      </c>
    </row>
    <row r="28" spans="1:113" ht="15.25" x14ac:dyDescent="0.85">
      <c r="A28" s="72" t="s">
        <v>28</v>
      </c>
      <c r="B28" s="78">
        <v>0.76739999999999997</v>
      </c>
      <c r="C28" s="79">
        <f t="shared" si="5"/>
        <v>2.636250665719865E-2</v>
      </c>
      <c r="D28" s="78">
        <f>RANK(C28,C7:C44)</f>
        <v>2</v>
      </c>
      <c r="E28" s="82">
        <v>0.74650000000000005</v>
      </c>
      <c r="F28" s="76">
        <f t="shared" si="6"/>
        <v>8.6479591836734725E-3</v>
      </c>
      <c r="G28" s="75">
        <f>RANK(F28,F7:F44)</f>
        <v>5</v>
      </c>
      <c r="H28" s="84">
        <v>0.67059999999999997</v>
      </c>
      <c r="I28" s="79">
        <f t="shared" si="7"/>
        <v>8.6350974930362104E-3</v>
      </c>
      <c r="J28" s="78">
        <f>RANK(I28,I7:I44)</f>
        <v>2</v>
      </c>
      <c r="K28" s="82">
        <v>0.73399999999999999</v>
      </c>
      <c r="L28" s="76">
        <f t="shared" si="8"/>
        <v>7.5617352614015566E-3</v>
      </c>
      <c r="M28" s="75">
        <f>RANK(L28,L7:L44)</f>
        <v>14</v>
      </c>
      <c r="N28" s="84">
        <v>0.7823</v>
      </c>
      <c r="O28" s="79">
        <f t="shared" si="9"/>
        <v>9.0777422790202355E-3</v>
      </c>
      <c r="P28" s="78">
        <f>RANK(O28,O7:O44)</f>
        <v>4</v>
      </c>
      <c r="Q28" s="82">
        <v>0.74819999999999998</v>
      </c>
      <c r="R28" s="76">
        <f t="shared" si="10"/>
        <v>0.01</v>
      </c>
      <c r="S28" s="75">
        <f>RANK(R28,R7:R44)</f>
        <v>1</v>
      </c>
      <c r="T28" s="84">
        <v>0.86409999999999998</v>
      </c>
      <c r="U28" s="79">
        <f t="shared" si="11"/>
        <v>1.8239372927343983E-2</v>
      </c>
      <c r="V28" s="78">
        <f>RANK(U28,U7:U44)</f>
        <v>4</v>
      </c>
      <c r="W28" s="82">
        <v>0.65700000000000003</v>
      </c>
      <c r="X28" s="76">
        <f t="shared" si="12"/>
        <v>6.7325581395348846E-2</v>
      </c>
      <c r="Y28" s="75">
        <f>RANK(X28,X7:X44)</f>
        <v>3</v>
      </c>
      <c r="Z28" s="84">
        <v>0.59699999999999998</v>
      </c>
      <c r="AA28" s="79">
        <f t="shared" si="13"/>
        <v>4.4895678092399414E-3</v>
      </c>
      <c r="AB28" s="78">
        <f>RANK(AA28,AA7:AA44)</f>
        <v>33</v>
      </c>
      <c r="AC28" s="82">
        <v>0.84379999999999999</v>
      </c>
      <c r="AD28" s="76">
        <f t="shared" si="14"/>
        <v>3.2204861111111108E-2</v>
      </c>
      <c r="AE28" s="75">
        <f>RANK(AD28,AD7:AD44)</f>
        <v>20</v>
      </c>
      <c r="AF28" s="84">
        <v>0.86009999999999998</v>
      </c>
      <c r="AG28" s="79">
        <f t="shared" si="15"/>
        <v>0.08</v>
      </c>
      <c r="AH28" s="78">
        <f>RANK(AG28,AG7:AG44)</f>
        <v>1</v>
      </c>
      <c r="AI28" s="82">
        <v>0.85499999999999998</v>
      </c>
      <c r="AJ28" s="76">
        <f t="shared" si="16"/>
        <v>7.888102893890675E-2</v>
      </c>
      <c r="AK28" s="75">
        <f>RANK(AJ28,AJ7:AJ44)</f>
        <v>2</v>
      </c>
      <c r="AL28" s="84">
        <v>0.78779999999999994</v>
      </c>
      <c r="AM28" s="79">
        <f t="shared" si="17"/>
        <v>6.9902206049579238E-2</v>
      </c>
      <c r="AN28" s="78">
        <f>RANK(AM28,AM7:AM44)</f>
        <v>6</v>
      </c>
      <c r="AO28" s="82">
        <v>0.84140000000000004</v>
      </c>
      <c r="AP28" s="76">
        <f t="shared" si="18"/>
        <v>0.1049938499384994</v>
      </c>
      <c r="AQ28" s="75">
        <f>RANK(AP28,AP7:AP44)</f>
        <v>8</v>
      </c>
      <c r="AR28" s="84">
        <v>0.63519999999999999</v>
      </c>
      <c r="AS28" s="79">
        <f t="shared" si="19"/>
        <v>2.0222121486854032E-2</v>
      </c>
      <c r="AT28" s="78">
        <f>RANK(AS28,AS7:AS44)</f>
        <v>16</v>
      </c>
      <c r="AU28" s="82">
        <v>0.64149999999999996</v>
      </c>
      <c r="AV28" s="76">
        <f t="shared" si="20"/>
        <v>0.03</v>
      </c>
      <c r="AW28" s="75">
        <f>RANK(AV28,AV7:AV44)</f>
        <v>1</v>
      </c>
      <c r="AX28" s="84">
        <v>0.18360000000000001</v>
      </c>
      <c r="AY28" s="79">
        <f t="shared" si="21"/>
        <v>5.3505507026205851E-2</v>
      </c>
      <c r="AZ28" s="78">
        <f>RANK(AY28,AY7:AY44)</f>
        <v>25</v>
      </c>
      <c r="BA28" s="82">
        <v>0.1875</v>
      </c>
      <c r="BB28" s="76">
        <f t="shared" si="22"/>
        <v>1.8688524590163933E-2</v>
      </c>
      <c r="BC28" s="75">
        <f>RANK(BB28,BB7:BB44)</f>
        <v>13</v>
      </c>
      <c r="BD28" s="84">
        <v>0.70279999999999998</v>
      </c>
      <c r="BE28" s="79">
        <f t="shared" si="23"/>
        <v>0.05</v>
      </c>
      <c r="BF28" s="78">
        <f>RANK(BE28,BE7:BE44)</f>
        <v>1</v>
      </c>
      <c r="BG28" s="82">
        <v>5.9499999999999997E-2</v>
      </c>
      <c r="BH28" s="76">
        <f t="shared" si="24"/>
        <v>1.6757344940152335E-2</v>
      </c>
      <c r="BI28" s="75">
        <f>RANK(BH28,BH7:BH44)</f>
        <v>27</v>
      </c>
      <c r="BJ28" s="101">
        <f t="shared" si="25"/>
        <v>0.71549500708773561</v>
      </c>
      <c r="BK28" s="103">
        <f t="shared" si="26"/>
        <v>0.91613490023811217</v>
      </c>
      <c r="BL28" s="104">
        <f>RANK(BJ28,BJ7:BJ44)</f>
        <v>6</v>
      </c>
      <c r="BO28" s="110" t="s">
        <v>28</v>
      </c>
      <c r="BP28" s="111">
        <f>RANK(BQ28,BQ7:BQ44)</f>
        <v>25</v>
      </c>
      <c r="BQ28" s="112">
        <v>0.42591448999999998</v>
      </c>
      <c r="BR28" s="113">
        <f t="shared" si="27"/>
        <v>2.1295724500000002E-2</v>
      </c>
      <c r="BS28" s="114">
        <f>RANK(BT28,BT7:BT44)</f>
        <v>32</v>
      </c>
      <c r="BT28" s="115">
        <v>0.51780415430267046</v>
      </c>
      <c r="BU28" s="116">
        <f t="shared" si="28"/>
        <v>0.12945103857566762</v>
      </c>
      <c r="BV28" s="111">
        <f>RANK(BW28,BW7:BW44)</f>
        <v>12</v>
      </c>
      <c r="BW28" s="112">
        <v>0.47093023255813965</v>
      </c>
      <c r="BX28" s="113">
        <f t="shared" si="29"/>
        <v>0.14127906976744189</v>
      </c>
      <c r="BY28" s="114">
        <f>RANK(BZ28,BZ7:BZ44)</f>
        <v>18</v>
      </c>
      <c r="BZ28" s="115">
        <v>0.60556100000000002</v>
      </c>
      <c r="CA28" s="116">
        <f t="shared" si="30"/>
        <v>3.0278050000000001E-2</v>
      </c>
      <c r="CB28" s="111">
        <f>RANK(CC28,CC7:CC44)</f>
        <v>5</v>
      </c>
      <c r="CC28" s="112">
        <v>0.70485599703394808</v>
      </c>
      <c r="CD28" s="113">
        <f t="shared" si="0"/>
        <v>7.0485599703394811E-2</v>
      </c>
      <c r="CE28" s="118">
        <f t="shared" si="1"/>
        <v>0.39278948254650431</v>
      </c>
      <c r="CF28" s="119">
        <f>RANK(CE28,CE7:CE44)</f>
        <v>16</v>
      </c>
      <c r="CG28" s="120">
        <v>0.48717136069912265</v>
      </c>
      <c r="CH28" s="121">
        <f t="shared" si="31"/>
        <v>0.12179284017478066</v>
      </c>
      <c r="CI28" s="122">
        <f>RANK(CG28,CG7:CG44)</f>
        <v>19</v>
      </c>
      <c r="CJ28" s="127">
        <f t="shared" si="2"/>
        <v>0.51458232272128501</v>
      </c>
      <c r="CK28" s="128">
        <f>RANK(CJ28,CJ7:CJ44)</f>
        <v>18</v>
      </c>
      <c r="CM28" s="110" t="s">
        <v>28</v>
      </c>
      <c r="CN28" s="111">
        <f>RANK(CO28,CO7:CO44)</f>
        <v>25</v>
      </c>
      <c r="CO28" s="112">
        <v>0.42591448999999998</v>
      </c>
      <c r="CP28" s="113">
        <f t="shared" si="32"/>
        <v>0</v>
      </c>
      <c r="CQ28" s="114">
        <f>RANK(CR28,CR7:CR44)</f>
        <v>32</v>
      </c>
      <c r="CR28" s="115">
        <v>0.51780415430267046</v>
      </c>
      <c r="CS28" s="116">
        <f t="shared" si="33"/>
        <v>0.12945103857566762</v>
      </c>
      <c r="CT28" s="111">
        <f>RANK(CU28,CU7:CU44)</f>
        <v>12</v>
      </c>
      <c r="CU28" s="112">
        <v>0.47093023255813965</v>
      </c>
      <c r="CV28" s="113">
        <f t="shared" si="34"/>
        <v>0.16482558139534886</v>
      </c>
      <c r="CW28" s="114">
        <f>RANK(CX28,CX7:CX44)</f>
        <v>18</v>
      </c>
      <c r="CX28" s="115">
        <v>0.60556100000000002</v>
      </c>
      <c r="CY28" s="116">
        <f t="shared" si="35"/>
        <v>0</v>
      </c>
      <c r="CZ28" s="111">
        <f>RANK(DA28,DA7:DA44)</f>
        <v>5</v>
      </c>
      <c r="DA28" s="112">
        <v>0.70485599703394808</v>
      </c>
      <c r="DB28" s="113">
        <f t="shared" si="36"/>
        <v>0.10572839955509221</v>
      </c>
      <c r="DC28" s="117">
        <f t="shared" si="3"/>
        <v>0.40000501952610873</v>
      </c>
      <c r="DD28" s="119">
        <f>RANK(DC28,DC7:DC44)</f>
        <v>14</v>
      </c>
      <c r="DE28" s="120">
        <v>0.48717136069912265</v>
      </c>
      <c r="DF28" s="121">
        <f t="shared" si="37"/>
        <v>0.12179284017478066</v>
      </c>
      <c r="DG28" s="122">
        <f>RANK(DE28,DE7:DE44)</f>
        <v>19</v>
      </c>
      <c r="DH28" s="127">
        <f t="shared" si="4"/>
        <v>0.52179785970088943</v>
      </c>
      <c r="DI28" s="128">
        <f>RANK(DH28,DH7:DH44)</f>
        <v>16</v>
      </c>
    </row>
    <row r="29" spans="1:113" ht="15.25" x14ac:dyDescent="0.85">
      <c r="A29" s="72" t="s">
        <v>13</v>
      </c>
      <c r="B29" s="78">
        <v>0.62990000000000002</v>
      </c>
      <c r="C29" s="79">
        <f t="shared" si="5"/>
        <v>1.9039588141310137E-2</v>
      </c>
      <c r="D29" s="78">
        <f>RANK(C29,C7:C44)</f>
        <v>18</v>
      </c>
      <c r="E29" s="82">
        <v>0.54469999999999996</v>
      </c>
      <c r="F29" s="76">
        <f t="shared" si="6"/>
        <v>3.9679962894248605E-3</v>
      </c>
      <c r="G29" s="75">
        <f>RANK(F29,F7:F44)</f>
        <v>23</v>
      </c>
      <c r="H29" s="84">
        <v>0.52449999999999997</v>
      </c>
      <c r="I29" s="79">
        <f t="shared" si="7"/>
        <v>4.5654596100278546E-3</v>
      </c>
      <c r="J29" s="78">
        <f>RANK(I29,I7:I44)</f>
        <v>24</v>
      </c>
      <c r="K29" s="82">
        <v>0.58340000000000003</v>
      </c>
      <c r="L29" s="76">
        <f t="shared" si="8"/>
        <v>4.2113459399332597E-3</v>
      </c>
      <c r="M29" s="75">
        <f>RANK(L29,L7:L44)</f>
        <v>32</v>
      </c>
      <c r="N29" s="84">
        <v>0.59409999999999996</v>
      </c>
      <c r="O29" s="79">
        <f t="shared" si="9"/>
        <v>5.0692225772097964E-3</v>
      </c>
      <c r="P29" s="78">
        <f>RANK(O29,O7:O44)</f>
        <v>29</v>
      </c>
      <c r="Q29" s="82">
        <v>0.61060000000000003</v>
      </c>
      <c r="R29" s="76">
        <f t="shared" si="10"/>
        <v>6.0334390314211606E-3</v>
      </c>
      <c r="S29" s="75">
        <f>RANK(R29,R7:R44)</f>
        <v>28</v>
      </c>
      <c r="T29" s="84">
        <v>0.70930000000000004</v>
      </c>
      <c r="U29" s="79">
        <f t="shared" si="11"/>
        <v>8.9056376243593638E-3</v>
      </c>
      <c r="V29" s="78">
        <f>RANK(U29,U7:U44)</f>
        <v>30</v>
      </c>
      <c r="W29" s="82">
        <v>0.55520000000000003</v>
      </c>
      <c r="X29" s="76">
        <f t="shared" si="12"/>
        <v>4.3651162790697681E-2</v>
      </c>
      <c r="Y29" s="75">
        <f>RANK(X29,X7:X44)</f>
        <v>16</v>
      </c>
      <c r="Z29" s="84">
        <v>0.64839999999999998</v>
      </c>
      <c r="AA29" s="79">
        <f t="shared" si="13"/>
        <v>1.4064828614008941E-2</v>
      </c>
      <c r="AB29" s="78">
        <f>RANK(AA29,AA7:AA44)</f>
        <v>26</v>
      </c>
      <c r="AC29" s="82">
        <v>0.73250000000000004</v>
      </c>
      <c r="AD29" s="76">
        <f t="shared" si="14"/>
        <v>0</v>
      </c>
      <c r="AE29" s="75">
        <f>RANK(AD29,AD7:AD44)</f>
        <v>38</v>
      </c>
      <c r="AF29" s="84">
        <v>0.72789999999999999</v>
      </c>
      <c r="AG29" s="79">
        <f t="shared" si="15"/>
        <v>5.1909694555112885E-2</v>
      </c>
      <c r="AH29" s="78">
        <f>RANK(AG29,AG7:AG44)</f>
        <v>16</v>
      </c>
      <c r="AI29" s="82">
        <v>0.81969999999999998</v>
      </c>
      <c r="AJ29" s="76">
        <f t="shared" si="16"/>
        <v>7.4340836012861733E-2</v>
      </c>
      <c r="AK29" s="75">
        <f>RANK(AJ29,AJ7:AJ44)</f>
        <v>9</v>
      </c>
      <c r="AL29" s="84">
        <v>0.78</v>
      </c>
      <c r="AM29" s="79">
        <f t="shared" si="17"/>
        <v>6.8483056629520131E-2</v>
      </c>
      <c r="AN29" s="78">
        <f>RANK(AM29,AM7:AM44)</f>
        <v>9</v>
      </c>
      <c r="AO29" s="82">
        <v>0.83209999999999995</v>
      </c>
      <c r="AP29" s="76">
        <f t="shared" si="18"/>
        <v>0.1027060270602706</v>
      </c>
      <c r="AQ29" s="75">
        <f>RANK(AP29,AP7:AP44)</f>
        <v>9</v>
      </c>
      <c r="AR29" s="84">
        <v>0.56489999999999996</v>
      </c>
      <c r="AS29" s="79">
        <f t="shared" si="19"/>
        <v>1.544197642792384E-2</v>
      </c>
      <c r="AT29" s="78">
        <f>RANK(AS29,AS7:AS44)</f>
        <v>23</v>
      </c>
      <c r="AU29" s="82">
        <v>0.48459999999999998</v>
      </c>
      <c r="AV29" s="76">
        <f t="shared" si="20"/>
        <v>1.8513909224011717E-2</v>
      </c>
      <c r="AW29" s="75">
        <f>RANK(AV29,AV7:AV44)</f>
        <v>11</v>
      </c>
      <c r="AX29" s="84">
        <v>0.21379999999999999</v>
      </c>
      <c r="AY29" s="79">
        <f t="shared" si="21"/>
        <v>6.7269274591720454E-2</v>
      </c>
      <c r="AZ29" s="78">
        <f>RANK(AY29,AY7:AY44)</f>
        <v>16</v>
      </c>
      <c r="BA29" s="82">
        <v>0.1726</v>
      </c>
      <c r="BB29" s="76">
        <f t="shared" si="22"/>
        <v>1.5357675111773472E-2</v>
      </c>
      <c r="BC29" s="75">
        <f>RANK(BB29,BB7:BB44)</f>
        <v>19</v>
      </c>
      <c r="BD29" s="84">
        <v>0.43680000000000002</v>
      </c>
      <c r="BE29" s="79">
        <f t="shared" si="23"/>
        <v>1.0096009600960101E-2</v>
      </c>
      <c r="BF29" s="78">
        <f>RANK(BE29,BE7:BE44)</f>
        <v>32</v>
      </c>
      <c r="BG29" s="82">
        <v>8.0399999999999999E-2</v>
      </c>
      <c r="BH29" s="76">
        <f t="shared" si="24"/>
        <v>3.9499455930359084E-2</v>
      </c>
      <c r="BI29" s="75">
        <f>RANK(BH29,BH7:BH44)</f>
        <v>15</v>
      </c>
      <c r="BJ29" s="101">
        <f t="shared" si="25"/>
        <v>0.57312659576290703</v>
      </c>
      <c r="BK29" s="103">
        <f t="shared" si="26"/>
        <v>0.66620308264310102</v>
      </c>
      <c r="BL29" s="104">
        <f>RANK(BJ29,BJ7:BJ44)</f>
        <v>19</v>
      </c>
      <c r="BO29" s="110" t="s">
        <v>13</v>
      </c>
      <c r="BP29" s="111">
        <f>RANK(BQ29,BQ7:BQ44)</f>
        <v>12</v>
      </c>
      <c r="BQ29" s="112">
        <v>0.66308275999999999</v>
      </c>
      <c r="BR29" s="113">
        <f t="shared" si="27"/>
        <v>3.3154138E-2</v>
      </c>
      <c r="BS29" s="114">
        <f>RANK(BT29,BT7:BT44)</f>
        <v>25</v>
      </c>
      <c r="BT29" s="115">
        <v>0.58139041966935134</v>
      </c>
      <c r="BU29" s="116">
        <f t="shared" si="28"/>
        <v>0.14534760491733784</v>
      </c>
      <c r="BV29" s="111">
        <f>RANK(BW29,BW7:BW44)</f>
        <v>18</v>
      </c>
      <c r="BW29" s="112">
        <v>0.44186046511627919</v>
      </c>
      <c r="BX29" s="113">
        <f t="shared" si="29"/>
        <v>0.13255813953488374</v>
      </c>
      <c r="BY29" s="114">
        <f>RANK(BZ29,BZ7:BZ44)</f>
        <v>7</v>
      </c>
      <c r="BZ29" s="115">
        <v>0.83981099999999997</v>
      </c>
      <c r="CA29" s="116">
        <f t="shared" si="30"/>
        <v>4.1990550000000001E-2</v>
      </c>
      <c r="CB29" s="111">
        <f>RANK(CC29,CC7:CC44)</f>
        <v>24</v>
      </c>
      <c r="CC29" s="112">
        <v>0.3310150661492659</v>
      </c>
      <c r="CD29" s="113">
        <f t="shared" si="0"/>
        <v>3.3101506614926592E-2</v>
      </c>
      <c r="CE29" s="118">
        <f t="shared" si="1"/>
        <v>0.38615193906714823</v>
      </c>
      <c r="CF29" s="119">
        <f>RANK(CE29,CE7:CE44)</f>
        <v>18</v>
      </c>
      <c r="CG29" s="120">
        <v>0.89901324309880781</v>
      </c>
      <c r="CH29" s="121">
        <f t="shared" si="31"/>
        <v>0.22475331077470195</v>
      </c>
      <c r="CI29" s="122">
        <f>RANK(CG29,CG7:CG44)</f>
        <v>3</v>
      </c>
      <c r="CJ29" s="127">
        <f t="shared" si="2"/>
        <v>0.61090524984185013</v>
      </c>
      <c r="CK29" s="128">
        <f>RANK(CJ29,CJ7:CJ44)</f>
        <v>5</v>
      </c>
      <c r="CM29" s="110" t="s">
        <v>13</v>
      </c>
      <c r="CN29" s="111">
        <f>RANK(CO29,CO7:CO44)</f>
        <v>12</v>
      </c>
      <c r="CO29" s="112">
        <v>0.66308275999999999</v>
      </c>
      <c r="CP29" s="113">
        <f t="shared" si="32"/>
        <v>0</v>
      </c>
      <c r="CQ29" s="114">
        <f>RANK(CR29,CR7:CR44)</f>
        <v>25</v>
      </c>
      <c r="CR29" s="115">
        <v>0.58139041966935134</v>
      </c>
      <c r="CS29" s="116">
        <f t="shared" si="33"/>
        <v>0.14534760491733784</v>
      </c>
      <c r="CT29" s="111">
        <f>RANK(CU29,CU7:CU44)</f>
        <v>18</v>
      </c>
      <c r="CU29" s="112">
        <v>0.44186046511627919</v>
      </c>
      <c r="CV29" s="113">
        <f t="shared" si="34"/>
        <v>0.15465116279069771</v>
      </c>
      <c r="CW29" s="114">
        <f>RANK(CX29,CX7:CX44)</f>
        <v>7</v>
      </c>
      <c r="CX29" s="115">
        <v>0.83981099999999997</v>
      </c>
      <c r="CY29" s="116">
        <f t="shared" si="35"/>
        <v>0</v>
      </c>
      <c r="CZ29" s="111">
        <f>RANK(DA29,DA7:DA44)</f>
        <v>24</v>
      </c>
      <c r="DA29" s="112">
        <v>0.3310150661492659</v>
      </c>
      <c r="DB29" s="113">
        <f t="shared" si="36"/>
        <v>4.9652259922389884E-2</v>
      </c>
      <c r="DC29" s="117">
        <f t="shared" si="3"/>
        <v>0.34965102763042544</v>
      </c>
      <c r="DD29" s="119">
        <f>RANK(DC29,DC7:DC44)</f>
        <v>24</v>
      </c>
      <c r="DE29" s="120">
        <v>0.89901324309880781</v>
      </c>
      <c r="DF29" s="121">
        <f t="shared" si="37"/>
        <v>0.22475331077470195</v>
      </c>
      <c r="DG29" s="122">
        <f>RANK(DE29,DE7:DE44)</f>
        <v>3</v>
      </c>
      <c r="DH29" s="127">
        <f t="shared" si="4"/>
        <v>0.57440433840512739</v>
      </c>
      <c r="DI29" s="128">
        <f>RANK(DH29,DH7:DH44)</f>
        <v>10</v>
      </c>
    </row>
    <row r="30" spans="1:113" ht="15.25" x14ac:dyDescent="0.85">
      <c r="A30" s="72" t="s">
        <v>164</v>
      </c>
      <c r="B30" s="78">
        <v>0.62519999999999998</v>
      </c>
      <c r="C30" s="79">
        <f t="shared" si="5"/>
        <v>1.8789277472039762E-2</v>
      </c>
      <c r="D30" s="78">
        <f>RANK(C30,C7:C44)</f>
        <v>19</v>
      </c>
      <c r="E30" s="82">
        <v>0.58609999999999995</v>
      </c>
      <c r="F30" s="76">
        <f t="shared" si="6"/>
        <v>4.9281076066790344E-3</v>
      </c>
      <c r="G30" s="75">
        <f>RANK(F30,F7:F44)</f>
        <v>19</v>
      </c>
      <c r="H30" s="84">
        <v>0.55730000000000002</v>
      </c>
      <c r="I30" s="79">
        <f t="shared" si="7"/>
        <v>5.4791086350974936E-3</v>
      </c>
      <c r="J30" s="78">
        <f>RANK(I30,I7:I44)</f>
        <v>17</v>
      </c>
      <c r="K30" s="82">
        <v>0.75860000000000005</v>
      </c>
      <c r="L30" s="76">
        <f t="shared" si="8"/>
        <v>8.1090100111234718E-3</v>
      </c>
      <c r="M30" s="75">
        <f>RANK(L30,L7:L44)</f>
        <v>9</v>
      </c>
      <c r="N30" s="84">
        <v>0.8256</v>
      </c>
      <c r="O30" s="79">
        <f t="shared" si="9"/>
        <v>0.01</v>
      </c>
      <c r="P30" s="78">
        <f>RANK(O30,O7:O44)</f>
        <v>1</v>
      </c>
      <c r="Q30" s="82">
        <v>0.72719999999999996</v>
      </c>
      <c r="R30" s="76">
        <f t="shared" si="10"/>
        <v>9.3946382242721237E-3</v>
      </c>
      <c r="S30" s="75">
        <f>RANK(R30,R7:R44)</f>
        <v>3</v>
      </c>
      <c r="T30" s="84">
        <v>0.84560000000000002</v>
      </c>
      <c r="U30" s="79">
        <f t="shared" si="11"/>
        <v>1.7123907145010553E-2</v>
      </c>
      <c r="V30" s="78">
        <f>RANK(U30,U7:U44)</f>
        <v>6</v>
      </c>
      <c r="W30" s="82">
        <v>0.62229999999999996</v>
      </c>
      <c r="X30" s="76">
        <f t="shared" si="12"/>
        <v>5.9255813953488355E-2</v>
      </c>
      <c r="Y30" s="75">
        <f>RANK(X30,X7:X44)</f>
        <v>8</v>
      </c>
      <c r="Z30" s="84">
        <v>0.80820000000000003</v>
      </c>
      <c r="AA30" s="79">
        <f t="shared" si="13"/>
        <v>4.3833830104321909E-2</v>
      </c>
      <c r="AB30" s="78">
        <f>RANK(AA30,AA7:AA44)</f>
        <v>2</v>
      </c>
      <c r="AC30" s="82">
        <v>0.85599999999999998</v>
      </c>
      <c r="AD30" s="76">
        <f t="shared" si="14"/>
        <v>3.5734953703703699E-2</v>
      </c>
      <c r="AE30" s="75">
        <f>RANK(AD30,AD7:AD44)</f>
        <v>17</v>
      </c>
      <c r="AF30" s="84">
        <v>0.6663</v>
      </c>
      <c r="AG30" s="79">
        <f t="shared" si="15"/>
        <v>3.8820717131474114E-2</v>
      </c>
      <c r="AH30" s="78">
        <f>RANK(AG30,AG7:AG44)</f>
        <v>28</v>
      </c>
      <c r="AI30" s="82">
        <v>0.67369999999999997</v>
      </c>
      <c r="AJ30" s="76">
        <f t="shared" si="16"/>
        <v>5.5562700964630223E-2</v>
      </c>
      <c r="AK30" s="75">
        <f>RANK(AJ30,AJ7:AJ44)</f>
        <v>21</v>
      </c>
      <c r="AL30" s="84">
        <v>0.72040000000000004</v>
      </c>
      <c r="AM30" s="79">
        <f t="shared" si="17"/>
        <v>5.7639299522401641E-2</v>
      </c>
      <c r="AN30" s="78">
        <f>RANK(AM30,AM7:AM44)</f>
        <v>17</v>
      </c>
      <c r="AO30" s="82">
        <v>0.82269999999999999</v>
      </c>
      <c r="AP30" s="76">
        <f t="shared" si="18"/>
        <v>0.10039360393603936</v>
      </c>
      <c r="AQ30" s="75">
        <f>RANK(AP30,AP7:AP44)</f>
        <v>12</v>
      </c>
      <c r="AR30" s="84">
        <v>0.69610000000000005</v>
      </c>
      <c r="AS30" s="79">
        <f t="shared" si="19"/>
        <v>2.4363100634632821E-2</v>
      </c>
      <c r="AT30" s="78">
        <f>RANK(AS30,AS7:AS44)</f>
        <v>4</v>
      </c>
      <c r="AU30" s="82">
        <v>0.44109999999999999</v>
      </c>
      <c r="AV30" s="76">
        <f t="shared" si="20"/>
        <v>1.53294289897511E-2</v>
      </c>
      <c r="AW30" s="75">
        <f>RANK(AV30,AV7:AV44)</f>
        <v>21</v>
      </c>
      <c r="AX30" s="84">
        <v>0.25409999999999999</v>
      </c>
      <c r="AY30" s="79">
        <f t="shared" si="21"/>
        <v>8.5636156475503225E-2</v>
      </c>
      <c r="AZ30" s="78">
        <f>RANK(AY30,AY7:AY44)</f>
        <v>8</v>
      </c>
      <c r="BA30" s="82">
        <v>0.1603</v>
      </c>
      <c r="BB30" s="76">
        <f t="shared" si="22"/>
        <v>1.2608047690014902E-2</v>
      </c>
      <c r="BC30" s="75">
        <f>RANK(BB30,BB7:BB44)</f>
        <v>26</v>
      </c>
      <c r="BD30" s="84">
        <v>0.64359999999999995</v>
      </c>
      <c r="BE30" s="79">
        <f t="shared" si="23"/>
        <v>4.1119111911191115E-2</v>
      </c>
      <c r="BF30" s="78">
        <f>RANK(BE30,BE7:BE44)</f>
        <v>4</v>
      </c>
      <c r="BG30" s="82">
        <v>8.4900000000000003E-2</v>
      </c>
      <c r="BH30" s="76">
        <f t="shared" si="24"/>
        <v>4.4396082698585415E-2</v>
      </c>
      <c r="BI30" s="75">
        <f>RANK(BH30,BH7:BH44)</f>
        <v>12</v>
      </c>
      <c r="BJ30" s="101">
        <f t="shared" si="25"/>
        <v>0.68851689680996042</v>
      </c>
      <c r="BK30" s="103">
        <f t="shared" si="26"/>
        <v>0.86877405611364655</v>
      </c>
      <c r="BL30" s="104">
        <f>RANK(BJ30,BJ7:BJ44)</f>
        <v>9</v>
      </c>
      <c r="BO30" s="110" t="s">
        <v>164</v>
      </c>
      <c r="BP30" s="111">
        <f>RANK(BQ30,BQ7:BQ44)</f>
        <v>30</v>
      </c>
      <c r="BQ30" s="112">
        <v>0.18408617999999999</v>
      </c>
      <c r="BR30" s="113">
        <f t="shared" si="27"/>
        <v>9.2043089999999991E-3</v>
      </c>
      <c r="BS30" s="114">
        <f>RANK(BT30,BT7:BT44)</f>
        <v>18</v>
      </c>
      <c r="BT30" s="115">
        <v>0.65027554048325542</v>
      </c>
      <c r="BU30" s="116">
        <f t="shared" si="28"/>
        <v>0.16256888512081386</v>
      </c>
      <c r="BV30" s="111">
        <f>RANK(BW30,BW7:BW44)</f>
        <v>4</v>
      </c>
      <c r="BW30" s="112">
        <v>0.66279069767441856</v>
      </c>
      <c r="BX30" s="113">
        <f t="shared" si="29"/>
        <v>0.19883720930232557</v>
      </c>
      <c r="BY30" s="114">
        <f>RANK(BZ30,BZ7:BZ44)</f>
        <v>9</v>
      </c>
      <c r="BZ30" s="115">
        <v>0.79368700000000003</v>
      </c>
      <c r="CA30" s="116">
        <f t="shared" si="30"/>
        <v>3.9684350000000007E-2</v>
      </c>
      <c r="CB30" s="111">
        <f>RANK(CC30,CC7:CC44)</f>
        <v>31</v>
      </c>
      <c r="CC30" s="112">
        <v>0.20409959133335925</v>
      </c>
      <c r="CD30" s="113">
        <f t="shared" si="0"/>
        <v>2.0409959133335927E-2</v>
      </c>
      <c r="CE30" s="118">
        <f t="shared" si="1"/>
        <v>0.43070471255647541</v>
      </c>
      <c r="CF30" s="119">
        <f>RANK(CE30,CE7:CE44)</f>
        <v>9</v>
      </c>
      <c r="CG30" s="120">
        <v>0.21625432412235326</v>
      </c>
      <c r="CH30" s="121">
        <f t="shared" si="31"/>
        <v>5.4063581030588316E-2</v>
      </c>
      <c r="CI30" s="122">
        <f>RANK(CG30,CG7:CG44)</f>
        <v>33</v>
      </c>
      <c r="CJ30" s="127">
        <f t="shared" si="2"/>
        <v>0.48476829358706375</v>
      </c>
      <c r="CK30" s="128">
        <f>RANK(CJ30,CJ7:CJ44)</f>
        <v>22</v>
      </c>
      <c r="CM30" s="110" t="s">
        <v>164</v>
      </c>
      <c r="CN30" s="111">
        <f>RANK(CO30,CO7:CO44)</f>
        <v>30</v>
      </c>
      <c r="CO30" s="112">
        <v>0.18408617999999999</v>
      </c>
      <c r="CP30" s="113">
        <f t="shared" si="32"/>
        <v>0</v>
      </c>
      <c r="CQ30" s="114">
        <f>RANK(CR30,CR7:CR44)</f>
        <v>18</v>
      </c>
      <c r="CR30" s="115">
        <v>0.65027554048325542</v>
      </c>
      <c r="CS30" s="116">
        <f t="shared" si="33"/>
        <v>0.16256888512081386</v>
      </c>
      <c r="CT30" s="111">
        <f>RANK(CU30,CU7:CU44)</f>
        <v>4</v>
      </c>
      <c r="CU30" s="112">
        <v>0.66279069767441856</v>
      </c>
      <c r="CV30" s="113">
        <f t="shared" si="34"/>
        <v>0.23197674418604647</v>
      </c>
      <c r="CW30" s="114">
        <f>RANK(CX30,CX7:CX44)</f>
        <v>9</v>
      </c>
      <c r="CX30" s="115">
        <v>0.79368700000000003</v>
      </c>
      <c r="CY30" s="116">
        <f t="shared" si="35"/>
        <v>0</v>
      </c>
      <c r="CZ30" s="111">
        <f>RANK(DA30,DA7:DA44)</f>
        <v>31</v>
      </c>
      <c r="DA30" s="112">
        <v>0.20409959133335925</v>
      </c>
      <c r="DB30" s="113">
        <f t="shared" si="36"/>
        <v>3.0614938700003886E-2</v>
      </c>
      <c r="DC30" s="117">
        <f t="shared" si="3"/>
        <v>0.42516056800686419</v>
      </c>
      <c r="DD30" s="119">
        <f>RANK(DC30,DC7:DC44)</f>
        <v>10</v>
      </c>
      <c r="DE30" s="120">
        <v>0.21625432412235326</v>
      </c>
      <c r="DF30" s="121">
        <f t="shared" si="37"/>
        <v>5.4063581030588316E-2</v>
      </c>
      <c r="DG30" s="122">
        <f>RANK(DE30,DE7:DE44)</f>
        <v>33</v>
      </c>
      <c r="DH30" s="127">
        <f t="shared" si="4"/>
        <v>0.47922414903745253</v>
      </c>
      <c r="DI30" s="128">
        <f>RANK(DH30,DH7:DH44)</f>
        <v>21</v>
      </c>
    </row>
    <row r="31" spans="1:113" ht="15.25" x14ac:dyDescent="0.85">
      <c r="A31" s="72" t="s">
        <v>22</v>
      </c>
      <c r="B31" s="78">
        <v>0.57020000000000004</v>
      </c>
      <c r="C31" s="79">
        <f t="shared" si="5"/>
        <v>1.5860110065684361E-2</v>
      </c>
      <c r="D31" s="78">
        <f>RANK(C31,C7:C44)</f>
        <v>31</v>
      </c>
      <c r="E31" s="82">
        <v>0.67930000000000001</v>
      </c>
      <c r="F31" s="76">
        <f t="shared" si="6"/>
        <v>7.0895176252319123E-3</v>
      </c>
      <c r="G31" s="75">
        <f>RANK(F31,F7:F44)</f>
        <v>13</v>
      </c>
      <c r="H31" s="84">
        <v>0.48909999999999998</v>
      </c>
      <c r="I31" s="79">
        <f t="shared" si="7"/>
        <v>3.5793871866295263E-3</v>
      </c>
      <c r="J31" s="78">
        <f>RANK(I31,I7:I44)</f>
        <v>29</v>
      </c>
      <c r="K31" s="82">
        <v>0.63039999999999996</v>
      </c>
      <c r="L31" s="76">
        <f t="shared" si="8"/>
        <v>5.2569521690767505E-3</v>
      </c>
      <c r="M31" s="75">
        <f>RANK(L31,L7:L44)</f>
        <v>29</v>
      </c>
      <c r="N31" s="84">
        <v>0.56040000000000001</v>
      </c>
      <c r="O31" s="79">
        <f t="shared" si="9"/>
        <v>4.3514376996805111E-3</v>
      </c>
      <c r="P31" s="78">
        <f>RANK(O31,O7:O44)</f>
        <v>32</v>
      </c>
      <c r="Q31" s="82">
        <v>0.53739999999999999</v>
      </c>
      <c r="R31" s="76">
        <f t="shared" si="10"/>
        <v>3.9233208417411361E-3</v>
      </c>
      <c r="S31" s="75">
        <f>RANK(R31,R7:R44)</f>
        <v>33</v>
      </c>
      <c r="T31" s="84">
        <v>0.67310000000000003</v>
      </c>
      <c r="U31" s="79">
        <f t="shared" si="11"/>
        <v>6.7229424178474554E-3</v>
      </c>
      <c r="V31" s="78">
        <f>RANK(U31,U7:U44)</f>
        <v>34</v>
      </c>
      <c r="W31" s="82">
        <v>0.40970000000000001</v>
      </c>
      <c r="X31" s="76">
        <f t="shared" si="12"/>
        <v>9.8139534883720965E-3</v>
      </c>
      <c r="Y31" s="75">
        <f>RANK(X31,X7:X44)</f>
        <v>34</v>
      </c>
      <c r="Z31" s="84">
        <v>0.5766</v>
      </c>
      <c r="AA31" s="79">
        <f t="shared" si="13"/>
        <v>6.8926974664680249E-4</v>
      </c>
      <c r="AB31" s="78">
        <f>RANK(AA31,AA7:AA44)</f>
        <v>37</v>
      </c>
      <c r="AC31" s="82">
        <v>0.73829999999999996</v>
      </c>
      <c r="AD31" s="76">
        <f t="shared" si="14"/>
        <v>1.6782407407407171E-3</v>
      </c>
      <c r="AE31" s="75">
        <f>RANK(AD31,AD7:AD44)</f>
        <v>37</v>
      </c>
      <c r="AF31" s="84">
        <v>0.62119999999999997</v>
      </c>
      <c r="AG31" s="79">
        <f t="shared" si="15"/>
        <v>2.9237715803452857E-2</v>
      </c>
      <c r="AH31" s="78">
        <f>RANK(AG31,AG7:AG44)</f>
        <v>31</v>
      </c>
      <c r="AI31" s="82">
        <v>0.54359999999999997</v>
      </c>
      <c r="AJ31" s="76">
        <f t="shared" si="16"/>
        <v>3.8829581993569125E-2</v>
      </c>
      <c r="AK31" s="75">
        <f>RANK(AJ31,AJ7:AJ44)</f>
        <v>31</v>
      </c>
      <c r="AL31" s="84">
        <v>0.56269999999999998</v>
      </c>
      <c r="AM31" s="79">
        <f t="shared" si="17"/>
        <v>2.894700932453945E-2</v>
      </c>
      <c r="AN31" s="78">
        <f>RANK(AM31,AM7:AM44)</f>
        <v>31</v>
      </c>
      <c r="AO31" s="82">
        <v>0.61129999999999995</v>
      </c>
      <c r="AP31" s="76">
        <f t="shared" si="18"/>
        <v>4.8388683886838854E-2</v>
      </c>
      <c r="AQ31" s="75">
        <f>RANK(AP31,AP7:AP44)</f>
        <v>29</v>
      </c>
      <c r="AR31" s="84">
        <v>0.54239999999999999</v>
      </c>
      <c r="AS31" s="79">
        <f t="shared" si="19"/>
        <v>1.3912058023572075E-2</v>
      </c>
      <c r="AT31" s="78">
        <f>RANK(AS31,AS7:AS44)</f>
        <v>26</v>
      </c>
      <c r="AU31" s="82">
        <v>0.48149999999999998</v>
      </c>
      <c r="AV31" s="76">
        <f t="shared" si="20"/>
        <v>1.8286969253294292E-2</v>
      </c>
      <c r="AW31" s="75">
        <f>RANK(AV31,AV7:AV44)</f>
        <v>13</v>
      </c>
      <c r="AX31" s="84">
        <v>0.2112</v>
      </c>
      <c r="AY31" s="79">
        <f t="shared" si="21"/>
        <v>6.6084314470186103E-2</v>
      </c>
      <c r="AZ31" s="78">
        <f>RANK(AY31,AY7:AY44)</f>
        <v>17</v>
      </c>
      <c r="BA31" s="82">
        <v>0.1603</v>
      </c>
      <c r="BB31" s="76">
        <f t="shared" si="22"/>
        <v>1.2608047690014902E-2</v>
      </c>
      <c r="BC31" s="75">
        <f>RANK(BB31,BB7:BB44)</f>
        <v>26</v>
      </c>
      <c r="BD31" s="84">
        <v>0.52939999999999998</v>
      </c>
      <c r="BE31" s="79">
        <f t="shared" si="23"/>
        <v>2.3987398739873989E-2</v>
      </c>
      <c r="BF31" s="78">
        <f>RANK(BE31,BE7:BE44)</f>
        <v>14</v>
      </c>
      <c r="BG31" s="82">
        <v>9.6600000000000005E-2</v>
      </c>
      <c r="BH31" s="76">
        <f t="shared" si="24"/>
        <v>5.7127312295973891E-2</v>
      </c>
      <c r="BI31" s="75">
        <f>RANK(BH31,BH7:BH44)</f>
        <v>6</v>
      </c>
      <c r="BJ31" s="101">
        <f t="shared" si="25"/>
        <v>0.39637422346296675</v>
      </c>
      <c r="BK31" s="103">
        <f t="shared" si="26"/>
        <v>0.35590923822868342</v>
      </c>
      <c r="BL31" s="104">
        <f>RANK(BJ31,BJ7:BJ44)</f>
        <v>31</v>
      </c>
      <c r="BO31" s="110" t="s">
        <v>22</v>
      </c>
      <c r="BP31" s="111">
        <f>RANK(BQ31,BQ7:BQ44)</f>
        <v>7</v>
      </c>
      <c r="BQ31" s="112">
        <v>0.76295564000000005</v>
      </c>
      <c r="BR31" s="113">
        <f t="shared" si="27"/>
        <v>3.8147782000000005E-2</v>
      </c>
      <c r="BS31" s="114">
        <f>RANK(BT31,BT7:BT44)</f>
        <v>28</v>
      </c>
      <c r="BT31" s="115">
        <v>0.55934718100890191</v>
      </c>
      <c r="BU31" s="116">
        <f t="shared" si="28"/>
        <v>0.13983679525222548</v>
      </c>
      <c r="BV31" s="111">
        <f>RANK(BW31,BW7:BW44)</f>
        <v>15</v>
      </c>
      <c r="BW31" s="112">
        <v>0.45930232558139544</v>
      </c>
      <c r="BX31" s="113">
        <f t="shared" si="29"/>
        <v>0.13779069767441862</v>
      </c>
      <c r="BY31" s="114">
        <f>RANK(BZ31,BZ7:BZ44)</f>
        <v>21</v>
      </c>
      <c r="BZ31" s="115">
        <v>0.39699200000000001</v>
      </c>
      <c r="CA31" s="116">
        <f t="shared" si="30"/>
        <v>1.9849600000000002E-2</v>
      </c>
      <c r="CB31" s="111">
        <f>RANK(CC31,CC7:CC44)</f>
        <v>15</v>
      </c>
      <c r="CC31" s="112">
        <v>0.41295306959543909</v>
      </c>
      <c r="CD31" s="113">
        <f t="shared" si="0"/>
        <v>4.1295306959543913E-2</v>
      </c>
      <c r="CE31" s="118">
        <f t="shared" si="1"/>
        <v>0.37692018188618809</v>
      </c>
      <c r="CF31" s="119">
        <f>RANK(CE31,CE7:CE44)</f>
        <v>20</v>
      </c>
      <c r="CG31" s="120">
        <v>0.50289477730387389</v>
      </c>
      <c r="CH31" s="121">
        <f t="shared" si="31"/>
        <v>0.12572369432596847</v>
      </c>
      <c r="CI31" s="122">
        <f>RANK(CG31,CG7:CG44)</f>
        <v>18</v>
      </c>
      <c r="CJ31" s="127">
        <f t="shared" si="2"/>
        <v>0.50264387621215656</v>
      </c>
      <c r="CK31" s="128">
        <f>RANK(CJ31,CJ7:CJ44)</f>
        <v>20</v>
      </c>
      <c r="CM31" s="110" t="s">
        <v>22</v>
      </c>
      <c r="CN31" s="111">
        <f>RANK(CO31,CO7:CO44)</f>
        <v>7</v>
      </c>
      <c r="CO31" s="112">
        <v>0.76295564000000005</v>
      </c>
      <c r="CP31" s="113">
        <f t="shared" si="32"/>
        <v>0</v>
      </c>
      <c r="CQ31" s="114">
        <f>RANK(CR31,CR7:CR44)</f>
        <v>28</v>
      </c>
      <c r="CR31" s="115">
        <v>0.55934718100890191</v>
      </c>
      <c r="CS31" s="116">
        <f t="shared" si="33"/>
        <v>0.13983679525222548</v>
      </c>
      <c r="CT31" s="111">
        <f>RANK(CU31,CU7:CU44)</f>
        <v>15</v>
      </c>
      <c r="CU31" s="112">
        <v>0.45930232558139544</v>
      </c>
      <c r="CV31" s="113">
        <f t="shared" si="34"/>
        <v>0.1607558139534884</v>
      </c>
      <c r="CW31" s="114">
        <f>RANK(CX31,CX7:CX44)</f>
        <v>21</v>
      </c>
      <c r="CX31" s="115">
        <v>0.39699200000000001</v>
      </c>
      <c r="CY31" s="116">
        <f t="shared" si="35"/>
        <v>0</v>
      </c>
      <c r="CZ31" s="111">
        <f>RANK(DA31,DA7:DA44)</f>
        <v>15</v>
      </c>
      <c r="DA31" s="112">
        <v>0.41295306959543909</v>
      </c>
      <c r="DB31" s="113">
        <f t="shared" si="36"/>
        <v>6.194296043931586E-2</v>
      </c>
      <c r="DC31" s="117">
        <f t="shared" si="3"/>
        <v>0.3625355696450297</v>
      </c>
      <c r="DD31" s="119">
        <f>RANK(DC31,DC7:DC44)</f>
        <v>19</v>
      </c>
      <c r="DE31" s="120">
        <v>0.50289477730387389</v>
      </c>
      <c r="DF31" s="121">
        <f t="shared" si="37"/>
        <v>0.12572369432596847</v>
      </c>
      <c r="DG31" s="122">
        <f>RANK(DE31,DE7:DE44)</f>
        <v>18</v>
      </c>
      <c r="DH31" s="127">
        <f t="shared" si="4"/>
        <v>0.48825926397099817</v>
      </c>
      <c r="DI31" s="128">
        <f>RANK(DH31,DH7:DH44)</f>
        <v>20</v>
      </c>
    </row>
    <row r="32" spans="1:113" ht="15.25" x14ac:dyDescent="0.85">
      <c r="A32" s="72" t="s">
        <v>37</v>
      </c>
      <c r="B32" s="78">
        <v>0.37740000000000001</v>
      </c>
      <c r="C32" s="79">
        <f t="shared" si="5"/>
        <v>5.5920468666785031E-3</v>
      </c>
      <c r="D32" s="78">
        <f>RANK(C32,C7:C44)</f>
        <v>36</v>
      </c>
      <c r="E32" s="82">
        <v>0.59279999999999999</v>
      </c>
      <c r="F32" s="76">
        <f t="shared" si="6"/>
        <v>5.0834879406307992E-3</v>
      </c>
      <c r="G32" s="75">
        <f>RANK(F32,F7:F44)</f>
        <v>18</v>
      </c>
      <c r="H32" s="84">
        <v>0.46360000000000001</v>
      </c>
      <c r="I32" s="79">
        <f t="shared" si="7"/>
        <v>2.8690807799442901E-3</v>
      </c>
      <c r="J32" s="78">
        <f>RANK(I32,I7:I44)</f>
        <v>34</v>
      </c>
      <c r="K32" s="82">
        <v>0.56810000000000005</v>
      </c>
      <c r="L32" s="76">
        <f t="shared" si="8"/>
        <v>3.8709677419354852E-3</v>
      </c>
      <c r="M32" s="75">
        <f>RANK(L32,L7:L44)</f>
        <v>36</v>
      </c>
      <c r="N32" s="84">
        <v>0.52569999999999995</v>
      </c>
      <c r="O32" s="79">
        <f t="shared" si="9"/>
        <v>3.6123535676251318E-3</v>
      </c>
      <c r="P32" s="78">
        <f>RANK(O32,O7:O44)</f>
        <v>36</v>
      </c>
      <c r="Q32" s="82">
        <v>0.52549999999999997</v>
      </c>
      <c r="R32" s="76">
        <f t="shared" si="10"/>
        <v>3.5802825021620062E-3</v>
      </c>
      <c r="S32" s="75">
        <f>RANK(R32,R7:R44)</f>
        <v>34</v>
      </c>
      <c r="T32" s="84">
        <v>0.74370000000000003</v>
      </c>
      <c r="U32" s="79">
        <f t="shared" si="11"/>
        <v>1.0979801025022613E-2</v>
      </c>
      <c r="V32" s="78">
        <f>RANK(U32,U7:U44)</f>
        <v>24</v>
      </c>
      <c r="W32" s="82">
        <v>0.47060000000000002</v>
      </c>
      <c r="X32" s="76">
        <f t="shared" si="12"/>
        <v>2.3976744186046516E-2</v>
      </c>
      <c r="Y32" s="75">
        <f>RANK(X32,X7:X44)</f>
        <v>27</v>
      </c>
      <c r="Z32" s="84">
        <v>0.68959999999999999</v>
      </c>
      <c r="AA32" s="79">
        <f t="shared" si="13"/>
        <v>2.1739940387481369E-2</v>
      </c>
      <c r="AB32" s="78">
        <f>RANK(AA32,AA7:AA44)</f>
        <v>23</v>
      </c>
      <c r="AC32" s="82">
        <v>0.86229999999999996</v>
      </c>
      <c r="AD32" s="76">
        <f t="shared" si="14"/>
        <v>3.755787037037036E-2</v>
      </c>
      <c r="AE32" s="75">
        <f>RANK(AD32,AD7:AD44)</f>
        <v>15</v>
      </c>
      <c r="AF32" s="84">
        <v>0.68149999999999999</v>
      </c>
      <c r="AG32" s="79">
        <f t="shared" si="15"/>
        <v>4.2050464807436926E-2</v>
      </c>
      <c r="AH32" s="78">
        <f>RANK(AG32,AG7:AG44)</f>
        <v>25</v>
      </c>
      <c r="AI32" s="82">
        <v>0.56399999999999995</v>
      </c>
      <c r="AJ32" s="76">
        <f t="shared" si="16"/>
        <v>4.1453376205787776E-2</v>
      </c>
      <c r="AK32" s="75">
        <f>RANK(AJ32,AJ7:AJ44)</f>
        <v>27</v>
      </c>
      <c r="AL32" s="84">
        <v>0.64729999999999999</v>
      </c>
      <c r="AM32" s="79">
        <f t="shared" si="17"/>
        <v>4.4339322265180794E-2</v>
      </c>
      <c r="AN32" s="78">
        <f>RANK(AM32,AM7:AM44)</f>
        <v>25</v>
      </c>
      <c r="AO32" s="82">
        <v>0.60680000000000001</v>
      </c>
      <c r="AP32" s="76">
        <f t="shared" si="18"/>
        <v>4.7281672816728168E-2</v>
      </c>
      <c r="AQ32" s="75">
        <f>RANK(AP32,AP7:AP44)</f>
        <v>30</v>
      </c>
      <c r="AR32" s="84">
        <v>0.42159999999999997</v>
      </c>
      <c r="AS32" s="79">
        <f t="shared" si="19"/>
        <v>5.6980961015412491E-3</v>
      </c>
      <c r="AT32" s="78">
        <f>RANK(AS32,AS7:AS44)</f>
        <v>33</v>
      </c>
      <c r="AU32" s="82">
        <v>0.50339999999999996</v>
      </c>
      <c r="AV32" s="76">
        <f t="shared" si="20"/>
        <v>1.989019033674963E-2</v>
      </c>
      <c r="AW32" s="75">
        <f>RANK(AV32,AV7:AV44)</f>
        <v>9</v>
      </c>
      <c r="AX32" s="84">
        <v>6.6199999999999995E-2</v>
      </c>
      <c r="AY32" s="79">
        <f t="shared" si="21"/>
        <v>0</v>
      </c>
      <c r="AZ32" s="78">
        <f>RANK(AY32,AY7:AY44)</f>
        <v>38</v>
      </c>
      <c r="BA32" s="82">
        <v>0.15409999999999999</v>
      </c>
      <c r="BB32" s="76">
        <f t="shared" si="22"/>
        <v>1.1222056631892696E-2</v>
      </c>
      <c r="BC32" s="75">
        <f>RANK(BB32,BB7:BB44)</f>
        <v>30</v>
      </c>
      <c r="BD32" s="84">
        <v>0.47189999999999999</v>
      </c>
      <c r="BE32" s="79">
        <f t="shared" si="23"/>
        <v>1.536153615361536E-2</v>
      </c>
      <c r="BF32" s="78">
        <f>RANK(BE32,BE7:BE44)</f>
        <v>24</v>
      </c>
      <c r="BG32" s="82">
        <v>5.4800000000000001E-2</v>
      </c>
      <c r="BH32" s="76">
        <f t="shared" si="24"/>
        <v>1.1643090315560392E-2</v>
      </c>
      <c r="BI32" s="75">
        <f>RANK(BH32,BH7:BH44)</f>
        <v>31</v>
      </c>
      <c r="BJ32" s="101">
        <f t="shared" si="25"/>
        <v>0.35780238100239009</v>
      </c>
      <c r="BK32" s="103">
        <f t="shared" si="26"/>
        <v>0.28819526569467158</v>
      </c>
      <c r="BL32" s="104">
        <f>RANK(BJ32,BJ7:BJ44)</f>
        <v>32</v>
      </c>
      <c r="BO32" s="110" t="s">
        <v>37</v>
      </c>
      <c r="BP32" s="111">
        <f>RANK(BQ32,BQ7:BQ44)</f>
        <v>35</v>
      </c>
      <c r="BQ32" s="112">
        <v>5.3011219999999998E-2</v>
      </c>
      <c r="BR32" s="113">
        <f t="shared" si="27"/>
        <v>2.6505610000000001E-3</v>
      </c>
      <c r="BS32" s="114">
        <f>RANK(BT32,BT7:BT44)</f>
        <v>36</v>
      </c>
      <c r="BT32" s="115">
        <v>0.41161509114031358</v>
      </c>
      <c r="BU32" s="116">
        <f t="shared" si="28"/>
        <v>0.1029037727850784</v>
      </c>
      <c r="BV32" s="111">
        <f>RANK(BW32,BW7:BW44)</f>
        <v>38</v>
      </c>
      <c r="BW32" s="112">
        <v>0</v>
      </c>
      <c r="BX32" s="113">
        <f t="shared" si="29"/>
        <v>0</v>
      </c>
      <c r="BY32" s="114">
        <f>RANK(BZ32,BZ7:BZ44)</f>
        <v>16</v>
      </c>
      <c r="BZ32" s="115">
        <v>0.64479699999999995</v>
      </c>
      <c r="CA32" s="116">
        <f t="shared" si="30"/>
        <v>3.223985E-2</v>
      </c>
      <c r="CB32" s="111">
        <f>RANK(CC32,CC7:CC44)</f>
        <v>19</v>
      </c>
      <c r="CC32" s="112">
        <v>0.37059120604169576</v>
      </c>
      <c r="CD32" s="113">
        <f t="shared" si="0"/>
        <v>3.7059120604169576E-2</v>
      </c>
      <c r="CE32" s="118">
        <f t="shared" si="1"/>
        <v>0.17485330438924798</v>
      </c>
      <c r="CF32" s="119">
        <f>RANK(CE32,CE7:CE44)</f>
        <v>38</v>
      </c>
      <c r="CG32" s="120">
        <v>7.319896783785787E-2</v>
      </c>
      <c r="CH32" s="121">
        <f t="shared" si="31"/>
        <v>1.8299741959464468E-2</v>
      </c>
      <c r="CI32" s="122">
        <f>RANK(CG32,CG7:CG44)</f>
        <v>37</v>
      </c>
      <c r="CJ32" s="127">
        <f t="shared" si="2"/>
        <v>0.19315304634871244</v>
      </c>
      <c r="CK32" s="128">
        <f>RANK(CJ32,CJ7:CJ44)</f>
        <v>38</v>
      </c>
      <c r="CM32" s="110" t="s">
        <v>37</v>
      </c>
      <c r="CN32" s="111">
        <f>RANK(CO32,CO7:CO44)</f>
        <v>35</v>
      </c>
      <c r="CO32" s="112">
        <v>5.3011219999999998E-2</v>
      </c>
      <c r="CP32" s="113">
        <f t="shared" si="32"/>
        <v>0</v>
      </c>
      <c r="CQ32" s="114">
        <f>RANK(CR32,CR7:CR44)</f>
        <v>36</v>
      </c>
      <c r="CR32" s="115">
        <v>0.41161509114031358</v>
      </c>
      <c r="CS32" s="116">
        <f t="shared" si="33"/>
        <v>0.1029037727850784</v>
      </c>
      <c r="CT32" s="111">
        <f>RANK(CU32,CU7:CU44)</f>
        <v>38</v>
      </c>
      <c r="CU32" s="112">
        <v>0</v>
      </c>
      <c r="CV32" s="113">
        <f t="shared" si="34"/>
        <v>0</v>
      </c>
      <c r="CW32" s="114">
        <f>RANK(CX32,CX7:CX44)</f>
        <v>16</v>
      </c>
      <c r="CX32" s="115">
        <v>0.64479699999999995</v>
      </c>
      <c r="CY32" s="116">
        <f t="shared" si="35"/>
        <v>0</v>
      </c>
      <c r="CZ32" s="111">
        <f>RANK(DA32,DA7:DA44)</f>
        <v>19</v>
      </c>
      <c r="DA32" s="112">
        <v>0.37059120604169576</v>
      </c>
      <c r="DB32" s="113">
        <f t="shared" si="36"/>
        <v>5.5588680906254365E-2</v>
      </c>
      <c r="DC32" s="117">
        <f t="shared" si="3"/>
        <v>0.15849245369133275</v>
      </c>
      <c r="DD32" s="119">
        <f>RANK(DC32,DC7:DC44)</f>
        <v>38</v>
      </c>
      <c r="DE32" s="120">
        <v>7.319896783785787E-2</v>
      </c>
      <c r="DF32" s="121">
        <f t="shared" si="37"/>
        <v>1.8299741959464468E-2</v>
      </c>
      <c r="DG32" s="122">
        <f>RANK(DE32,DE7:DE44)</f>
        <v>37</v>
      </c>
      <c r="DH32" s="127">
        <f t="shared" si="4"/>
        <v>0.17679219565079721</v>
      </c>
      <c r="DI32" s="128">
        <f>RANK(DH32,DH7:DH44)</f>
        <v>38</v>
      </c>
    </row>
    <row r="33" spans="1:113" ht="15.25" x14ac:dyDescent="0.85">
      <c r="A33" s="72" t="s">
        <v>9</v>
      </c>
      <c r="B33" s="78">
        <v>0.7571</v>
      </c>
      <c r="C33" s="79">
        <f t="shared" si="5"/>
        <v>2.581395348837209E-2</v>
      </c>
      <c r="D33" s="78">
        <f>RANK(C33,C7:C44)</f>
        <v>4</v>
      </c>
      <c r="E33" s="82">
        <v>0.73270000000000002</v>
      </c>
      <c r="F33" s="76">
        <f t="shared" si="6"/>
        <v>8.3279220779220783E-3</v>
      </c>
      <c r="G33" s="75">
        <f>RANK(F33,F7:F44)</f>
        <v>7</v>
      </c>
      <c r="H33" s="84">
        <v>0.56640000000000001</v>
      </c>
      <c r="I33" s="79">
        <f t="shared" si="7"/>
        <v>5.7325905292479121E-3</v>
      </c>
      <c r="J33" s="78">
        <f>RANK(I33,I7:I44)</f>
        <v>15</v>
      </c>
      <c r="K33" s="82">
        <v>0.76339999999999997</v>
      </c>
      <c r="L33" s="76">
        <f t="shared" si="8"/>
        <v>8.2157953281423793E-3</v>
      </c>
      <c r="M33" s="75">
        <f>RANK(L33,L7:L44)</f>
        <v>8</v>
      </c>
      <c r="N33" s="84">
        <v>0.77890000000000004</v>
      </c>
      <c r="O33" s="79">
        <f t="shared" si="9"/>
        <v>9.0053248136315236E-3</v>
      </c>
      <c r="P33" s="78">
        <f>RANK(O33,O7:O44)</f>
        <v>5</v>
      </c>
      <c r="Q33" s="82">
        <v>0.66359999999999997</v>
      </c>
      <c r="R33" s="76">
        <f t="shared" si="10"/>
        <v>7.5612568463534159E-3</v>
      </c>
      <c r="S33" s="75">
        <f>RANK(R33,R7:R44)</f>
        <v>15</v>
      </c>
      <c r="T33" s="84">
        <v>0.88819999999999999</v>
      </c>
      <c r="U33" s="79">
        <f t="shared" si="11"/>
        <v>1.9692493216762134E-2</v>
      </c>
      <c r="V33" s="78">
        <f>RANK(U33,U7:U44)</f>
        <v>2</v>
      </c>
      <c r="W33" s="82">
        <v>0.69310000000000005</v>
      </c>
      <c r="X33" s="76">
        <f t="shared" si="12"/>
        <v>7.5720930232558145E-2</v>
      </c>
      <c r="Y33" s="75">
        <f>RANK(X33,X7:X44)</f>
        <v>2</v>
      </c>
      <c r="Z33" s="84">
        <v>0.75429999999999997</v>
      </c>
      <c r="AA33" s="79">
        <f t="shared" si="13"/>
        <v>3.3792846497764525E-2</v>
      </c>
      <c r="AB33" s="78">
        <f>RANK(AA33,AA7:AA44)</f>
        <v>7</v>
      </c>
      <c r="AC33" s="82">
        <v>0.84050000000000002</v>
      </c>
      <c r="AD33" s="76">
        <f t="shared" si="14"/>
        <v>3.1250000000000007E-2</v>
      </c>
      <c r="AE33" s="75">
        <f>RANK(AD33,AD7:AD44)</f>
        <v>23</v>
      </c>
      <c r="AF33" s="84">
        <v>0.75729999999999997</v>
      </c>
      <c r="AG33" s="79">
        <f t="shared" si="15"/>
        <v>5.8156706507304118E-2</v>
      </c>
      <c r="AH33" s="78">
        <f>RANK(AG33,AG7:AG44)</f>
        <v>12</v>
      </c>
      <c r="AI33" s="82">
        <v>0.85140000000000005</v>
      </c>
      <c r="AJ33" s="76">
        <f t="shared" si="16"/>
        <v>7.8418006430868173E-2</v>
      </c>
      <c r="AK33" s="75">
        <f>RANK(AJ33,AJ7:AJ44)</f>
        <v>4</v>
      </c>
      <c r="AL33" s="84">
        <v>0.7752</v>
      </c>
      <c r="AM33" s="79">
        <f t="shared" si="17"/>
        <v>6.760973390948373E-2</v>
      </c>
      <c r="AN33" s="78">
        <f>RANK(AM33,AM7:AM44)</f>
        <v>10</v>
      </c>
      <c r="AO33" s="82">
        <v>0.83050000000000002</v>
      </c>
      <c r="AP33" s="76">
        <f t="shared" si="18"/>
        <v>0.10231242312423125</v>
      </c>
      <c r="AQ33" s="75">
        <f>RANK(AP33,AP7:AP44)</f>
        <v>10</v>
      </c>
      <c r="AR33" s="84">
        <v>0.69010000000000005</v>
      </c>
      <c r="AS33" s="79">
        <f t="shared" si="19"/>
        <v>2.3955122393472351E-2</v>
      </c>
      <c r="AT33" s="78">
        <f>RANK(AS33,AS7:AS44)</f>
        <v>5</v>
      </c>
      <c r="AU33" s="82">
        <v>0.33639999999999998</v>
      </c>
      <c r="AV33" s="76">
        <f t="shared" si="20"/>
        <v>7.6647144948755498E-3</v>
      </c>
      <c r="AW33" s="75">
        <f>RANK(AV33,AV7:AV44)</f>
        <v>37</v>
      </c>
      <c r="AX33" s="84">
        <v>0.2404</v>
      </c>
      <c r="AY33" s="79">
        <f t="shared" si="21"/>
        <v>7.9392328142802879E-2</v>
      </c>
      <c r="AZ33" s="78">
        <f>RANK(AY33,AY7:AY44)</f>
        <v>10</v>
      </c>
      <c r="BA33" s="82">
        <v>0.21049999999999999</v>
      </c>
      <c r="BB33" s="76">
        <f t="shared" si="22"/>
        <v>2.3830104321907599E-2</v>
      </c>
      <c r="BC33" s="75">
        <f>RANK(BB33,BB7:BB44)</f>
        <v>5</v>
      </c>
      <c r="BD33" s="84">
        <v>0.65439999999999998</v>
      </c>
      <c r="BE33" s="79">
        <f t="shared" si="23"/>
        <v>4.273927392739274E-2</v>
      </c>
      <c r="BF33" s="78">
        <f>RANK(BE33,BE7:BE44)</f>
        <v>3</v>
      </c>
      <c r="BG33" s="82">
        <v>8.43E-2</v>
      </c>
      <c r="BH33" s="76">
        <f t="shared" si="24"/>
        <v>4.3743199129488569E-2</v>
      </c>
      <c r="BI33" s="75">
        <f>RANK(BH33,BH7:BH44)</f>
        <v>13</v>
      </c>
      <c r="BJ33" s="101">
        <f t="shared" si="25"/>
        <v>0.752934725412581</v>
      </c>
      <c r="BK33" s="103">
        <f t="shared" si="26"/>
        <v>0.98186139647486514</v>
      </c>
      <c r="BL33" s="104">
        <f>RANK(BJ33,BJ7:BJ44)</f>
        <v>2</v>
      </c>
      <c r="BO33" s="110" t="s">
        <v>224</v>
      </c>
      <c r="BP33" s="111">
        <f>RANK(BQ33,BQ7:BQ44)</f>
        <v>5</v>
      </c>
      <c r="BQ33" s="112">
        <v>0.78073154</v>
      </c>
      <c r="BR33" s="113">
        <f t="shared" si="27"/>
        <v>3.9036577000000003E-2</v>
      </c>
      <c r="BS33" s="114">
        <f>RANK(BT33,BT7:BT44)</f>
        <v>3</v>
      </c>
      <c r="BT33" s="115">
        <v>0.85332768122085634</v>
      </c>
      <c r="BU33" s="116">
        <f t="shared" si="28"/>
        <v>0.21333192030521408</v>
      </c>
      <c r="BV33" s="111">
        <f>RANK(BW33,BW7:BW44)</f>
        <v>15</v>
      </c>
      <c r="BW33" s="112">
        <v>0.45930232558139544</v>
      </c>
      <c r="BX33" s="113">
        <f t="shared" si="29"/>
        <v>0.13779069767441862</v>
      </c>
      <c r="BY33" s="114">
        <f>RANK(BZ33,BZ7:BZ44)</f>
        <v>37</v>
      </c>
      <c r="BZ33" s="115">
        <v>2.3035E-2</v>
      </c>
      <c r="CA33" s="116">
        <f t="shared" si="30"/>
        <v>1.15175E-3</v>
      </c>
      <c r="CB33" s="111">
        <f>RANK(CC33,CC7:CC44)</f>
        <v>25</v>
      </c>
      <c r="CC33" s="112">
        <v>0.32587649158803889</v>
      </c>
      <c r="CD33" s="113">
        <f t="shared" si="0"/>
        <v>3.258764915880389E-2</v>
      </c>
      <c r="CE33" s="118">
        <f t="shared" si="1"/>
        <v>0.42389859413843661</v>
      </c>
      <c r="CF33" s="119">
        <f>RANK(CE33,CE7:CE44)</f>
        <v>11</v>
      </c>
      <c r="CG33" s="120">
        <v>0.59862648094826121</v>
      </c>
      <c r="CH33" s="121">
        <f t="shared" si="31"/>
        <v>0.1496566202370653</v>
      </c>
      <c r="CI33" s="122">
        <f>RANK(CG33,CG7:CG44)</f>
        <v>12</v>
      </c>
      <c r="CJ33" s="127">
        <f t="shared" si="2"/>
        <v>0.57355521437550194</v>
      </c>
      <c r="CK33" s="128">
        <f>RANK(CJ33,CJ7:CJ44)</f>
        <v>12</v>
      </c>
      <c r="CM33" s="110" t="s">
        <v>224</v>
      </c>
      <c r="CN33" s="111">
        <f>RANK(CO33,CO7:CO44)</f>
        <v>5</v>
      </c>
      <c r="CO33" s="112">
        <v>0.78073154</v>
      </c>
      <c r="CP33" s="113">
        <f t="shared" si="32"/>
        <v>0</v>
      </c>
      <c r="CQ33" s="114">
        <f>RANK(CR33,CR7:CR44)</f>
        <v>3</v>
      </c>
      <c r="CR33" s="115">
        <v>0.85332768122085634</v>
      </c>
      <c r="CS33" s="116">
        <f t="shared" si="33"/>
        <v>0.21333192030521408</v>
      </c>
      <c r="CT33" s="111">
        <f>RANK(CU33,CU7:CU44)</f>
        <v>15</v>
      </c>
      <c r="CU33" s="112">
        <v>0.45930232558139544</v>
      </c>
      <c r="CV33" s="113">
        <f t="shared" si="34"/>
        <v>0.1607558139534884</v>
      </c>
      <c r="CW33" s="114">
        <f>RANK(CX33,CX7:CX44)</f>
        <v>37</v>
      </c>
      <c r="CX33" s="115">
        <v>2.3035E-2</v>
      </c>
      <c r="CY33" s="116">
        <f t="shared" si="35"/>
        <v>0</v>
      </c>
      <c r="CZ33" s="111">
        <f>RANK(DA33,DA7:DA44)</f>
        <v>25</v>
      </c>
      <c r="DA33" s="112">
        <v>0.32587649158803889</v>
      </c>
      <c r="DB33" s="113">
        <f t="shared" si="36"/>
        <v>4.8881473738205831E-2</v>
      </c>
      <c r="DC33" s="117">
        <f t="shared" si="3"/>
        <v>0.42296920799690829</v>
      </c>
      <c r="DD33" s="119">
        <f>RANK(DC33,DC7:DC44)</f>
        <v>11</v>
      </c>
      <c r="DE33" s="120">
        <v>0.59862648094826121</v>
      </c>
      <c r="DF33" s="121">
        <f t="shared" si="37"/>
        <v>0.1496566202370653</v>
      </c>
      <c r="DG33" s="122">
        <f>RANK(DE33,DE7:DE44)</f>
        <v>12</v>
      </c>
      <c r="DH33" s="127">
        <f t="shared" si="4"/>
        <v>0.57262582823397357</v>
      </c>
      <c r="DI33" s="128">
        <f>RANK(DH33,DH7:DH44)</f>
        <v>11</v>
      </c>
    </row>
    <row r="34" spans="1:113" ht="15.25" x14ac:dyDescent="0.85">
      <c r="A34" s="72" t="s">
        <v>4</v>
      </c>
      <c r="B34" s="78">
        <v>0.58499999999999996</v>
      </c>
      <c r="C34" s="79">
        <f t="shared" si="5"/>
        <v>1.6648322385939995E-2</v>
      </c>
      <c r="D34" s="78">
        <f>RANK(C34,C7:C44)</f>
        <v>28</v>
      </c>
      <c r="E34" s="82">
        <v>0.65369999999999995</v>
      </c>
      <c r="F34" s="76">
        <f t="shared" si="6"/>
        <v>6.4958256029684592E-3</v>
      </c>
      <c r="G34" s="75">
        <f>RANK(F34,F7:F44)</f>
        <v>14</v>
      </c>
      <c r="H34" s="84">
        <v>0.52990000000000004</v>
      </c>
      <c r="I34" s="79">
        <f t="shared" si="7"/>
        <v>4.7158774373259067E-3</v>
      </c>
      <c r="J34" s="78">
        <f>RANK(I34,I7:I44)</f>
        <v>22</v>
      </c>
      <c r="K34" s="82">
        <v>0.76480000000000004</v>
      </c>
      <c r="L34" s="76">
        <f t="shared" si="8"/>
        <v>8.2469410456062296E-3</v>
      </c>
      <c r="M34" s="75">
        <f>RANK(L34,L7:L44)</f>
        <v>7</v>
      </c>
      <c r="N34" s="84">
        <v>0.66639999999999999</v>
      </c>
      <c r="O34" s="79">
        <f t="shared" si="9"/>
        <v>6.6091586794462184E-3</v>
      </c>
      <c r="P34" s="78">
        <f>RANK(O34,O7:O44)</f>
        <v>24</v>
      </c>
      <c r="Q34" s="82">
        <v>0.63560000000000005</v>
      </c>
      <c r="R34" s="76">
        <f t="shared" si="10"/>
        <v>6.7541078120495843E-3</v>
      </c>
      <c r="S34" s="75">
        <f>RANK(R34,R7:R44)</f>
        <v>21</v>
      </c>
      <c r="T34" s="84">
        <v>0.69320000000000004</v>
      </c>
      <c r="U34" s="79">
        <f t="shared" si="11"/>
        <v>7.9348809164908086E-3</v>
      </c>
      <c r="V34" s="78">
        <f>RANK(U34,U7:U44)</f>
        <v>32</v>
      </c>
      <c r="W34" s="82">
        <v>0.46960000000000002</v>
      </c>
      <c r="X34" s="76">
        <f t="shared" si="12"/>
        <v>2.3744186046511632E-2</v>
      </c>
      <c r="Y34" s="75">
        <f>RANK(X34,X7:X44)</f>
        <v>28</v>
      </c>
      <c r="Z34" s="84">
        <v>0.5958</v>
      </c>
      <c r="AA34" s="79">
        <f t="shared" si="13"/>
        <v>4.2660208643815253E-3</v>
      </c>
      <c r="AB34" s="78">
        <f>RANK(AA34,AA7:AA44)</f>
        <v>34</v>
      </c>
      <c r="AC34" s="82">
        <v>0.78649999999999998</v>
      </c>
      <c r="AD34" s="76">
        <f t="shared" si="14"/>
        <v>1.5624999999999986E-2</v>
      </c>
      <c r="AE34" s="75">
        <f>RANK(AD34,AD7:AD44)</f>
        <v>31</v>
      </c>
      <c r="AF34" s="84">
        <v>0.67549999999999999</v>
      </c>
      <c r="AG34" s="79">
        <f t="shared" si="15"/>
        <v>4.0775564409030553E-2</v>
      </c>
      <c r="AH34" s="78">
        <f>RANK(AG34,AG7:AG44)</f>
        <v>27</v>
      </c>
      <c r="AI34" s="82">
        <v>0.66359999999999997</v>
      </c>
      <c r="AJ34" s="76">
        <f t="shared" si="16"/>
        <v>5.42636655948553E-2</v>
      </c>
      <c r="AK34" s="75">
        <f>RANK(AJ34,AJ7:AJ44)</f>
        <v>22</v>
      </c>
      <c r="AL34" s="84">
        <v>0.47</v>
      </c>
      <c r="AM34" s="79">
        <f t="shared" si="17"/>
        <v>1.2080964293836698E-2</v>
      </c>
      <c r="AN34" s="78">
        <f>RANK(AM34,AM7:AM44)</f>
        <v>37</v>
      </c>
      <c r="AO34" s="82">
        <v>0.7248</v>
      </c>
      <c r="AP34" s="76">
        <f t="shared" si="18"/>
        <v>7.6309963099630992E-2</v>
      </c>
      <c r="AQ34" s="75">
        <f>RANK(AP34,AP7:AP44)</f>
        <v>21</v>
      </c>
      <c r="AR34" s="84">
        <v>0.70379999999999998</v>
      </c>
      <c r="AS34" s="79">
        <f t="shared" si="19"/>
        <v>2.4886672710788753E-2</v>
      </c>
      <c r="AT34" s="78">
        <f>RANK(AS34,AS7:AS44)</f>
        <v>3</v>
      </c>
      <c r="AU34" s="82">
        <v>0.48409999999999997</v>
      </c>
      <c r="AV34" s="76">
        <f t="shared" si="20"/>
        <v>1.8477306002928257E-2</v>
      </c>
      <c r="AW34" s="75">
        <f>RANK(AV34,AV7:AV44)</f>
        <v>12</v>
      </c>
      <c r="AX34" s="84">
        <v>0.3261</v>
      </c>
      <c r="AY34" s="79">
        <f t="shared" si="21"/>
        <v>0.11845043676414735</v>
      </c>
      <c r="AZ34" s="78">
        <f>RANK(AY34,AY7:AY44)</f>
        <v>2</v>
      </c>
      <c r="BA34" s="82">
        <v>0.20780000000000001</v>
      </c>
      <c r="BB34" s="76">
        <f t="shared" si="22"/>
        <v>2.3226527570789871E-2</v>
      </c>
      <c r="BC34" s="75">
        <f>RANK(BB34,BB7:BB44)</f>
        <v>6</v>
      </c>
      <c r="BD34" s="84">
        <v>0.61339999999999995</v>
      </c>
      <c r="BE34" s="79">
        <f t="shared" si="23"/>
        <v>3.6588658865886581E-2</v>
      </c>
      <c r="BF34" s="78">
        <f>RANK(BE34,BE7:BE44)</f>
        <v>6</v>
      </c>
      <c r="BG34" s="82">
        <v>9.5799999999999996E-2</v>
      </c>
      <c r="BH34" s="76">
        <f t="shared" si="24"/>
        <v>5.6256800870511416E-2</v>
      </c>
      <c r="BI34" s="75">
        <f>RANK(BH34,BH7:BH44)</f>
        <v>7</v>
      </c>
      <c r="BJ34" s="101">
        <f t="shared" si="25"/>
        <v>0.56235688097312608</v>
      </c>
      <c r="BK34" s="103">
        <f t="shared" si="26"/>
        <v>0.64729654033261308</v>
      </c>
      <c r="BL34" s="104">
        <f>RANK(BJ34,BJ7:BJ44)</f>
        <v>21</v>
      </c>
      <c r="BO34" s="110" t="s">
        <v>225</v>
      </c>
      <c r="BP34" s="111">
        <f>RANK(BQ34,BQ7:BQ44)</f>
        <v>13</v>
      </c>
      <c r="BQ34" s="112">
        <v>0.64020683</v>
      </c>
      <c r="BR34" s="113">
        <f t="shared" si="27"/>
        <v>3.2010341500000004E-2</v>
      </c>
      <c r="BS34" s="114">
        <f>RANK(BT34,BT7:BT44)</f>
        <v>20</v>
      </c>
      <c r="BT34" s="115">
        <v>0.63734633319203038</v>
      </c>
      <c r="BU34" s="116">
        <f t="shared" si="28"/>
        <v>0.15933658329800759</v>
      </c>
      <c r="BV34" s="111">
        <f>RANK(BW34,BW7:BW44)</f>
        <v>36</v>
      </c>
      <c r="BW34" s="112">
        <v>0.11046511627906971</v>
      </c>
      <c r="BX34" s="113">
        <f t="shared" si="29"/>
        <v>3.3139534883720914E-2</v>
      </c>
      <c r="BY34" s="114">
        <f>RANK(BZ34,BZ7:BZ44)</f>
        <v>3</v>
      </c>
      <c r="BZ34" s="115">
        <v>0.96141100000000002</v>
      </c>
      <c r="CA34" s="116">
        <f t="shared" si="30"/>
        <v>4.8070550000000004E-2</v>
      </c>
      <c r="CB34" s="111">
        <f>RANK(CC34,CC7:CC44)</f>
        <v>6</v>
      </c>
      <c r="CC34" s="112">
        <v>0.68053006920275161</v>
      </c>
      <c r="CD34" s="113">
        <f t="shared" si="0"/>
        <v>6.8053006920275161E-2</v>
      </c>
      <c r="CE34" s="118">
        <f t="shared" si="1"/>
        <v>0.34061001660200368</v>
      </c>
      <c r="CF34" s="119">
        <f>RANK(CE34,CE7:CE44)</f>
        <v>25</v>
      </c>
      <c r="CG34" s="120">
        <v>0.98694410787315112</v>
      </c>
      <c r="CH34" s="121">
        <f t="shared" si="31"/>
        <v>0.24673602696828778</v>
      </c>
      <c r="CI34" s="122">
        <f>RANK(CG34,CG7:CG44)</f>
        <v>2</v>
      </c>
      <c r="CJ34" s="127">
        <f t="shared" si="2"/>
        <v>0.58734604357029152</v>
      </c>
      <c r="CK34" s="128">
        <f>RANK(CJ34,CJ7:CJ44)</f>
        <v>9</v>
      </c>
      <c r="CM34" s="110" t="s">
        <v>225</v>
      </c>
      <c r="CN34" s="111">
        <f>RANK(CO34,CO7:CO44)</f>
        <v>13</v>
      </c>
      <c r="CO34" s="112">
        <v>0.64020683</v>
      </c>
      <c r="CP34" s="113">
        <f t="shared" si="32"/>
        <v>0</v>
      </c>
      <c r="CQ34" s="114">
        <f>RANK(CR34,CR7:CR44)</f>
        <v>20</v>
      </c>
      <c r="CR34" s="115">
        <v>0.63734633319203038</v>
      </c>
      <c r="CS34" s="116">
        <f t="shared" si="33"/>
        <v>0.15933658329800759</v>
      </c>
      <c r="CT34" s="111">
        <f>RANK(CU34,CU7:CU44)</f>
        <v>36</v>
      </c>
      <c r="CU34" s="112">
        <v>0.11046511627906971</v>
      </c>
      <c r="CV34" s="113">
        <f t="shared" si="34"/>
        <v>3.86627906976744E-2</v>
      </c>
      <c r="CW34" s="114">
        <f>RANK(CX34,CX7:CX44)</f>
        <v>3</v>
      </c>
      <c r="CX34" s="115">
        <v>0.96141100000000002</v>
      </c>
      <c r="CY34" s="116">
        <f t="shared" si="35"/>
        <v>0</v>
      </c>
      <c r="CZ34" s="111">
        <f>RANK(DA34,DA7:DA44)</f>
        <v>6</v>
      </c>
      <c r="DA34" s="112">
        <v>0.68053006920275161</v>
      </c>
      <c r="DB34" s="113">
        <f t="shared" si="36"/>
        <v>0.10207951038041274</v>
      </c>
      <c r="DC34" s="117">
        <f t="shared" si="3"/>
        <v>0.30007888437609476</v>
      </c>
      <c r="DD34" s="119">
        <f>RANK(DC34,DC7:DC44)</f>
        <v>30</v>
      </c>
      <c r="DE34" s="120">
        <v>0.98694410787315112</v>
      </c>
      <c r="DF34" s="121">
        <f t="shared" si="37"/>
        <v>0.24673602696828778</v>
      </c>
      <c r="DG34" s="122">
        <f>RANK(DE34,DE7:DE44)</f>
        <v>2</v>
      </c>
      <c r="DH34" s="127">
        <f t="shared" si="4"/>
        <v>0.54681491134438254</v>
      </c>
      <c r="DI34" s="128">
        <f>RANK(DH34,DH7:DH44)</f>
        <v>13</v>
      </c>
    </row>
    <row r="35" spans="1:113" ht="15.25" x14ac:dyDescent="0.85">
      <c r="A35" s="72" t="s">
        <v>29</v>
      </c>
      <c r="B35" s="78">
        <v>0.55879999999999996</v>
      </c>
      <c r="C35" s="79">
        <f t="shared" si="5"/>
        <v>1.5252973548730694E-2</v>
      </c>
      <c r="D35" s="78">
        <f>RANK(C35,C7:C44)</f>
        <v>32</v>
      </c>
      <c r="E35" s="82">
        <v>0.44159999999999999</v>
      </c>
      <c r="F35" s="76">
        <f t="shared" si="6"/>
        <v>1.5769944341372916E-3</v>
      </c>
      <c r="G35" s="75">
        <f>RANK(F35,F7:F44)</f>
        <v>33</v>
      </c>
      <c r="H35" s="84">
        <v>0.46820000000000001</v>
      </c>
      <c r="I35" s="79">
        <f t="shared" si="7"/>
        <v>2.997214484679666E-3</v>
      </c>
      <c r="J35" s="78">
        <f>RANK(I35,I7:I44)</f>
        <v>32</v>
      </c>
      <c r="K35" s="82">
        <v>0.65349999999999997</v>
      </c>
      <c r="L35" s="76">
        <f t="shared" si="8"/>
        <v>5.7708565072302556E-3</v>
      </c>
      <c r="M35" s="75">
        <f>RANK(L35,L7:L44)</f>
        <v>27</v>
      </c>
      <c r="N35" s="84">
        <v>0.68869999999999998</v>
      </c>
      <c r="O35" s="79">
        <f t="shared" si="9"/>
        <v>7.0841320553780606E-3</v>
      </c>
      <c r="P35" s="78">
        <f>RANK(O35,O7:O44)</f>
        <v>22</v>
      </c>
      <c r="Q35" s="82">
        <v>0.60489999999999999</v>
      </c>
      <c r="R35" s="76">
        <f t="shared" si="10"/>
        <v>5.8691265494378786E-3</v>
      </c>
      <c r="S35" s="75">
        <f>RANK(R35,R7:R44)</f>
        <v>29</v>
      </c>
      <c r="T35" s="84">
        <v>0.66839999999999999</v>
      </c>
      <c r="U35" s="79">
        <f t="shared" si="11"/>
        <v>6.4395538136870671E-3</v>
      </c>
      <c r="V35" s="78">
        <f>RANK(U35,U7:U44)</f>
        <v>35</v>
      </c>
      <c r="W35" s="82">
        <v>0.44090000000000001</v>
      </c>
      <c r="X35" s="76">
        <f t="shared" si="12"/>
        <v>1.7069767441860468E-2</v>
      </c>
      <c r="Y35" s="75">
        <f>RANK(X35,X7:X44)</f>
        <v>31</v>
      </c>
      <c r="Z35" s="84">
        <v>0.64400000000000002</v>
      </c>
      <c r="AA35" s="79">
        <f t="shared" si="13"/>
        <v>1.3245156482861406E-2</v>
      </c>
      <c r="AB35" s="78">
        <f>RANK(AA35,AA7:AA44)</f>
        <v>27</v>
      </c>
      <c r="AC35" s="82">
        <v>0.84850000000000003</v>
      </c>
      <c r="AD35" s="76">
        <f t="shared" si="14"/>
        <v>3.3564814814814818E-2</v>
      </c>
      <c r="AE35" s="75">
        <f>RANK(AD35,AD7:AD44)</f>
        <v>19</v>
      </c>
      <c r="AF35" s="84">
        <v>0.61890000000000001</v>
      </c>
      <c r="AG35" s="79">
        <f t="shared" si="15"/>
        <v>2.8749003984063753E-2</v>
      </c>
      <c r="AH35" s="78">
        <f>RANK(AG35,AG7:AG44)</f>
        <v>32</v>
      </c>
      <c r="AI35" s="82">
        <v>0.46939999999999998</v>
      </c>
      <c r="AJ35" s="76">
        <f t="shared" si="16"/>
        <v>2.9286173633440514E-2</v>
      </c>
      <c r="AK35" s="75">
        <f>RANK(AJ35,AJ7:AJ44)</f>
        <v>35</v>
      </c>
      <c r="AL35" s="84">
        <v>0.5383</v>
      </c>
      <c r="AM35" s="79">
        <f t="shared" si="17"/>
        <v>2.4507618831021146E-2</v>
      </c>
      <c r="AN35" s="78">
        <f>RANK(AM35,AM7:AM44)</f>
        <v>32</v>
      </c>
      <c r="AO35" s="82">
        <v>0.4899</v>
      </c>
      <c r="AP35" s="76">
        <f t="shared" si="18"/>
        <v>1.8523985239852395E-2</v>
      </c>
      <c r="AQ35" s="75">
        <f>RANK(AP35,AP7:AP44)</f>
        <v>35</v>
      </c>
      <c r="AR35" s="84">
        <v>0.39119999999999999</v>
      </c>
      <c r="AS35" s="79">
        <f t="shared" si="19"/>
        <v>3.6310063463281957E-3</v>
      </c>
      <c r="AT35" s="78">
        <f>RANK(AS35,AS7:AS44)</f>
        <v>35</v>
      </c>
      <c r="AU35" s="82">
        <v>0.38190000000000002</v>
      </c>
      <c r="AV35" s="76">
        <f t="shared" si="20"/>
        <v>1.0995607613469988E-2</v>
      </c>
      <c r="AW35" s="75">
        <f>RANK(AV35,AV7:AV44)</f>
        <v>33</v>
      </c>
      <c r="AX35" s="84">
        <v>0.1585</v>
      </c>
      <c r="AY35" s="79">
        <f t="shared" si="21"/>
        <v>4.2066084314470183E-2</v>
      </c>
      <c r="AZ35" s="78">
        <f>RANK(AY35,AY7:AY44)</f>
        <v>29</v>
      </c>
      <c r="BA35" s="82">
        <v>0.1757</v>
      </c>
      <c r="BB35" s="76">
        <f t="shared" si="22"/>
        <v>1.6050670640834572E-2</v>
      </c>
      <c r="BC35" s="75">
        <f>RANK(BB35,BB7:BB44)</f>
        <v>18</v>
      </c>
      <c r="BD35" s="84">
        <v>0.4718</v>
      </c>
      <c r="BE35" s="79">
        <f t="shared" si="23"/>
        <v>1.5346534653465346E-2</v>
      </c>
      <c r="BF35" s="78">
        <f>RANK(BE35,BE7:BE44)</f>
        <v>25</v>
      </c>
      <c r="BG35" s="82">
        <v>7.4800000000000005E-2</v>
      </c>
      <c r="BH35" s="76">
        <f t="shared" si="24"/>
        <v>3.3405875952121876E-2</v>
      </c>
      <c r="BI35" s="75">
        <f>RANK(BH35,BH7:BH44)</f>
        <v>18</v>
      </c>
      <c r="BJ35" s="101">
        <f t="shared" si="25"/>
        <v>0.33143315134188561</v>
      </c>
      <c r="BK35" s="103">
        <f t="shared" si="26"/>
        <v>0.24190332890685973</v>
      </c>
      <c r="BL35" s="104">
        <f>RANK(BJ35,BJ7:BJ44)</f>
        <v>34</v>
      </c>
      <c r="BO35" s="110" t="s">
        <v>226</v>
      </c>
      <c r="BP35" s="111">
        <f>RANK(BQ35,BQ7:BQ44)</f>
        <v>2</v>
      </c>
      <c r="BQ35" s="112">
        <v>0.95656364000000005</v>
      </c>
      <c r="BR35" s="113">
        <f t="shared" si="27"/>
        <v>4.7828182000000004E-2</v>
      </c>
      <c r="BS35" s="114">
        <f>RANK(BT35,BT7:BT44)</f>
        <v>13</v>
      </c>
      <c r="BT35" s="115">
        <v>0.73505722763882986</v>
      </c>
      <c r="BU35" s="116">
        <f t="shared" si="28"/>
        <v>0.18376430690970746</v>
      </c>
      <c r="BV35" s="111">
        <f>RANK(BW35,BW7:BW44)</f>
        <v>29</v>
      </c>
      <c r="BW35" s="112">
        <v>0.28488372093023251</v>
      </c>
      <c r="BX35" s="113">
        <f t="shared" si="29"/>
        <v>8.5465116279069747E-2</v>
      </c>
      <c r="BY35" s="114">
        <f>RANK(BZ35,BZ7:BZ44)</f>
        <v>25</v>
      </c>
      <c r="BZ35" s="115">
        <v>0.31317899999999999</v>
      </c>
      <c r="CA35" s="116">
        <f t="shared" si="30"/>
        <v>1.5658950000000001E-2</v>
      </c>
      <c r="CB35" s="111">
        <f>RANK(CC35,CC7:CC44)</f>
        <v>36</v>
      </c>
      <c r="CC35" s="112">
        <v>8.6685368640895433E-2</v>
      </c>
      <c r="CD35" s="113">
        <f t="shared" si="0"/>
        <v>8.668536864089544E-3</v>
      </c>
      <c r="CE35" s="118">
        <f t="shared" si="1"/>
        <v>0.34138509205286677</v>
      </c>
      <c r="CF35" s="119">
        <f>RANK(CE35,CE7:CE44)</f>
        <v>24</v>
      </c>
      <c r="CG35" s="120">
        <v>0.21452388946621434</v>
      </c>
      <c r="CH35" s="121">
        <f t="shared" si="31"/>
        <v>5.3630972366553585E-2</v>
      </c>
      <c r="CI35" s="122">
        <f>RANK(CG35,CG7:CG44)</f>
        <v>34</v>
      </c>
      <c r="CJ35" s="127">
        <f t="shared" si="2"/>
        <v>0.39501606441942033</v>
      </c>
      <c r="CK35" s="128">
        <f>RANK(CJ35,CJ7:CJ44)</f>
        <v>32</v>
      </c>
      <c r="CM35" s="110" t="s">
        <v>226</v>
      </c>
      <c r="CN35" s="111">
        <f>RANK(CO35,CO7:CO44)</f>
        <v>2</v>
      </c>
      <c r="CO35" s="112">
        <v>0.95656364000000005</v>
      </c>
      <c r="CP35" s="113">
        <f t="shared" si="32"/>
        <v>0</v>
      </c>
      <c r="CQ35" s="114">
        <f>RANK(CR35,CR7:CR44)</f>
        <v>13</v>
      </c>
      <c r="CR35" s="115">
        <v>0.73505722763882986</v>
      </c>
      <c r="CS35" s="116">
        <f t="shared" si="33"/>
        <v>0.18376430690970746</v>
      </c>
      <c r="CT35" s="111">
        <f>RANK(CU35,CU7:CU44)</f>
        <v>29</v>
      </c>
      <c r="CU35" s="112">
        <v>0.28488372093023251</v>
      </c>
      <c r="CV35" s="113">
        <f t="shared" si="34"/>
        <v>9.9709302325581367E-2</v>
      </c>
      <c r="CW35" s="114">
        <f>RANK(CX35,CX7:CX44)</f>
        <v>25</v>
      </c>
      <c r="CX35" s="115">
        <v>0.31317899999999999</v>
      </c>
      <c r="CY35" s="116">
        <f t="shared" si="35"/>
        <v>0</v>
      </c>
      <c r="CZ35" s="111">
        <f>RANK(DA35,DA7:DA44)</f>
        <v>36</v>
      </c>
      <c r="DA35" s="112">
        <v>8.6685368640895433E-2</v>
      </c>
      <c r="DB35" s="113">
        <f t="shared" si="36"/>
        <v>1.3002805296134314E-2</v>
      </c>
      <c r="DC35" s="117">
        <f t="shared" si="3"/>
        <v>0.29647641453142315</v>
      </c>
      <c r="DD35" s="119">
        <f>RANK(DC35,DC7:DC44)</f>
        <v>32</v>
      </c>
      <c r="DE35" s="120">
        <v>0.21452388946621434</v>
      </c>
      <c r="DF35" s="121">
        <f t="shared" si="37"/>
        <v>5.3630972366553585E-2</v>
      </c>
      <c r="DG35" s="122">
        <f>RANK(DE35,DE7:DE44)</f>
        <v>34</v>
      </c>
      <c r="DH35" s="127">
        <f t="shared" si="4"/>
        <v>0.35010738689797671</v>
      </c>
      <c r="DI35" s="128">
        <f>RANK(DH35,DH7:DH44)</f>
        <v>36</v>
      </c>
    </row>
    <row r="36" spans="1:113" ht="15.25" x14ac:dyDescent="0.85">
      <c r="A36" s="72" t="s">
        <v>151</v>
      </c>
      <c r="B36" s="78">
        <v>0.30819999999999997</v>
      </c>
      <c r="C36" s="79">
        <f t="shared" si="5"/>
        <v>1.9066216935913368E-3</v>
      </c>
      <c r="D36" s="78">
        <f>RANK(C36,C7:C44)</f>
        <v>37</v>
      </c>
      <c r="E36" s="82">
        <v>0.4743</v>
      </c>
      <c r="F36" s="76">
        <f t="shared" si="6"/>
        <v>2.3353432282003715E-3</v>
      </c>
      <c r="G36" s="75">
        <f>RANK(F36,F7:F44)</f>
        <v>28</v>
      </c>
      <c r="H36" s="84">
        <v>0.48099999999999998</v>
      </c>
      <c r="I36" s="79">
        <f t="shared" si="7"/>
        <v>3.3537604456824509E-3</v>
      </c>
      <c r="J36" s="78">
        <f>RANK(I36,I7:I44)</f>
        <v>31</v>
      </c>
      <c r="K36" s="82">
        <v>0.5877</v>
      </c>
      <c r="L36" s="76">
        <f t="shared" si="8"/>
        <v>4.3070077864293659E-3</v>
      </c>
      <c r="M36" s="75">
        <f>RANK(L36,L7:L44)</f>
        <v>31</v>
      </c>
      <c r="N36" s="84">
        <v>0.54930000000000001</v>
      </c>
      <c r="O36" s="79">
        <f t="shared" si="9"/>
        <v>4.1150159744408939E-3</v>
      </c>
      <c r="P36" s="78">
        <f>RANK(O36,O7:O44)</f>
        <v>34</v>
      </c>
      <c r="Q36" s="82">
        <v>0.50349999999999995</v>
      </c>
      <c r="R36" s="76">
        <f t="shared" si="10"/>
        <v>2.9460939752089929E-3</v>
      </c>
      <c r="S36" s="75">
        <f>RANK(R36,R7:R44)</f>
        <v>35</v>
      </c>
      <c r="T36" s="84">
        <v>0.6109</v>
      </c>
      <c r="U36" s="79">
        <f t="shared" si="11"/>
        <v>2.9725655712993676E-3</v>
      </c>
      <c r="V36" s="78">
        <f>RANK(U36,U7:U44)</f>
        <v>36</v>
      </c>
      <c r="W36" s="82">
        <v>0.43530000000000002</v>
      </c>
      <c r="X36" s="76">
        <f t="shared" si="12"/>
        <v>1.5767441860465123E-2</v>
      </c>
      <c r="Y36" s="75">
        <f>RANK(X36,X7:X44)</f>
        <v>32</v>
      </c>
      <c r="Z36" s="84">
        <v>0.71930000000000005</v>
      </c>
      <c r="AA36" s="79">
        <f t="shared" si="13"/>
        <v>2.7272727272727282E-2</v>
      </c>
      <c r="AB36" s="78">
        <f>RANK(AA36,AA7:AA44)</f>
        <v>19</v>
      </c>
      <c r="AC36" s="82">
        <v>0.87609999999999999</v>
      </c>
      <c r="AD36" s="76">
        <f t="shared" si="14"/>
        <v>4.1550925925925929E-2</v>
      </c>
      <c r="AE36" s="75">
        <f>RANK(AD36,AD7:AD44)</f>
        <v>9</v>
      </c>
      <c r="AF36" s="84">
        <v>0.56020000000000003</v>
      </c>
      <c r="AG36" s="79">
        <f t="shared" si="15"/>
        <v>1.6276228419654724E-2</v>
      </c>
      <c r="AH36" s="78">
        <f>RANK(AG36,AG7:AG44)</f>
        <v>35</v>
      </c>
      <c r="AI36" s="82">
        <v>0.67530000000000001</v>
      </c>
      <c r="AJ36" s="76">
        <f t="shared" si="16"/>
        <v>5.5768488745980706E-2</v>
      </c>
      <c r="AK36" s="75">
        <f>RANK(AJ36,AJ7:AJ44)</f>
        <v>20</v>
      </c>
      <c r="AL36" s="84">
        <v>0.50260000000000005</v>
      </c>
      <c r="AM36" s="79">
        <f t="shared" si="17"/>
        <v>1.8012281100750517E-2</v>
      </c>
      <c r="AN36" s="78">
        <f>RANK(AM36,AM7:AM44)</f>
        <v>34</v>
      </c>
      <c r="AO36" s="82">
        <v>0.75570000000000004</v>
      </c>
      <c r="AP36" s="76">
        <f t="shared" si="18"/>
        <v>8.3911439114391154E-2</v>
      </c>
      <c r="AQ36" s="75">
        <f>RANK(AP36,AP7:AP44)</f>
        <v>19</v>
      </c>
      <c r="AR36" s="84">
        <v>0.3548</v>
      </c>
      <c r="AS36" s="79">
        <f t="shared" si="19"/>
        <v>1.1559383499546701E-3</v>
      </c>
      <c r="AT36" s="78">
        <f>RANK(AS36,AS7:AS44)</f>
        <v>36</v>
      </c>
      <c r="AU36" s="82">
        <v>0.23169999999999999</v>
      </c>
      <c r="AV36" s="76">
        <f t="shared" si="20"/>
        <v>0</v>
      </c>
      <c r="AW36" s="75">
        <f>RANK(AV36,AV7:AV44)</f>
        <v>38</v>
      </c>
      <c r="AX36" s="84">
        <v>8.2100000000000006E-2</v>
      </c>
      <c r="AY36" s="79">
        <f t="shared" si="21"/>
        <v>7.246486897075583E-3</v>
      </c>
      <c r="AZ36" s="78">
        <f>RANK(AY36,AY7:AY44)</f>
        <v>37</v>
      </c>
      <c r="BA36" s="82">
        <v>0.10390000000000001</v>
      </c>
      <c r="BB36" s="76">
        <f t="shared" si="22"/>
        <v>0</v>
      </c>
      <c r="BC36" s="75">
        <f>RANK(BB36,BB7:BB44)</f>
        <v>38</v>
      </c>
      <c r="BD36" s="84">
        <v>0.38119999999999998</v>
      </c>
      <c r="BE36" s="79">
        <f t="shared" si="23"/>
        <v>1.7551755175517535E-3</v>
      </c>
      <c r="BF36" s="78">
        <f>RANK(BE36,BE7:BE44)</f>
        <v>37</v>
      </c>
      <c r="BG36" s="82">
        <v>6.9500000000000006E-2</v>
      </c>
      <c r="BH36" s="76">
        <f t="shared" si="24"/>
        <v>2.7638737758433087E-2</v>
      </c>
      <c r="BI36" s="75">
        <f>RANK(BH36,BH7:BH44)</f>
        <v>22</v>
      </c>
      <c r="BJ36" s="101">
        <f t="shared" si="25"/>
        <v>0.31829227963776324</v>
      </c>
      <c r="BK36" s="103">
        <f t="shared" si="26"/>
        <v>0.21883415282185989</v>
      </c>
      <c r="BL36" s="104">
        <f>RANK(BJ36,BJ7:BJ44)</f>
        <v>36</v>
      </c>
      <c r="BO36" s="110" t="s">
        <v>151</v>
      </c>
      <c r="BP36" s="111">
        <f>RANK(BQ36,BQ7:BQ44)</f>
        <v>1</v>
      </c>
      <c r="BQ36" s="112">
        <v>1</v>
      </c>
      <c r="BR36" s="113">
        <f t="shared" si="27"/>
        <v>0.05</v>
      </c>
      <c r="BS36" s="114">
        <f>RANK(BT36,BT7:BT44)</f>
        <v>29</v>
      </c>
      <c r="BT36" s="115">
        <v>0.54196693514200911</v>
      </c>
      <c r="BU36" s="116">
        <f t="shared" si="28"/>
        <v>0.13549173378550228</v>
      </c>
      <c r="BV36" s="111">
        <f>RANK(BW36,BW7:BW44)</f>
        <v>5</v>
      </c>
      <c r="BW36" s="112">
        <v>0.59883720930232553</v>
      </c>
      <c r="BX36" s="113">
        <f t="shared" si="29"/>
        <v>0.17965116279069765</v>
      </c>
      <c r="BY36" s="114">
        <f>RANK(BZ36,BZ7:BZ44)</f>
        <v>15</v>
      </c>
      <c r="BZ36" s="115">
        <v>0.64702400000000004</v>
      </c>
      <c r="CA36" s="116">
        <f t="shared" si="30"/>
        <v>3.2351200000000004E-2</v>
      </c>
      <c r="CB36" s="111">
        <f>RANK(CC36,CC7:CC44)</f>
        <v>8</v>
      </c>
      <c r="CC36" s="112">
        <v>0.61372980303881108</v>
      </c>
      <c r="CD36" s="113">
        <f t="shared" si="0"/>
        <v>6.1372980303881108E-2</v>
      </c>
      <c r="CE36" s="118">
        <f t="shared" si="1"/>
        <v>0.45886707688008105</v>
      </c>
      <c r="CF36" s="119">
        <f>RANK(CE36,CE7:CE44)</f>
        <v>6</v>
      </c>
      <c r="CG36" s="120">
        <v>0.56225982591982071</v>
      </c>
      <c r="CH36" s="121">
        <f t="shared" si="31"/>
        <v>0.14056495647995518</v>
      </c>
      <c r="CI36" s="122">
        <f>RANK(CG36,CG7:CG44)</f>
        <v>15</v>
      </c>
      <c r="CJ36" s="127">
        <f t="shared" si="2"/>
        <v>0.59943203336003625</v>
      </c>
      <c r="CK36" s="128">
        <f>RANK(CJ36,CJ7:CJ44)</f>
        <v>7</v>
      </c>
      <c r="CM36" s="110" t="s">
        <v>151</v>
      </c>
      <c r="CN36" s="111">
        <f>RANK(CO36,CO7:CO44)</f>
        <v>1</v>
      </c>
      <c r="CO36" s="112">
        <v>1</v>
      </c>
      <c r="CP36" s="113">
        <f t="shared" si="32"/>
        <v>0</v>
      </c>
      <c r="CQ36" s="114">
        <f>RANK(CR36,CR7:CR44)</f>
        <v>29</v>
      </c>
      <c r="CR36" s="115">
        <v>0.54196693514200911</v>
      </c>
      <c r="CS36" s="116">
        <f t="shared" si="33"/>
        <v>0.13549173378550228</v>
      </c>
      <c r="CT36" s="111">
        <f>RANK(CU36,CU7:CU44)</f>
        <v>5</v>
      </c>
      <c r="CU36" s="112">
        <v>0.59883720930232553</v>
      </c>
      <c r="CV36" s="113">
        <f t="shared" si="34"/>
        <v>0.20959302325581392</v>
      </c>
      <c r="CW36" s="114">
        <f>RANK(CX36,CX7:CX44)</f>
        <v>15</v>
      </c>
      <c r="CX36" s="115">
        <v>0.64702400000000004</v>
      </c>
      <c r="CY36" s="116">
        <f t="shared" si="35"/>
        <v>0</v>
      </c>
      <c r="CZ36" s="111">
        <f>RANK(DA36,DA7:DA44)</f>
        <v>8</v>
      </c>
      <c r="DA36" s="112">
        <v>0.61372980303881108</v>
      </c>
      <c r="DB36" s="113">
        <f t="shared" si="36"/>
        <v>9.2059470455821663E-2</v>
      </c>
      <c r="DC36" s="117">
        <f t="shared" si="3"/>
        <v>0.43714422749713788</v>
      </c>
      <c r="DD36" s="119">
        <f>RANK(DC36,DC7:DC44)</f>
        <v>8</v>
      </c>
      <c r="DE36" s="120">
        <v>0.56225982591982071</v>
      </c>
      <c r="DF36" s="121">
        <f t="shared" si="37"/>
        <v>0.14056495647995518</v>
      </c>
      <c r="DG36" s="122">
        <f>RANK(DE36,DE7:DE44)</f>
        <v>15</v>
      </c>
      <c r="DH36" s="127">
        <f t="shared" si="4"/>
        <v>0.57770918397709303</v>
      </c>
      <c r="DI36" s="128">
        <f>RANK(DH36,DH7:DH44)</f>
        <v>9</v>
      </c>
    </row>
    <row r="37" spans="1:113" ht="15.25" x14ac:dyDescent="0.85">
      <c r="A37" s="72" t="s">
        <v>19</v>
      </c>
      <c r="B37" s="78">
        <v>0.58350000000000002</v>
      </c>
      <c r="C37" s="79">
        <f t="shared" si="5"/>
        <v>1.6568436002130305E-2</v>
      </c>
      <c r="D37" s="78">
        <f>RANK(C37,C7:C44)</f>
        <v>29</v>
      </c>
      <c r="E37" s="82">
        <v>0.47349999999999998</v>
      </c>
      <c r="F37" s="76">
        <f t="shared" si="6"/>
        <v>2.3167903525046383E-3</v>
      </c>
      <c r="G37" s="75">
        <f>RANK(F37,F7:F44)</f>
        <v>29</v>
      </c>
      <c r="H37" s="84">
        <v>0.45</v>
      </c>
      <c r="I37" s="79">
        <f t="shared" si="7"/>
        <v>2.4902506963788307E-3</v>
      </c>
      <c r="J37" s="78">
        <f>RANK(I37,I7:I44)</f>
        <v>35</v>
      </c>
      <c r="K37" s="82">
        <v>0.58109999999999995</v>
      </c>
      <c r="L37" s="76">
        <f t="shared" si="8"/>
        <v>4.160177975528364E-3</v>
      </c>
      <c r="M37" s="75">
        <f>RANK(L37,L7:L44)</f>
        <v>33</v>
      </c>
      <c r="N37" s="84">
        <v>0.59140000000000004</v>
      </c>
      <c r="O37" s="79">
        <f t="shared" si="9"/>
        <v>5.0117145899893512E-3</v>
      </c>
      <c r="P37" s="78">
        <f>RANK(O37,O7:O44)</f>
        <v>30</v>
      </c>
      <c r="Q37" s="82">
        <v>0.54469999999999996</v>
      </c>
      <c r="R37" s="76">
        <f t="shared" si="10"/>
        <v>4.1337561256846343E-3</v>
      </c>
      <c r="S37" s="75">
        <f>RANK(R37,R7:R44)</f>
        <v>32</v>
      </c>
      <c r="T37" s="84">
        <v>0.68269999999999997</v>
      </c>
      <c r="U37" s="79">
        <f t="shared" si="11"/>
        <v>7.3017787157069634E-3</v>
      </c>
      <c r="V37" s="78">
        <f>RANK(U37,U7:U44)</f>
        <v>33</v>
      </c>
      <c r="W37" s="82">
        <v>0.36749999999999999</v>
      </c>
      <c r="X37" s="76">
        <f t="shared" si="12"/>
        <v>0</v>
      </c>
      <c r="Y37" s="75">
        <f>RANK(X37,X7:X44)</f>
        <v>38</v>
      </c>
      <c r="Z37" s="84">
        <v>0.69310000000000005</v>
      </c>
      <c r="AA37" s="79">
        <f t="shared" si="13"/>
        <v>2.2391952309985107E-2</v>
      </c>
      <c r="AB37" s="78">
        <f>RANK(AA37,AA7:AA44)</f>
        <v>22</v>
      </c>
      <c r="AC37" s="82">
        <v>0.872</v>
      </c>
      <c r="AD37" s="76">
        <f t="shared" si="14"/>
        <v>4.0364583333333336E-2</v>
      </c>
      <c r="AE37" s="75">
        <f>RANK(AD37,AD7:AD44)</f>
        <v>11</v>
      </c>
      <c r="AF37" s="84">
        <v>0.53890000000000005</v>
      </c>
      <c r="AG37" s="79">
        <f t="shared" si="15"/>
        <v>1.17503320053121E-2</v>
      </c>
      <c r="AH37" s="78">
        <f>RANK(AG37,AG7:AG44)</f>
        <v>36</v>
      </c>
      <c r="AI37" s="82">
        <v>0.45440000000000003</v>
      </c>
      <c r="AJ37" s="76">
        <f t="shared" si="16"/>
        <v>2.7356913183279749E-2</v>
      </c>
      <c r="AK37" s="75">
        <f>RANK(AJ37,AJ7:AJ44)</f>
        <v>37</v>
      </c>
      <c r="AL37" s="84">
        <v>0.40360000000000001</v>
      </c>
      <c r="AM37" s="79">
        <f t="shared" si="17"/>
        <v>0</v>
      </c>
      <c r="AN37" s="78">
        <f>RANK(AM37,AM7:AM44)</f>
        <v>38</v>
      </c>
      <c r="AO37" s="82">
        <v>0.41460000000000002</v>
      </c>
      <c r="AP37" s="76">
        <f t="shared" si="18"/>
        <v>0</v>
      </c>
      <c r="AQ37" s="75">
        <f>RANK(AP37,AP7:AP44)</f>
        <v>38</v>
      </c>
      <c r="AR37" s="84">
        <v>0.48749999999999999</v>
      </c>
      <c r="AS37" s="79">
        <f t="shared" si="19"/>
        <v>1.0179057116953761E-2</v>
      </c>
      <c r="AT37" s="78">
        <f>RANK(AS37,AS7:AS44)</f>
        <v>29</v>
      </c>
      <c r="AU37" s="82">
        <v>0.3841</v>
      </c>
      <c r="AV37" s="76">
        <f t="shared" si="20"/>
        <v>1.115666178623719E-2</v>
      </c>
      <c r="AW37" s="75">
        <f>RANK(AV37,AV7:AV44)</f>
        <v>32</v>
      </c>
      <c r="AX37" s="84">
        <v>0.1429</v>
      </c>
      <c r="AY37" s="79">
        <f t="shared" si="21"/>
        <v>3.4956323585263953E-2</v>
      </c>
      <c r="AZ37" s="78">
        <f>RANK(AY37,AY7:AY44)</f>
        <v>32</v>
      </c>
      <c r="BA37" s="82">
        <v>0.1206</v>
      </c>
      <c r="BB37" s="76">
        <f t="shared" si="22"/>
        <v>3.7332339791356171E-3</v>
      </c>
      <c r="BC37" s="75">
        <f>RANK(BB37,BB7:BB44)</f>
        <v>35</v>
      </c>
      <c r="BD37" s="84">
        <v>0.47320000000000001</v>
      </c>
      <c r="BE37" s="79">
        <f t="shared" si="23"/>
        <v>1.555655565556556E-2</v>
      </c>
      <c r="BF37" s="78">
        <f>RANK(BE37,BE7:BE44)</f>
        <v>23</v>
      </c>
      <c r="BG37" s="82">
        <v>0.13600000000000001</v>
      </c>
      <c r="BH37" s="76">
        <f t="shared" si="24"/>
        <v>0.1</v>
      </c>
      <c r="BI37" s="75">
        <f>RANK(BH37,BH7:BH44)</f>
        <v>1</v>
      </c>
      <c r="BJ37" s="101">
        <f t="shared" si="25"/>
        <v>0.3194285174129895</v>
      </c>
      <c r="BK37" s="103">
        <f t="shared" si="26"/>
        <v>0.22082885073089586</v>
      </c>
      <c r="BL37" s="104">
        <f>RANK(BJ37,BJ7:BJ44)</f>
        <v>35</v>
      </c>
      <c r="BO37" s="110" t="s">
        <v>227</v>
      </c>
      <c r="BP37" s="111">
        <f>RANK(BQ37,BQ7:BQ44)</f>
        <v>18</v>
      </c>
      <c r="BQ37" s="112">
        <v>0.54747471999999997</v>
      </c>
      <c r="BR37" s="113">
        <f t="shared" si="27"/>
        <v>2.7373735999999999E-2</v>
      </c>
      <c r="BS37" s="114">
        <f>RANK(BT37,BT7:BT44)</f>
        <v>35</v>
      </c>
      <c r="BT37" s="115">
        <v>0.42708774904620594</v>
      </c>
      <c r="BU37" s="116">
        <f t="shared" si="28"/>
        <v>0.10677193726155149</v>
      </c>
      <c r="BV37" s="111">
        <f>RANK(BW37,BW7:BW44)</f>
        <v>27</v>
      </c>
      <c r="BW37" s="112">
        <v>0.29651162790697672</v>
      </c>
      <c r="BX37" s="113">
        <f t="shared" si="29"/>
        <v>8.8953488372093006E-2</v>
      </c>
      <c r="BY37" s="114">
        <f>RANK(BZ37,BZ7:BZ44)</f>
        <v>20</v>
      </c>
      <c r="BZ37" s="115">
        <v>0.412829</v>
      </c>
      <c r="CA37" s="116">
        <f t="shared" si="30"/>
        <v>2.0641450000000002E-2</v>
      </c>
      <c r="CB37" s="111">
        <f>RANK(CC37,CC7:CC44)</f>
        <v>21</v>
      </c>
      <c r="CC37" s="112">
        <v>0.35635342490891253</v>
      </c>
      <c r="CD37" s="113">
        <f t="shared" si="0"/>
        <v>3.5635342490891252E-2</v>
      </c>
      <c r="CE37" s="118">
        <f t="shared" si="1"/>
        <v>0.27937595412453575</v>
      </c>
      <c r="CF37" s="119">
        <f>RANK(CE37,CE7:CE44)</f>
        <v>35</v>
      </c>
      <c r="CG37" s="120">
        <v>0.36060088877293306</v>
      </c>
      <c r="CH37" s="121">
        <f t="shared" si="31"/>
        <v>9.0150222193233265E-2</v>
      </c>
      <c r="CI37" s="122">
        <f>RANK(CG37,CG7:CG44)</f>
        <v>24</v>
      </c>
      <c r="CJ37" s="127">
        <f t="shared" si="2"/>
        <v>0.36952617631776902</v>
      </c>
      <c r="CK37" s="128">
        <f>RANK(CJ37,CJ7:CJ44)</f>
        <v>34</v>
      </c>
      <c r="CM37" s="110" t="s">
        <v>227</v>
      </c>
      <c r="CN37" s="111">
        <f>RANK(CO37,CO7:CO44)</f>
        <v>18</v>
      </c>
      <c r="CO37" s="112">
        <v>0.54747471999999997</v>
      </c>
      <c r="CP37" s="113">
        <f t="shared" si="32"/>
        <v>0</v>
      </c>
      <c r="CQ37" s="114">
        <f>RANK(CR37,CR7:CR44)</f>
        <v>35</v>
      </c>
      <c r="CR37" s="115">
        <v>0.42708774904620594</v>
      </c>
      <c r="CS37" s="116">
        <f t="shared" si="33"/>
        <v>0.10677193726155149</v>
      </c>
      <c r="CT37" s="111">
        <f>RANK(CU37,CU7:CU44)</f>
        <v>27</v>
      </c>
      <c r="CU37" s="112">
        <v>0.29651162790697672</v>
      </c>
      <c r="CV37" s="113">
        <f t="shared" si="34"/>
        <v>0.10377906976744185</v>
      </c>
      <c r="CW37" s="114">
        <f>RANK(CX37,CX7:CX44)</f>
        <v>20</v>
      </c>
      <c r="CX37" s="115">
        <v>0.412829</v>
      </c>
      <c r="CY37" s="116">
        <f t="shared" si="35"/>
        <v>0</v>
      </c>
      <c r="CZ37" s="111">
        <f>RANK(DA37,DA7:DA44)</f>
        <v>21</v>
      </c>
      <c r="DA37" s="112">
        <v>0.35635342490891253</v>
      </c>
      <c r="DB37" s="113">
        <f t="shared" si="36"/>
        <v>5.3453013736336881E-2</v>
      </c>
      <c r="DC37" s="117">
        <f t="shared" si="3"/>
        <v>0.26400402076533019</v>
      </c>
      <c r="DD37" s="119">
        <f>RANK(DC37,DC7:DC44)</f>
        <v>35</v>
      </c>
      <c r="DE37" s="120">
        <v>0.36060088877293306</v>
      </c>
      <c r="DF37" s="121">
        <f t="shared" si="37"/>
        <v>9.0150222193233265E-2</v>
      </c>
      <c r="DG37" s="122">
        <f>RANK(DE37,DE7:DE44)</f>
        <v>24</v>
      </c>
      <c r="DH37" s="127">
        <f t="shared" si="4"/>
        <v>0.35415424295856346</v>
      </c>
      <c r="DI37" s="128">
        <f>RANK(DH37,DH7:DH44)</f>
        <v>34</v>
      </c>
    </row>
    <row r="38" spans="1:113" ht="15.25" x14ac:dyDescent="0.85">
      <c r="A38" s="72" t="s">
        <v>14</v>
      </c>
      <c r="B38" s="78">
        <v>0.71519999999999995</v>
      </c>
      <c r="C38" s="79">
        <f t="shared" si="5"/>
        <v>2.3582460500621336E-2</v>
      </c>
      <c r="D38" s="78">
        <f>RANK(C38,C7:C44)</f>
        <v>9</v>
      </c>
      <c r="E38" s="82">
        <v>0.47349999999999998</v>
      </c>
      <c r="F38" s="76">
        <f t="shared" si="6"/>
        <v>2.3167903525046383E-3</v>
      </c>
      <c r="G38" s="75">
        <f>RANK(F38,F7:F44)</f>
        <v>29</v>
      </c>
      <c r="H38" s="84">
        <v>0.48530000000000001</v>
      </c>
      <c r="I38" s="79">
        <f t="shared" si="7"/>
        <v>3.4735376044568249E-3</v>
      </c>
      <c r="J38" s="78">
        <f>RANK(I38,I7:I44)</f>
        <v>30</v>
      </c>
      <c r="K38" s="82">
        <v>0.76890000000000003</v>
      </c>
      <c r="L38" s="76">
        <f t="shared" si="8"/>
        <v>8.3381535038932163E-3</v>
      </c>
      <c r="M38" s="75">
        <f>RANK(L38,L7:L44)</f>
        <v>6</v>
      </c>
      <c r="N38" s="84">
        <v>0.75480000000000003</v>
      </c>
      <c r="O38" s="79">
        <f t="shared" si="9"/>
        <v>8.492012779552716E-3</v>
      </c>
      <c r="P38" s="78">
        <f>RANK(O38,O7:O44)</f>
        <v>11</v>
      </c>
      <c r="Q38" s="82">
        <v>0.67349999999999999</v>
      </c>
      <c r="R38" s="76">
        <f t="shared" si="10"/>
        <v>7.8466416834822722E-3</v>
      </c>
      <c r="S38" s="75">
        <f>RANK(R38,R7:R44)</f>
        <v>9</v>
      </c>
      <c r="T38" s="84">
        <v>0.89329999999999998</v>
      </c>
      <c r="U38" s="79">
        <f t="shared" si="11"/>
        <v>0.02</v>
      </c>
      <c r="V38" s="78">
        <f>RANK(U38,U7:U44)</f>
        <v>1</v>
      </c>
      <c r="W38" s="82">
        <v>0.65639999999999998</v>
      </c>
      <c r="X38" s="76">
        <f t="shared" si="12"/>
        <v>6.7186046511627892E-2</v>
      </c>
      <c r="Y38" s="75">
        <f>RANK(X38,X7:X44)</f>
        <v>4</v>
      </c>
      <c r="Z38" s="84">
        <v>0.73529999999999995</v>
      </c>
      <c r="AA38" s="79">
        <f t="shared" si="13"/>
        <v>3.025335320417287E-2</v>
      </c>
      <c r="AB38" s="78">
        <f>RANK(AA38,AA7:AA44)</f>
        <v>11</v>
      </c>
      <c r="AC38" s="82">
        <v>0.85329999999999995</v>
      </c>
      <c r="AD38" s="76">
        <f t="shared" si="14"/>
        <v>3.4953703703703688E-2</v>
      </c>
      <c r="AE38" s="75">
        <f>RANK(AD38,AD7:AD44)</f>
        <v>18</v>
      </c>
      <c r="AF38" s="84">
        <v>0.67620000000000002</v>
      </c>
      <c r="AG38" s="79">
        <f t="shared" si="15"/>
        <v>4.0924302788844631E-2</v>
      </c>
      <c r="AH38" s="78">
        <f>RANK(AG38,AG7:AG44)</f>
        <v>26</v>
      </c>
      <c r="AI38" s="82">
        <v>0.8256</v>
      </c>
      <c r="AJ38" s="76">
        <f t="shared" si="16"/>
        <v>7.5099678456591643E-2</v>
      </c>
      <c r="AK38" s="75">
        <f>RANK(AJ38,AJ7:AJ44)</f>
        <v>8</v>
      </c>
      <c r="AL38" s="84">
        <v>0.69040000000000001</v>
      </c>
      <c r="AM38" s="79">
        <f t="shared" si="17"/>
        <v>5.2181032522174209E-2</v>
      </c>
      <c r="AN38" s="78">
        <f>RANK(AM38,AM7:AM44)</f>
        <v>21</v>
      </c>
      <c r="AO38" s="82">
        <v>0.90129999999999999</v>
      </c>
      <c r="AP38" s="76">
        <f t="shared" si="18"/>
        <v>0.11972939729397294</v>
      </c>
      <c r="AQ38" s="75">
        <f>RANK(AP38,AP7:AP44)</f>
        <v>2</v>
      </c>
      <c r="AR38" s="84">
        <v>0.74299999999999999</v>
      </c>
      <c r="AS38" s="79">
        <f t="shared" si="19"/>
        <v>2.7552130553037169E-2</v>
      </c>
      <c r="AT38" s="78">
        <f>RANK(AS38,AS7:AS44)</f>
        <v>2</v>
      </c>
      <c r="AU38" s="82">
        <v>0.38590000000000002</v>
      </c>
      <c r="AV38" s="76">
        <f t="shared" si="20"/>
        <v>1.1288433382137633E-2</v>
      </c>
      <c r="AW38" s="75">
        <f>RANK(AV38,AV7:AV44)</f>
        <v>31</v>
      </c>
      <c r="AX38" s="84">
        <v>0.32950000000000002</v>
      </c>
      <c r="AY38" s="79">
        <f t="shared" si="21"/>
        <v>0.12</v>
      </c>
      <c r="AZ38" s="78">
        <f>RANK(AY38,AY7:AY44)</f>
        <v>1</v>
      </c>
      <c r="BA38" s="82">
        <v>0.1948</v>
      </c>
      <c r="BB38" s="76">
        <f t="shared" si="22"/>
        <v>2.0320417287630402E-2</v>
      </c>
      <c r="BC38" s="75">
        <f>RANK(BB38,BB7:BB44)</f>
        <v>11</v>
      </c>
      <c r="BD38" s="84">
        <v>0.6048</v>
      </c>
      <c r="BE38" s="79">
        <f t="shared" si="23"/>
        <v>3.5298529852985303E-2</v>
      </c>
      <c r="BF38" s="78">
        <f>RANK(BE38,BE7:BE44)</f>
        <v>7</v>
      </c>
      <c r="BG38" s="82">
        <v>7.1199999999999999E-2</v>
      </c>
      <c r="BH38" s="76">
        <f t="shared" si="24"/>
        <v>2.9488574537540804E-2</v>
      </c>
      <c r="BI38" s="75">
        <f>RANK(BH38,BH7:BH44)</f>
        <v>21</v>
      </c>
      <c r="BJ38" s="101">
        <f t="shared" si="25"/>
        <v>0.73832519651893025</v>
      </c>
      <c r="BK38" s="103">
        <f t="shared" si="26"/>
        <v>0.95621395069234572</v>
      </c>
      <c r="BL38" s="104">
        <f>RANK(BJ38,BJ7:BJ44)</f>
        <v>4</v>
      </c>
      <c r="BO38" s="110" t="s">
        <v>228</v>
      </c>
      <c r="BP38" s="111">
        <f>RANK(BQ38,BQ7:BQ44)</f>
        <v>22</v>
      </c>
      <c r="BQ38" s="112">
        <v>0.49768757000000002</v>
      </c>
      <c r="BR38" s="113">
        <f t="shared" si="27"/>
        <v>2.4884378500000002E-2</v>
      </c>
      <c r="BS38" s="114">
        <f>RANK(BT38,BT7:BT44)</f>
        <v>19</v>
      </c>
      <c r="BT38" s="115">
        <v>0.64370495972869857</v>
      </c>
      <c r="BU38" s="116">
        <f t="shared" si="28"/>
        <v>0.16092623993217464</v>
      </c>
      <c r="BV38" s="111">
        <f>RANK(BW38,BW7:BW44)</f>
        <v>1</v>
      </c>
      <c r="BW38" s="112">
        <v>1</v>
      </c>
      <c r="BX38" s="113">
        <f t="shared" si="29"/>
        <v>0.3</v>
      </c>
      <c r="BY38" s="114">
        <f>RANK(BZ38,BZ7:BZ44)</f>
        <v>12</v>
      </c>
      <c r="BZ38" s="115">
        <v>0.70919399999999999</v>
      </c>
      <c r="CA38" s="116">
        <f t="shared" si="30"/>
        <v>3.5459700000000004E-2</v>
      </c>
      <c r="CB38" s="111">
        <f>RANK(CC38,CC7:CC44)</f>
        <v>20</v>
      </c>
      <c r="CC38" s="112">
        <v>0.36700489416406445</v>
      </c>
      <c r="CD38" s="113">
        <f t="shared" si="0"/>
        <v>3.6700489416406447E-2</v>
      </c>
      <c r="CE38" s="118">
        <f t="shared" si="1"/>
        <v>0.55797080784858111</v>
      </c>
      <c r="CF38" s="119">
        <f>RANK(CE38,CE7:CE44)</f>
        <v>1</v>
      </c>
      <c r="CG38" s="120">
        <v>0.59301941592953922</v>
      </c>
      <c r="CH38" s="121">
        <f t="shared" si="31"/>
        <v>0.1482548539823848</v>
      </c>
      <c r="CI38" s="122">
        <f>RANK(CG38,CG7:CG44)</f>
        <v>14</v>
      </c>
      <c r="CJ38" s="127">
        <f t="shared" si="2"/>
        <v>0.70622566183096591</v>
      </c>
      <c r="CK38" s="128">
        <f>RANK(CJ38,CJ7:CJ44)</f>
        <v>2</v>
      </c>
      <c r="CM38" s="110" t="s">
        <v>228</v>
      </c>
      <c r="CN38" s="111">
        <f>RANK(CO38,CO7:CO44)</f>
        <v>22</v>
      </c>
      <c r="CO38" s="112">
        <v>0.49768757000000002</v>
      </c>
      <c r="CP38" s="113">
        <f t="shared" si="32"/>
        <v>0</v>
      </c>
      <c r="CQ38" s="114">
        <f>RANK(CR38,CR7:CR44)</f>
        <v>19</v>
      </c>
      <c r="CR38" s="115">
        <v>0.64370495972869857</v>
      </c>
      <c r="CS38" s="116">
        <f t="shared" si="33"/>
        <v>0.16092623993217464</v>
      </c>
      <c r="CT38" s="111">
        <f>RANK(CU38,CU7:CU44)</f>
        <v>1</v>
      </c>
      <c r="CU38" s="112">
        <v>1</v>
      </c>
      <c r="CV38" s="113">
        <f t="shared" si="34"/>
        <v>0.35</v>
      </c>
      <c r="CW38" s="114">
        <f>RANK(CX38,CX7:CX44)</f>
        <v>12</v>
      </c>
      <c r="CX38" s="115">
        <v>0.70919399999999999</v>
      </c>
      <c r="CY38" s="116">
        <f t="shared" si="35"/>
        <v>0</v>
      </c>
      <c r="CZ38" s="111">
        <f>RANK(DA38,DA7:DA44)</f>
        <v>20</v>
      </c>
      <c r="DA38" s="112">
        <v>0.36700489416406445</v>
      </c>
      <c r="DB38" s="113">
        <f t="shared" si="36"/>
        <v>5.5050734124609667E-2</v>
      </c>
      <c r="DC38" s="117">
        <f t="shared" si="3"/>
        <v>0.56597697405678427</v>
      </c>
      <c r="DD38" s="119">
        <f>RANK(DC38,DC7:DC44)</f>
        <v>1</v>
      </c>
      <c r="DE38" s="120">
        <v>0.59301941592953922</v>
      </c>
      <c r="DF38" s="121">
        <f t="shared" si="37"/>
        <v>0.1482548539823848</v>
      </c>
      <c r="DG38" s="122">
        <f>RANK(DE38,DE7:DE44)</f>
        <v>14</v>
      </c>
      <c r="DH38" s="127">
        <f t="shared" si="4"/>
        <v>0.71423182803916907</v>
      </c>
      <c r="DI38" s="128">
        <f>RANK(DH38,DH7:DH44)</f>
        <v>1</v>
      </c>
    </row>
    <row r="39" spans="1:113" ht="15.25" x14ac:dyDescent="0.85">
      <c r="A39" s="72" t="s">
        <v>21</v>
      </c>
      <c r="B39" s="78">
        <v>0.62190000000000001</v>
      </c>
      <c r="C39" s="79">
        <f t="shared" si="5"/>
        <v>1.8613527427658441E-2</v>
      </c>
      <c r="D39" s="78">
        <f>RANK(C39,C7:C44)</f>
        <v>20</v>
      </c>
      <c r="E39" s="82">
        <v>0.47349999999999998</v>
      </c>
      <c r="F39" s="76">
        <f t="shared" si="6"/>
        <v>2.3167903525046383E-3</v>
      </c>
      <c r="G39" s="75">
        <f>RANK(F39,F7:F44)</f>
        <v>29</v>
      </c>
      <c r="H39" s="84">
        <v>0.54469999999999996</v>
      </c>
      <c r="I39" s="79">
        <f t="shared" si="7"/>
        <v>5.1281337047353751E-3</v>
      </c>
      <c r="J39" s="78">
        <f>RANK(I39,I7:I44)</f>
        <v>18</v>
      </c>
      <c r="K39" s="82">
        <v>0.73929999999999996</v>
      </c>
      <c r="L39" s="76">
        <f t="shared" si="8"/>
        <v>7.6796440489432698E-3</v>
      </c>
      <c r="M39" s="75">
        <f>RANK(L39,L7:L44)</f>
        <v>12</v>
      </c>
      <c r="N39" s="84">
        <v>0.70169999999999999</v>
      </c>
      <c r="O39" s="79">
        <f t="shared" si="9"/>
        <v>7.3610223642172528E-3</v>
      </c>
      <c r="P39" s="78">
        <f>RANK(O39,O7:O44)</f>
        <v>19</v>
      </c>
      <c r="Q39" s="82">
        <v>0.64200000000000002</v>
      </c>
      <c r="R39" s="76">
        <f t="shared" si="10"/>
        <v>6.9385990198904592E-3</v>
      </c>
      <c r="S39" s="75">
        <f>RANK(R39,R7:R44)</f>
        <v>20</v>
      </c>
      <c r="T39" s="84">
        <v>0.79549999999999998</v>
      </c>
      <c r="U39" s="79">
        <f t="shared" si="11"/>
        <v>1.4103105215556227E-2</v>
      </c>
      <c r="V39" s="78">
        <f>RANK(U39,U7:U44)</f>
        <v>17</v>
      </c>
      <c r="W39" s="82">
        <v>0.49559999999999998</v>
      </c>
      <c r="X39" s="76">
        <f t="shared" si="12"/>
        <v>2.9790697674418602E-2</v>
      </c>
      <c r="Y39" s="75">
        <f>RANK(X39,X7:X44)</f>
        <v>24</v>
      </c>
      <c r="Z39" s="84">
        <v>0.73380000000000001</v>
      </c>
      <c r="AA39" s="79">
        <f t="shared" si="13"/>
        <v>2.9973919523099853E-2</v>
      </c>
      <c r="AB39" s="78">
        <f>RANK(AA39,AA7:AA44)</f>
        <v>13</v>
      </c>
      <c r="AC39" s="82">
        <v>0.86980000000000002</v>
      </c>
      <c r="AD39" s="76">
        <f t="shared" si="14"/>
        <v>3.9728009259259262E-2</v>
      </c>
      <c r="AE39" s="75">
        <f>RANK(AD39,AD7:AD44)</f>
        <v>12</v>
      </c>
      <c r="AF39" s="84">
        <v>0.63959999999999995</v>
      </c>
      <c r="AG39" s="79">
        <f t="shared" si="15"/>
        <v>3.3147410358565728E-2</v>
      </c>
      <c r="AH39" s="78">
        <f>RANK(AG39,AG7:AG44)</f>
        <v>30</v>
      </c>
      <c r="AI39" s="82">
        <v>0.50749999999999995</v>
      </c>
      <c r="AJ39" s="76">
        <f t="shared" si="16"/>
        <v>3.4186495176848866E-2</v>
      </c>
      <c r="AK39" s="75">
        <f>RANK(AJ39,AJ7:AJ44)</f>
        <v>32</v>
      </c>
      <c r="AL39" s="84">
        <v>0.60529999999999995</v>
      </c>
      <c r="AM39" s="79">
        <f t="shared" si="17"/>
        <v>3.6697748464862394E-2</v>
      </c>
      <c r="AN39" s="78">
        <f>RANK(AM39,AM7:AM44)</f>
        <v>28</v>
      </c>
      <c r="AO39" s="82">
        <v>0.82589999999999997</v>
      </c>
      <c r="AP39" s="76">
        <f t="shared" si="18"/>
        <v>0.10118081180811808</v>
      </c>
      <c r="AQ39" s="75">
        <f>RANK(AP39,AP7:AP44)</f>
        <v>11</v>
      </c>
      <c r="AR39" s="84">
        <v>0.46829999999999999</v>
      </c>
      <c r="AS39" s="79">
        <f t="shared" si="19"/>
        <v>8.8735267452402528E-3</v>
      </c>
      <c r="AT39" s="78">
        <f>RANK(AS39,AS7:AS44)</f>
        <v>31</v>
      </c>
      <c r="AU39" s="82">
        <v>0.41020000000000001</v>
      </c>
      <c r="AV39" s="76">
        <f t="shared" si="20"/>
        <v>1.3067349926793561E-2</v>
      </c>
      <c r="AW39" s="75">
        <f>RANK(AV39,AV7:AV44)</f>
        <v>27</v>
      </c>
      <c r="AX39" s="84">
        <v>0.1479</v>
      </c>
      <c r="AY39" s="79">
        <f t="shared" si="21"/>
        <v>3.7235093049753129E-2</v>
      </c>
      <c r="AZ39" s="78">
        <f>RANK(AY39,AY7:AY44)</f>
        <v>31</v>
      </c>
      <c r="BA39" s="82">
        <v>0.1787</v>
      </c>
      <c r="BB39" s="76">
        <f t="shared" si="22"/>
        <v>1.6721311475409836E-2</v>
      </c>
      <c r="BC39" s="75">
        <f>RANK(BB39,BB7:BB44)</f>
        <v>17</v>
      </c>
      <c r="BD39" s="84">
        <v>0.53520000000000001</v>
      </c>
      <c r="BE39" s="79">
        <f t="shared" si="23"/>
        <v>2.4857485748574864E-2</v>
      </c>
      <c r="BF39" s="78">
        <f>RANK(BE39,BE7:BE44)</f>
        <v>13</v>
      </c>
      <c r="BG39" s="82">
        <v>5.7200000000000001E-2</v>
      </c>
      <c r="BH39" s="76">
        <f t="shared" si="24"/>
        <v>1.4254624591947769E-2</v>
      </c>
      <c r="BI39" s="75">
        <f>RANK(BH39,BH7:BH44)</f>
        <v>29</v>
      </c>
      <c r="BJ39" s="101">
        <f t="shared" si="25"/>
        <v>0.48185530593639786</v>
      </c>
      <c r="BK39" s="103">
        <f t="shared" si="26"/>
        <v>0.50597372313628308</v>
      </c>
      <c r="BL39" s="104">
        <f>RANK(BJ39,BJ7:BJ44)</f>
        <v>25</v>
      </c>
      <c r="BO39" s="110" t="s">
        <v>21</v>
      </c>
      <c r="BP39" s="111">
        <f>RANK(BQ39,BQ7:BQ44)</f>
        <v>4</v>
      </c>
      <c r="BQ39" s="112">
        <v>0.82915700000000003</v>
      </c>
      <c r="BR39" s="113">
        <f t="shared" si="27"/>
        <v>4.1457850000000004E-2</v>
      </c>
      <c r="BS39" s="114">
        <f>RANK(BT39,BT7:BT44)</f>
        <v>11</v>
      </c>
      <c r="BT39" s="115">
        <v>0.76303518440016949</v>
      </c>
      <c r="BU39" s="116">
        <f t="shared" si="28"/>
        <v>0.19075879610004237</v>
      </c>
      <c r="BV39" s="111">
        <f>RANK(BW39,BW7:BW44)</f>
        <v>10</v>
      </c>
      <c r="BW39" s="112">
        <v>0.49418604651162806</v>
      </c>
      <c r="BX39" s="113">
        <f t="shared" si="29"/>
        <v>0.14825581395348841</v>
      </c>
      <c r="BY39" s="114">
        <f>RANK(BZ39,BZ7:BZ44)</f>
        <v>23</v>
      </c>
      <c r="BZ39" s="115">
        <v>0.37384600000000001</v>
      </c>
      <c r="CA39" s="116">
        <f t="shared" si="30"/>
        <v>1.8692300000000002E-2</v>
      </c>
      <c r="CB39" s="111">
        <f>RANK(CC39,CC7:CC44)</f>
        <v>38</v>
      </c>
      <c r="CC39" s="112">
        <v>-2.151601038896543E-7</v>
      </c>
      <c r="CD39" s="113">
        <f t="shared" si="0"/>
        <v>-2.1516010388965433E-8</v>
      </c>
      <c r="CE39" s="118">
        <f t="shared" si="1"/>
        <v>0.39916473853752044</v>
      </c>
      <c r="CF39" s="119">
        <f>RANK(CE39,CE7:CE44)</f>
        <v>15</v>
      </c>
      <c r="CG39" s="120">
        <v>0.3343104193294687</v>
      </c>
      <c r="CH39" s="121">
        <f t="shared" si="31"/>
        <v>8.3577604832367175E-2</v>
      </c>
      <c r="CI39" s="122">
        <f>RANK(CG39,CG7:CG44)</f>
        <v>26</v>
      </c>
      <c r="CJ39" s="127">
        <f t="shared" si="2"/>
        <v>0.48274234336988764</v>
      </c>
      <c r="CK39" s="128">
        <f>RANK(CJ39,CJ7:CJ44)</f>
        <v>23</v>
      </c>
      <c r="CM39" s="110" t="s">
        <v>21</v>
      </c>
      <c r="CN39" s="111">
        <f>RANK(CO39,CO7:CO44)</f>
        <v>4</v>
      </c>
      <c r="CO39" s="112">
        <v>0.82915700000000003</v>
      </c>
      <c r="CP39" s="113">
        <f t="shared" si="32"/>
        <v>0</v>
      </c>
      <c r="CQ39" s="114">
        <f>RANK(CR39,CR7:CR44)</f>
        <v>11</v>
      </c>
      <c r="CR39" s="115">
        <v>0.76303518440016949</v>
      </c>
      <c r="CS39" s="116">
        <f t="shared" si="33"/>
        <v>0.19075879610004237</v>
      </c>
      <c r="CT39" s="111">
        <f>RANK(CU39,CU7:CU44)</f>
        <v>10</v>
      </c>
      <c r="CU39" s="112">
        <v>0.49418604651162806</v>
      </c>
      <c r="CV39" s="113">
        <f t="shared" si="34"/>
        <v>0.17296511627906982</v>
      </c>
      <c r="CW39" s="114">
        <f>RANK(CX39,CX7:CX44)</f>
        <v>23</v>
      </c>
      <c r="CX39" s="115">
        <v>0.37384600000000001</v>
      </c>
      <c r="CY39" s="116">
        <f t="shared" si="35"/>
        <v>0</v>
      </c>
      <c r="CZ39" s="111">
        <f>RANK(DA39,DA7:DA44)</f>
        <v>38</v>
      </c>
      <c r="DA39" s="112">
        <v>-2.151601038896543E-7</v>
      </c>
      <c r="DB39" s="113">
        <f t="shared" si="36"/>
        <v>-3.2274015583448142E-8</v>
      </c>
      <c r="DC39" s="117">
        <f t="shared" si="3"/>
        <v>0.3637238801050966</v>
      </c>
      <c r="DD39" s="119">
        <f>RANK(DC39,DC7:DC44)</f>
        <v>18</v>
      </c>
      <c r="DE39" s="120">
        <v>0.3343104193294687</v>
      </c>
      <c r="DF39" s="121">
        <f t="shared" si="37"/>
        <v>8.3577604832367175E-2</v>
      </c>
      <c r="DG39" s="122">
        <f>RANK(DE39,DE7:DE44)</f>
        <v>26</v>
      </c>
      <c r="DH39" s="127">
        <f t="shared" si="4"/>
        <v>0.4473014849374638</v>
      </c>
      <c r="DI39" s="128">
        <f>RANK(DH39,DH7:DH44)</f>
        <v>24</v>
      </c>
    </row>
    <row r="40" spans="1:113" ht="15.25" x14ac:dyDescent="0.85">
      <c r="A40" s="72" t="s">
        <v>38</v>
      </c>
      <c r="B40" s="78">
        <v>0.27239999999999998</v>
      </c>
      <c r="C40" s="79">
        <f t="shared" si="5"/>
        <v>0</v>
      </c>
      <c r="D40" s="78">
        <f>RANK(C40,C7:C44)</f>
        <v>38</v>
      </c>
      <c r="E40" s="82">
        <v>0.37719999999999998</v>
      </c>
      <c r="F40" s="76">
        <f t="shared" si="6"/>
        <v>8.3487940630797599E-5</v>
      </c>
      <c r="G40" s="75">
        <f>RANK(F40,F7:F44)</f>
        <v>37</v>
      </c>
      <c r="H40" s="84">
        <v>0.36059999999999998</v>
      </c>
      <c r="I40" s="79">
        <f t="shared" si="7"/>
        <v>0</v>
      </c>
      <c r="J40" s="78">
        <f>RANK(I40,I7:I44)</f>
        <v>38</v>
      </c>
      <c r="K40" s="82">
        <v>0.39410000000000001</v>
      </c>
      <c r="L40" s="76">
        <f t="shared" si="8"/>
        <v>0</v>
      </c>
      <c r="M40" s="75">
        <f>RANK(L40,L7:L44)</f>
        <v>38</v>
      </c>
      <c r="N40" s="84">
        <v>0.35610000000000003</v>
      </c>
      <c r="O40" s="79">
        <f t="shared" si="9"/>
        <v>0</v>
      </c>
      <c r="P40" s="78">
        <f>RANK(O40,O7:O44)</f>
        <v>38</v>
      </c>
      <c r="Q40" s="82">
        <v>0.43609999999999999</v>
      </c>
      <c r="R40" s="76">
        <f t="shared" si="10"/>
        <v>1.003170942634765E-3</v>
      </c>
      <c r="S40" s="75">
        <f>RANK(R40,R7:R44)</f>
        <v>37</v>
      </c>
      <c r="T40" s="84">
        <v>0.56899999999999995</v>
      </c>
      <c r="U40" s="79">
        <f t="shared" si="11"/>
        <v>4.4618631293337127E-4</v>
      </c>
      <c r="V40" s="78">
        <f>RANK(U40,U7:U44)</f>
        <v>37</v>
      </c>
      <c r="W40" s="82">
        <v>0.374</v>
      </c>
      <c r="X40" s="76">
        <f t="shared" si="12"/>
        <v>1.5116279069767454E-3</v>
      </c>
      <c r="Y40" s="75">
        <f>RANK(X40,X7:X44)</f>
        <v>36</v>
      </c>
      <c r="Z40" s="84">
        <v>0.58199999999999996</v>
      </c>
      <c r="AA40" s="79">
        <f t="shared" si="13"/>
        <v>1.6952309985096862E-3</v>
      </c>
      <c r="AB40" s="78">
        <f>RANK(AA40,AA7:AA44)</f>
        <v>36</v>
      </c>
      <c r="AC40" s="82">
        <v>0.76829999999999998</v>
      </c>
      <c r="AD40" s="76">
        <f t="shared" si="14"/>
        <v>1.0358796296296283E-2</v>
      </c>
      <c r="AE40" s="75">
        <f>RANK(AD40,AD7:AD44)</f>
        <v>36</v>
      </c>
      <c r="AF40" s="84">
        <v>0.64270000000000005</v>
      </c>
      <c r="AG40" s="79">
        <f t="shared" si="15"/>
        <v>3.3806108897742382E-2</v>
      </c>
      <c r="AH40" s="78">
        <f>RANK(AG40,AG7:AG44)</f>
        <v>29</v>
      </c>
      <c r="AI40" s="82">
        <v>0.2417</v>
      </c>
      <c r="AJ40" s="76">
        <f t="shared" si="16"/>
        <v>0</v>
      </c>
      <c r="AK40" s="75">
        <f>RANK(AJ40,AJ7:AJ44)</f>
        <v>38</v>
      </c>
      <c r="AL40" s="84">
        <v>0.58240000000000003</v>
      </c>
      <c r="AM40" s="79">
        <f t="shared" si="17"/>
        <v>3.2531271321355471E-2</v>
      </c>
      <c r="AN40" s="78">
        <f>RANK(AM40,AM7:AM44)</f>
        <v>29</v>
      </c>
      <c r="AO40" s="82">
        <v>0.58230000000000004</v>
      </c>
      <c r="AP40" s="76">
        <f t="shared" si="18"/>
        <v>4.1254612546125467E-2</v>
      </c>
      <c r="AQ40" s="75">
        <f>RANK(AP40,AP7:AP44)</f>
        <v>31</v>
      </c>
      <c r="AR40" s="100" t="s">
        <v>202</v>
      </c>
      <c r="AS40" s="79"/>
      <c r="AT40" s="78"/>
      <c r="AU40" s="82">
        <v>0.41120000000000001</v>
      </c>
      <c r="AV40" s="76">
        <f t="shared" si="20"/>
        <v>1.3140556368960473E-2</v>
      </c>
      <c r="AW40" s="75">
        <f>RANK(AV40,AV7:AV44)</f>
        <v>26</v>
      </c>
      <c r="AX40" s="84">
        <v>0.1137</v>
      </c>
      <c r="AY40" s="79">
        <f t="shared" si="21"/>
        <v>2.1648309912647167E-2</v>
      </c>
      <c r="AZ40" s="78">
        <f>RANK(AY40,AY7:AY44)</f>
        <v>36</v>
      </c>
      <c r="BA40" s="82">
        <v>0.1313</v>
      </c>
      <c r="BB40" s="76">
        <f t="shared" si="22"/>
        <v>6.1251862891207138E-3</v>
      </c>
      <c r="BC40" s="75">
        <f>RANK(BB40,BB7:BB44)</f>
        <v>34</v>
      </c>
      <c r="BD40" s="84">
        <v>0.56999999999999995</v>
      </c>
      <c r="BE40" s="79">
        <f t="shared" si="23"/>
        <v>3.0078007800780071E-2</v>
      </c>
      <c r="BF40" s="78">
        <f>RANK(BE40,BE7:BE44)</f>
        <v>8</v>
      </c>
      <c r="BG40" s="82">
        <v>4.41E-2</v>
      </c>
      <c r="BH40" s="76">
        <f t="shared" si="24"/>
        <v>0</v>
      </c>
      <c r="BI40" s="75">
        <f>RANK(BH40,BH7:BH44)</f>
        <v>38</v>
      </c>
      <c r="BJ40" s="101">
        <f t="shared" si="25"/>
        <v>0.19368255353471336</v>
      </c>
      <c r="BK40" s="103">
        <f t="shared" si="26"/>
        <v>7.8215004350831242E-5</v>
      </c>
      <c r="BL40" s="104">
        <f>RANK(BJ40,BJ7:BJ44)</f>
        <v>38</v>
      </c>
      <c r="BO40" s="110" t="s">
        <v>38</v>
      </c>
      <c r="BP40" s="111">
        <f>RANK(BQ40,BQ7:BQ44)</f>
        <v>32</v>
      </c>
      <c r="BQ40" s="112">
        <v>0.13815379</v>
      </c>
      <c r="BR40" s="113">
        <f t="shared" si="27"/>
        <v>6.9076895000000004E-3</v>
      </c>
      <c r="BS40" s="114">
        <f>RANK(BT40,BT7:BT44)</f>
        <v>7</v>
      </c>
      <c r="BT40" s="115">
        <v>0.79694785926239931</v>
      </c>
      <c r="BU40" s="116">
        <f t="shared" si="28"/>
        <v>0.19923696481559983</v>
      </c>
      <c r="BV40" s="111">
        <f>RANK(BW40,BW7:BW44)</f>
        <v>33</v>
      </c>
      <c r="BW40" s="112">
        <v>0.19767441860465118</v>
      </c>
      <c r="BX40" s="113">
        <f t="shared" si="29"/>
        <v>5.9302325581395351E-2</v>
      </c>
      <c r="BY40" s="114">
        <f>RANK(BZ40,BZ7:BZ44)</f>
        <v>38</v>
      </c>
      <c r="BZ40" s="115">
        <v>2.0694000000000001E-2</v>
      </c>
      <c r="CA40" s="116">
        <f t="shared" si="30"/>
        <v>1.0347000000000002E-3</v>
      </c>
      <c r="CB40" s="111">
        <f>RANK(CC40,CC7:CC44)</f>
        <v>11</v>
      </c>
      <c r="CC40" s="112">
        <v>0.55346064915702509</v>
      </c>
      <c r="CD40" s="113">
        <f t="shared" si="0"/>
        <v>5.5346064915702514E-2</v>
      </c>
      <c r="CE40" s="118">
        <f t="shared" si="1"/>
        <v>0.32182774481269771</v>
      </c>
      <c r="CF40" s="119">
        <f>RANK(CE40,CE7:CE44)</f>
        <v>29</v>
      </c>
      <c r="CG40" s="120">
        <v>9.2378904573898087E-3</v>
      </c>
      <c r="CH40" s="121">
        <f t="shared" si="31"/>
        <v>2.3094726143474522E-3</v>
      </c>
      <c r="CI40" s="122">
        <f>RANK(CG40,CG7:CG44)</f>
        <v>38</v>
      </c>
      <c r="CJ40" s="127">
        <f t="shared" si="2"/>
        <v>0.32413721742704515</v>
      </c>
      <c r="CK40" s="128">
        <f>RANK(CJ40,CJ7:CJ44)</f>
        <v>37</v>
      </c>
      <c r="CM40" s="110" t="s">
        <v>38</v>
      </c>
      <c r="CN40" s="111">
        <f>RANK(CO40,CO7:CO44)</f>
        <v>32</v>
      </c>
      <c r="CO40" s="112">
        <v>0.13815379</v>
      </c>
      <c r="CP40" s="113">
        <f t="shared" si="32"/>
        <v>0</v>
      </c>
      <c r="CQ40" s="114">
        <f>RANK(CR40,CR7:CR44)</f>
        <v>7</v>
      </c>
      <c r="CR40" s="115">
        <v>0.79694785926239931</v>
      </c>
      <c r="CS40" s="116">
        <f t="shared" si="33"/>
        <v>0.19923696481559983</v>
      </c>
      <c r="CT40" s="111">
        <f>RANK(CU40,CU7:CU44)</f>
        <v>33</v>
      </c>
      <c r="CU40" s="112">
        <v>0.19767441860465118</v>
      </c>
      <c r="CV40" s="113">
        <f t="shared" si="34"/>
        <v>6.9186046511627908E-2</v>
      </c>
      <c r="CW40" s="114">
        <f>RANK(CX40,CX7:CX44)</f>
        <v>38</v>
      </c>
      <c r="CX40" s="115">
        <v>2.0694000000000001E-2</v>
      </c>
      <c r="CY40" s="116">
        <f t="shared" si="35"/>
        <v>0</v>
      </c>
      <c r="CZ40" s="111">
        <f>RANK(DA40,DA7:DA44)</f>
        <v>11</v>
      </c>
      <c r="DA40" s="112">
        <v>0.55346064915702509</v>
      </c>
      <c r="DB40" s="113">
        <f t="shared" si="36"/>
        <v>8.3019097373553757E-2</v>
      </c>
      <c r="DC40" s="117">
        <f t="shared" si="3"/>
        <v>0.35144210870078152</v>
      </c>
      <c r="DD40" s="119">
        <f>RANK(DC40,DC7:DC44)</f>
        <v>23</v>
      </c>
      <c r="DE40" s="120">
        <v>9.2378904573898087E-3</v>
      </c>
      <c r="DF40" s="121">
        <f t="shared" si="37"/>
        <v>2.3094726143474522E-3</v>
      </c>
      <c r="DG40" s="122">
        <f>RANK(DE40,DE7:DE44)</f>
        <v>38</v>
      </c>
      <c r="DH40" s="127">
        <f t="shared" si="4"/>
        <v>0.35375158131512896</v>
      </c>
      <c r="DI40" s="128">
        <f>RANK(DH40,DH7:DH44)</f>
        <v>35</v>
      </c>
    </row>
    <row r="41" spans="1:113" ht="15.25" x14ac:dyDescent="0.85">
      <c r="A41" s="72" t="s">
        <v>0</v>
      </c>
      <c r="B41" s="78">
        <v>0.8357</v>
      </c>
      <c r="C41" s="79">
        <f t="shared" si="5"/>
        <v>0.03</v>
      </c>
      <c r="D41" s="78">
        <f>RANK(C41,C7:C44)</f>
        <v>1</v>
      </c>
      <c r="E41" s="82">
        <v>0.72829999999999995</v>
      </c>
      <c r="F41" s="76">
        <f t="shared" si="6"/>
        <v>8.2258812615955464E-3</v>
      </c>
      <c r="G41" s="75">
        <f>RANK(F41,F7:F44)</f>
        <v>8</v>
      </c>
      <c r="H41" s="84">
        <v>0.55769999999999997</v>
      </c>
      <c r="I41" s="79">
        <f t="shared" si="7"/>
        <v>5.4902506963788291E-3</v>
      </c>
      <c r="J41" s="78">
        <f>RANK(I41,I7:I44)</f>
        <v>16</v>
      </c>
      <c r="K41" s="82">
        <v>0.84360000000000002</v>
      </c>
      <c r="L41" s="76">
        <f t="shared" si="8"/>
        <v>0.01</v>
      </c>
      <c r="M41" s="75">
        <f>RANK(L41,L7:L44)</f>
        <v>1</v>
      </c>
      <c r="N41" s="84">
        <v>0.78739999999999999</v>
      </c>
      <c r="O41" s="79">
        <f t="shared" si="9"/>
        <v>9.1863684771033016E-3</v>
      </c>
      <c r="P41" s="78">
        <f>RANK(O41,O7:O44)</f>
        <v>3</v>
      </c>
      <c r="Q41" s="82">
        <v>0.72270000000000001</v>
      </c>
      <c r="R41" s="76">
        <f t="shared" si="10"/>
        <v>9.2649178437590098E-3</v>
      </c>
      <c r="S41" s="75">
        <f>RANK(R41,R7:R44)</f>
        <v>5</v>
      </c>
      <c r="T41" s="84">
        <v>0.84489999999999998</v>
      </c>
      <c r="U41" s="79">
        <f t="shared" si="11"/>
        <v>1.7081700331624962E-2</v>
      </c>
      <c r="V41" s="78">
        <f>RANK(U41,U7:U44)</f>
        <v>8</v>
      </c>
      <c r="W41" s="82">
        <v>0.56910000000000005</v>
      </c>
      <c r="X41" s="76">
        <f t="shared" si="12"/>
        <v>4.6883720930232568E-2</v>
      </c>
      <c r="Y41" s="75">
        <f>RANK(X41,X7:X44)</f>
        <v>13</v>
      </c>
      <c r="Z41" s="84">
        <v>0.61680000000000001</v>
      </c>
      <c r="AA41" s="79">
        <f t="shared" si="13"/>
        <v>8.1780923994038811E-3</v>
      </c>
      <c r="AB41" s="78">
        <f>RANK(AA41,AA7:AA44)</f>
        <v>30</v>
      </c>
      <c r="AC41" s="82">
        <v>0.83099999999999996</v>
      </c>
      <c r="AD41" s="76">
        <f t="shared" si="14"/>
        <v>2.8501157407407392E-2</v>
      </c>
      <c r="AE41" s="75">
        <f>RANK(AD41,AD7:AD44)</f>
        <v>24</v>
      </c>
      <c r="AF41" s="84">
        <v>0.68959999999999999</v>
      </c>
      <c r="AG41" s="79">
        <f t="shared" si="15"/>
        <v>4.3771580345285534E-2</v>
      </c>
      <c r="AH41" s="78">
        <f>RANK(AG41,AG7:AG44)</f>
        <v>23</v>
      </c>
      <c r="AI41" s="82">
        <v>0.755</v>
      </c>
      <c r="AJ41" s="76">
        <f t="shared" si="16"/>
        <v>6.6019292604501609E-2</v>
      </c>
      <c r="AK41" s="75">
        <f>RANK(AJ41,AJ7:AJ44)</f>
        <v>15</v>
      </c>
      <c r="AL41" s="84">
        <v>0.66100000000000003</v>
      </c>
      <c r="AM41" s="79">
        <f t="shared" si="17"/>
        <v>4.6831930861951331E-2</v>
      </c>
      <c r="AN41" s="78">
        <f>RANK(AM41,AM7:AM44)</f>
        <v>23</v>
      </c>
      <c r="AO41" s="82">
        <v>0.84750000000000003</v>
      </c>
      <c r="AP41" s="76">
        <f t="shared" si="18"/>
        <v>0.10649446494464945</v>
      </c>
      <c r="AQ41" s="75">
        <f>RANK(AP41,AP7:AP44)</f>
        <v>6</v>
      </c>
      <c r="AR41" s="84">
        <v>0.63219999999999998</v>
      </c>
      <c r="AS41" s="79">
        <f>((AR41-0.3378)/(0.779-0.3378))*0.03</f>
        <v>2.0018132366273794E-2</v>
      </c>
      <c r="AT41" s="78">
        <f>RANK(AS41,AS7:AS44)</f>
        <v>18</v>
      </c>
      <c r="AU41" s="82">
        <v>0.57369999999999999</v>
      </c>
      <c r="AV41" s="76">
        <f t="shared" si="20"/>
        <v>2.5036603221083458E-2</v>
      </c>
      <c r="AW41" s="75">
        <f>RANK(AV41,AV7:AV44)</f>
        <v>5</v>
      </c>
      <c r="AX41" s="84">
        <v>0.24709999999999999</v>
      </c>
      <c r="AY41" s="79">
        <f t="shared" si="21"/>
        <v>8.2445879225218371E-2</v>
      </c>
      <c r="AZ41" s="78">
        <f>RANK(AY41,AY7:AY44)</f>
        <v>9</v>
      </c>
      <c r="BA41" s="82">
        <v>0.18579999999999999</v>
      </c>
      <c r="BB41" s="76">
        <f t="shared" si="22"/>
        <v>1.830849478390462E-2</v>
      </c>
      <c r="BC41" s="75">
        <f>RANK(BB41,BB7:BB44)</f>
        <v>16</v>
      </c>
      <c r="BD41" s="84">
        <v>0.40510000000000002</v>
      </c>
      <c r="BE41" s="79">
        <f t="shared" si="23"/>
        <v>5.3405340534053436E-3</v>
      </c>
      <c r="BF41" s="78">
        <f>RANK(BE41,BE7:BE44)</f>
        <v>36</v>
      </c>
      <c r="BG41" s="82">
        <v>0.1075</v>
      </c>
      <c r="BH41" s="76">
        <f t="shared" si="24"/>
        <v>6.8988030467899891E-2</v>
      </c>
      <c r="BI41" s="75">
        <f>RANK(BH41,BH7:BH44)</f>
        <v>4</v>
      </c>
      <c r="BJ41" s="101">
        <f t="shared" si="25"/>
        <v>0.65606703222167895</v>
      </c>
      <c r="BK41" s="103">
        <f t="shared" si="26"/>
        <v>0.81180739081345743</v>
      </c>
      <c r="BL41" s="104">
        <f>RANK(BJ41,BJ7:BJ44)</f>
        <v>11</v>
      </c>
      <c r="BO41" s="110" t="s">
        <v>0</v>
      </c>
      <c r="BP41" s="111">
        <f>RANK(BQ41,BQ7:BQ44)</f>
        <v>27</v>
      </c>
      <c r="BQ41" s="112">
        <v>0.31427723000000002</v>
      </c>
      <c r="BR41" s="113">
        <f t="shared" si="27"/>
        <v>1.5713861500000002E-2</v>
      </c>
      <c r="BS41" s="114">
        <f>RANK(BT41,BT7:BT44)</f>
        <v>34</v>
      </c>
      <c r="BT41" s="115">
        <v>0.49915218312844423</v>
      </c>
      <c r="BU41" s="116">
        <f t="shared" si="28"/>
        <v>0.12478804578211106</v>
      </c>
      <c r="BV41" s="111">
        <f>RANK(BW41,BW7:BW44)</f>
        <v>23</v>
      </c>
      <c r="BW41" s="112">
        <v>0.38953488372093031</v>
      </c>
      <c r="BX41" s="113">
        <f t="shared" si="29"/>
        <v>0.11686046511627909</v>
      </c>
      <c r="BY41" s="114">
        <f>RANK(BZ41,BZ7:BZ44)</f>
        <v>8</v>
      </c>
      <c r="BZ41" s="115">
        <v>0.80164800000000003</v>
      </c>
      <c r="CA41" s="116">
        <f t="shared" si="30"/>
        <v>4.0082400000000004E-2</v>
      </c>
      <c r="CB41" s="111">
        <f>RANK(CC41,CC7:CC44)</f>
        <v>7</v>
      </c>
      <c r="CC41" s="112">
        <v>0.62967789943175467</v>
      </c>
      <c r="CD41" s="113">
        <f t="shared" si="0"/>
        <v>6.2967789943175465E-2</v>
      </c>
      <c r="CE41" s="118">
        <f t="shared" si="1"/>
        <v>0.36041256234156566</v>
      </c>
      <c r="CF41" s="119">
        <f>RANK(CE41,CE7:CE44)</f>
        <v>21</v>
      </c>
      <c r="CG41" s="120">
        <v>0.67399820002964084</v>
      </c>
      <c r="CH41" s="121">
        <f t="shared" si="31"/>
        <v>0.16849955000741021</v>
      </c>
      <c r="CI41" s="122">
        <f>RANK(CG41,CG7:CG44)</f>
        <v>10</v>
      </c>
      <c r="CJ41" s="127">
        <f t="shared" si="2"/>
        <v>0.52891211234897584</v>
      </c>
      <c r="CK41" s="128">
        <f>RANK(CJ41,CJ7:CJ44)</f>
        <v>16</v>
      </c>
      <c r="CM41" s="110" t="s">
        <v>0</v>
      </c>
      <c r="CN41" s="111">
        <f>RANK(CO41,CO7:CO44)</f>
        <v>27</v>
      </c>
      <c r="CO41" s="112">
        <v>0.31427723000000002</v>
      </c>
      <c r="CP41" s="113">
        <f t="shared" si="32"/>
        <v>0</v>
      </c>
      <c r="CQ41" s="114">
        <f>RANK(CR41,CR7:CR44)</f>
        <v>34</v>
      </c>
      <c r="CR41" s="115">
        <v>0.49915218312844423</v>
      </c>
      <c r="CS41" s="116">
        <f t="shared" si="33"/>
        <v>0.12478804578211106</v>
      </c>
      <c r="CT41" s="111">
        <f>RANK(CU41,CU7:CU44)</f>
        <v>23</v>
      </c>
      <c r="CU41" s="112">
        <v>0.38953488372093031</v>
      </c>
      <c r="CV41" s="113">
        <f t="shared" si="34"/>
        <v>0.1363372093023256</v>
      </c>
      <c r="CW41" s="114">
        <f>RANK(CX41,CX7:CX44)</f>
        <v>8</v>
      </c>
      <c r="CX41" s="115">
        <v>0.80164800000000003</v>
      </c>
      <c r="CY41" s="116">
        <f t="shared" si="35"/>
        <v>0</v>
      </c>
      <c r="CZ41" s="111">
        <f>RANK(DA41,DA7:DA44)</f>
        <v>7</v>
      </c>
      <c r="DA41" s="112">
        <v>0.62967789943175467</v>
      </c>
      <c r="DB41" s="113">
        <f t="shared" si="36"/>
        <v>9.4451684914763204E-2</v>
      </c>
      <c r="DC41" s="117">
        <f t="shared" si="3"/>
        <v>0.35557693999919981</v>
      </c>
      <c r="DD41" s="119">
        <f>RANK(DC41,DC7:DC44)</f>
        <v>21</v>
      </c>
      <c r="DE41" s="120">
        <v>0.67399820002964084</v>
      </c>
      <c r="DF41" s="121">
        <f t="shared" si="37"/>
        <v>0.16849955000741021</v>
      </c>
      <c r="DG41" s="122">
        <f>RANK(DE41,DE7:DE44)</f>
        <v>10</v>
      </c>
      <c r="DH41" s="127">
        <f t="shared" si="4"/>
        <v>0.52407649000661005</v>
      </c>
      <c r="DI41" s="128">
        <f>RANK(DH41,DH7:DH44)</f>
        <v>15</v>
      </c>
    </row>
    <row r="42" spans="1:113" ht="15.25" x14ac:dyDescent="0.85">
      <c r="A42" s="72" t="s">
        <v>27</v>
      </c>
      <c r="B42" s="78">
        <v>0.57520000000000004</v>
      </c>
      <c r="C42" s="79">
        <f t="shared" si="5"/>
        <v>1.6126398011716673E-2</v>
      </c>
      <c r="D42" s="78">
        <f>RANK(C42,C7:C44)</f>
        <v>30</v>
      </c>
      <c r="E42" s="82">
        <v>0.54990000000000006</v>
      </c>
      <c r="F42" s="76">
        <f t="shared" si="6"/>
        <v>4.0885899814471259E-3</v>
      </c>
      <c r="G42" s="75">
        <f>RANK(F42,F7:F44)</f>
        <v>22</v>
      </c>
      <c r="H42" s="84">
        <v>0.46660000000000001</v>
      </c>
      <c r="I42" s="79">
        <f t="shared" si="7"/>
        <v>2.9526462395543184E-3</v>
      </c>
      <c r="J42" s="78">
        <f>RANK(I42,I7:I44)</f>
        <v>33</v>
      </c>
      <c r="K42" s="82">
        <v>0.67969999999999997</v>
      </c>
      <c r="L42" s="76">
        <f t="shared" si="8"/>
        <v>6.3537263626251388E-3</v>
      </c>
      <c r="M42" s="75">
        <f>RANK(L42,L7:L44)</f>
        <v>25</v>
      </c>
      <c r="N42" s="84">
        <v>0.69740000000000002</v>
      </c>
      <c r="O42" s="79">
        <f t="shared" si="9"/>
        <v>7.2694355697550585E-3</v>
      </c>
      <c r="P42" s="78">
        <f>RANK(O42,O7:O44)</f>
        <v>20</v>
      </c>
      <c r="Q42" s="82">
        <v>0.66059999999999997</v>
      </c>
      <c r="R42" s="76">
        <f t="shared" si="10"/>
        <v>7.4747765926780054E-3</v>
      </c>
      <c r="S42" s="75">
        <f>RANK(R42,R7:R44)</f>
        <v>16</v>
      </c>
      <c r="T42" s="84">
        <v>0.83230000000000004</v>
      </c>
      <c r="U42" s="79">
        <f t="shared" si="11"/>
        <v>1.6321977690684358E-2</v>
      </c>
      <c r="V42" s="78">
        <f>RANK(U42,U7:U44)</f>
        <v>12</v>
      </c>
      <c r="W42" s="82">
        <v>0.55079999999999996</v>
      </c>
      <c r="X42" s="76">
        <f t="shared" si="12"/>
        <v>4.2627906976744179E-2</v>
      </c>
      <c r="Y42" s="75">
        <f>RANK(X42,X7:X44)</f>
        <v>17</v>
      </c>
      <c r="Z42" s="84">
        <v>0.7319</v>
      </c>
      <c r="AA42" s="79">
        <f t="shared" si="13"/>
        <v>2.9619970193740682E-2</v>
      </c>
      <c r="AB42" s="78">
        <f>RANK(AA42,AA7:AA44)</f>
        <v>14</v>
      </c>
      <c r="AC42" s="82">
        <v>0.82179999999999997</v>
      </c>
      <c r="AD42" s="76">
        <f t="shared" si="14"/>
        <v>2.5839120370370363E-2</v>
      </c>
      <c r="AE42" s="75">
        <f>RANK(AD42,AD7:AD44)</f>
        <v>25</v>
      </c>
      <c r="AF42" s="84">
        <v>0.71830000000000005</v>
      </c>
      <c r="AG42" s="79">
        <f t="shared" si="15"/>
        <v>4.9869853917662701E-2</v>
      </c>
      <c r="AH42" s="78">
        <f>RANK(AG42,AG7:AG44)</f>
        <v>18</v>
      </c>
      <c r="AI42" s="82">
        <v>0.54779999999999995</v>
      </c>
      <c r="AJ42" s="76">
        <f t="shared" si="16"/>
        <v>3.9369774919614138E-2</v>
      </c>
      <c r="AK42" s="75">
        <f>RANK(AJ42,AJ7:AJ44)</f>
        <v>30</v>
      </c>
      <c r="AL42" s="84">
        <v>0.74860000000000004</v>
      </c>
      <c r="AM42" s="79">
        <f t="shared" si="17"/>
        <v>6.2770070502615419E-2</v>
      </c>
      <c r="AN42" s="78">
        <f>RANK(AM42,AM7:AM44)</f>
        <v>14</v>
      </c>
      <c r="AO42" s="82">
        <v>0.80908000000000002</v>
      </c>
      <c r="AP42" s="76">
        <f t="shared" si="18"/>
        <v>9.7043050430504305E-2</v>
      </c>
      <c r="AQ42" s="75">
        <f>RANK(AP42,AP7:AP44)</f>
        <v>13</v>
      </c>
      <c r="AR42" s="84">
        <v>0.55600000000000005</v>
      </c>
      <c r="AS42" s="79">
        <f t="shared" ref="AS42:AS44" si="38">((AR42-0.3378)/(0.779-0.3378))*0.03</f>
        <v>1.4836808703535813E-2</v>
      </c>
      <c r="AT42" s="78">
        <f>RANK(AS42,AS7:AS44)</f>
        <v>24</v>
      </c>
      <c r="AU42" s="82">
        <v>0.42480000000000001</v>
      </c>
      <c r="AV42" s="76">
        <f t="shared" si="20"/>
        <v>1.4136163982430457E-2</v>
      </c>
      <c r="AW42" s="75">
        <f>RANK(AV42,AV7:AV44)</f>
        <v>23</v>
      </c>
      <c r="AX42" s="84">
        <v>0.1231</v>
      </c>
      <c r="AY42" s="79">
        <f t="shared" si="21"/>
        <v>2.5932396505886822E-2</v>
      </c>
      <c r="AZ42" s="78">
        <f>RANK(AY42,AY7:AY44)</f>
        <v>34</v>
      </c>
      <c r="BA42" s="82">
        <v>0.23730000000000001</v>
      </c>
      <c r="BB42" s="76">
        <f t="shared" si="22"/>
        <v>2.9821162444113269E-2</v>
      </c>
      <c r="BC42" s="75">
        <f>RANK(BB42,BB7:BB44)</f>
        <v>2</v>
      </c>
      <c r="BD42" s="84">
        <v>0.51249999999999996</v>
      </c>
      <c r="BE42" s="79">
        <f t="shared" si="23"/>
        <v>2.1452145214521448E-2</v>
      </c>
      <c r="BF42" s="78">
        <f>RANK(BE42,BE7:BE44)</f>
        <v>18</v>
      </c>
      <c r="BG42" s="82">
        <v>4.9200000000000001E-2</v>
      </c>
      <c r="BH42" s="76">
        <f t="shared" si="24"/>
        <v>5.5495103373231769E-3</v>
      </c>
      <c r="BI42" s="75">
        <f>RANK(BH42,BH7:BH44)</f>
        <v>35</v>
      </c>
      <c r="BJ42" s="101">
        <f t="shared" si="25"/>
        <v>0.51945548494752347</v>
      </c>
      <c r="BK42" s="103">
        <f t="shared" si="26"/>
        <v>0.57198191269672627</v>
      </c>
      <c r="BL42" s="104">
        <f>RANK(BJ42,BJ7:BJ44)</f>
        <v>23</v>
      </c>
      <c r="BO42" s="110" t="s">
        <v>27</v>
      </c>
      <c r="BP42" s="111">
        <f>RANK(BQ42,BQ7:BQ44)</f>
        <v>20</v>
      </c>
      <c r="BQ42" s="112">
        <v>0.52019097000000003</v>
      </c>
      <c r="BR42" s="113">
        <f t="shared" si="27"/>
        <v>2.6009548500000004E-2</v>
      </c>
      <c r="BS42" s="114">
        <f>RANK(BT42,BT7:BT44)</f>
        <v>24</v>
      </c>
      <c r="BT42" s="115">
        <v>0.60873251377702409</v>
      </c>
      <c r="BU42" s="116">
        <f t="shared" si="28"/>
        <v>0.15218312844425602</v>
      </c>
      <c r="BV42" s="111">
        <f>RANK(BW42,BW7:BW44)</f>
        <v>24</v>
      </c>
      <c r="BW42" s="112">
        <v>0.37790697674418611</v>
      </c>
      <c r="BX42" s="113">
        <f t="shared" si="29"/>
        <v>0.11337209302325582</v>
      </c>
      <c r="BY42" s="114">
        <f>RANK(BZ42,BZ7:BZ44)</f>
        <v>34</v>
      </c>
      <c r="BZ42" s="115">
        <v>0.13078500000000001</v>
      </c>
      <c r="CA42" s="116">
        <f t="shared" si="30"/>
        <v>6.5392500000000008E-3</v>
      </c>
      <c r="CB42" s="111">
        <f>RANK(CC42,CC7:CC44)</f>
        <v>9</v>
      </c>
      <c r="CC42" s="112">
        <v>0.60481318836442388</v>
      </c>
      <c r="CD42" s="113">
        <f t="shared" si="0"/>
        <v>6.0481318836442394E-2</v>
      </c>
      <c r="CE42" s="118">
        <f t="shared" si="1"/>
        <v>0.35858533880395427</v>
      </c>
      <c r="CF42" s="119">
        <f>RANK(CE42,CE7:CE44)</f>
        <v>22</v>
      </c>
      <c r="CG42" s="120">
        <v>0.18400092837919296</v>
      </c>
      <c r="CH42" s="121">
        <f t="shared" si="31"/>
        <v>4.6000232094798241E-2</v>
      </c>
      <c r="CI42" s="122">
        <f>RANK(CG42,CG7:CG44)</f>
        <v>36</v>
      </c>
      <c r="CJ42" s="127">
        <f t="shared" si="2"/>
        <v>0.40458557089875252</v>
      </c>
      <c r="CK42" s="128">
        <f>RANK(CJ42,CJ7:CJ44)</f>
        <v>29</v>
      </c>
      <c r="CM42" s="110" t="s">
        <v>27</v>
      </c>
      <c r="CN42" s="111">
        <f>RANK(CO42,CO7:CO44)</f>
        <v>20</v>
      </c>
      <c r="CO42" s="112">
        <v>0.52019097000000003</v>
      </c>
      <c r="CP42" s="113">
        <f t="shared" si="32"/>
        <v>0</v>
      </c>
      <c r="CQ42" s="114">
        <f>RANK(CR42,CR7:CR44)</f>
        <v>24</v>
      </c>
      <c r="CR42" s="115">
        <v>0.60873251377702409</v>
      </c>
      <c r="CS42" s="116">
        <f t="shared" si="33"/>
        <v>0.15218312844425602</v>
      </c>
      <c r="CT42" s="111">
        <f>RANK(CU42,CU7:CU44)</f>
        <v>24</v>
      </c>
      <c r="CU42" s="112">
        <v>0.37790697674418611</v>
      </c>
      <c r="CV42" s="113">
        <f t="shared" si="34"/>
        <v>0.13226744186046513</v>
      </c>
      <c r="CW42" s="114">
        <f>RANK(CX42,CX7:CX44)</f>
        <v>34</v>
      </c>
      <c r="CX42" s="115">
        <v>0.13078500000000001</v>
      </c>
      <c r="CY42" s="116">
        <f t="shared" si="35"/>
        <v>0</v>
      </c>
      <c r="CZ42" s="111">
        <f>RANK(DA42,DA7:DA44)</f>
        <v>9</v>
      </c>
      <c r="DA42" s="112">
        <v>0.60481318836442388</v>
      </c>
      <c r="DB42" s="113">
        <f t="shared" si="36"/>
        <v>9.0721978254663577E-2</v>
      </c>
      <c r="DC42" s="117">
        <f t="shared" si="3"/>
        <v>0.37517254855938476</v>
      </c>
      <c r="DD42" s="119">
        <f>RANK(DC42,DC7:DC44)</f>
        <v>16</v>
      </c>
      <c r="DE42" s="120">
        <v>0.18400092837919296</v>
      </c>
      <c r="DF42" s="121">
        <f t="shared" si="37"/>
        <v>4.6000232094798241E-2</v>
      </c>
      <c r="DG42" s="122">
        <f>RANK(DE42,DE7:DE44)</f>
        <v>36</v>
      </c>
      <c r="DH42" s="127">
        <f t="shared" si="4"/>
        <v>0.42117278065418301</v>
      </c>
      <c r="DI42" s="128">
        <f>RANK(DH42,DH7:DH44)</f>
        <v>26</v>
      </c>
    </row>
    <row r="43" spans="1:113" ht="15.25" x14ac:dyDescent="0.85">
      <c r="A43" s="72" t="s">
        <v>10</v>
      </c>
      <c r="B43" s="78">
        <v>0.66679999999999995</v>
      </c>
      <c r="C43" s="79">
        <f t="shared" si="5"/>
        <v>2.1004793183028579E-2</v>
      </c>
      <c r="D43" s="78">
        <f>RANK(C43,C7:C44)</f>
        <v>13</v>
      </c>
      <c r="E43" s="82">
        <v>0.43919999999999998</v>
      </c>
      <c r="F43" s="76">
        <f t="shared" si="6"/>
        <v>1.5213358070500927E-3</v>
      </c>
      <c r="G43" s="75">
        <f>RANK(F43,F7:F44)</f>
        <v>34</v>
      </c>
      <c r="H43" s="84">
        <v>0.52990000000000004</v>
      </c>
      <c r="I43" s="79">
        <f t="shared" si="7"/>
        <v>4.7158774373259067E-3</v>
      </c>
      <c r="J43" s="78">
        <f>RANK(I43,I7:I44)</f>
        <v>22</v>
      </c>
      <c r="K43" s="82">
        <v>0.69330000000000003</v>
      </c>
      <c r="L43" s="76">
        <f t="shared" si="8"/>
        <v>6.6562847608453851E-3</v>
      </c>
      <c r="M43" s="75">
        <f>RANK(L43,L7:L44)</f>
        <v>21</v>
      </c>
      <c r="N43" s="84">
        <v>0.68420000000000003</v>
      </c>
      <c r="O43" s="79">
        <f t="shared" si="9"/>
        <v>6.9882854100106508E-3</v>
      </c>
      <c r="P43" s="78">
        <f>RANK(O43,O7:O44)</f>
        <v>23</v>
      </c>
      <c r="Q43" s="82">
        <v>0.61529999999999996</v>
      </c>
      <c r="R43" s="76">
        <f t="shared" si="10"/>
        <v>6.1689247621793024E-3</v>
      </c>
      <c r="S43" s="75">
        <f>RANK(R43,R7:R44)</f>
        <v>25</v>
      </c>
      <c r="T43" s="84">
        <v>0.75770000000000004</v>
      </c>
      <c r="U43" s="79">
        <f t="shared" si="11"/>
        <v>1.1823937292734401E-2</v>
      </c>
      <c r="V43" s="78">
        <f>RANK(U43,U7:U44)</f>
        <v>22</v>
      </c>
      <c r="W43" s="82">
        <v>0.46150000000000002</v>
      </c>
      <c r="X43" s="76">
        <f t="shared" si="12"/>
        <v>2.1860465116279072E-2</v>
      </c>
      <c r="Y43" s="75">
        <f>RANK(X43,X7:X44)</f>
        <v>29</v>
      </c>
      <c r="Z43" s="84">
        <v>0.73640000000000005</v>
      </c>
      <c r="AA43" s="79">
        <f t="shared" si="13"/>
        <v>3.0458271236959766E-2</v>
      </c>
      <c r="AB43" s="78">
        <f>RANK(AA43,AA7:AA44)</f>
        <v>10</v>
      </c>
      <c r="AC43" s="82">
        <v>0.87819999999999998</v>
      </c>
      <c r="AD43" s="76">
        <f t="shared" si="14"/>
        <v>4.2158564814814808E-2</v>
      </c>
      <c r="AE43" s="75">
        <f>RANK(AD43,AD7:AD44)</f>
        <v>8</v>
      </c>
      <c r="AF43" s="84">
        <v>0.69989999999999997</v>
      </c>
      <c r="AG43" s="79">
        <f t="shared" si="15"/>
        <v>4.5960159362549796E-2</v>
      </c>
      <c r="AH43" s="78">
        <f>RANK(AG43,AG7:AG44)</f>
        <v>20</v>
      </c>
      <c r="AI43" s="82">
        <v>0.62839999999999996</v>
      </c>
      <c r="AJ43" s="76">
        <f t="shared" si="16"/>
        <v>4.9736334405144689E-2</v>
      </c>
      <c r="AK43" s="75">
        <f>RANK(AJ43,AJ7:AJ44)</f>
        <v>25</v>
      </c>
      <c r="AL43" s="84">
        <v>0.68759999999999999</v>
      </c>
      <c r="AM43" s="79">
        <f t="shared" si="17"/>
        <v>5.1671594268819641E-2</v>
      </c>
      <c r="AN43" s="78">
        <f>RANK(AM43,AM7:AM44)</f>
        <v>22</v>
      </c>
      <c r="AO43" s="82">
        <v>0.54610000000000003</v>
      </c>
      <c r="AP43" s="76">
        <f t="shared" si="18"/>
        <v>3.2349323493234931E-2</v>
      </c>
      <c r="AQ43" s="75">
        <f>RANK(AP43,AP7:AP44)</f>
        <v>34</v>
      </c>
      <c r="AR43" s="84">
        <v>0.63380000000000003</v>
      </c>
      <c r="AS43" s="79">
        <f t="shared" si="38"/>
        <v>2.012692656391659E-2</v>
      </c>
      <c r="AT43" s="78">
        <f>RANK(AS43,AS7:AS44)</f>
        <v>17</v>
      </c>
      <c r="AU43" s="82">
        <v>0.45600000000000002</v>
      </c>
      <c r="AV43" s="76">
        <f t="shared" si="20"/>
        <v>1.6420204978038071E-2</v>
      </c>
      <c r="AW43" s="75">
        <f>RANK(AV43,AV7:AV44)</f>
        <v>19</v>
      </c>
      <c r="AX43" s="84">
        <v>0.19420000000000001</v>
      </c>
      <c r="AY43" s="79">
        <f t="shared" si="21"/>
        <v>5.833649829092289E-2</v>
      </c>
      <c r="AZ43" s="78">
        <f>RANK(AY43,AY7:AY44)</f>
        <v>23</v>
      </c>
      <c r="BA43" s="82">
        <v>0.23810000000000001</v>
      </c>
      <c r="BB43" s="76">
        <f t="shared" si="22"/>
        <v>0.03</v>
      </c>
      <c r="BC43" s="75">
        <f>RANK(BB43,BB7:BB44)</f>
        <v>1</v>
      </c>
      <c r="BD43" s="84">
        <v>0.44209999999999999</v>
      </c>
      <c r="BE43" s="79">
        <f t="shared" si="23"/>
        <v>1.0891089108910892E-2</v>
      </c>
      <c r="BF43" s="78">
        <f>RANK(BE43,BE7:BE44)</f>
        <v>29</v>
      </c>
      <c r="BG43" s="82">
        <v>7.9000000000000001E-2</v>
      </c>
      <c r="BH43" s="76">
        <f t="shared" si="24"/>
        <v>3.7976060935799777E-2</v>
      </c>
      <c r="BI43" s="75">
        <f>RANK(BH43,BH7:BH44)</f>
        <v>16</v>
      </c>
      <c r="BJ43" s="101">
        <f t="shared" si="25"/>
        <v>0.5068249312285652</v>
      </c>
      <c r="BK43" s="103">
        <f t="shared" si="26"/>
        <v>0.54980861442897955</v>
      </c>
      <c r="BL43" s="104">
        <f>RANK(BJ43,BJ7:BJ44)</f>
        <v>24</v>
      </c>
      <c r="BO43" s="110" t="s">
        <v>10</v>
      </c>
      <c r="BP43" s="111">
        <f>RANK(BQ43,BQ7:BQ44)</f>
        <v>21</v>
      </c>
      <c r="BQ43" s="112">
        <v>0.51749844</v>
      </c>
      <c r="BR43" s="113">
        <f t="shared" si="27"/>
        <v>2.5874922000000002E-2</v>
      </c>
      <c r="BS43" s="114">
        <f>RANK(BT43,BT7:BT44)</f>
        <v>2</v>
      </c>
      <c r="BT43" s="115">
        <v>0.89762611275964388</v>
      </c>
      <c r="BU43" s="116">
        <f t="shared" si="28"/>
        <v>0.22440652818991097</v>
      </c>
      <c r="BV43" s="111">
        <f>RANK(BW43,BW7:BW44)</f>
        <v>6</v>
      </c>
      <c r="BW43" s="112">
        <v>0.59302325581395343</v>
      </c>
      <c r="BX43" s="113">
        <f t="shared" si="29"/>
        <v>0.17790697674418601</v>
      </c>
      <c r="BY43" s="114">
        <f>RANK(BZ43,BZ7:BZ44)</f>
        <v>30</v>
      </c>
      <c r="BZ43" s="115">
        <v>0.192221</v>
      </c>
      <c r="CA43" s="116">
        <f t="shared" si="30"/>
        <v>9.6110500000000012E-3</v>
      </c>
      <c r="CB43" s="111">
        <f>RANK(CC43,CC7:CC44)</f>
        <v>26</v>
      </c>
      <c r="CC43" s="112">
        <v>0.32192518541784704</v>
      </c>
      <c r="CD43" s="113">
        <f t="shared" si="0"/>
        <v>3.2192518541784704E-2</v>
      </c>
      <c r="CE43" s="118">
        <f t="shared" si="1"/>
        <v>0.46999199547588166</v>
      </c>
      <c r="CF43" s="119">
        <f>RANK(CE43,CE7:CE44)</f>
        <v>5</v>
      </c>
      <c r="CG43" s="120">
        <v>0.65835895262564659</v>
      </c>
      <c r="CH43" s="121">
        <f t="shared" si="31"/>
        <v>0.16458973815641165</v>
      </c>
      <c r="CI43" s="122">
        <f>RANK(CG43,CG7:CG44)</f>
        <v>11</v>
      </c>
      <c r="CJ43" s="127">
        <f t="shared" si="2"/>
        <v>0.63458173363229331</v>
      </c>
      <c r="CK43" s="128">
        <f>RANK(CJ43,CJ7:CJ44)</f>
        <v>4</v>
      </c>
      <c r="CM43" s="110" t="s">
        <v>10</v>
      </c>
      <c r="CN43" s="111">
        <f>RANK(CO43,CO7:CO44)</f>
        <v>21</v>
      </c>
      <c r="CO43" s="112">
        <v>0.51749844</v>
      </c>
      <c r="CP43" s="113">
        <f t="shared" si="32"/>
        <v>0</v>
      </c>
      <c r="CQ43" s="114">
        <f>RANK(CR43,CR7:CR44)</f>
        <v>2</v>
      </c>
      <c r="CR43" s="115">
        <v>0.89762611275964388</v>
      </c>
      <c r="CS43" s="116">
        <f t="shared" si="33"/>
        <v>0.22440652818991097</v>
      </c>
      <c r="CT43" s="111">
        <f>RANK(CU43,CU7:CU44)</f>
        <v>6</v>
      </c>
      <c r="CU43" s="112">
        <v>0.59302325581395343</v>
      </c>
      <c r="CV43" s="113">
        <f t="shared" si="34"/>
        <v>0.2075581395348837</v>
      </c>
      <c r="CW43" s="114">
        <f>RANK(CX43,CX7:CX44)</f>
        <v>30</v>
      </c>
      <c r="CX43" s="115">
        <v>0.192221</v>
      </c>
      <c r="CY43" s="116">
        <f t="shared" si="35"/>
        <v>0</v>
      </c>
      <c r="CZ43" s="111">
        <f>RANK(DA43,DA7:DA44)</f>
        <v>26</v>
      </c>
      <c r="DA43" s="112">
        <v>0.32192518541784704</v>
      </c>
      <c r="DB43" s="113">
        <f t="shared" si="36"/>
        <v>4.8288777812677056E-2</v>
      </c>
      <c r="DC43" s="117">
        <f t="shared" si="3"/>
        <v>0.48025344553747173</v>
      </c>
      <c r="DD43" s="119">
        <f>RANK(DC43,DC7:DC44)</f>
        <v>4</v>
      </c>
      <c r="DE43" s="120">
        <v>0.65835895262564659</v>
      </c>
      <c r="DF43" s="121">
        <f t="shared" si="37"/>
        <v>0.16458973815641165</v>
      </c>
      <c r="DG43" s="122">
        <f>RANK(DE43,DE7:DE44)</f>
        <v>11</v>
      </c>
      <c r="DH43" s="127">
        <f t="shared" si="4"/>
        <v>0.64484318369388338</v>
      </c>
      <c r="DI43" s="128">
        <f>RANK(DH43,DH7:DH44)</f>
        <v>3</v>
      </c>
    </row>
    <row r="44" spans="1:113" s="149" customFormat="1" ht="15.25" x14ac:dyDescent="0.85">
      <c r="A44" s="139" t="s">
        <v>20</v>
      </c>
      <c r="B44" s="140">
        <v>0.63670000000000004</v>
      </c>
      <c r="C44" s="141">
        <f t="shared" si="5"/>
        <v>1.9401739747914079E-2</v>
      </c>
      <c r="D44" s="140">
        <f>RANK(C44,C7:C44)</f>
        <v>17</v>
      </c>
      <c r="E44" s="142">
        <v>0.56879999999999997</v>
      </c>
      <c r="F44" s="143">
        <f t="shared" si="6"/>
        <v>4.5269016697588125E-3</v>
      </c>
      <c r="G44" s="144">
        <f>RANK(F44,F7:F44)</f>
        <v>21</v>
      </c>
      <c r="H44" s="145">
        <v>0.50700000000000001</v>
      </c>
      <c r="I44" s="141">
        <f t="shared" si="7"/>
        <v>4.0779944289693597E-3</v>
      </c>
      <c r="J44" s="140">
        <f>RANK(I44,I7:I44)</f>
        <v>27</v>
      </c>
      <c r="K44" s="142">
        <v>0.67549999999999999</v>
      </c>
      <c r="L44" s="143">
        <f t="shared" si="8"/>
        <v>6.2602892102335932E-3</v>
      </c>
      <c r="M44" s="144">
        <f>RANK(L44,L7:L44)</f>
        <v>26</v>
      </c>
      <c r="N44" s="145">
        <v>0.66369999999999996</v>
      </c>
      <c r="O44" s="141">
        <f t="shared" si="9"/>
        <v>6.5516506922257715E-3</v>
      </c>
      <c r="P44" s="140">
        <f>RANK(O44,O7:O44)</f>
        <v>26</v>
      </c>
      <c r="Q44" s="142">
        <v>0.624</v>
      </c>
      <c r="R44" s="143">
        <f t="shared" si="10"/>
        <v>6.4197174978379949E-3</v>
      </c>
      <c r="S44" s="144">
        <f>RANK(R44,R7:R44)</f>
        <v>23</v>
      </c>
      <c r="T44" s="145">
        <v>0.77780000000000005</v>
      </c>
      <c r="U44" s="141">
        <f t="shared" si="11"/>
        <v>1.3035875791377756E-2</v>
      </c>
      <c r="V44" s="140">
        <f>RANK(U44,U7:U44)</f>
        <v>20</v>
      </c>
      <c r="W44" s="142">
        <v>0.48149999999999998</v>
      </c>
      <c r="X44" s="143">
        <f t="shared" si="12"/>
        <v>2.651162790697674E-2</v>
      </c>
      <c r="Y44" s="144">
        <f>RANK(X44,X7:X44)</f>
        <v>26</v>
      </c>
      <c r="Z44" s="145">
        <v>0.75409999999999999</v>
      </c>
      <c r="AA44" s="141">
        <f t="shared" si="13"/>
        <v>3.375558867362146E-2</v>
      </c>
      <c r="AB44" s="140">
        <f>RANK(AA44,AA7:AA44)</f>
        <v>8</v>
      </c>
      <c r="AC44" s="142">
        <v>0.86329999999999996</v>
      </c>
      <c r="AD44" s="143">
        <f t="shared" si="14"/>
        <v>3.7847222222222213E-2</v>
      </c>
      <c r="AE44" s="144">
        <f>RANK(AD44,AD7:AD44)</f>
        <v>14</v>
      </c>
      <c r="AF44" s="145">
        <v>0.74750000000000005</v>
      </c>
      <c r="AG44" s="141">
        <f t="shared" si="15"/>
        <v>5.6074369189907054E-2</v>
      </c>
      <c r="AH44" s="140">
        <f>RANK(AG44,AG7:AG44)</f>
        <v>15</v>
      </c>
      <c r="AI44" s="142">
        <v>0.56320000000000003</v>
      </c>
      <c r="AJ44" s="143">
        <f t="shared" si="16"/>
        <v>4.1350482315112541E-2</v>
      </c>
      <c r="AK44" s="144">
        <f>RANK(AJ44,AJ7:AJ44)</f>
        <v>28</v>
      </c>
      <c r="AL44" s="145">
        <v>0.57479999999999998</v>
      </c>
      <c r="AM44" s="141">
        <f t="shared" si="17"/>
        <v>3.1148510347964512E-2</v>
      </c>
      <c r="AN44" s="140">
        <f>RANK(AM44,AM7:AM44)</f>
        <v>30</v>
      </c>
      <c r="AO44" s="142">
        <v>0.61890000000000001</v>
      </c>
      <c r="AP44" s="143">
        <f t="shared" si="18"/>
        <v>5.0258302583025827E-2</v>
      </c>
      <c r="AQ44" s="144">
        <f>RANK(AP44,AP7:AP44)</f>
        <v>28</v>
      </c>
      <c r="AR44" s="145">
        <v>0.33779999999999999</v>
      </c>
      <c r="AS44" s="141">
        <f t="shared" si="38"/>
        <v>0</v>
      </c>
      <c r="AT44" s="140">
        <f>RANK(AS44,AS7:AS44)</f>
        <v>37</v>
      </c>
      <c r="AU44" s="142">
        <v>0.33779999999999999</v>
      </c>
      <c r="AV44" s="143">
        <f t="shared" si="20"/>
        <v>7.7672035139092254E-3</v>
      </c>
      <c r="AW44" s="144">
        <f>RANK(AV44,AV7:AV44)</f>
        <v>36</v>
      </c>
      <c r="AX44" s="145">
        <v>0.18010000000000001</v>
      </c>
      <c r="AY44" s="141">
        <f t="shared" si="21"/>
        <v>5.1910368401063424E-2</v>
      </c>
      <c r="AZ44" s="140">
        <f>RANK(AY44,AY7:AY44)</f>
        <v>26</v>
      </c>
      <c r="BA44" s="142">
        <v>0.14299999999999999</v>
      </c>
      <c r="BB44" s="143">
        <f t="shared" si="22"/>
        <v>8.7406855439642293E-3</v>
      </c>
      <c r="BC44" s="144">
        <f>RANK(BB44,BB7:BB44)</f>
        <v>33</v>
      </c>
      <c r="BD44" s="145">
        <v>0.43709999999999999</v>
      </c>
      <c r="BE44" s="141">
        <f t="shared" si="23"/>
        <v>1.0141014101410141E-2</v>
      </c>
      <c r="BF44" s="140">
        <f>RANK(BE44,BE7:BE44)</f>
        <v>31</v>
      </c>
      <c r="BG44" s="142">
        <v>6.5000000000000002E-2</v>
      </c>
      <c r="BH44" s="143">
        <f t="shared" si="24"/>
        <v>2.2742110990206746E-2</v>
      </c>
      <c r="BI44" s="144">
        <f>RANK(BH44,BH7:BH44)</f>
        <v>25</v>
      </c>
      <c r="BJ44" s="146">
        <f t="shared" si="25"/>
        <v>0.43852165482770156</v>
      </c>
      <c r="BK44" s="147">
        <f t="shared" si="26"/>
        <v>0.42990025934020482</v>
      </c>
      <c r="BL44" s="148">
        <f>RANK(BJ44,BJ7:BJ44)</f>
        <v>28</v>
      </c>
      <c r="BO44" s="150" t="s">
        <v>229</v>
      </c>
      <c r="BP44" s="151">
        <f>RANK(BQ44,BQ7:BQ44)</f>
        <v>36</v>
      </c>
      <c r="BQ44" s="152">
        <v>4.6902819999999998E-2</v>
      </c>
      <c r="BR44" s="153">
        <f t="shared" si="27"/>
        <v>2.3451410000000002E-3</v>
      </c>
      <c r="BS44" s="154">
        <f>RANK(BT44,BT7:BT44)</f>
        <v>22</v>
      </c>
      <c r="BT44" s="155">
        <v>0.62272149215769379</v>
      </c>
      <c r="BU44" s="156">
        <f t="shared" si="28"/>
        <v>0.15568037303942345</v>
      </c>
      <c r="BV44" s="151">
        <f>RANK(BW44,BW7:BW44)</f>
        <v>28</v>
      </c>
      <c r="BW44" s="152">
        <v>0.29069767441860461</v>
      </c>
      <c r="BX44" s="153">
        <f t="shared" si="29"/>
        <v>8.7209302325581384E-2</v>
      </c>
      <c r="BY44" s="154">
        <f>RANK(BZ44,BZ7:BZ44)</f>
        <v>33</v>
      </c>
      <c r="BZ44" s="155">
        <v>0.16159499999999999</v>
      </c>
      <c r="CA44" s="156">
        <f t="shared" si="30"/>
        <v>8.0797500000000001E-3</v>
      </c>
      <c r="CB44" s="151">
        <f>RANK(CC44,CC7:CC44)</f>
        <v>16</v>
      </c>
      <c r="CC44" s="152">
        <v>0.41100588597399229</v>
      </c>
      <c r="CD44" s="153">
        <f t="shared" si="0"/>
        <v>4.1100588597399235E-2</v>
      </c>
      <c r="CE44" s="157">
        <f t="shared" si="1"/>
        <v>0.29441515496240406</v>
      </c>
      <c r="CF44" s="158">
        <f>RANK(CE44,CE7:CE44)</f>
        <v>34</v>
      </c>
      <c r="CG44" s="159">
        <v>0.27923441799512649</v>
      </c>
      <c r="CH44" s="160">
        <f t="shared" si="31"/>
        <v>6.9808604498781623E-2</v>
      </c>
      <c r="CI44" s="161">
        <f>RANK(CG44,CG7:CG44)</f>
        <v>30</v>
      </c>
      <c r="CJ44" s="162">
        <f t="shared" si="2"/>
        <v>0.36422375946118568</v>
      </c>
      <c r="CK44" s="163">
        <f>RANK(CJ44,CJ7:CJ44)</f>
        <v>35</v>
      </c>
      <c r="CM44" s="150" t="s">
        <v>229</v>
      </c>
      <c r="CN44" s="151">
        <f>RANK(CO44,CO7:CO44)</f>
        <v>36</v>
      </c>
      <c r="CO44" s="152">
        <v>4.6902819999999998E-2</v>
      </c>
      <c r="CP44" s="153">
        <f t="shared" si="32"/>
        <v>0</v>
      </c>
      <c r="CQ44" s="154">
        <f>RANK(CR44,CR7:CR44)</f>
        <v>22</v>
      </c>
      <c r="CR44" s="155">
        <v>0.62272149215769379</v>
      </c>
      <c r="CS44" s="156">
        <f t="shared" si="33"/>
        <v>0.15568037303942345</v>
      </c>
      <c r="CT44" s="151">
        <f>RANK(CU44,CU7:CU44)</f>
        <v>28</v>
      </c>
      <c r="CU44" s="152">
        <v>0.29069767441860461</v>
      </c>
      <c r="CV44" s="153">
        <f t="shared" si="34"/>
        <v>0.10174418604651161</v>
      </c>
      <c r="CW44" s="154">
        <f>RANK(CX44,CX7:CX44)</f>
        <v>33</v>
      </c>
      <c r="CX44" s="155">
        <v>0.16159499999999999</v>
      </c>
      <c r="CY44" s="156">
        <f t="shared" si="35"/>
        <v>0</v>
      </c>
      <c r="CZ44" s="151">
        <f>RANK(DA44,DA7:DA44)</f>
        <v>16</v>
      </c>
      <c r="DA44" s="152">
        <v>0.41100588597399229</v>
      </c>
      <c r="DB44" s="153">
        <f t="shared" si="36"/>
        <v>6.1650882896098838E-2</v>
      </c>
      <c r="DC44" s="164">
        <f t="shared" si="3"/>
        <v>0.31907544198203391</v>
      </c>
      <c r="DD44" s="158">
        <f>RANK(DC44,DC7:DC44)</f>
        <v>27</v>
      </c>
      <c r="DE44" s="159">
        <v>0.27923441799512649</v>
      </c>
      <c r="DF44" s="160">
        <f t="shared" si="37"/>
        <v>6.9808604498781623E-2</v>
      </c>
      <c r="DG44" s="161">
        <f>RANK(DE44,DE7:DE44)</f>
        <v>30</v>
      </c>
      <c r="DH44" s="162">
        <f t="shared" si="4"/>
        <v>0.38888404648081554</v>
      </c>
      <c r="DI44" s="163">
        <f>RANK(DH44,DH7:DH44)</f>
        <v>32</v>
      </c>
    </row>
    <row r="45" spans="1:113" ht="16.75" customHeight="1" x14ac:dyDescent="0.75">
      <c r="A45" s="73" t="s">
        <v>156</v>
      </c>
      <c r="B45" s="81">
        <f>AVERAGE(B7:B44)</f>
        <v>0.62058421052631585</v>
      </c>
      <c r="C45" s="69"/>
      <c r="D45" s="69"/>
      <c r="E45" s="83">
        <f>AVERAGE(E7:E44)</f>
        <v>0.58626315789473704</v>
      </c>
      <c r="F45" s="70"/>
      <c r="G45" s="70"/>
      <c r="H45" s="81">
        <f>AVERAGE(H7:H44)</f>
        <v>0.54780263157894749</v>
      </c>
      <c r="I45" s="69"/>
      <c r="J45" s="69"/>
      <c r="K45" s="83">
        <f>AVERAGE(K7:K44)</f>
        <v>0.68692105263157921</v>
      </c>
      <c r="L45" s="70"/>
      <c r="M45" s="70"/>
      <c r="N45" s="81">
        <f>AVERAGE(N7:N44)</f>
        <v>0.67264736842105277</v>
      </c>
      <c r="O45" s="69"/>
      <c r="P45" s="69"/>
      <c r="Q45" s="83">
        <f>AVERAGE(Q7:Q44)</f>
        <v>0.62958684210526306</v>
      </c>
      <c r="R45" s="70"/>
      <c r="S45" s="70"/>
      <c r="T45" s="81">
        <f>AVERAGE(T7:T44)</f>
        <v>0.7693184210526316</v>
      </c>
      <c r="U45" s="69"/>
      <c r="V45" s="69"/>
      <c r="W45" s="83">
        <f>AVERAGE(W7:W44)</f>
        <v>0.53032105263157892</v>
      </c>
      <c r="X45" s="70"/>
      <c r="Y45" s="70"/>
      <c r="Z45" s="81">
        <f>AVERAGE(Z7:Z44)</f>
        <v>0.69427631578947357</v>
      </c>
      <c r="AA45" s="69"/>
      <c r="AB45" s="69"/>
      <c r="AC45" s="83">
        <f>AVERAGE(AC7:AC44)</f>
        <v>0.83743157894736853</v>
      </c>
      <c r="AD45" s="70"/>
      <c r="AE45" s="70"/>
      <c r="AF45" s="81">
        <f>AVERAGE(AF7:AF44)</f>
        <v>0.69700263157894726</v>
      </c>
      <c r="AG45" s="69"/>
      <c r="AH45" s="69"/>
      <c r="AI45" s="83">
        <f>AVERAGE(AI7:AI44)</f>
        <v>0.6737026315789475</v>
      </c>
      <c r="AJ45" s="70"/>
      <c r="AK45" s="70"/>
      <c r="AL45" s="81">
        <f>AVERAGE(AL7:AL44)</f>
        <v>0.67490263157894748</v>
      </c>
      <c r="AM45" s="69"/>
      <c r="AN45" s="69"/>
      <c r="AO45" s="83">
        <f>AVERAGE(AO7:AO44)</f>
        <v>0.72045526315789477</v>
      </c>
      <c r="AP45" s="70"/>
      <c r="AQ45" s="70"/>
      <c r="AR45" s="81">
        <f>AVERAGE(AR7:AR44)</f>
        <v>0.58493513513513529</v>
      </c>
      <c r="AS45" s="69"/>
      <c r="AT45" s="69"/>
      <c r="AU45" s="83">
        <f>AVERAGE(AU7:AU44)</f>
        <v>0.45364736842105258</v>
      </c>
      <c r="AV45" s="70"/>
      <c r="AW45" s="70"/>
      <c r="AX45" s="81">
        <f>AVERAGE(AX7:AX44)</f>
        <v>0.20115526315789478</v>
      </c>
      <c r="AY45" s="69"/>
      <c r="AZ45" s="69"/>
      <c r="BA45" s="83">
        <f>AVERAGE(BA7:BA44)</f>
        <v>0.17495000000000002</v>
      </c>
      <c r="BB45" s="70"/>
      <c r="BC45" s="70"/>
      <c r="BD45" s="81">
        <f>AVERAGE(BD7:BD44)</f>
        <v>0.51067368421052639</v>
      </c>
      <c r="BE45" s="69"/>
      <c r="BF45" s="69"/>
      <c r="BG45" s="83">
        <f>AVERAGE(BG7:BG44)</f>
        <v>7.5315789473684211E-2</v>
      </c>
      <c r="BH45" s="70"/>
      <c r="BI45" s="70"/>
      <c r="BJ45" s="102">
        <f>AVERAGE(BJ7:BJ44)</f>
        <v>0.54254519085772035</v>
      </c>
      <c r="BK45" s="103"/>
      <c r="BL45" s="94"/>
    </row>
    <row r="46" spans="1:113" x14ac:dyDescent="0.75">
      <c r="A46" s="73" t="s">
        <v>157</v>
      </c>
      <c r="B46" s="81">
        <f>MEDIAN(B7:B44)</f>
        <v>0.62355000000000005</v>
      </c>
      <c r="C46" s="69"/>
      <c r="D46" s="69"/>
      <c r="E46" s="83">
        <f>MEDIAN(E7:E44)</f>
        <v>0.5805499999999999</v>
      </c>
      <c r="F46" s="70"/>
      <c r="G46" s="70"/>
      <c r="H46" s="81">
        <f>MEDIAN(H7:H44)</f>
        <v>0.53980000000000006</v>
      </c>
      <c r="I46" s="69"/>
      <c r="J46" s="69"/>
      <c r="K46" s="83">
        <f>MEDIAN(K7:K44)</f>
        <v>0.70665</v>
      </c>
      <c r="L46" s="70"/>
      <c r="M46" s="70"/>
      <c r="N46" s="81">
        <f>MEDIAN(N7:N44)</f>
        <v>0.69955000000000001</v>
      </c>
      <c r="O46" s="69"/>
      <c r="P46" s="69"/>
      <c r="Q46" s="83">
        <f>MEDIAN(Q7:Q44)</f>
        <v>0.64545000000000008</v>
      </c>
      <c r="R46" s="70"/>
      <c r="S46" s="70"/>
      <c r="T46" s="81">
        <f>MEDIAN(T7:T44)</f>
        <v>0.77905000000000002</v>
      </c>
      <c r="U46" s="69"/>
      <c r="V46" s="69"/>
      <c r="W46" s="83">
        <f>MEDIAN(W7:W44)</f>
        <v>0.54420000000000002</v>
      </c>
      <c r="X46" s="70"/>
      <c r="Y46" s="70"/>
      <c r="Z46" s="81">
        <f>MEDIAN(Z7:Z44)</f>
        <v>0.71650000000000003</v>
      </c>
      <c r="AA46" s="69"/>
      <c r="AB46" s="69"/>
      <c r="AC46" s="83">
        <f>MEDIAN(AC7:AC44)</f>
        <v>0.84614999999999996</v>
      </c>
      <c r="AD46" s="70"/>
      <c r="AE46" s="70"/>
      <c r="AF46" s="81">
        <f>MEDIAN(AF7:AF44)</f>
        <v>0.70165</v>
      </c>
      <c r="AG46" s="69"/>
      <c r="AH46" s="69"/>
      <c r="AI46" s="83">
        <f>MEDIAN(AI7:AI44)</f>
        <v>0.68545</v>
      </c>
      <c r="AJ46" s="70"/>
      <c r="AK46" s="70"/>
      <c r="AL46" s="81">
        <f>MEDIAN(AL7:AL44)</f>
        <v>0.70165</v>
      </c>
      <c r="AM46" s="69"/>
      <c r="AN46" s="69"/>
      <c r="AO46" s="83">
        <f>MEDIAN(AO7:AO44)</f>
        <v>0.74865000000000004</v>
      </c>
      <c r="AP46" s="70"/>
      <c r="AQ46" s="70"/>
      <c r="AR46" s="81">
        <f>MEDIAN(AR7:AR44)</f>
        <v>0.62649999999999995</v>
      </c>
      <c r="AS46" s="69"/>
      <c r="AT46" s="69"/>
      <c r="AU46" s="83">
        <f>MEDIAN(AU7:AU44)</f>
        <v>0.44979999999999998</v>
      </c>
      <c r="AV46" s="70"/>
      <c r="AW46" s="70"/>
      <c r="AX46" s="81">
        <f>MEDIAN(AX7:AX44)</f>
        <v>0.20850000000000002</v>
      </c>
      <c r="AY46" s="69"/>
      <c r="AZ46" s="69"/>
      <c r="BA46" s="83">
        <f>MEDIAN(BA7:BA44)</f>
        <v>0.1724</v>
      </c>
      <c r="BB46" s="70"/>
      <c r="BC46" s="70"/>
      <c r="BD46" s="81">
        <f>MEDIAN(BD7:BD44)</f>
        <v>0.49704999999999999</v>
      </c>
      <c r="BE46" s="69"/>
      <c r="BF46" s="69"/>
      <c r="BG46" s="83">
        <f>MEDIAN(BG7:BG44)</f>
        <v>7.2649999999999992E-2</v>
      </c>
      <c r="BH46" s="70"/>
      <c r="BI46" s="70"/>
      <c r="BJ46" s="102">
        <f>MEDIAN(BJ7:BJ44)</f>
        <v>0.57028343675123461</v>
      </c>
      <c r="BK46" s="103"/>
      <c r="BL46" s="94"/>
    </row>
    <row r="47" spans="1:113" ht="14.5" customHeight="1" x14ac:dyDescent="0.75">
      <c r="A47" s="73" t="s">
        <v>158</v>
      </c>
      <c r="B47" s="81">
        <f>_xlfn.STDEV.S(B7:B44)</f>
        <v>0.11788942259664587</v>
      </c>
      <c r="C47" s="69"/>
      <c r="D47" s="69"/>
      <c r="E47" s="83">
        <f>_xlfn.STDEV.S(E7:E44)</f>
        <v>0.12728780205471454</v>
      </c>
      <c r="F47" s="70"/>
      <c r="G47" s="70"/>
      <c r="H47" s="81">
        <f>_xlfn.STDEV.S(H7:H44)</f>
        <v>8.1538286436800084E-2</v>
      </c>
      <c r="I47" s="69"/>
      <c r="J47" s="69"/>
      <c r="K47" s="83">
        <f>_xlfn.STDEV.S(K7:K44)</f>
        <v>9.0576574019025483E-2</v>
      </c>
      <c r="L47" s="70"/>
      <c r="M47" s="70"/>
      <c r="N47" s="81">
        <f>_xlfn.STDEV.S(N7:N44)</f>
        <v>0.11133783441070665</v>
      </c>
      <c r="O47" s="69"/>
      <c r="P47" s="69"/>
      <c r="Q47" s="83">
        <f>_xlfn.STDEV.S(Q7:Q44)</f>
        <v>7.9673754270073865E-2</v>
      </c>
      <c r="R47" s="70"/>
      <c r="S47" s="70"/>
      <c r="T47" s="81">
        <f>_xlfn.STDEV.S(T7:T44)</f>
        <v>8.4831409453526935E-2</v>
      </c>
      <c r="U47" s="69"/>
      <c r="V47" s="69"/>
      <c r="W47" s="83">
        <f>_xlfn.STDEV.S(W7:W44)</f>
        <v>9.3612641089945867E-2</v>
      </c>
      <c r="X47" s="70"/>
      <c r="Y47" s="70"/>
      <c r="Z47" s="81">
        <f>_xlfn.STDEV.S(Z7:Z44)</f>
        <v>7.2708899169856275E-2</v>
      </c>
      <c r="AA47" s="69"/>
      <c r="AB47" s="69"/>
      <c r="AC47" s="83">
        <f>_xlfn.STDEV.S(AC7:AC44)</f>
        <v>4.5514192056111749E-2</v>
      </c>
      <c r="AD47" s="70"/>
      <c r="AE47" s="70"/>
      <c r="AF47" s="81">
        <f>_xlfn.STDEV.S(AF7:AF44)</f>
        <v>8.8319085161127062E-2</v>
      </c>
      <c r="AG47" s="69"/>
      <c r="AH47" s="69"/>
      <c r="AI47" s="83">
        <f>_xlfn.STDEV.S(AI7:AI44)</f>
        <v>0.15141529875012663</v>
      </c>
      <c r="AJ47" s="70"/>
      <c r="AK47" s="70"/>
      <c r="AL47" s="81">
        <f>_xlfn.STDEV.S(AL7:AL44)</f>
        <v>0.1165954161790614</v>
      </c>
      <c r="AM47" s="69"/>
      <c r="AN47" s="69"/>
      <c r="AO47" s="83">
        <f>_xlfn.STDEV.S(AO7:AO44)</f>
        <v>0.13434372723438279</v>
      </c>
      <c r="AP47" s="70"/>
      <c r="AQ47" s="70"/>
      <c r="AR47" s="81">
        <f>_xlfn.STDEV.S(AR7:AR44)</f>
        <v>0.11102402696968046</v>
      </c>
      <c r="AS47" s="69"/>
      <c r="AT47" s="69"/>
      <c r="AU47" s="83">
        <f>_xlfn.STDEV.S(AU7:AU44)</f>
        <v>8.35510128582794E-2</v>
      </c>
      <c r="AV47" s="70"/>
      <c r="AW47" s="70"/>
      <c r="AX47" s="81">
        <f>_xlfn.STDEV.S(AX7:AX44)</f>
        <v>6.1239753461153935E-2</v>
      </c>
      <c r="AY47" s="69"/>
      <c r="AZ47" s="69"/>
      <c r="BA47" s="83">
        <f>_xlfn.STDEV.S(BA7:BA44)</f>
        <v>3.3435203571053999E-2</v>
      </c>
      <c r="BB47" s="70"/>
      <c r="BC47" s="70"/>
      <c r="BD47" s="81">
        <f>_xlfn.STDEV.S(BD7:BD44)</f>
        <v>8.2786954463265797E-2</v>
      </c>
      <c r="BE47" s="69"/>
      <c r="BF47" s="69"/>
      <c r="BG47" s="83">
        <f>_xlfn.STDEV.S(BG7:BG44)</f>
        <v>2.1729038066739922E-2</v>
      </c>
      <c r="BH47" s="70"/>
      <c r="BI47" s="70"/>
      <c r="BJ47" s="102">
        <f>_xlfn.STDEV.S(BJ7:BJ44)</f>
        <v>0.15083910973967218</v>
      </c>
      <c r="BK47" s="103"/>
      <c r="BL47" s="94"/>
      <c r="BO47" s="68"/>
      <c r="BP47" s="89" t="s">
        <v>209</v>
      </c>
      <c r="BQ47" s="89" t="s">
        <v>210</v>
      </c>
      <c r="BR47" s="89" t="s">
        <v>230</v>
      </c>
      <c r="BS47" s="89" t="s">
        <v>212</v>
      </c>
      <c r="BT47" s="89" t="s">
        <v>213</v>
      </c>
      <c r="BU47" s="131" t="s">
        <v>214</v>
      </c>
      <c r="BV47" s="89" t="s">
        <v>215</v>
      </c>
      <c r="BW47" s="89" t="s">
        <v>216</v>
      </c>
      <c r="CM47" s="124"/>
      <c r="CN47" s="89" t="s">
        <v>209</v>
      </c>
      <c r="CO47" s="89" t="s">
        <v>210</v>
      </c>
      <c r="CP47" s="89" t="s">
        <v>230</v>
      </c>
      <c r="CQ47" s="89" t="s">
        <v>212</v>
      </c>
      <c r="CR47" s="89" t="s">
        <v>213</v>
      </c>
      <c r="CS47" s="123" t="s">
        <v>214</v>
      </c>
      <c r="CT47" s="89" t="s">
        <v>215</v>
      </c>
      <c r="CU47" s="89" t="s">
        <v>216</v>
      </c>
      <c r="DC47" s="129"/>
    </row>
    <row r="48" spans="1:113" ht="14.25" customHeight="1" x14ac:dyDescent="0.75">
      <c r="A48" s="73" t="s">
        <v>237</v>
      </c>
      <c r="B48" s="81">
        <f>AVEDEV(B7:B44)</f>
        <v>8.1721883656509661E-2</v>
      </c>
      <c r="C48" s="69"/>
      <c r="D48" s="69"/>
      <c r="E48" s="83">
        <f>AVEDEV(E7:E44)</f>
        <v>0.1080612188365651</v>
      </c>
      <c r="F48" s="70"/>
      <c r="G48" s="70"/>
      <c r="H48" s="81">
        <f>AVEDEV(H7:H44)</f>
        <v>6.5060803324099747E-2</v>
      </c>
      <c r="I48" s="69"/>
      <c r="J48" s="69"/>
      <c r="K48" s="83">
        <f>AVEDEV(K7:K44)</f>
        <v>7.0822991689750661E-2</v>
      </c>
      <c r="L48" s="70"/>
      <c r="M48" s="70"/>
      <c r="N48" s="81">
        <f>AVEDEV(N7:N44)</f>
        <v>8.760581717451521E-2</v>
      </c>
      <c r="O48" s="69"/>
      <c r="P48" s="69"/>
      <c r="Q48" s="83">
        <f>AVEDEV(Q7:Q44)</f>
        <v>5.9077700831024933E-2</v>
      </c>
      <c r="R48" s="70"/>
      <c r="S48" s="70"/>
      <c r="T48" s="81">
        <f>AVEDEV(T7:T44)</f>
        <v>6.8964819944598355E-2</v>
      </c>
      <c r="U48" s="69"/>
      <c r="V48" s="69"/>
      <c r="W48" s="83">
        <f>AVEDEV(W7:W44)</f>
        <v>7.7045152354570656E-2</v>
      </c>
      <c r="X48" s="70"/>
      <c r="Y48" s="70"/>
      <c r="Z48" s="81">
        <f>AVEDEV(Z7:Z44)</f>
        <v>6.1294598337950153E-2</v>
      </c>
      <c r="AA48" s="69"/>
      <c r="AB48" s="69"/>
      <c r="AC48" s="83">
        <f>AVEDEV(AC7:AC44)</f>
        <v>3.8024930747922417E-2</v>
      </c>
      <c r="AD48" s="70"/>
      <c r="AE48" s="70"/>
      <c r="AF48" s="81">
        <f>AVEDEV(AF7:AF44)</f>
        <v>6.8797229916897532E-2</v>
      </c>
      <c r="AG48" s="69"/>
      <c r="AH48" s="69"/>
      <c r="AI48" s="83">
        <f>AVEDEV(AI7:AI44)</f>
        <v>0.12528144044321329</v>
      </c>
      <c r="AJ48" s="70"/>
      <c r="AK48" s="70"/>
      <c r="AL48" s="81">
        <f>AVEDEV(AL7:AL44)</f>
        <v>9.8054847645429349E-2</v>
      </c>
      <c r="AM48" s="69"/>
      <c r="AN48" s="69"/>
      <c r="AO48" s="83">
        <f>AVEDEV(AO7:AO44)</f>
        <v>0.10864889196675899</v>
      </c>
      <c r="AP48" s="70"/>
      <c r="AQ48" s="70"/>
      <c r="AR48" s="81">
        <f>AVEDEV(AR7:AR44)</f>
        <v>9.250065741417092E-2</v>
      </c>
      <c r="AS48" s="69"/>
      <c r="AT48" s="69"/>
      <c r="AU48" s="83">
        <f>AVEDEV(AU7:AU44)</f>
        <v>6.4036842105263156E-2</v>
      </c>
      <c r="AV48" s="70"/>
      <c r="AW48" s="70"/>
      <c r="AX48" s="81">
        <f>AVEDEV(AX7:AX44)</f>
        <v>4.7394459833795019E-2</v>
      </c>
      <c r="AY48" s="69"/>
      <c r="AZ48" s="69"/>
      <c r="BA48" s="83">
        <f>AVEDEV(BA7:BA44)</f>
        <v>2.5810526315789478E-2</v>
      </c>
      <c r="BB48" s="70"/>
      <c r="BC48" s="70"/>
      <c r="BD48" s="81">
        <f>AVEDEV(BD7:BD44)</f>
        <v>6.7051246537396123E-2</v>
      </c>
      <c r="BE48" s="69"/>
      <c r="BF48" s="69"/>
      <c r="BG48" s="83">
        <f>AVEDEV(BG7:BG44)</f>
        <v>1.7591135734072019E-2</v>
      </c>
      <c r="BH48" s="70"/>
      <c r="BI48" s="70"/>
      <c r="BJ48" s="102">
        <f>AVEDEV(BJ7:BJ44)</f>
        <v>0.12651353989307229</v>
      </c>
      <c r="BK48" s="103"/>
      <c r="BL48" s="94"/>
      <c r="BO48" s="131" t="s">
        <v>234</v>
      </c>
      <c r="BP48" s="125">
        <f>CORREL(BK7:BK44,BR7:BR44)</f>
        <v>-3.7749177618967684E-2</v>
      </c>
      <c r="BQ48" s="125">
        <f>CORREL(BK7:BK44,BU7:BU44)</f>
        <v>0.36076070441075703</v>
      </c>
      <c r="BR48" s="125">
        <f>CORREL(BK7:BK44,BX7:BX44)</f>
        <v>0.57828376991855079</v>
      </c>
      <c r="BS48" s="125">
        <f>CORREL(BK7:BK44,CA7:CA44)</f>
        <v>4.3165524170825892E-2</v>
      </c>
      <c r="BT48" s="125">
        <f>CORREL(BK7:BK44,CD7:CD44)</f>
        <v>-9.1708415847716857E-2</v>
      </c>
      <c r="BU48" s="125">
        <f>CORREL(BK7:BK44,CE7:CE44)</f>
        <v>0.56587094717446784</v>
      </c>
      <c r="BV48" s="125">
        <f>CORREL(BK7:BK44,CH7:CH44)</f>
        <v>0.36668800929449663</v>
      </c>
      <c r="BW48" s="125">
        <f>CORREL(BK7:BK44,CJ7:CJ44)</f>
        <v>0.62698593190446883</v>
      </c>
      <c r="CM48" s="89" t="s">
        <v>231</v>
      </c>
      <c r="CN48" s="112"/>
      <c r="CO48" s="112"/>
      <c r="CP48" s="112"/>
      <c r="CQ48" s="112"/>
      <c r="CR48" s="112"/>
      <c r="CS48" s="112"/>
      <c r="CT48" s="112"/>
      <c r="CU48" s="112">
        <f>CORREL(BK7:BK44,DH7:DH44)</f>
        <v>0.6505035400800353</v>
      </c>
      <c r="DC48" s="129"/>
    </row>
    <row r="49" spans="1:99" x14ac:dyDescent="0.75">
      <c r="A49" s="73" t="s">
        <v>159</v>
      </c>
      <c r="B49" s="81">
        <f>_xlfn.QUARTILE.INC(B7:B44, 1)</f>
        <v>0.58387500000000003</v>
      </c>
      <c r="C49" s="69"/>
      <c r="D49" s="69"/>
      <c r="E49" s="83">
        <f>_xlfn.QUARTILE.INC(E7:E44, 1)</f>
        <v>0.47370000000000001</v>
      </c>
      <c r="F49" s="70"/>
      <c r="G49" s="70"/>
      <c r="H49" s="81">
        <f>_xlfn.QUARTILE.INC(H7:H44, 1)</f>
        <v>0.49174999999999996</v>
      </c>
      <c r="I49" s="69"/>
      <c r="J49" s="69"/>
      <c r="K49" s="83">
        <f>_xlfn.QUARTILE.INC(K7:K44, 1)</f>
        <v>0.63044999999999995</v>
      </c>
      <c r="L49" s="70"/>
      <c r="M49" s="70"/>
      <c r="N49" s="81">
        <f>_xlfn.QUARTILE.INC(N7:N44, 1)</f>
        <v>0.59475</v>
      </c>
      <c r="O49" s="69"/>
      <c r="P49" s="69"/>
      <c r="Q49" s="83">
        <f>_xlfn.QUARTILE.INC(Q7:Q44, 1)</f>
        <v>0.606325</v>
      </c>
      <c r="R49" s="70"/>
      <c r="S49" s="70"/>
      <c r="T49" s="81">
        <f>_xlfn.QUARTILE.INC(T7:T44, 1)</f>
        <v>0.71479999999999999</v>
      </c>
      <c r="U49" s="69"/>
      <c r="V49" s="69"/>
      <c r="W49" s="83">
        <f>_xlfn.QUARTILE.INC(W7:W44, 1)</f>
        <v>0.46352500000000002</v>
      </c>
      <c r="X49" s="70"/>
      <c r="Y49" s="70"/>
      <c r="Z49" s="81">
        <f>_xlfn.QUARTILE.INC(Z7:Z44, 1)</f>
        <v>0.63612500000000005</v>
      </c>
      <c r="AA49" s="69"/>
      <c r="AB49" s="69"/>
      <c r="AC49" s="83">
        <f>_xlfn.QUARTILE.INC(AC7:AC44, 1)</f>
        <v>0.79942500000000005</v>
      </c>
      <c r="AD49" s="70"/>
      <c r="AE49" s="70"/>
      <c r="AF49" s="81">
        <f>_xlfn.QUARTILE.INC(AF7:AF44, 1)</f>
        <v>0.64860000000000007</v>
      </c>
      <c r="AG49" s="69"/>
      <c r="AH49" s="69"/>
      <c r="AI49" s="83">
        <f>_xlfn.QUARTILE.INC(AI7:AI44, 1)</f>
        <v>0.55959999999999999</v>
      </c>
      <c r="AJ49" s="70"/>
      <c r="AK49" s="70"/>
      <c r="AL49" s="81">
        <f>_xlfn.QUARTILE.INC(AL7:AL44, 1)</f>
        <v>0.58812500000000001</v>
      </c>
      <c r="AM49" s="69"/>
      <c r="AN49" s="69"/>
      <c r="AO49" s="83">
        <f>_xlfn.QUARTILE.INC(AO7:AO44, 1)</f>
        <v>0.61319999999999997</v>
      </c>
      <c r="AP49" s="70"/>
      <c r="AQ49" s="70"/>
      <c r="AR49" s="81">
        <f>_xlfn.QUARTILE.INC(AR7:AR44, 1)</f>
        <v>0.51580000000000004</v>
      </c>
      <c r="AS49" s="69"/>
      <c r="AT49" s="69"/>
      <c r="AU49" s="83">
        <f>_xlfn.QUARTILE.INC(AU7:AU44, 1)</f>
        <v>0.39897500000000002</v>
      </c>
      <c r="AV49" s="70"/>
      <c r="AW49" s="70"/>
      <c r="AX49" s="81">
        <f>_xlfn.QUARTILE.INC(AX7:AX44, 1)</f>
        <v>0.16215000000000002</v>
      </c>
      <c r="AY49" s="69"/>
      <c r="AZ49" s="69"/>
      <c r="BA49" s="83">
        <f>_xlfn.QUARTILE.INC(BA7:BA44, 1)</f>
        <v>0.15579999999999999</v>
      </c>
      <c r="BB49" s="70"/>
      <c r="BC49" s="70"/>
      <c r="BD49" s="81">
        <f>_xlfn.QUARTILE.INC(BD7:BD44, 1)</f>
        <v>0.44512499999999999</v>
      </c>
      <c r="BE49" s="69"/>
      <c r="BF49" s="69"/>
      <c r="BG49" s="83">
        <f>_xlfn.QUARTILE.INC(BG7:BG44, 1)</f>
        <v>5.765E-2</v>
      </c>
      <c r="BH49" s="70"/>
      <c r="BI49" s="70"/>
      <c r="BJ49" s="102">
        <f>_xlfn.QUARTILE.INC(BJ7:BJ44, 1)</f>
        <v>0.43643317383789365</v>
      </c>
      <c r="BK49" s="103"/>
      <c r="BL49" s="94"/>
      <c r="BO49" s="89" t="s">
        <v>175</v>
      </c>
      <c r="BP49" s="125">
        <f>CORREL(C7:C44,BR7:BR44)</f>
        <v>-1.018893212569064E-2</v>
      </c>
      <c r="BQ49" s="125">
        <f>CORREL(C7:C44,BU7:BU44)</f>
        <v>0.26212387191067349</v>
      </c>
      <c r="BR49" s="125">
        <f>CORREL(C7:C44,BX7:BX44)</f>
        <v>0.35070899692671353</v>
      </c>
      <c r="BS49" s="125">
        <f>CORREL(C7:C44,CA7:CA44)</f>
        <v>-4.138202280909932E-2</v>
      </c>
      <c r="BT49" s="125">
        <f>CORREL(C7:C44,CD7:CD44)</f>
        <v>-9.1621622428191801E-2</v>
      </c>
      <c r="BU49" s="125">
        <f>CORREL(C7:C44,CE7:CE44)</f>
        <v>0.34570124721081413</v>
      </c>
      <c r="BV49" s="125">
        <f>CORREL(C7:C44,CH7:CH44)</f>
        <v>0.4411317812977576</v>
      </c>
      <c r="BW49" s="125">
        <f>CORREL(C7:C44,CJ7:CJ44)</f>
        <v>0.50197498638017346</v>
      </c>
      <c r="CM49" s="89" t="s">
        <v>175</v>
      </c>
      <c r="CN49" s="112"/>
      <c r="CO49" s="112"/>
      <c r="CP49" s="112"/>
      <c r="CQ49" s="112"/>
      <c r="CR49" s="112"/>
      <c r="CS49" s="112"/>
      <c r="CT49" s="112"/>
      <c r="CU49" s="112"/>
    </row>
    <row r="50" spans="1:99" x14ac:dyDescent="0.75">
      <c r="A50" s="73" t="s">
        <v>160</v>
      </c>
      <c r="B50" s="81">
        <f>_xlfn.QUARTILE.INC(B7:B44, 3)</f>
        <v>0.70350000000000001</v>
      </c>
      <c r="C50" s="69"/>
      <c r="D50" s="69"/>
      <c r="E50" s="83">
        <f>_xlfn.QUARTILE.INC(E7:E44, 3)</f>
        <v>0.69937499999999997</v>
      </c>
      <c r="F50" s="70"/>
      <c r="G50" s="70"/>
      <c r="H50" s="81">
        <f>_xlfn.QUARTILE.INC(H7:H44, 3)</f>
        <v>0.61850000000000005</v>
      </c>
      <c r="I50" s="69"/>
      <c r="J50" s="69"/>
      <c r="K50" s="83">
        <f>_xlfn.QUARTILE.INC(K7:K44, 3)</f>
        <v>0.75467499999999998</v>
      </c>
      <c r="L50" s="70"/>
      <c r="M50" s="70"/>
      <c r="N50" s="81">
        <f>_xlfn.QUARTILE.INC(N7:N44, 3)</f>
        <v>0.7581</v>
      </c>
      <c r="O50" s="69"/>
      <c r="P50" s="69"/>
      <c r="Q50" s="83">
        <f>_xlfn.QUARTILE.INC(Q7:Q44, 3)</f>
        <v>0.67084999999999995</v>
      </c>
      <c r="R50" s="70"/>
      <c r="S50" s="70"/>
      <c r="T50" s="81">
        <f>_xlfn.QUARTILE.INC(T7:T44, 3)</f>
        <v>0.83837500000000009</v>
      </c>
      <c r="U50" s="69"/>
      <c r="V50" s="69"/>
      <c r="W50" s="83">
        <f>_xlfn.QUARTILE.INC(W7:W44, 3)</f>
        <v>0.59542499999999998</v>
      </c>
      <c r="X50" s="70"/>
      <c r="Y50" s="70"/>
      <c r="Z50" s="81">
        <f>_xlfn.QUARTILE.INC(Z7:Z44, 3)</f>
        <v>0.73612500000000003</v>
      </c>
      <c r="AA50" s="69"/>
      <c r="AB50" s="69"/>
      <c r="AC50" s="83">
        <f>_xlfn.QUARTILE.INC(AC7:AC44, 3)</f>
        <v>0.875</v>
      </c>
      <c r="AD50" s="70"/>
      <c r="AE50" s="70"/>
      <c r="AF50" s="81">
        <f>_xlfn.QUARTILE.INC(AF7:AF44, 3)</f>
        <v>0.76042500000000002</v>
      </c>
      <c r="AG50" s="69"/>
      <c r="AH50" s="69"/>
      <c r="AI50" s="83">
        <f>_xlfn.QUARTILE.INC(AI7:AI44, 3)</f>
        <v>0.80520000000000003</v>
      </c>
      <c r="AJ50" s="70"/>
      <c r="AK50" s="70"/>
      <c r="AL50" s="81">
        <f>_xlfn.QUARTILE.INC(AL7:AL44, 3)</f>
        <v>0.77429999999999999</v>
      </c>
      <c r="AM50" s="69"/>
      <c r="AN50" s="69"/>
      <c r="AO50" s="83">
        <f>_xlfn.QUARTILE.INC(AO7:AO44, 3)</f>
        <v>0.82935000000000003</v>
      </c>
      <c r="AP50" s="70"/>
      <c r="AQ50" s="70"/>
      <c r="AR50" s="81">
        <f>_xlfn.QUARTILE.INC(AR7:AR44, 3)</f>
        <v>0.66890000000000005</v>
      </c>
      <c r="AS50" s="69"/>
      <c r="AT50" s="69"/>
      <c r="AU50" s="83">
        <f>_xlfn.QUARTILE.INC(AU7:AU44, 3)</f>
        <v>0.4894</v>
      </c>
      <c r="AV50" s="70"/>
      <c r="AW50" s="70"/>
      <c r="AX50" s="81">
        <f>_xlfn.QUARTILE.INC(AX7:AX44, 3)</f>
        <v>0.239925</v>
      </c>
      <c r="AY50" s="69"/>
      <c r="AZ50" s="69"/>
      <c r="BA50" s="83">
        <f>_xlfn.QUARTILE.INC(BA7:BA44, 3)</f>
        <v>0.19727500000000001</v>
      </c>
      <c r="BB50" s="70"/>
      <c r="BC50" s="70"/>
      <c r="BD50" s="81">
        <f>_xlfn.QUARTILE.INC(BD7:BD44, 3)</f>
        <v>0.56222499999999997</v>
      </c>
      <c r="BE50" s="69"/>
      <c r="BF50" s="69"/>
      <c r="BG50" s="83">
        <f>_xlfn.QUARTILE.INC(BG7:BG44, 3)</f>
        <v>8.8375000000000009E-2</v>
      </c>
      <c r="BH50" s="70"/>
      <c r="BI50" s="70"/>
      <c r="BJ50" s="102">
        <f>_xlfn.QUARTILE.INC(BJ7:BJ44, 3)</f>
        <v>0.66409228883302296</v>
      </c>
      <c r="BK50" s="103"/>
      <c r="BL50" s="94"/>
      <c r="BO50" s="89" t="s">
        <v>176</v>
      </c>
      <c r="BP50" s="125">
        <f>CORREL(F7:F44,BR7:BR44)</f>
        <v>-0.18075512106702857</v>
      </c>
      <c r="BQ50" s="125">
        <f>CORREL(F7:F44,BU7:BU44)</f>
        <v>3.7342874932461328E-2</v>
      </c>
      <c r="BR50" s="125">
        <f>CORREL(F7:F44,BX7:BX44)</f>
        <v>0.16915064313423883</v>
      </c>
      <c r="BS50" s="125">
        <f>CORREL(F7:F44,CA7:CA44)</f>
        <v>0.1383581957865706</v>
      </c>
      <c r="BT50" s="125">
        <f>CORREL(F7:F44,CD7:CD44)</f>
        <v>-2.6028486544883545E-2</v>
      </c>
      <c r="BU50" s="125">
        <f>CORREL(F7:F44,CE7:CE44)</f>
        <v>0.12397314966713907</v>
      </c>
      <c r="BV50" s="125">
        <f>CORREL(F7:F44,CH7:CH44)</f>
        <v>0.27650034398442408</v>
      </c>
      <c r="BW50" s="125">
        <f>CORREL(F7:F44,CJ7:CJ44)</f>
        <v>0.24482320035490637</v>
      </c>
      <c r="CM50" s="89" t="s">
        <v>176</v>
      </c>
      <c r="CN50" s="112"/>
      <c r="CO50" s="112"/>
      <c r="CP50" s="112"/>
      <c r="CQ50" s="112"/>
      <c r="CR50" s="112"/>
      <c r="CS50" s="112"/>
      <c r="CT50" s="112"/>
      <c r="CU50" s="112"/>
    </row>
    <row r="51" spans="1:99" x14ac:dyDescent="0.75">
      <c r="A51" s="73" t="s">
        <v>161</v>
      </c>
      <c r="B51" s="81">
        <f>B50-B49</f>
        <v>0.11962499999999998</v>
      </c>
      <c r="C51" s="69"/>
      <c r="D51" s="69"/>
      <c r="E51" s="83">
        <f>E50-E49</f>
        <v>0.22567499999999996</v>
      </c>
      <c r="F51" s="70"/>
      <c r="G51" s="70"/>
      <c r="H51" s="81">
        <f>H50-H49</f>
        <v>0.12675000000000008</v>
      </c>
      <c r="I51" s="69"/>
      <c r="J51" s="69"/>
      <c r="K51" s="83">
        <f>K50-K49</f>
        <v>0.12422500000000003</v>
      </c>
      <c r="L51" s="70"/>
      <c r="M51" s="70"/>
      <c r="N51" s="81">
        <f>N50-N49</f>
        <v>0.16335</v>
      </c>
      <c r="O51" s="69"/>
      <c r="P51" s="69"/>
      <c r="Q51" s="83">
        <f>Q50-Q49</f>
        <v>6.4524999999999944E-2</v>
      </c>
      <c r="R51" s="70"/>
      <c r="S51" s="70"/>
      <c r="T51" s="81">
        <f>T50-T49</f>
        <v>0.1235750000000001</v>
      </c>
      <c r="U51" s="69"/>
      <c r="V51" s="69"/>
      <c r="W51" s="83">
        <f>W50-W49</f>
        <v>0.13189999999999996</v>
      </c>
      <c r="X51" s="70"/>
      <c r="Y51" s="70"/>
      <c r="Z51" s="81">
        <f>Z50-Z49</f>
        <v>9.9999999999999978E-2</v>
      </c>
      <c r="AA51" s="69"/>
      <c r="AB51" s="69"/>
      <c r="AC51" s="83">
        <f>AC50-AC49</f>
        <v>7.5574999999999948E-2</v>
      </c>
      <c r="AD51" s="70"/>
      <c r="AE51" s="70"/>
      <c r="AF51" s="81">
        <f>AF50-AF49</f>
        <v>0.11182499999999995</v>
      </c>
      <c r="AG51" s="69"/>
      <c r="AH51" s="69"/>
      <c r="AI51" s="83">
        <f>AI50-AI49</f>
        <v>0.24560000000000004</v>
      </c>
      <c r="AJ51" s="70"/>
      <c r="AK51" s="70"/>
      <c r="AL51" s="81">
        <f>AL50-AL49</f>
        <v>0.18617499999999998</v>
      </c>
      <c r="AM51" s="69"/>
      <c r="AN51" s="69"/>
      <c r="AO51" s="83">
        <f>AO50-AO49</f>
        <v>0.21615000000000006</v>
      </c>
      <c r="AP51" s="70"/>
      <c r="AQ51" s="70"/>
      <c r="AR51" s="81">
        <f>AR50-AR49</f>
        <v>0.15310000000000001</v>
      </c>
      <c r="AS51" s="69"/>
      <c r="AT51" s="69"/>
      <c r="AU51" s="83">
        <f>AU50-AU49</f>
        <v>9.0424999999999978E-2</v>
      </c>
      <c r="AV51" s="70"/>
      <c r="AW51" s="70"/>
      <c r="AX51" s="81">
        <f>AX50-AX49</f>
        <v>7.7774999999999983E-2</v>
      </c>
      <c r="AY51" s="69"/>
      <c r="AZ51" s="69"/>
      <c r="BA51" s="83">
        <f>BA50-BA49</f>
        <v>4.1475000000000012E-2</v>
      </c>
      <c r="BB51" s="70"/>
      <c r="BC51" s="70"/>
      <c r="BD51" s="81">
        <f>BD50-BD49</f>
        <v>0.11709999999999998</v>
      </c>
      <c r="BE51" s="69"/>
      <c r="BF51" s="69"/>
      <c r="BG51" s="83">
        <f>BG50-BG49</f>
        <v>3.0725000000000009E-2</v>
      </c>
      <c r="BH51" s="70"/>
      <c r="BI51" s="70"/>
      <c r="BJ51" s="102">
        <f>BJ50-BJ49</f>
        <v>0.22765911499512931</v>
      </c>
      <c r="BK51" s="103"/>
      <c r="BL51" s="94"/>
      <c r="BO51" s="89" t="s">
        <v>177</v>
      </c>
      <c r="BP51" s="125">
        <f>CORREL(I7:I44,BR7:BR44)</f>
        <v>-6.4742247129345787E-2</v>
      </c>
      <c r="BQ51" s="125">
        <f>CORREL(I7:I44,BU7:BU44)</f>
        <v>0.23252076882849596</v>
      </c>
      <c r="BR51" s="125">
        <f>CORREL(I7:I44,BX7:BX44)</f>
        <v>0.34745288799086654</v>
      </c>
      <c r="BS51" s="125">
        <f>CORREL(I7:I44,CA7:CA44)</f>
        <v>9.9130819208611068E-2</v>
      </c>
      <c r="BT51" s="125">
        <f>CORREL(I7:I44,CD7:CD44)</f>
        <v>-4.261209997172441E-2</v>
      </c>
      <c r="BU51" s="125">
        <f>CORREL(I7:I44,CE7:CE44)</f>
        <v>0.35859156400059344</v>
      </c>
      <c r="BV51" s="125">
        <f>CORREL(I7:I44,CH7:CH44)</f>
        <v>0.30659783904492199</v>
      </c>
      <c r="BW51" s="125">
        <f>CORREL(I7:I44,CJ7:CJ44)</f>
        <v>0.43798284830263989</v>
      </c>
      <c r="CM51" s="89" t="s">
        <v>177</v>
      </c>
      <c r="CN51" s="112"/>
      <c r="CO51" s="112"/>
      <c r="CP51" s="112"/>
      <c r="CQ51" s="112"/>
      <c r="CR51" s="112"/>
      <c r="CS51" s="112"/>
      <c r="CT51" s="112"/>
      <c r="CU51" s="112"/>
    </row>
    <row r="52" spans="1:99" x14ac:dyDescent="0.75">
      <c r="A52" s="73" t="s">
        <v>162</v>
      </c>
      <c r="B52" s="81">
        <f>MIN(B7:B44)</f>
        <v>0.27239999999999998</v>
      </c>
      <c r="C52" s="69"/>
      <c r="D52" s="69"/>
      <c r="E52" s="83">
        <f>MIN(E7:E44)</f>
        <v>0.37359999999999999</v>
      </c>
      <c r="F52" s="70"/>
      <c r="G52" s="70"/>
      <c r="H52" s="81">
        <f>MIN(H7:H44)</f>
        <v>0.36059999999999998</v>
      </c>
      <c r="I52" s="69"/>
      <c r="J52" s="69"/>
      <c r="K52" s="83">
        <f>MIN(K7:K44)</f>
        <v>0.39410000000000001</v>
      </c>
      <c r="L52" s="70"/>
      <c r="M52" s="70"/>
      <c r="N52" s="81">
        <f>MIN(N7:N44)</f>
        <v>0.35610000000000003</v>
      </c>
      <c r="O52" s="69"/>
      <c r="P52" s="69"/>
      <c r="Q52" s="83">
        <f>MIN(Q7:Q44)</f>
        <v>0.40129999999999999</v>
      </c>
      <c r="R52" s="70"/>
      <c r="S52" s="70"/>
      <c r="T52" s="81">
        <f>MIN(T7:T44)</f>
        <v>0.56159999999999999</v>
      </c>
      <c r="U52" s="69"/>
      <c r="V52" s="69"/>
      <c r="W52" s="83">
        <f>MIN(W7:W44)</f>
        <v>0.36749999999999999</v>
      </c>
      <c r="X52" s="70"/>
      <c r="Y52" s="70"/>
      <c r="Z52" s="81">
        <f>MIN(Z7:Z44)</f>
        <v>0.57289999999999996</v>
      </c>
      <c r="AA52" s="69"/>
      <c r="AB52" s="69"/>
      <c r="AC52" s="83">
        <f>MIN(AC7:AC44)</f>
        <v>0.73250000000000004</v>
      </c>
      <c r="AD52" s="70"/>
      <c r="AE52" s="70"/>
      <c r="AF52" s="81">
        <f>MIN(AF7:AF44)</f>
        <v>0.48359999999999997</v>
      </c>
      <c r="AG52" s="69"/>
      <c r="AH52" s="69"/>
      <c r="AI52" s="83">
        <f>MIN(AI7:AI44)</f>
        <v>0.2417</v>
      </c>
      <c r="AJ52" s="70"/>
      <c r="AK52" s="70"/>
      <c r="AL52" s="81">
        <f>MIN(AL7:AL44)</f>
        <v>0.40360000000000001</v>
      </c>
      <c r="AM52" s="69"/>
      <c r="AN52" s="69"/>
      <c r="AO52" s="83">
        <f>MIN(AO7:AO44)</f>
        <v>0.41460000000000002</v>
      </c>
      <c r="AP52" s="70"/>
      <c r="AQ52" s="70"/>
      <c r="AR52" s="81">
        <f>MIN(AR7:AR44)</f>
        <v>0.33779999999999999</v>
      </c>
      <c r="AS52" s="69"/>
      <c r="AT52" s="69"/>
      <c r="AU52" s="83">
        <f>MIN(AU7:AU44)</f>
        <v>0.23169999999999999</v>
      </c>
      <c r="AV52" s="70"/>
      <c r="AW52" s="70"/>
      <c r="AX52" s="81">
        <f>MIN(AX7:AX44)</f>
        <v>6.6199999999999995E-2</v>
      </c>
      <c r="AY52" s="69"/>
      <c r="AZ52" s="69"/>
      <c r="BA52" s="83">
        <f>MIN(BA7:BA44)</f>
        <v>0.10390000000000001</v>
      </c>
      <c r="BB52" s="70"/>
      <c r="BC52" s="70"/>
      <c r="BD52" s="81">
        <f>MIN(BD7:BD44)</f>
        <v>0.3695</v>
      </c>
      <c r="BE52" s="69"/>
      <c r="BF52" s="69"/>
      <c r="BG52" s="83">
        <f>MIN(BG7:BG44)</f>
        <v>4.41E-2</v>
      </c>
      <c r="BH52" s="70"/>
      <c r="BI52" s="70"/>
      <c r="BJ52" s="130">
        <f>MIN(BJ7:BJ44)</f>
        <v>0.19368255353471336</v>
      </c>
      <c r="BK52" s="103"/>
      <c r="BL52" s="94"/>
      <c r="BO52" s="89" t="s">
        <v>178</v>
      </c>
      <c r="BP52" s="125">
        <f>CORREL(L7:L44,BR7:BR44)</f>
        <v>0.10762966526715004</v>
      </c>
      <c r="BQ52" s="125">
        <f>CORREL(L7:L44,BU7:BU44)</f>
        <v>0.24318473017737954</v>
      </c>
      <c r="BR52" s="125">
        <f>CORREL(L7:L44,BX7:BX44)</f>
        <v>0.40390168477000893</v>
      </c>
      <c r="BS52" s="125">
        <f>CORREL(L7:L44,CA7:CA44)</f>
        <v>-2.6968222576360577E-2</v>
      </c>
      <c r="BT52" s="125">
        <f>CORREL(L7:L44,CD7:CD44)</f>
        <v>-0.24065480016439547</v>
      </c>
      <c r="BU52" s="125">
        <f>CORREL(L7:L44,CE7:CE44)</f>
        <v>0.35033154731334409</v>
      </c>
      <c r="BV52" s="125">
        <f>CORREL(L7:L44,CH7:CH44)</f>
        <v>0.32179355815491129</v>
      </c>
      <c r="BW52" s="125">
        <f>CORREL(L7:L44,CJ7:CJ44)</f>
        <v>0.44008724144395001</v>
      </c>
      <c r="CM52" s="89" t="s">
        <v>178</v>
      </c>
      <c r="CN52" s="112"/>
      <c r="CO52" s="112"/>
      <c r="CP52" s="112"/>
      <c r="CQ52" s="112"/>
      <c r="CR52" s="112"/>
      <c r="CS52" s="112"/>
      <c r="CT52" s="112"/>
      <c r="CU52" s="112"/>
    </row>
    <row r="53" spans="1:99" x14ac:dyDescent="0.75">
      <c r="A53" s="73" t="s">
        <v>163</v>
      </c>
      <c r="B53" s="81">
        <f>MAX(B7:B44)</f>
        <v>0.8357</v>
      </c>
      <c r="C53" s="69"/>
      <c r="D53" s="69"/>
      <c r="E53" s="83">
        <f>MAX(E7:E44)</f>
        <v>0.80479999999999996</v>
      </c>
      <c r="F53" s="70"/>
      <c r="G53" s="70"/>
      <c r="H53" s="81">
        <f>MAX(H7:H44)</f>
        <v>0.71960000000000002</v>
      </c>
      <c r="I53" s="69"/>
      <c r="J53" s="69"/>
      <c r="K53" s="83">
        <f>MAX(K7:K44)</f>
        <v>0.84360000000000002</v>
      </c>
      <c r="L53" s="70"/>
      <c r="M53" s="70"/>
      <c r="N53" s="81">
        <f>MAX(N7:N44)</f>
        <v>0.8256</v>
      </c>
      <c r="O53" s="69"/>
      <c r="P53" s="69"/>
      <c r="Q53" s="83">
        <f>MAX(Q7:Q44)</f>
        <v>0.74819999999999998</v>
      </c>
      <c r="R53" s="70"/>
      <c r="S53" s="70"/>
      <c r="T53" s="81">
        <f>MAX(T7:T44)</f>
        <v>0.89329999999999998</v>
      </c>
      <c r="U53" s="69"/>
      <c r="V53" s="69"/>
      <c r="W53" s="83">
        <f>MAX(W7:W44)</f>
        <v>0.71150000000000002</v>
      </c>
      <c r="X53" s="70"/>
      <c r="Y53" s="70"/>
      <c r="Z53" s="81">
        <f>MAX(Z7:Z44)</f>
        <v>0.84130000000000005</v>
      </c>
      <c r="AA53" s="69"/>
      <c r="AB53" s="69"/>
      <c r="AC53" s="83">
        <f>MAX(AC7:AC44)</f>
        <v>0.90529999999999999</v>
      </c>
      <c r="AD53" s="70"/>
      <c r="AE53" s="70"/>
      <c r="AF53" s="81">
        <f>MAX(AF7:AF44)</f>
        <v>0.86009999999999998</v>
      </c>
      <c r="AG53" s="69"/>
      <c r="AH53" s="69"/>
      <c r="AI53" s="83">
        <f>MAX(AI7:AI44)</f>
        <v>0.86370000000000002</v>
      </c>
      <c r="AJ53" s="70"/>
      <c r="AK53" s="70"/>
      <c r="AL53" s="81">
        <f>MAX(AL7:AL44)</f>
        <v>0.84330000000000005</v>
      </c>
      <c r="AM53" s="69"/>
      <c r="AN53" s="69"/>
      <c r="AO53" s="83">
        <f>MAX(AO7:AO44)</f>
        <v>0.90239999999999998</v>
      </c>
      <c r="AP53" s="70"/>
      <c r="AQ53" s="70"/>
      <c r="AR53" s="81">
        <f>MAX(AR7:AR44)</f>
        <v>0.77900000000000003</v>
      </c>
      <c r="AS53" s="69"/>
      <c r="AT53" s="69"/>
      <c r="AU53" s="83">
        <f>MAX(AU7:AU44)</f>
        <v>0.64149999999999996</v>
      </c>
      <c r="AV53" s="70"/>
      <c r="AW53" s="70"/>
      <c r="AX53" s="81">
        <f>MAX(AX7:AX44)</f>
        <v>0.32950000000000002</v>
      </c>
      <c r="AY53" s="69"/>
      <c r="AZ53" s="69"/>
      <c r="BA53" s="83">
        <f>MAX(BA7:BA44)</f>
        <v>0.23810000000000001</v>
      </c>
      <c r="BB53" s="70"/>
      <c r="BC53" s="70"/>
      <c r="BD53" s="81">
        <f>MAX(BD7:BD44)</f>
        <v>0.70279999999999998</v>
      </c>
      <c r="BE53" s="69"/>
      <c r="BF53" s="69"/>
      <c r="BG53" s="83">
        <f>MAX(BG7:BG44)</f>
        <v>0.13600000000000001</v>
      </c>
      <c r="BH53" s="70"/>
      <c r="BI53" s="70"/>
      <c r="BJ53" s="130">
        <f>MAX(BJ7:BJ44)</f>
        <v>0.7632666784516684</v>
      </c>
      <c r="BK53" s="102"/>
      <c r="BL53" s="94"/>
      <c r="BO53" s="89" t="s">
        <v>179</v>
      </c>
      <c r="BP53" s="125">
        <f>CORREL(O7:O44,BR7:BR44)</f>
        <v>0.1019106944838265</v>
      </c>
      <c r="BQ53" s="125">
        <f>CORREL(O7:O44,BU7:BU44)</f>
        <v>0.2774121782957909</v>
      </c>
      <c r="BR53" s="125">
        <f>CORREL(O7:O44,BX7:BX44)</f>
        <v>0.45239027726351616</v>
      </c>
      <c r="BS53" s="125">
        <f>CORREL(O7:O44,CA7:CA44)</f>
        <v>-0.13944828927062511</v>
      </c>
      <c r="BT53" s="125">
        <f>CORREL(O7:O44,CD7:CD44)</f>
        <v>-0.36608062398599373</v>
      </c>
      <c r="BU53" s="125">
        <f>CORREL(O7:O44,CE7:CE44)</f>
        <v>0.3436972706757449</v>
      </c>
      <c r="BV53" s="125">
        <f>CORREL(E7:E44,CH7:CH44)</f>
        <v>0.27650034398442414</v>
      </c>
      <c r="BW53" s="125">
        <f>CORREL(O7:O44,CJ7:CJ44)</f>
        <v>0.41645380528818809</v>
      </c>
      <c r="CM53" s="89" t="s">
        <v>179</v>
      </c>
      <c r="CN53" s="112"/>
      <c r="CO53" s="112"/>
      <c r="CP53" s="112"/>
      <c r="CQ53" s="112"/>
      <c r="CR53" s="112"/>
      <c r="CS53" s="112"/>
      <c r="CT53" s="112"/>
      <c r="CU53" s="112"/>
    </row>
    <row r="54" spans="1:99" x14ac:dyDescent="0.75">
      <c r="BO54" s="89" t="s">
        <v>180</v>
      </c>
      <c r="BP54" s="125">
        <f>CORREL(R7:R44,BR7:BR44)</f>
        <v>-2.3204081611057192E-2</v>
      </c>
      <c r="BQ54" s="125">
        <f>CORREL(R7:R44,BU7:BU44)</f>
        <v>0.22763093765890088</v>
      </c>
      <c r="BR54" s="125">
        <f>CORREL(R7:R44,BX7:BX44)</f>
        <v>0.42218861185181761</v>
      </c>
      <c r="BS54" s="125">
        <f>CORREL(R7:R44,CA7:CA44)</f>
        <v>-2.4181228374880227E-2</v>
      </c>
      <c r="BT54" s="125">
        <f>CORREL(R7:R44,CD7:CD44)</f>
        <v>-0.23066231211773058</v>
      </c>
      <c r="BU54" s="125">
        <f>CORREL(R7:R44,CE7:CE44)</f>
        <v>0.33632741394011934</v>
      </c>
      <c r="BV54" s="125">
        <f>CORREL(R7:R44,CH7:CH44)</f>
        <v>0.18974561053960681</v>
      </c>
      <c r="BW54" s="125">
        <f>CORREL(R7:R44,CJ7:CJ44)</f>
        <v>0.35720493405400322</v>
      </c>
      <c r="CM54" s="89" t="s">
        <v>180</v>
      </c>
      <c r="CN54" s="112"/>
      <c r="CO54" s="112"/>
      <c r="CP54" s="112"/>
      <c r="CQ54" s="112"/>
      <c r="CR54" s="112"/>
      <c r="CS54" s="112"/>
      <c r="CT54" s="112"/>
      <c r="CU54" s="112"/>
    </row>
    <row r="55" spans="1:99" ht="14.75" customHeight="1" x14ac:dyDescent="0.75">
      <c r="B55" s="197" t="s">
        <v>207</v>
      </c>
      <c r="C55" s="197"/>
      <c r="D55" s="197"/>
      <c r="E55" s="197"/>
      <c r="F55" s="197"/>
      <c r="G55" s="197"/>
      <c r="H55" s="197"/>
      <c r="I55" s="197"/>
      <c r="J55" s="197"/>
      <c r="BO55" s="89" t="s">
        <v>181</v>
      </c>
      <c r="BP55" s="125">
        <f>CORREL(U7:U44,BR7:BR44)</f>
        <v>1.5127784677402754E-2</v>
      </c>
      <c r="BQ55" s="125">
        <f>CORREL(U7:U44,BU7:BU44)</f>
        <v>0.31060918162670637</v>
      </c>
      <c r="BR55" s="125">
        <f>CORREL(U7:U44,BX7:BX44)</f>
        <v>0.4812456744237899</v>
      </c>
      <c r="BS55" s="125">
        <f>CORREL(U7:U44,CA7:CA44)</f>
        <v>-0.19991988915834311</v>
      </c>
      <c r="BT55" s="125">
        <f>CORREL(U7:U44,CD7:CD44)</f>
        <v>-0.23021784597919179</v>
      </c>
      <c r="BU55" s="125">
        <f>CORREL(U7:U44,CE7:CE44)</f>
        <v>0.39588104800011853</v>
      </c>
      <c r="BV55" s="125">
        <f>CORREL(U7:U44,CH7:CH44)</f>
        <v>7.7712075809364498E-2</v>
      </c>
      <c r="BW55" s="125">
        <f>CORREL(U7:U44,CJ7:CJ44)</f>
        <v>0.34067704079488226</v>
      </c>
      <c r="CM55" s="89" t="s">
        <v>181</v>
      </c>
      <c r="CN55" s="112"/>
      <c r="CO55" s="112"/>
      <c r="CP55" s="112"/>
      <c r="CQ55" s="112"/>
      <c r="CR55" s="112"/>
      <c r="CS55" s="112"/>
      <c r="CT55" s="112"/>
      <c r="CU55" s="112"/>
    </row>
    <row r="56" spans="1:99" ht="14.75" customHeight="1" x14ac:dyDescent="0.75">
      <c r="B56" s="197"/>
      <c r="C56" s="197"/>
      <c r="D56" s="197"/>
      <c r="E56" s="197"/>
      <c r="F56" s="197"/>
      <c r="G56" s="197"/>
      <c r="H56" s="197"/>
      <c r="I56" s="197"/>
      <c r="J56" s="197"/>
      <c r="BO56" s="89" t="s">
        <v>182</v>
      </c>
      <c r="BP56" s="125">
        <f>CORREL(X7:X44,BR7:BR44)</f>
        <v>-4.1323276801051384E-2</v>
      </c>
      <c r="BQ56" s="125">
        <f>CORREL(X7:X44,BU7:BU44)</f>
        <v>0.3468071989410127</v>
      </c>
      <c r="BR56" s="125">
        <f>CORREL(X7:X44,BX7:BX44)</f>
        <v>0.5021056847471006</v>
      </c>
      <c r="BS56" s="125">
        <f>CORREL(X7:X44,CA7:CA44)</f>
        <v>-0.1006635193118591</v>
      </c>
      <c r="BT56" s="125">
        <f>CORREL(X7:X44,CD7:CD44)</f>
        <v>-0.18026769539644386</v>
      </c>
      <c r="BU56" s="125">
        <f>CORREL(X7:X44,CE7:CE44)</f>
        <v>0.453188615650988</v>
      </c>
      <c r="BV56" s="125">
        <f>CORREL(X7:X44,CH7:CH44)</f>
        <v>0.21586236833393974</v>
      </c>
      <c r="BW56" s="125">
        <f>CORREL(X7:X44,CJ7:CJ44)</f>
        <v>0.45951054742613917</v>
      </c>
      <c r="CM56" s="89" t="s">
        <v>182</v>
      </c>
      <c r="CN56" s="112"/>
      <c r="CO56" s="112"/>
      <c r="CP56" s="112"/>
      <c r="CQ56" s="112"/>
      <c r="CR56" s="112"/>
      <c r="CS56" s="112"/>
      <c r="CT56" s="112"/>
      <c r="CU56" s="112"/>
    </row>
    <row r="57" spans="1:99" x14ac:dyDescent="0.75">
      <c r="C57" s="89" t="s">
        <v>194</v>
      </c>
      <c r="D57" s="89" t="s">
        <v>193</v>
      </c>
      <c r="E57" s="89" t="s">
        <v>192</v>
      </c>
      <c r="F57" s="89" t="s">
        <v>191</v>
      </c>
      <c r="G57" s="89" t="s">
        <v>190</v>
      </c>
      <c r="H57" s="89" t="s">
        <v>189</v>
      </c>
      <c r="I57" s="89" t="s">
        <v>188</v>
      </c>
      <c r="J57" s="89" t="s">
        <v>187</v>
      </c>
      <c r="K57" s="89" t="s">
        <v>186</v>
      </c>
      <c r="L57" s="89" t="s">
        <v>185</v>
      </c>
      <c r="M57" s="89" t="s">
        <v>184</v>
      </c>
      <c r="N57" s="89" t="s">
        <v>183</v>
      </c>
      <c r="O57" s="89" t="s">
        <v>182</v>
      </c>
      <c r="P57" s="89" t="s">
        <v>181</v>
      </c>
      <c r="Q57" s="89" t="s">
        <v>180</v>
      </c>
      <c r="R57" s="89" t="s">
        <v>179</v>
      </c>
      <c r="S57" s="89" t="s">
        <v>178</v>
      </c>
      <c r="T57" s="89" t="s">
        <v>177</v>
      </c>
      <c r="U57" s="89" t="s">
        <v>176</v>
      </c>
      <c r="V57" s="89" t="s">
        <v>175</v>
      </c>
      <c r="Z57" s="89"/>
      <c r="AA57" s="89"/>
      <c r="AB57" s="89"/>
      <c r="AC57" s="89"/>
      <c r="AD57" s="89"/>
      <c r="AE57" s="89"/>
      <c r="AM57" s="89"/>
      <c r="AN57" s="89"/>
      <c r="AO57" s="89"/>
      <c r="AP57" s="89"/>
      <c r="AQ57" s="89"/>
      <c r="AX57" s="89"/>
      <c r="AY57" s="89"/>
      <c r="AZ57" s="89"/>
      <c r="BO57" s="89" t="s">
        <v>183</v>
      </c>
      <c r="BP57" s="125">
        <f>CORREL(AA7:AA44,BR7:BR44)</f>
        <v>0.24497146092496153</v>
      </c>
      <c r="BQ57" s="125">
        <f>CORREL(AA7:AA44,BU7:BU44)</f>
        <v>0.44176356068642308</v>
      </c>
      <c r="BR57" s="125">
        <f>CORREL(AA7:AA44,BX7:BX44)</f>
        <v>0.50341631935183428</v>
      </c>
      <c r="BS57" s="125">
        <f>CORREL(AA7:AA44,CA7:CA44)</f>
        <v>-0.28206175350362367</v>
      </c>
      <c r="BT57" s="125">
        <f>CORREL(AA7:AA44,CD7:CD44)</f>
        <v>-0.26225771200954517</v>
      </c>
      <c r="BU57" s="125">
        <f>CORREL(AA7:AA44,CE7:CE44)</f>
        <v>0.49529930159556534</v>
      </c>
      <c r="BV57" s="125">
        <f>CORREL(AA7:AA44,CH7:CH44)</f>
        <v>-0.13931937835387931</v>
      </c>
      <c r="BW57" s="125">
        <f>CORREL(AA7:AA44,CJ7:CJ44)</f>
        <v>0.29664923007378868</v>
      </c>
      <c r="CM57" s="89" t="s">
        <v>183</v>
      </c>
      <c r="CN57" s="112"/>
      <c r="CO57" s="112"/>
      <c r="CP57" s="112"/>
      <c r="CQ57" s="112"/>
      <c r="CR57" s="112"/>
      <c r="CS57" s="112"/>
      <c r="CT57" s="112"/>
      <c r="CU57" s="112"/>
    </row>
    <row r="58" spans="1:99" x14ac:dyDescent="0.75">
      <c r="A58" s="96"/>
      <c r="B58" s="89" t="s">
        <v>175</v>
      </c>
      <c r="C58" s="166">
        <f>CORREL(C7:C44,BH7:BH44)</f>
        <v>0.20090887996075329</v>
      </c>
      <c r="D58" s="166">
        <f>CORREL(C7:C44,BE7:BE44)</f>
        <v>0.34064445741386656</v>
      </c>
      <c r="E58" s="166">
        <f>CORREL(C7:C44,BB7:BB44)</f>
        <v>0.42249972158545734</v>
      </c>
      <c r="F58" s="166">
        <f>CORREL(C7:C44,AY7:AY44)</f>
        <v>0.5967176351985517</v>
      </c>
      <c r="G58" s="166">
        <f>CORREL(C7:C44,AV7:AV44)</f>
        <v>0.40961271125494347</v>
      </c>
      <c r="H58" s="166">
        <f>CORREL(C7:C44,AS7:AS44)</f>
        <v>0.64186476534402259</v>
      </c>
      <c r="I58" s="166">
        <f>CORREL(C7:C44,AP7:AP44)</f>
        <v>0.4471926288207474</v>
      </c>
      <c r="J58" s="166">
        <f>CORREL(C7:C44,AM7:AM44)</f>
        <v>0.4165880972169691</v>
      </c>
      <c r="K58" s="166">
        <f>CORREL(C7:C44,AJ7:AJ44)</f>
        <v>0.60130436728933678</v>
      </c>
      <c r="L58" s="166">
        <f>CORREL(C7:C44,AG7:AG44)</f>
        <v>0.40107185052585548</v>
      </c>
      <c r="M58" s="166">
        <f>CORREL(C7:C44,AD7:AD44)</f>
        <v>8.0068398940007252E-2</v>
      </c>
      <c r="N58" s="166">
        <f>CORREL(C7:C44,AA7:AA44)</f>
        <v>0.14521645113094214</v>
      </c>
      <c r="O58" s="166">
        <f>CORREL(C7:C44,X7:X44)</f>
        <v>0.63858618827173586</v>
      </c>
      <c r="P58" s="166">
        <f>CORREL(C7:C44,U7:U44)</f>
        <v>0.71797894034879328</v>
      </c>
      <c r="Q58" s="167">
        <f>CORREL(C7:C44,R7:R44)</f>
        <v>0.74015788828700324</v>
      </c>
      <c r="R58" s="167">
        <f>CORREL(C7:C44,O7:O44)</f>
        <v>0.73954369378342233</v>
      </c>
      <c r="S58" s="166">
        <f>CORREL(C7:C44,L7:L44)</f>
        <v>0.79435577180406514</v>
      </c>
      <c r="T58" s="166">
        <f>CORREL(C7:C44,I7:I44)</f>
        <v>0.57279614698951042</v>
      </c>
      <c r="U58" s="166">
        <f>CORREL(C7:C44,F7:F44)</f>
        <v>0.52441160436852652</v>
      </c>
      <c r="V58" s="168"/>
      <c r="BO58" s="89" t="s">
        <v>184</v>
      </c>
      <c r="BP58" s="125">
        <f>CORREL(AD7:AD44,BR7:BR44)</f>
        <v>0.18954865794555334</v>
      </c>
      <c r="BQ58" s="125">
        <f>CORREL(AD7:AD44,BU7:BU44)</f>
        <v>0.32189142599164478</v>
      </c>
      <c r="BR58" s="125">
        <f>CORREL(AD7:AD44,BX7:BX44)</f>
        <v>0.37840780076125602</v>
      </c>
      <c r="BS58" s="125">
        <f>CORREL(AD7:AD44,CA7:CA44)</f>
        <v>-0.13399989021751454</v>
      </c>
      <c r="BT58" s="125">
        <f>CORREL(AD7:AD44,CD7:CD44)</f>
        <v>-0.2166085012132162</v>
      </c>
      <c r="BU58" s="125">
        <f>CORREL(AD7:AD44,CE7:CE44)</f>
        <v>0.3762676110309659</v>
      </c>
      <c r="BV58" s="125">
        <f>CORREL(AD7:AD44,CH7:CH44)</f>
        <v>-0.30377155795472849</v>
      </c>
      <c r="BW58" s="125">
        <f>CORREL(AD7:AD44,CJ7:CJ44)</f>
        <v>0.11692793268745924</v>
      </c>
      <c r="CM58" s="89" t="s">
        <v>184</v>
      </c>
      <c r="CN58" s="112"/>
      <c r="CO58" s="112"/>
      <c r="CP58" s="112"/>
      <c r="CQ58" s="112"/>
      <c r="CR58" s="112"/>
      <c r="CS58" s="112"/>
      <c r="CT58" s="112"/>
      <c r="CU58" s="112"/>
    </row>
    <row r="59" spans="1:99" x14ac:dyDescent="0.75">
      <c r="B59" s="89" t="s">
        <v>176</v>
      </c>
      <c r="C59" s="166">
        <f>CORREL(F7:F44,BH7:BH44)</f>
        <v>6.8747486705018387E-2</v>
      </c>
      <c r="D59" s="166">
        <f>CORREL(F7:F44,BE7:BE44)</f>
        <v>0.22812128801038836</v>
      </c>
      <c r="E59" s="166">
        <f>CORREL(F7:F44,BB7:BB44)</f>
        <v>6.7424148424608241E-2</v>
      </c>
      <c r="F59" s="166">
        <f>CORREL(F7:F44,AY7:AY44)</f>
        <v>0.38631827440134703</v>
      </c>
      <c r="G59" s="166">
        <f>CORREL(F7:F44,AV7:AV44)</f>
        <v>0.52876430803980778</v>
      </c>
      <c r="H59" s="166">
        <f>CORREL(F7:F44,AS7:AS44)</f>
        <v>0.50729419260284836</v>
      </c>
      <c r="I59" s="166">
        <f>CORREL(F7:F44,AP7:AP44)</f>
        <v>0.53093803868493206</v>
      </c>
      <c r="J59" s="166">
        <f>CORREL(F7:F44,AM7:AM44)</f>
        <v>0.45907368344995403</v>
      </c>
      <c r="K59" s="166">
        <f>CORREL(F7:F44,AJ7:AJ44)</f>
        <v>0.58369696618875144</v>
      </c>
      <c r="L59" s="166">
        <f>CORREL(G7:G44,AG7:AG44)</f>
        <v>-0.58034359335339325</v>
      </c>
      <c r="M59" s="166">
        <f>CORREL(F7:F44,AD7:AD44)</f>
        <v>-6.1015435424811845E-2</v>
      </c>
      <c r="N59" s="166">
        <f>CORREL(F7:F44,AA7:AA44)</f>
        <v>-7.2654522852937373E-2</v>
      </c>
      <c r="O59" s="166">
        <f>CORREL(F7:F44,X7:X44)</f>
        <v>0.59712444746009974</v>
      </c>
      <c r="P59" s="166">
        <f>CORREL(F7:F44,U7:U44)</f>
        <v>0.56300611139415457</v>
      </c>
      <c r="Q59" s="166">
        <f>CORREL(F7:F44,R7:R44)</f>
        <v>0.60760852216470862</v>
      </c>
      <c r="R59" s="166">
        <f>CORREL(F7:F44,O7:O44)</f>
        <v>0.57494362249143616</v>
      </c>
      <c r="S59" s="166">
        <f>CORREL(F7:F44,L7:L44)</f>
        <v>0.6245016648601186</v>
      </c>
      <c r="T59" s="166">
        <f>CORREL(F7:F44,I7:I44)</f>
        <v>0.6111897847663037</v>
      </c>
      <c r="U59" s="168"/>
      <c r="V59" s="168"/>
      <c r="BO59" s="89" t="s">
        <v>185</v>
      </c>
      <c r="BP59" s="125">
        <f>CORREL(AG7:AG44,BR7:BR44)</f>
        <v>-0.19934313810788562</v>
      </c>
      <c r="BQ59" s="125">
        <f>CORREL(AG7:AG44,BU7:BU44)</f>
        <v>0.26671319786886816</v>
      </c>
      <c r="BR59" s="125">
        <f>CORREL(AG7:AG44,BX7:BX44)</f>
        <v>0.22350300694590264</v>
      </c>
      <c r="BS59" s="125">
        <f>CORREL(AG7:AG44,CA7:CA44)</f>
        <v>-0.10543817921850801</v>
      </c>
      <c r="BT59" s="125">
        <f>CORREL(AG7:AG44,CD7:CD44)</f>
        <v>9.4620188189045162E-2</v>
      </c>
      <c r="BU59" s="125">
        <f>CORREL(AG7:AG44,CE7:CE44)</f>
        <v>0.27262032978637402</v>
      </c>
      <c r="BV59" s="125">
        <f>CORREL(AG7:AG44,CH7:CH44)</f>
        <v>0.18676628861702793</v>
      </c>
      <c r="BW59" s="125">
        <f>CORREL(AG7:AG44,CJ7:CJ44)</f>
        <v>0.30760022720534602</v>
      </c>
      <c r="CM59" s="89" t="s">
        <v>185</v>
      </c>
      <c r="CN59" s="112"/>
      <c r="CO59" s="112"/>
      <c r="CP59" s="112"/>
      <c r="CQ59" s="112"/>
      <c r="CR59" s="112"/>
      <c r="CS59" s="112"/>
      <c r="CT59" s="112"/>
      <c r="CU59" s="112"/>
    </row>
    <row r="60" spans="1:99" x14ac:dyDescent="0.75">
      <c r="B60" s="89" t="s">
        <v>177</v>
      </c>
      <c r="C60" s="166">
        <f>CORREL(I7:I44,BH7:BH44)</f>
        <v>-1.6218999556394904E-2</v>
      </c>
      <c r="D60" s="166">
        <f>CORREL(I7:I44,BE7:BE44)</f>
        <v>6.5926987848818092E-2</v>
      </c>
      <c r="E60" s="166">
        <f>CORREL(I7:I44,BB7:BB44)</f>
        <v>9.5254869934976144E-2</v>
      </c>
      <c r="F60" s="166">
        <f>CORREL(I7:I44,AY7:AY44)</f>
        <v>0.26096503366665513</v>
      </c>
      <c r="G60" s="166">
        <f>CORREL(I7:I44,AV7:AV44)</f>
        <v>0.43588843623633799</v>
      </c>
      <c r="H60" s="166">
        <f>CORREL(I7:I44,AS7:AS44)</f>
        <v>0.43910468930656371</v>
      </c>
      <c r="I60" s="166">
        <f>CORREL(I7:I44,AP7:AP44)</f>
        <v>0.56394571401328697</v>
      </c>
      <c r="J60" s="166">
        <f>CORREL(I7:I44,AM7:AM44)</f>
        <v>0.52698502699369165</v>
      </c>
      <c r="K60" s="166">
        <f>CORREL(I7:I44,AJ7:AJ44)</f>
        <v>0.61800081221038905</v>
      </c>
      <c r="L60" s="166">
        <f>CORREL(I7:I44,AG7:AG44)</f>
        <v>0.4489620935257333</v>
      </c>
      <c r="M60" s="166">
        <f>CORREL(I7:I44,AD7:AD44)</f>
        <v>0.14883549310661875</v>
      </c>
      <c r="N60" s="166">
        <f>CORREL(I7:I44,AA7:AA44)</f>
        <v>0.20096407100951905</v>
      </c>
      <c r="O60" s="166">
        <f>CORREL(I7:I44,X7:X44)</f>
        <v>0.61800287485481653</v>
      </c>
      <c r="P60" s="166">
        <f>CORREL(I7:I44,U7:U44)</f>
        <v>0.60854621151853583</v>
      </c>
      <c r="Q60" s="166">
        <f>CORREL(I7:I44,R7:R44)</f>
        <v>0.71009693598269352</v>
      </c>
      <c r="R60" s="166">
        <f>CORREL(I7:I44,O7:O44)</f>
        <v>0.66104082883647708</v>
      </c>
      <c r="S60" s="166">
        <f>CORREL(I7:I44,L7:L44)</f>
        <v>0.63291755589540832</v>
      </c>
      <c r="T60" s="168"/>
      <c r="U60" s="168"/>
      <c r="V60" s="168"/>
      <c r="BO60" s="89" t="s">
        <v>186</v>
      </c>
      <c r="BP60" s="125">
        <f>CORREL(AJ7:AJ44,BR7:BR44)</f>
        <v>4.3419753825709433E-3</v>
      </c>
      <c r="BQ60" s="125">
        <f>CORREL(AJ7:AJ44,BU7:BU44)</f>
        <v>0.18031189390778746</v>
      </c>
      <c r="BR60" s="125">
        <f>CORREL(AJ7:AJ44,BX7:BX44)</f>
        <v>0.47603600439100446</v>
      </c>
      <c r="BS60" s="125">
        <f>CORREL(AJ7:AJ44,CA7:CA44)</f>
        <v>0.18597525747254226</v>
      </c>
      <c r="BT60" s="125">
        <f>CORREL(AJ7:AJ44,CD7:CD44)</f>
        <v>7.559582848372666E-2</v>
      </c>
      <c r="BU60" s="125">
        <f>CORREL(AJ7:AJ44,CE7:CE44)</f>
        <v>0.48069105027092895</v>
      </c>
      <c r="BV60" s="125">
        <f>CORREL(AJ7:AJ44,CH7:CH44)</f>
        <v>0.48210156951877148</v>
      </c>
      <c r="BW60" s="125">
        <f>CORREL(AJ7:AJ44,CJ7:CJ44)</f>
        <v>0.62606838166130463</v>
      </c>
      <c r="CM60" s="89" t="s">
        <v>186</v>
      </c>
      <c r="CN60" s="112"/>
      <c r="CO60" s="112"/>
      <c r="CP60" s="112"/>
      <c r="CQ60" s="112"/>
      <c r="CR60" s="112"/>
      <c r="CS60" s="112"/>
      <c r="CT60" s="112"/>
      <c r="CU60" s="112"/>
    </row>
    <row r="61" spans="1:99" x14ac:dyDescent="0.75">
      <c r="A61" s="97"/>
      <c r="B61" s="89" t="s">
        <v>178</v>
      </c>
      <c r="C61" s="166">
        <f>CORREL(L7:L44,BH7:BH44)</f>
        <v>5.2175532525381763E-2</v>
      </c>
      <c r="D61" s="166">
        <f>CORREL(L7:L44,BE7:BE44)</f>
        <v>0.23451195334627598</v>
      </c>
      <c r="E61" s="166">
        <f>CORREL(L7:L44,BB7:BB44)</f>
        <v>0.35024159945677935</v>
      </c>
      <c r="F61" s="166">
        <f>CORREL(L7:L44,AY7:AY44)</f>
        <v>0.54469029708983197</v>
      </c>
      <c r="G61" s="166">
        <f>CORREL(L7:L44,AV7:AV44)</f>
        <v>0.37834498316867082</v>
      </c>
      <c r="H61" s="166">
        <f>CORREL(L7:L44,AS7:AS44)</f>
        <v>0.70938754940379767</v>
      </c>
      <c r="I61" s="166">
        <f>CORREL(L7:L44,AP7:AP44)</f>
        <v>0.60627061488879186</v>
      </c>
      <c r="J61" s="166">
        <f>CORREL(L7:L44,AM7:AM44)</f>
        <v>0.33705104620815318</v>
      </c>
      <c r="K61" s="166">
        <f>CORREL(L7:L44,AJ7:AJ44)</f>
        <v>0.57167898121371308</v>
      </c>
      <c r="L61" s="166">
        <f>CORREL(L7:L44,AG7:AG44)</f>
        <v>0.34350476829732945</v>
      </c>
      <c r="M61" s="166">
        <f>CORREL(L7:L44,AD7:AD44)</f>
        <v>0.22392803148722457</v>
      </c>
      <c r="N61" s="166">
        <f>CORREL(L7:L44,AA7:AA44)</f>
        <v>0.2776659124339183</v>
      </c>
      <c r="O61" s="166">
        <f>CORREL(L7:L44,X7:X44)</f>
        <v>0.69364104840938001</v>
      </c>
      <c r="P61" s="166">
        <f>CORREL(L7:L44,U7:U44)</f>
        <v>0.83213028991059801</v>
      </c>
      <c r="Q61" s="166">
        <f>CORREL(L7:L44,R7:R44)</f>
        <v>0.8609960616906438</v>
      </c>
      <c r="R61" s="166">
        <f>CORREL(L7:L44,O7:O44)</f>
        <v>0.87878339819084328</v>
      </c>
      <c r="S61" s="168"/>
      <c r="T61" s="168"/>
      <c r="U61" s="168"/>
      <c r="V61" s="168"/>
      <c r="BO61" s="89" t="s">
        <v>187</v>
      </c>
      <c r="BP61" s="125">
        <f>CORREL(AM7:AM44,BR7:BR44)</f>
        <v>-0.13778099661953902</v>
      </c>
      <c r="BQ61" s="125">
        <f>CORREL(AM7:AM44,BU7:BU44)</f>
        <v>0.32554048307792582</v>
      </c>
      <c r="BR61" s="125">
        <f>CORREL(AM7:AM44,BX7:BX44)</f>
        <v>0.38206900559276452</v>
      </c>
      <c r="BS61" s="125">
        <f>CORREL(AM7:AM44,CA7:CA44)</f>
        <v>-9.8052516086064495E-2</v>
      </c>
      <c r="BT61" s="125">
        <f>CORREL(AM7:AM44,CD7:CD44)</f>
        <v>5.4937602798927676E-2</v>
      </c>
      <c r="BU61" s="125">
        <f>CORREL(AM7:AM44,CE7:CE44)</f>
        <v>0.41297932695606071</v>
      </c>
      <c r="BV61" s="125">
        <f>CORREL(AM7:AM44,CH7:CH44)</f>
        <v>0.15632325730288343</v>
      </c>
      <c r="BW61" s="125">
        <f>CORREL(AM7:AM44,CJ7:CJ44)</f>
        <v>0.39661620310533585</v>
      </c>
      <c r="CM61" s="89" t="s">
        <v>187</v>
      </c>
      <c r="CN61" s="112"/>
      <c r="CO61" s="112"/>
      <c r="CP61" s="112"/>
      <c r="CQ61" s="112"/>
      <c r="CR61" s="112"/>
      <c r="CS61" s="112"/>
      <c r="CT61" s="112"/>
      <c r="CU61" s="112"/>
    </row>
    <row r="62" spans="1:99" x14ac:dyDescent="0.75">
      <c r="A62" s="98"/>
      <c r="B62" s="89" t="s">
        <v>179</v>
      </c>
      <c r="C62" s="166">
        <f>CORREL(O7:O44,BH7:BH44)</f>
        <v>-3.7717617694384843E-2</v>
      </c>
      <c r="D62" s="166">
        <f>CORREL(O7:O44,BE7:BE44)</f>
        <v>0.24033841620340912</v>
      </c>
      <c r="E62" s="166">
        <f>CORREL(O7:O44,BB7:BB44)</f>
        <v>0.36231758721013274</v>
      </c>
      <c r="F62" s="166">
        <f>CORREL(O7:O44,AY7:AY44)</f>
        <v>0.37968986891444062</v>
      </c>
      <c r="G62" s="166">
        <f>CORREL(O7:O44,AV7:AV44)</f>
        <v>0.34613496352530015</v>
      </c>
      <c r="H62" s="166">
        <f>CORREL(O7:O44,AS7:AS44)</f>
        <v>0.58927709461826083</v>
      </c>
      <c r="I62" s="166">
        <f>CORREL(O7:O44,AP7:AP44)</f>
        <v>0.59392392509902137</v>
      </c>
      <c r="J62" s="166">
        <f>CORREL(O7:O44,AM7:AM44)</f>
        <v>0.41565815661582711</v>
      </c>
      <c r="K62" s="166">
        <f>CORREL(O7:O44,AJ7:AJ44)</f>
        <v>0.53340967704631637</v>
      </c>
      <c r="L62" s="166">
        <f>CORREL(O7:O44,AG7:AG44)</f>
        <v>0.42660467518603246</v>
      </c>
      <c r="M62" s="166">
        <f>CORREL(O7:O44,AD7:AD44)</f>
        <v>0.26102791138289644</v>
      </c>
      <c r="N62" s="166">
        <f>CORREL(O7:O44,AA7:AA44)</f>
        <v>0.31641276632146592</v>
      </c>
      <c r="O62" s="166">
        <f>CORREL(O7:O44,X7:X44)</f>
        <v>0.74023684799242007</v>
      </c>
      <c r="P62" s="166">
        <f>CORREL(O7:O44,U7:U44)</f>
        <v>0.85078601581173097</v>
      </c>
      <c r="Q62" s="166">
        <f>CORREL(O7:O44,R7:R44)</f>
        <v>0.89204229926900702</v>
      </c>
      <c r="R62" s="168"/>
      <c r="S62" s="168"/>
      <c r="T62" s="168"/>
      <c r="U62" s="168"/>
      <c r="V62" s="168"/>
      <c r="BO62" s="89" t="s">
        <v>188</v>
      </c>
      <c r="BP62" s="125">
        <f>CORREL(AP7:AP44,BR7:BR44)</f>
        <v>4.6426484816296049E-2</v>
      </c>
      <c r="BQ62" s="125">
        <f>CORREL(AP7:AP44,BU7:BU44)</f>
        <v>0.21112425494327969</v>
      </c>
      <c r="BR62" s="125">
        <f>CORREL(AP7:AP44,BX7:BX44)</f>
        <v>0.53875544337770198</v>
      </c>
      <c r="BS62" s="125">
        <f>CORREL(AP7:AP44,CA7:CA44)</f>
        <v>7.4610872014385932E-2</v>
      </c>
      <c r="BT62" s="125">
        <f>CORREL(AP7:AP44,CD7:CD44)</f>
        <v>-9.3997474809344811E-2</v>
      </c>
      <c r="BU62" s="125">
        <f>CORREL(AP7:AP44,CE7:CE44)</f>
        <v>0.47711292301330299</v>
      </c>
      <c r="BV62" s="125">
        <f>CORREL(AP7:AP44,CH7:CH44)</f>
        <v>0.19340584469564204</v>
      </c>
      <c r="BW62" s="125">
        <f>CORREL(AP7:AP44,CJ7:CJ44)</f>
        <v>0.4652241266622224</v>
      </c>
      <c r="CM62" s="89" t="s">
        <v>188</v>
      </c>
      <c r="CN62" s="112"/>
      <c r="CO62" s="112"/>
      <c r="CP62" s="112"/>
      <c r="CQ62" s="112"/>
      <c r="CR62" s="112"/>
      <c r="CS62" s="112"/>
      <c r="CT62" s="112"/>
      <c r="CU62" s="112"/>
    </row>
    <row r="63" spans="1:99" x14ac:dyDescent="0.75">
      <c r="A63" s="99"/>
      <c r="B63" s="89" t="s">
        <v>180</v>
      </c>
      <c r="C63" s="166">
        <f>CORREL(R7:R44,BH7:BH44)</f>
        <v>-7.2538197942962859E-2</v>
      </c>
      <c r="D63" s="166">
        <f>CORREL(R7:R44,BE7:BE44)</f>
        <v>0.25367479028314532</v>
      </c>
      <c r="E63" s="166">
        <f>CORREL(R7:R44,BB7:BB44)</f>
        <v>0.32668426565297348</v>
      </c>
      <c r="F63" s="166">
        <f>CORREL(R7:R44,AY7:AY44)</f>
        <v>0.41554292904861662</v>
      </c>
      <c r="G63" s="166">
        <f>CORREL(R7:R44,AV7:AV44)</f>
        <v>0.47139054249786094</v>
      </c>
      <c r="H63" s="166">
        <f>CORREL(R7:R44,AS7:AS44)</f>
        <v>0.63504552219799648</v>
      </c>
      <c r="I63" s="166">
        <f>CORREL(R7:R44,AP7:AP44)</f>
        <v>0.71639030701053508</v>
      </c>
      <c r="J63" s="166">
        <f>CORREL(R7:R44,AM7:AM44)</f>
        <v>0.45748126290497765</v>
      </c>
      <c r="K63" s="166">
        <f>CORREL(R7:R44,AJ7:AJ44)</f>
        <v>0.55511620327081357</v>
      </c>
      <c r="L63" s="166">
        <f>CORREL(R7:R44,AG7:AG44)</f>
        <v>0.4218535601304883</v>
      </c>
      <c r="M63" s="166">
        <f>CORREL(R7:R44,AD7:AD44)</f>
        <v>0.18874953097886873</v>
      </c>
      <c r="N63" s="166">
        <f>CORREL(R7:R44,AA7:AA44)</f>
        <v>0.2597098780486195</v>
      </c>
      <c r="O63" s="166">
        <f>CORREL(R7:R44,X7:X44)</f>
        <v>0.74204982434413858</v>
      </c>
      <c r="P63" s="166">
        <f>CORREL(R7:R44,U7:U44)</f>
        <v>0.8663568428796089</v>
      </c>
      <c r="Q63" s="168"/>
      <c r="R63" s="168"/>
      <c r="S63" s="168"/>
      <c r="T63" s="168"/>
      <c r="U63" s="168"/>
      <c r="V63" s="168"/>
      <c r="BO63" s="89" t="s">
        <v>189</v>
      </c>
      <c r="BP63" s="125">
        <f>CORREL(AS7:AS44,BR7:BR44)</f>
        <v>-4.0629803947529616E-2</v>
      </c>
      <c r="BQ63" s="125">
        <f>CORREL(AS7:AS44,BU7:BU44)</f>
        <v>0.14695447164609693</v>
      </c>
      <c r="BR63" s="125">
        <f>CORREL(AS7:AS44,BX7:BX44)</f>
        <v>0.34365701129665421</v>
      </c>
      <c r="BS63" s="125">
        <f>CORREL(AS7:AS44,CA7:CA44)</f>
        <v>7.2371761125709519E-2</v>
      </c>
      <c r="BT63" s="125">
        <f>CORREL(AS7:AS44,CD7:CD44)</f>
        <v>-0.12329852725980064</v>
      </c>
      <c r="BU63" s="125">
        <f>CORREL(AS7:AS44,CE7:CE44)</f>
        <v>0.28185179842544317</v>
      </c>
      <c r="BV63" s="125">
        <f>CORREL(AS7:AS44,CH7:CH44)</f>
        <v>0.42998534092009022</v>
      </c>
      <c r="BW63" s="125">
        <f>CORREL(AS7:AS44,CJ7:CJ44)</f>
        <v>0.44885694649276747</v>
      </c>
      <c r="CM63" s="89" t="s">
        <v>189</v>
      </c>
      <c r="CN63" s="112"/>
      <c r="CO63" s="112"/>
      <c r="CP63" s="112"/>
      <c r="CQ63" s="112"/>
      <c r="CR63" s="112"/>
      <c r="CS63" s="112"/>
      <c r="CT63" s="112"/>
      <c r="CU63" s="112"/>
    </row>
    <row r="64" spans="1:99" x14ac:dyDescent="0.75">
      <c r="B64" s="89" t="s">
        <v>181</v>
      </c>
      <c r="C64" s="166">
        <f>CORREL(U7:U44,BH7:BH44)</f>
        <v>-0.15232468345900493</v>
      </c>
      <c r="D64" s="166">
        <f>CORREL(U7:U44,BE7:BE44)</f>
        <v>0.30902753003180178</v>
      </c>
      <c r="E64" s="166">
        <f>CORREL(U7:U44,BB7:BB44)</f>
        <v>0.35329393013015936</v>
      </c>
      <c r="F64" s="166">
        <f>CORREL(U7:U44,AY7:AY44)</f>
        <v>0.37061734300177418</v>
      </c>
      <c r="G64" s="166">
        <f>CORREL(U7:U44,AV7:AV44)</f>
        <v>0.41555650944451872</v>
      </c>
      <c r="H64" s="166">
        <f>CORREL(U7:U44,AS7:AS44)</f>
        <v>0.61573952408818189</v>
      </c>
      <c r="I64" s="166">
        <f>CORREL(U7:U44,AP7:AP44)</f>
        <v>0.65418714340926931</v>
      </c>
      <c r="J64" s="166">
        <f>CORREL(U7:U44,AM7:AM44)</f>
        <v>0.56097072552869287</v>
      </c>
      <c r="K64" s="166">
        <f>CORREL(U7:U44,AJ7:AJ44)</f>
        <v>0.56188981555949913</v>
      </c>
      <c r="L64" s="166">
        <f>CORREL(U7:U44,AG7:AG44)</f>
        <v>0.49829566678116377</v>
      </c>
      <c r="M64" s="166">
        <f>CORREL(U7:U44,AD7:AD44)</f>
        <v>0.32005072467953705</v>
      </c>
      <c r="N64" s="166">
        <f>CORREL(U7:U44,AA7:AA44)</f>
        <v>0.45674976197763117</v>
      </c>
      <c r="O64" s="166">
        <f>CORREL(U7:U44,X7:X44)</f>
        <v>0.82609812007914873</v>
      </c>
      <c r="P64" s="168"/>
      <c r="Q64" s="168"/>
      <c r="R64" s="168"/>
      <c r="S64" s="168"/>
      <c r="T64" s="168"/>
      <c r="U64" s="168"/>
      <c r="V64" s="168"/>
      <c r="BO64" s="89" t="s">
        <v>190</v>
      </c>
      <c r="BP64" s="125">
        <f>CORREL(AV7:AV44,BR7:BR44)</f>
        <v>-0.22855428035866471</v>
      </c>
      <c r="BQ64" s="125">
        <f>CORREL(AV7:AV44,BU7:BU44)</f>
        <v>-0.15347852992928818</v>
      </c>
      <c r="BR64" s="125">
        <f>CORREL(AV7:AV44,BX7:BX44)</f>
        <v>-9.4343985470073999E-2</v>
      </c>
      <c r="BS64" s="125">
        <f>CORREL(AV7:AV44,CA7:CA44)</f>
        <v>0.12186989743627387</v>
      </c>
      <c r="BT64" s="125">
        <f>CORREL(AV7:AV44,CD7:CD44)</f>
        <v>0.2227443169483822</v>
      </c>
      <c r="BU64" s="125">
        <f>CORREL(AV7:AV44,CE7:CE44)</f>
        <v>-9.7488472549559738E-2</v>
      </c>
      <c r="BV64" s="125">
        <f>CORREL(AV7:AV44,CH7:CH44)</f>
        <v>6.3233583179432104E-2</v>
      </c>
      <c r="BW64" s="125">
        <f>CORREL(AV7:AV44,CJ7:CJ44)</f>
        <v>-3.8770749431215043E-2</v>
      </c>
      <c r="CM64" s="89" t="s">
        <v>190</v>
      </c>
      <c r="CN64" s="112"/>
      <c r="CO64" s="112"/>
      <c r="CP64" s="112"/>
      <c r="CQ64" s="112"/>
      <c r="CR64" s="112"/>
      <c r="CS64" s="112"/>
      <c r="CT64" s="112"/>
      <c r="CU64" s="112"/>
    </row>
    <row r="65" spans="2:99" x14ac:dyDescent="0.75">
      <c r="B65" s="89" t="s">
        <v>182</v>
      </c>
      <c r="C65" s="166">
        <f>CORREL(X7:X44,BH7:BH44)</f>
        <v>-7.2019618806419397E-2</v>
      </c>
      <c r="D65" s="166">
        <f>CORREL(X7:X44,BE7:BE44)</f>
        <v>0.44463799988869801</v>
      </c>
      <c r="E65" s="166">
        <f>CORREL(X7:X44,BB7:BB44)</f>
        <v>0.2116672238062742</v>
      </c>
      <c r="F65" s="166">
        <f>CORREL(X7:X44,AY7:AY44)</f>
        <v>0.41474146244694493</v>
      </c>
      <c r="G65" s="166">
        <f>CORREL(X7:X44,AV7:AV44)</f>
        <v>0.28995638351279446</v>
      </c>
      <c r="H65" s="166">
        <f>CORREL(X7:X44,AS7:AS44)</f>
        <v>0.60603047145494771</v>
      </c>
      <c r="I65" s="166">
        <f>CORREL(X7:X44,AP7:AP44)</f>
        <v>0.74080429571559436</v>
      </c>
      <c r="J65" s="166">
        <f>CORREL(X7:X44,AM7:AM44)</f>
        <v>0.71494407708270313</v>
      </c>
      <c r="K65" s="166">
        <f>CORREL(X7:X44,AJ7:AJ44)</f>
        <v>0.7745165219730249</v>
      </c>
      <c r="L65" s="166">
        <f>CORREL(X7:X44,AG7:AG44)</f>
        <v>0.65879274609727567</v>
      </c>
      <c r="M65" s="166">
        <f>CORREL(X7:X44,AD7:AD44)</f>
        <v>0.13639362607039893</v>
      </c>
      <c r="N65" s="166">
        <f>CORREL(X7:X44,AA7:AA44)</f>
        <v>0.36986954445208198</v>
      </c>
      <c r="O65" s="168"/>
      <c r="P65" s="168"/>
      <c r="Q65" s="168"/>
      <c r="R65" s="168"/>
      <c r="S65" s="168"/>
      <c r="T65" s="168"/>
      <c r="U65" s="168"/>
      <c r="V65" s="168"/>
      <c r="BO65" s="89" t="s">
        <v>191</v>
      </c>
      <c r="BP65" s="125">
        <f>CORREL(AY7:AY44,BR7:BR44)</f>
        <v>-0.11368687324160789</v>
      </c>
      <c r="BQ65" s="125">
        <f>CORREL(AY7:AY44,BU7:BU44)</f>
        <v>0.17040192602887716</v>
      </c>
      <c r="BR65" s="125">
        <f>CORREL(AY7:AY44,BX7:BX44)</f>
        <v>0.3264264944910476</v>
      </c>
      <c r="BS65" s="125">
        <f>CORREL(AY7:AY44,CA7:CA44)</f>
        <v>0.33243586984698936</v>
      </c>
      <c r="BT65" s="125">
        <f>CORREL(AY7:AY44,CD7:CD44)</f>
        <v>-0.13665103177959306</v>
      </c>
      <c r="BU65" s="125">
        <f>CORREL(AY7:AY44,CE7:CE44)</f>
        <v>0.31766056752988425</v>
      </c>
      <c r="BV65" s="125">
        <f>CORREL(AY7:AY44,CH7:CH44)</f>
        <v>0.51086608725812388</v>
      </c>
      <c r="BW65" s="125">
        <f>CORREL(AY7:AY44,CJ7:CJ44)</f>
        <v>0.51906085535569302</v>
      </c>
      <c r="CM65" s="89" t="s">
        <v>191</v>
      </c>
      <c r="CN65" s="112"/>
      <c r="CO65" s="112"/>
      <c r="CP65" s="112"/>
      <c r="CQ65" s="112"/>
      <c r="CR65" s="112"/>
      <c r="CS65" s="112"/>
      <c r="CT65" s="112"/>
      <c r="CU65" s="112"/>
    </row>
    <row r="66" spans="2:99" x14ac:dyDescent="0.75">
      <c r="B66" s="89" t="s">
        <v>183</v>
      </c>
      <c r="C66" s="166">
        <f>CORREL(AA7:AA44,BH7:BH44)</f>
        <v>3.4687473363683233E-2</v>
      </c>
      <c r="D66" s="166">
        <f>CORREL(AA7:AA44,BE7:BE44)</f>
        <v>0.19505158210107545</v>
      </c>
      <c r="E66" s="166">
        <f>CORREL(AA7:AA44,BB7:BB44)</f>
        <v>-7.8885537678936482E-2</v>
      </c>
      <c r="F66" s="166">
        <f>CORREL(AA7:AA44,AY7:AY44)</f>
        <v>-5.1613689965429267E-3</v>
      </c>
      <c r="G66" s="166">
        <f>CORREL(AG7:AG44,AV7:AV44)</f>
        <v>0.40690235515117013</v>
      </c>
      <c r="H66" s="166">
        <f>CORREL(AA7:AA44,AS7:AS44)</f>
        <v>4.4974710463384103E-2</v>
      </c>
      <c r="I66" s="166">
        <f>CORREL(AA7:AA44,AP7:AP44)</f>
        <v>0.20007054570663294</v>
      </c>
      <c r="J66" s="166">
        <f>CORREL(AA7:AA44,AM7:AM44)</f>
        <v>0.3139437124361924</v>
      </c>
      <c r="K66" s="166">
        <f>CORREL(AA7:AA44,AJ7:AJ44)</f>
        <v>0.30564015631949371</v>
      </c>
      <c r="L66" s="166">
        <f>CORREL(AA7:AA44,AG7:AG44)</f>
        <v>0.18124708880785256</v>
      </c>
      <c r="M66" s="166">
        <f>CORREL(AA7:AA44,AD7:AD44)</f>
        <v>0.73699637910419513</v>
      </c>
      <c r="N66" s="168"/>
      <c r="O66" s="168"/>
      <c r="P66" s="168"/>
      <c r="Q66" s="168"/>
      <c r="R66" s="168"/>
      <c r="S66" s="168"/>
      <c r="T66" s="168"/>
      <c r="U66" s="168"/>
      <c r="V66" s="168"/>
      <c r="BO66" s="89" t="s">
        <v>192</v>
      </c>
      <c r="BP66" s="125">
        <f>CORREL(BB7:BB44,BR7:BR44)</f>
        <v>0.17064802369080961</v>
      </c>
      <c r="BQ66" s="125">
        <f>CORREL(BB7:BB44,BU7:BU44)</f>
        <v>0.13399674920778104</v>
      </c>
      <c r="BR66" s="125">
        <f>CORREL(BB7:BB44,BX7:BX44)</f>
        <v>2.9626381101265909E-2</v>
      </c>
      <c r="BS66" s="125">
        <f>CORREL(BB7:BB44,CA7:CA44)</f>
        <v>-0.10488721959793261</v>
      </c>
      <c r="BT66" s="125">
        <f>CORREL(BB7:BB44,CD7:CD44)</f>
        <v>-0.12777501078053161</v>
      </c>
      <c r="BU66" s="125">
        <f>CORREL(BB7:BB44,CE7:CE44)</f>
        <v>6.4014130241510411E-2</v>
      </c>
      <c r="BV66" s="125">
        <f>CORREL(BB7:BB44,CH7:CH44)</f>
        <v>0.39887039064615187</v>
      </c>
      <c r="BW66" s="125">
        <f>CORREL(BB7:BB44,CJ7:CJ44)</f>
        <v>0.26670825600840031</v>
      </c>
      <c r="CM66" s="89" t="s">
        <v>192</v>
      </c>
      <c r="CN66" s="112"/>
      <c r="CO66" s="112"/>
      <c r="CP66" s="112"/>
      <c r="CQ66" s="112"/>
      <c r="CR66" s="112"/>
      <c r="CS66" s="112"/>
      <c r="CT66" s="112"/>
      <c r="CU66" s="112"/>
    </row>
    <row r="67" spans="2:99" x14ac:dyDescent="0.75">
      <c r="B67" s="89" t="s">
        <v>184</v>
      </c>
      <c r="C67" s="166">
        <f>CORREL(AD7:AD44,BH7:BH44)</f>
        <v>-6.7369177017871703E-3</v>
      </c>
      <c r="D67" s="166">
        <f>CORREL(AD7:AD44,BE7:BE44)</f>
        <v>0.10428905980809573</v>
      </c>
      <c r="E67" s="166">
        <f>CORREL(AD7:AD44,BB7:BB44)</f>
        <v>-0.1737175123735121</v>
      </c>
      <c r="F67" s="166">
        <f>CORREL(AD7:AD44,AY7:AY44)</f>
        <v>-9.4340870963711881E-2</v>
      </c>
      <c r="G67" s="166">
        <f>CORREL(AJ7:AJ44,AV7:AV44)</f>
        <v>0.26084536680439141</v>
      </c>
      <c r="H67" s="166">
        <f>CORREL(AD7:AD44,AS7:AS44)</f>
        <v>-0.14726960398520877</v>
      </c>
      <c r="I67" s="166">
        <f>CORREL(AD7:AD44,AP7:AP44)</f>
        <v>4.9244854388260401E-2</v>
      </c>
      <c r="J67" s="166">
        <f>CORREL(AD7:AD44,AM7:AM44)</f>
        <v>1.931104868920689E-2</v>
      </c>
      <c r="K67" s="166">
        <f>CORREL(AD7:AD44,AJ7:AJ44)</f>
        <v>0.12316916774559068</v>
      </c>
      <c r="L67" s="166">
        <f>CORREL(AD7:AD44,AG7:AG44)</f>
        <v>2.0548610589064518E-2</v>
      </c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BO67" s="89" t="s">
        <v>193</v>
      </c>
      <c r="BP67" s="125">
        <f>CORREL(BE7:BE44,BR7:BR44)</f>
        <v>6.0072583214823352E-2</v>
      </c>
      <c r="BQ67" s="125">
        <f>CORREL(BE7:BE44,BU7:BU44)</f>
        <v>0.3186646575220804</v>
      </c>
      <c r="BR67" s="125">
        <f>CORREL(BE7:BE44,BX7:BX44)</f>
        <v>0.26427626462508308</v>
      </c>
      <c r="BS67" s="125">
        <f>CORREL(BE7:BE44,CA7:CA44)</f>
        <v>-9.5217885357579621E-2</v>
      </c>
      <c r="BT67" s="125">
        <f>CORREL(BE7:BE44,CD7:CD44)</f>
        <v>-3.2303750094549062E-2</v>
      </c>
      <c r="BU67" s="125">
        <f>CORREL(BE7:BE44,CE7:CE44)</f>
        <v>0.33604259088225158</v>
      </c>
      <c r="BV67" s="125">
        <f>CORREL(BE7:BE44,CH7:CH44)</f>
        <v>6.788561407532813E-2</v>
      </c>
      <c r="BW67" s="125">
        <f>CORREL(BE7:BE44,CJ7:CJ44)</f>
        <v>0.29023456279002108</v>
      </c>
      <c r="CM67" s="89" t="s">
        <v>193</v>
      </c>
      <c r="CN67" s="112"/>
      <c r="CO67" s="112"/>
      <c r="CP67" s="112"/>
      <c r="CQ67" s="112"/>
      <c r="CR67" s="112"/>
      <c r="CS67" s="112"/>
      <c r="CT67" s="112"/>
      <c r="CU67" s="112"/>
    </row>
    <row r="68" spans="2:99" x14ac:dyDescent="0.75">
      <c r="B68" s="89" t="s">
        <v>185</v>
      </c>
      <c r="C68" s="166">
        <f>CORREL(AG7:AG44,BH7:BH44)</f>
        <v>1.4528691818816554E-2</v>
      </c>
      <c r="D68" s="166">
        <f>CORREL(AG7:AG44,BE7:BE44)</f>
        <v>0.32474082134112597</v>
      </c>
      <c r="E68" s="166">
        <f>CORREL(AG7:AG44,BB7:BB44)</f>
        <v>0.19562768799209002</v>
      </c>
      <c r="F68" s="166">
        <f>CORREL(AG7:AG44,AY7:AY44)</f>
        <v>0.16138792765398571</v>
      </c>
      <c r="G68" s="166">
        <f>CORREL(AM7:AM44,AV7:AV44)</f>
        <v>0.3490245909876738</v>
      </c>
      <c r="H68" s="166">
        <f>CORREL(AG8:AG45,AS8:AS45)</f>
        <v>0.35144494804584625</v>
      </c>
      <c r="I68" s="166">
        <f>CORREL(AG7:AG44,AP7:AP44)</f>
        <v>0.40463963152436139</v>
      </c>
      <c r="J68" s="166">
        <f>CORREL(AG7:AG44,AM7:AM44)</f>
        <v>0.86582610697554652</v>
      </c>
      <c r="K68" s="166">
        <f>CORREL(AG7:AG44,AJ7:AJ44)</f>
        <v>0.68729008831524641</v>
      </c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BO68" s="89" t="s">
        <v>194</v>
      </c>
      <c r="BP68" s="125">
        <f>CORREL(BH7:BH44,BR7:BR44)</f>
        <v>-0.12812736464861113</v>
      </c>
      <c r="BQ68" s="125">
        <f>CORREL(BH7:BH44,BU7:BU44)</f>
        <v>-3.2522964817434385E-2</v>
      </c>
      <c r="BR68" s="125">
        <f>CORREL(BH7:BH44,BX7:BX44)</f>
        <v>5.3244269351464792E-2</v>
      </c>
      <c r="BS68" s="125">
        <f>CORREL(BH7:BH44,CA7:CA44)</f>
        <v>0.1723551454079269</v>
      </c>
      <c r="BT68" s="125">
        <f>CORREL(BH7:BH44,CD7:CD44)</f>
        <v>0.16775454131530779</v>
      </c>
      <c r="BU68" s="125">
        <f>CORREL(BH7:BH44,CE7:CE44)</f>
        <v>7.8619706121857535E-2</v>
      </c>
      <c r="BV68" s="125">
        <f>CORREL(BH7:BH44,CH7:CH44)</f>
        <v>0.21453583768233633</v>
      </c>
      <c r="BW68" s="125">
        <f>CORREL(BH7:BH44,CJ7:CJ44)</f>
        <v>0.17672656129437378</v>
      </c>
      <c r="CM68" s="89" t="s">
        <v>194</v>
      </c>
      <c r="CN68" s="112"/>
      <c r="CO68" s="112"/>
      <c r="CP68" s="112"/>
      <c r="CQ68" s="112"/>
      <c r="CR68" s="112"/>
      <c r="CS68" s="112"/>
      <c r="CT68" s="112"/>
      <c r="CU68" s="112"/>
    </row>
    <row r="69" spans="2:99" x14ac:dyDescent="0.75">
      <c r="B69" s="89" t="s">
        <v>186</v>
      </c>
      <c r="C69" s="166">
        <f>CORREL(AJ7:AJ44,BH7:BH44)</f>
        <v>0.14970209343072913</v>
      </c>
      <c r="D69" s="166">
        <f>CORREL(AJ7:AJ44,BE7:BE44)</f>
        <v>0.30654609128042559</v>
      </c>
      <c r="E69" s="166">
        <f>CORREL(AJ7:AJ44,BB7:BB44)</f>
        <v>0.12747225649356134</v>
      </c>
      <c r="F69" s="166">
        <f>CORREL(AJ7:AJ44,AY7:AY44)</f>
        <v>0.37745726224471426</v>
      </c>
      <c r="G69" s="166">
        <f>CORREL(AY7:AY44,AV7:AV44)</f>
        <v>0.14634288063226128</v>
      </c>
      <c r="H69" s="166">
        <f>CORREL(AJ7:AJ44,AS7:AS44)</f>
        <v>0.56063331918813675</v>
      </c>
      <c r="I69" s="166">
        <f>CORREL(AJ7:AJ44,AP7:AP44)</f>
        <v>0.63270758497766233</v>
      </c>
      <c r="J69" s="166">
        <f>CORREL(AJ7:AJ44,AM7:AM44)</f>
        <v>0.731263196056267</v>
      </c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</row>
    <row r="70" spans="2:99" x14ac:dyDescent="0.75">
      <c r="B70" s="89" t="s">
        <v>187</v>
      </c>
      <c r="C70" s="166">
        <f>CORREL(AM7:AM44,BH7:BH44)</f>
        <v>-6.1123725585013895E-2</v>
      </c>
      <c r="D70" s="166">
        <f>CORREL(AM7:AM44,BE7:BE44)</f>
        <v>0.25447504831297668</v>
      </c>
      <c r="E70" s="166">
        <f>CORREL(AM7:AM44,BB7:BB44)</f>
        <v>0.26653380366368484</v>
      </c>
      <c r="F70" s="166">
        <f>CORREL(AM7:AM44,AY7:AY44)</f>
        <v>0.13282445771101498</v>
      </c>
      <c r="G70" s="166">
        <f>CORREL(AP7:AP44,AV7:AV44)</f>
        <v>0.25293577792213817</v>
      </c>
      <c r="H70" s="166">
        <f>CORREL(AM7:AM44,AS7:AS44)</f>
        <v>0.43623842300997567</v>
      </c>
      <c r="I70" s="166">
        <f>CORREL(AM7:AM44,AP7:AP44)</f>
        <v>0.53945698384632845</v>
      </c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</row>
    <row r="71" spans="2:99" x14ac:dyDescent="0.75">
      <c r="B71" s="89" t="s">
        <v>188</v>
      </c>
      <c r="C71" s="166">
        <f>CORREL(AP7:AP44,BH7:BH44)</f>
        <v>-0.26014088015165998</v>
      </c>
      <c r="D71" s="166">
        <f>CORREL(AP7:AP44,BE7:BE44)</f>
        <v>0.30442331292182728</v>
      </c>
      <c r="E71" s="166">
        <f>CORREL(AP7:AP44,BB7:BB44)</f>
        <v>0.12153461998125489</v>
      </c>
      <c r="F71" s="166">
        <f>CORREL(AP7:AP44,AY7:AY44)</f>
        <v>0.24041209677692857</v>
      </c>
      <c r="G71" s="166">
        <f>CORREL(AA7:AA44,AV7:AV44)</f>
        <v>-0.26382289994955099</v>
      </c>
      <c r="H71" s="166">
        <f>CORREL(AP7:AP44,AS7:AS44)</f>
        <v>0.47836485338998985</v>
      </c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</row>
    <row r="72" spans="2:99" x14ac:dyDescent="0.75">
      <c r="B72" s="89" t="s">
        <v>189</v>
      </c>
      <c r="C72" s="166">
        <f>CORREL(AS7:AS44,BH7:BH44)</f>
        <v>-2.7944599549564079E-2</v>
      </c>
      <c r="D72" s="166">
        <f>CORREL(AS7:AS44,BE7:BE44)</f>
        <v>0.47330911187870711</v>
      </c>
      <c r="E72" s="166">
        <f>CORREL(AS7:AS44,BB7:BB44)</f>
        <v>0.48993573156516856</v>
      </c>
      <c r="F72" s="166">
        <f>CORREL(AS7:AS44,AY7:AY44)</f>
        <v>0.64389523803211834</v>
      </c>
      <c r="G72" s="166">
        <f>CORREL(AD7:AD44,AV7:AV44)</f>
        <v>-0.20657706473376919</v>
      </c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</row>
    <row r="73" spans="2:99" x14ac:dyDescent="0.75">
      <c r="B73" s="89" t="s">
        <v>190</v>
      </c>
      <c r="C73" s="166">
        <f>CORREL(AV7:AV44,BH7:BH44)</f>
        <v>-7.7842705591076963E-2</v>
      </c>
      <c r="D73" s="166">
        <f>CORREL(AV7:AV44,BE7:BE44)</f>
        <v>0.12724845013557595</v>
      </c>
      <c r="E73" s="166">
        <f>CORREL(AV7:AV44,BB7:BB44)</f>
        <v>0.15698961290468158</v>
      </c>
      <c r="F73" s="166">
        <f>CORREL(AV7:AV44,AY7:AY44)</f>
        <v>0.14634288063226128</v>
      </c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</row>
    <row r="74" spans="2:99" x14ac:dyDescent="0.75">
      <c r="B74" s="89" t="s">
        <v>191</v>
      </c>
      <c r="C74" s="166">
        <f>CORREL(AY7:AY44,BH7:BH44)</f>
        <v>0.28926760558784459</v>
      </c>
      <c r="D74" s="166">
        <f>CORREL(AY7:AY44,BE7:BE44)</f>
        <v>0.33375097005351256</v>
      </c>
      <c r="E74" s="166">
        <f>CORREL(AY7:AY44,BB7:BB44)</f>
        <v>0.31499262098326325</v>
      </c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</row>
    <row r="75" spans="2:99" x14ac:dyDescent="0.75">
      <c r="B75" s="89" t="s">
        <v>192</v>
      </c>
      <c r="C75" s="166">
        <f>CORREL(BB7:BB44,BH7:BH44)</f>
        <v>-0.24014316692028384</v>
      </c>
      <c r="D75" s="166">
        <f>CORREL(BB7:BB44,BE7:BE44)</f>
        <v>0.1588723225446787</v>
      </c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</row>
    <row r="76" spans="2:99" x14ac:dyDescent="0.75">
      <c r="B76" s="89" t="s">
        <v>193</v>
      </c>
      <c r="C76" s="166">
        <f>CORREL(BE7:BE44,BH7:BH44)</f>
        <v>-2.2890239148122314E-3</v>
      </c>
      <c r="D76" s="169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</row>
    <row r="77" spans="2:99" x14ac:dyDescent="0.75">
      <c r="B77" s="89" t="s">
        <v>194</v>
      </c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</row>
  </sheetData>
  <mergeCells count="99">
    <mergeCell ref="DC4:DD4"/>
    <mergeCell ref="DE4:DG4"/>
    <mergeCell ref="DH4:DI4"/>
    <mergeCell ref="CN5:CP5"/>
    <mergeCell ref="CQ5:CS5"/>
    <mergeCell ref="CT5:CV5"/>
    <mergeCell ref="CW5:CY5"/>
    <mergeCell ref="CZ5:DB5"/>
    <mergeCell ref="DC5:DD5"/>
    <mergeCell ref="DE5:DG5"/>
    <mergeCell ref="DH5:DI5"/>
    <mergeCell ref="CN4:CP4"/>
    <mergeCell ref="CQ4:CS4"/>
    <mergeCell ref="CT4:CV4"/>
    <mergeCell ref="CW4:CY4"/>
    <mergeCell ref="CZ4:DB4"/>
    <mergeCell ref="BP5:BR5"/>
    <mergeCell ref="BS5:BU5"/>
    <mergeCell ref="BV5:BX5"/>
    <mergeCell ref="BY5:CA5"/>
    <mergeCell ref="CB5:CD5"/>
    <mergeCell ref="CE4:CF4"/>
    <mergeCell ref="CG4:CI4"/>
    <mergeCell ref="CJ4:CK4"/>
    <mergeCell ref="AX5:AZ5"/>
    <mergeCell ref="BA5:BC5"/>
    <mergeCell ref="BD5:BF5"/>
    <mergeCell ref="BG5:BI5"/>
    <mergeCell ref="BJ5:BL5"/>
    <mergeCell ref="BP4:BR4"/>
    <mergeCell ref="BS4:BU4"/>
    <mergeCell ref="BV4:BX4"/>
    <mergeCell ref="BY4:CA4"/>
    <mergeCell ref="CB4:CD4"/>
    <mergeCell ref="CE5:CF5"/>
    <mergeCell ref="CG5:CI5"/>
    <mergeCell ref="CJ5:CK5"/>
    <mergeCell ref="AI5:AK5"/>
    <mergeCell ref="AL5:AN5"/>
    <mergeCell ref="AO5:AQ5"/>
    <mergeCell ref="AR5:AT5"/>
    <mergeCell ref="AU5:AW5"/>
    <mergeCell ref="A2:F2"/>
    <mergeCell ref="B4:D4"/>
    <mergeCell ref="E4:G4"/>
    <mergeCell ref="H4:J4"/>
    <mergeCell ref="K4:M4"/>
    <mergeCell ref="B3:D3"/>
    <mergeCell ref="E3:G3"/>
    <mergeCell ref="H3:J3"/>
    <mergeCell ref="K3:M3"/>
    <mergeCell ref="AF5:AH5"/>
    <mergeCell ref="Q5:S5"/>
    <mergeCell ref="T5:V5"/>
    <mergeCell ref="W5:Y5"/>
    <mergeCell ref="Z5:AB5"/>
    <mergeCell ref="AC5:AE5"/>
    <mergeCell ref="B55:J56"/>
    <mergeCell ref="N4:P4"/>
    <mergeCell ref="B5:D5"/>
    <mergeCell ref="E5:G5"/>
    <mergeCell ref="H5:J5"/>
    <mergeCell ref="K5:M5"/>
    <mergeCell ref="N5:P5"/>
    <mergeCell ref="Q4:S4"/>
    <mergeCell ref="T4:V4"/>
    <mergeCell ref="W4:Y4"/>
    <mergeCell ref="AI4:AK4"/>
    <mergeCell ref="AL4:AN4"/>
    <mergeCell ref="AF4:AH4"/>
    <mergeCell ref="Z4:AB4"/>
    <mergeCell ref="AC4:AE4"/>
    <mergeCell ref="CT3:CY3"/>
    <mergeCell ref="N3:P3"/>
    <mergeCell ref="AL3:AN3"/>
    <mergeCell ref="AX3:AZ3"/>
    <mergeCell ref="Z3:AB3"/>
    <mergeCell ref="AC3:AE3"/>
    <mergeCell ref="AU3:AW3"/>
    <mergeCell ref="AR3:AT3"/>
    <mergeCell ref="Q3:S3"/>
    <mergeCell ref="AO3:AQ3"/>
    <mergeCell ref="T3:V3"/>
    <mergeCell ref="AF3:AH3"/>
    <mergeCell ref="AI3:AK3"/>
    <mergeCell ref="W3:Y3"/>
    <mergeCell ref="BD3:BF3"/>
    <mergeCell ref="BG3:BI3"/>
    <mergeCell ref="BA3:BC3"/>
    <mergeCell ref="BJ3:BL3"/>
    <mergeCell ref="BV3:CA3"/>
    <mergeCell ref="AO4:AQ4"/>
    <mergeCell ref="BJ4:BL4"/>
    <mergeCell ref="BG4:BI4"/>
    <mergeCell ref="BA4:BC4"/>
    <mergeCell ref="AU4:AW4"/>
    <mergeCell ref="AR4:AT4"/>
    <mergeCell ref="BD4:BF4"/>
    <mergeCell ref="AX4:AZ4"/>
  </mergeCells>
  <pageMargins left="0.70866141732283472" right="0.70866141732283472" top="0.35433070866141736" bottom="0.35433070866141736" header="0.31496062992125984" footer="0.31496062992125984"/>
  <pageSetup paperSize="9" scale="90" orientation="portrait" r:id="rId1"/>
  <ignoredErrors>
    <ignoredError sqref="BJ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QoF.2023</vt:lpstr>
      <vt:lpstr>QoF.2023.Std</vt:lpstr>
      <vt:lpstr>QoF.2023.Std!Print_Area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Yakir Ariel</dc:creator>
  <cp:lastModifiedBy>Yakir Ariel</cp:lastModifiedBy>
  <cp:lastPrinted>2025-03-30T17:16:46Z</cp:lastPrinted>
  <dcterms:created xsi:type="dcterms:W3CDTF">2015-06-05T18:17:20Z</dcterms:created>
  <dcterms:modified xsi:type="dcterms:W3CDTF">2025-03-30T22:35:24Z</dcterms:modified>
</cp:coreProperties>
</file>