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OneDrive\文档\小论文\小论文1（共识GDM）\算例\对比模型\"/>
    </mc:Choice>
  </mc:AlternateContent>
  <bookViews>
    <workbookView minimized="1" xWindow="-108" yWindow="-108" windowWidth="23256" windowHeight="12576" firstSheet="13" activeTab="19"/>
  </bookViews>
  <sheets>
    <sheet name="参数" sheetId="21" r:id="rId1"/>
    <sheet name="T共识测度" sheetId="27" r:id="rId2"/>
    <sheet name="动态关联网络" sheetId="26" r:id="rId3"/>
    <sheet name="算例" sheetId="4" r:id="rId4"/>
    <sheet name="初始决策意见" sheetId="28" r:id="rId5"/>
    <sheet name="信任" sheetId="12" r:id="rId6"/>
    <sheet name="C1" sheetId="23" r:id="rId7"/>
    <sheet name="C2" sheetId="5" r:id="rId8"/>
    <sheet name="C3" sheetId="6" r:id="rId9"/>
    <sheet name="C4" sheetId="7" r:id="rId10"/>
    <sheet name="C5" sheetId="8" state="hidden" r:id="rId11"/>
    <sheet name="C6" sheetId="9" state="hidden" r:id="rId12"/>
    <sheet name="C7" sheetId="10" state="hidden" r:id="rId13"/>
    <sheet name="决策矩阵" sheetId="14" r:id="rId14"/>
    <sheet name="信任聚类" sheetId="25" r:id="rId15"/>
    <sheet name="C1调整成本" sheetId="30" r:id="rId16"/>
    <sheet name="C2调整成本 " sheetId="31" r:id="rId17"/>
    <sheet name="C3调整成本 " sheetId="32" r:id="rId18"/>
    <sheet name="C4调整成本" sheetId="33" r:id="rId19"/>
    <sheet name="总调整" sheetId="35" r:id="rId20"/>
  </sheets>
  <definedNames>
    <definedName name="_xlnm._FilterDatabase" localSheetId="3" hidden="1">算例!#REF!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3" i="35" l="1"/>
  <c r="Y3" i="35"/>
  <c r="D3" i="35"/>
  <c r="I27" i="35" l="1"/>
  <c r="H72" i="35"/>
  <c r="F44" i="35"/>
  <c r="D116" i="35"/>
  <c r="B116" i="35"/>
  <c r="B25" i="35"/>
  <c r="B24" i="35"/>
  <c r="I4" i="33"/>
  <c r="I5" i="33"/>
  <c r="I6" i="33"/>
  <c r="I7" i="33"/>
  <c r="I8" i="33"/>
  <c r="I9" i="33"/>
  <c r="I10" i="33"/>
  <c r="I11" i="33"/>
  <c r="I12" i="33"/>
  <c r="I13" i="33"/>
  <c r="I14" i="33"/>
  <c r="I15" i="33"/>
  <c r="I16" i="33"/>
  <c r="I17" i="33"/>
  <c r="I18" i="33"/>
  <c r="I19" i="33"/>
  <c r="I20" i="33"/>
  <c r="I21" i="33"/>
  <c r="I22" i="33"/>
  <c r="I23" i="33"/>
  <c r="I24" i="33"/>
  <c r="I25" i="33"/>
  <c r="I26" i="33"/>
  <c r="I27" i="33"/>
  <c r="I28" i="33"/>
  <c r="I29" i="33"/>
  <c r="I30" i="33"/>
  <c r="I31" i="33"/>
  <c r="I32" i="33"/>
  <c r="I33" i="33"/>
  <c r="I34" i="33"/>
  <c r="I35" i="33"/>
  <c r="I36" i="33"/>
  <c r="I37" i="33"/>
  <c r="I38" i="33"/>
  <c r="I39" i="33"/>
  <c r="I40" i="33"/>
  <c r="I41" i="33"/>
  <c r="I42" i="33"/>
  <c r="I43" i="33"/>
  <c r="I44" i="33"/>
  <c r="I45" i="33"/>
  <c r="I46" i="33"/>
  <c r="I47" i="33"/>
  <c r="I48" i="33"/>
  <c r="I49" i="33"/>
  <c r="I50" i="33"/>
  <c r="I51" i="33"/>
  <c r="I52" i="33"/>
  <c r="I53" i="33"/>
  <c r="I54" i="33"/>
  <c r="I55" i="33"/>
  <c r="I56" i="33"/>
  <c r="I57" i="33"/>
  <c r="I58" i="33"/>
  <c r="I59" i="33"/>
  <c r="I60" i="33"/>
  <c r="I61" i="33"/>
  <c r="I62" i="33"/>
  <c r="I63" i="33"/>
  <c r="I64" i="33"/>
  <c r="I65" i="33"/>
  <c r="I66" i="33"/>
  <c r="I67" i="33"/>
  <c r="I68" i="33"/>
  <c r="I69" i="33"/>
  <c r="I70" i="33"/>
  <c r="I71" i="33"/>
  <c r="I72" i="33"/>
  <c r="I73" i="33"/>
  <c r="I74" i="33"/>
  <c r="I75" i="33"/>
  <c r="I76" i="33"/>
  <c r="I77" i="33"/>
  <c r="I78" i="33"/>
  <c r="I79" i="33"/>
  <c r="I80" i="33"/>
  <c r="I81" i="33"/>
  <c r="I82" i="33"/>
  <c r="I83" i="33"/>
  <c r="I84" i="33"/>
  <c r="I85" i="33"/>
  <c r="I86" i="33"/>
  <c r="I87" i="33"/>
  <c r="I88" i="33"/>
  <c r="I89" i="33"/>
  <c r="I90" i="33"/>
  <c r="I91" i="33"/>
  <c r="I92" i="33"/>
  <c r="I93" i="33"/>
  <c r="I94" i="33"/>
  <c r="I95" i="33"/>
  <c r="I96" i="33"/>
  <c r="I97" i="33"/>
  <c r="I98" i="33"/>
  <c r="I99" i="33"/>
  <c r="I100" i="33"/>
  <c r="I101" i="33"/>
  <c r="I102" i="33"/>
  <c r="I103" i="33"/>
  <c r="I104" i="33"/>
  <c r="I105" i="33"/>
  <c r="I106" i="33"/>
  <c r="I107" i="33"/>
  <c r="I108" i="33"/>
  <c r="I109" i="33"/>
  <c r="I110" i="33"/>
  <c r="I111" i="33"/>
  <c r="I112" i="33"/>
  <c r="I113" i="33"/>
  <c r="I114" i="33"/>
  <c r="H4" i="33"/>
  <c r="H5" i="33"/>
  <c r="H6" i="33"/>
  <c r="H7" i="33"/>
  <c r="H8" i="33"/>
  <c r="H9" i="33"/>
  <c r="H10" i="33"/>
  <c r="H11" i="33"/>
  <c r="H12" i="33"/>
  <c r="H13" i="33"/>
  <c r="H14" i="33"/>
  <c r="H15" i="33"/>
  <c r="H16" i="33"/>
  <c r="H17" i="33"/>
  <c r="H18" i="33"/>
  <c r="H19" i="33"/>
  <c r="H20" i="33"/>
  <c r="H21" i="33"/>
  <c r="H22" i="33"/>
  <c r="H23" i="33"/>
  <c r="H24" i="33"/>
  <c r="H25" i="33"/>
  <c r="H26" i="33"/>
  <c r="H27" i="33"/>
  <c r="H28" i="33"/>
  <c r="H29" i="33"/>
  <c r="H30" i="33"/>
  <c r="H31" i="33"/>
  <c r="H32" i="33"/>
  <c r="H33" i="33"/>
  <c r="H34" i="33"/>
  <c r="H35" i="33"/>
  <c r="H36" i="33"/>
  <c r="H37" i="33"/>
  <c r="H38" i="33"/>
  <c r="H39" i="33"/>
  <c r="H40" i="33"/>
  <c r="H41" i="33"/>
  <c r="H42" i="33"/>
  <c r="H43" i="33"/>
  <c r="H44" i="33"/>
  <c r="H45" i="33"/>
  <c r="H46" i="33"/>
  <c r="H47" i="33"/>
  <c r="H48" i="33"/>
  <c r="H49" i="33"/>
  <c r="H50" i="33"/>
  <c r="H51" i="33"/>
  <c r="H52" i="33"/>
  <c r="H53" i="33"/>
  <c r="H54" i="33"/>
  <c r="H55" i="33"/>
  <c r="H56" i="33"/>
  <c r="H57" i="33"/>
  <c r="H58" i="33"/>
  <c r="H59" i="33"/>
  <c r="H60" i="33"/>
  <c r="H61" i="33"/>
  <c r="H62" i="33"/>
  <c r="H63" i="33"/>
  <c r="H64" i="33"/>
  <c r="H65" i="33"/>
  <c r="H66" i="33"/>
  <c r="H67" i="33"/>
  <c r="H68" i="33"/>
  <c r="H69" i="33"/>
  <c r="H70" i="33"/>
  <c r="H71" i="33"/>
  <c r="H72" i="33"/>
  <c r="H73" i="33"/>
  <c r="H74" i="33"/>
  <c r="H75" i="33"/>
  <c r="H76" i="33"/>
  <c r="H77" i="33"/>
  <c r="H78" i="33"/>
  <c r="H79" i="33"/>
  <c r="H80" i="33"/>
  <c r="H81" i="33"/>
  <c r="H82" i="33"/>
  <c r="H83" i="33"/>
  <c r="H84" i="33"/>
  <c r="H85" i="33"/>
  <c r="H86" i="33"/>
  <c r="H87" i="33"/>
  <c r="H88" i="33"/>
  <c r="H89" i="33"/>
  <c r="H90" i="33"/>
  <c r="H91" i="33"/>
  <c r="H92" i="33"/>
  <c r="H93" i="33"/>
  <c r="H94" i="33"/>
  <c r="H95" i="33"/>
  <c r="H96" i="33"/>
  <c r="H97" i="33"/>
  <c r="H98" i="33"/>
  <c r="H99" i="33"/>
  <c r="H100" i="33"/>
  <c r="H101" i="33"/>
  <c r="H102" i="33"/>
  <c r="H103" i="33"/>
  <c r="H104" i="33"/>
  <c r="H105" i="33"/>
  <c r="H106" i="33"/>
  <c r="H107" i="33"/>
  <c r="H108" i="33"/>
  <c r="H109" i="33"/>
  <c r="H110" i="33"/>
  <c r="H111" i="33"/>
  <c r="H112" i="33"/>
  <c r="H113" i="33"/>
  <c r="H114" i="33"/>
  <c r="G4" i="33"/>
  <c r="G5" i="33"/>
  <c r="G6" i="33"/>
  <c r="G7" i="33"/>
  <c r="G8" i="33"/>
  <c r="G9" i="33"/>
  <c r="G10" i="33"/>
  <c r="G11" i="33"/>
  <c r="G12" i="33"/>
  <c r="V12" i="33" s="1"/>
  <c r="G13" i="33"/>
  <c r="G14" i="33"/>
  <c r="G15" i="33"/>
  <c r="G16" i="33"/>
  <c r="G17" i="33"/>
  <c r="G18" i="33"/>
  <c r="G19" i="33"/>
  <c r="G20" i="33"/>
  <c r="V20" i="33" s="1"/>
  <c r="G21" i="33"/>
  <c r="G22" i="33"/>
  <c r="G23" i="33"/>
  <c r="G24" i="33"/>
  <c r="V24" i="33" s="1"/>
  <c r="G25" i="33"/>
  <c r="G26" i="33"/>
  <c r="G27" i="33"/>
  <c r="G28" i="33"/>
  <c r="V28" i="33" s="1"/>
  <c r="G29" i="33"/>
  <c r="G30" i="33"/>
  <c r="G31" i="33"/>
  <c r="G32" i="33"/>
  <c r="V32" i="33" s="1"/>
  <c r="G33" i="33"/>
  <c r="G34" i="33"/>
  <c r="G35" i="33"/>
  <c r="G36" i="33"/>
  <c r="G37" i="33"/>
  <c r="G38" i="33"/>
  <c r="G39" i="33"/>
  <c r="G40" i="33"/>
  <c r="G41" i="33"/>
  <c r="G42" i="33"/>
  <c r="G43" i="33"/>
  <c r="G44" i="33"/>
  <c r="V44" i="33" s="1"/>
  <c r="G45" i="33"/>
  <c r="G46" i="33"/>
  <c r="G47" i="33"/>
  <c r="G48" i="33"/>
  <c r="G49" i="33"/>
  <c r="G50" i="33"/>
  <c r="G51" i="33"/>
  <c r="G52" i="33"/>
  <c r="V52" i="33" s="1"/>
  <c r="G53" i="33"/>
  <c r="G54" i="33"/>
  <c r="G55" i="33"/>
  <c r="G56" i="33"/>
  <c r="V56" i="33" s="1"/>
  <c r="G57" i="33"/>
  <c r="G58" i="33"/>
  <c r="G59" i="33"/>
  <c r="G60" i="33"/>
  <c r="G61" i="33"/>
  <c r="G62" i="33"/>
  <c r="G63" i="33"/>
  <c r="G64" i="33"/>
  <c r="V64" i="33" s="1"/>
  <c r="G65" i="33"/>
  <c r="G66" i="33"/>
  <c r="G67" i="33"/>
  <c r="G68" i="33"/>
  <c r="G69" i="33"/>
  <c r="G70" i="33"/>
  <c r="G71" i="33"/>
  <c r="G72" i="33"/>
  <c r="G73" i="33"/>
  <c r="G74" i="33"/>
  <c r="G75" i="33"/>
  <c r="G76" i="33"/>
  <c r="V76" i="33" s="1"/>
  <c r="G77" i="33"/>
  <c r="G78" i="33"/>
  <c r="G79" i="33"/>
  <c r="G80" i="33"/>
  <c r="V80" i="33" s="1"/>
  <c r="G81" i="33"/>
  <c r="G82" i="33"/>
  <c r="G83" i="33"/>
  <c r="G84" i="33"/>
  <c r="G85" i="33"/>
  <c r="G86" i="33"/>
  <c r="G87" i="33"/>
  <c r="G88" i="33"/>
  <c r="G89" i="33"/>
  <c r="G90" i="33"/>
  <c r="G91" i="33"/>
  <c r="G92" i="33"/>
  <c r="V92" i="33" s="1"/>
  <c r="G93" i="33"/>
  <c r="G94" i="33"/>
  <c r="G95" i="33"/>
  <c r="G96" i="33"/>
  <c r="G97" i="33"/>
  <c r="G98" i="33"/>
  <c r="G99" i="33"/>
  <c r="G100" i="33"/>
  <c r="G101" i="33"/>
  <c r="G102" i="33"/>
  <c r="G103" i="33"/>
  <c r="G104" i="33"/>
  <c r="V104" i="33" s="1"/>
  <c r="G105" i="33"/>
  <c r="G106" i="33"/>
  <c r="G107" i="33"/>
  <c r="G108" i="33"/>
  <c r="G109" i="33"/>
  <c r="G110" i="33"/>
  <c r="G111" i="33"/>
  <c r="G112" i="33"/>
  <c r="G113" i="33"/>
  <c r="G114" i="33"/>
  <c r="F4" i="33"/>
  <c r="F5" i="33"/>
  <c r="F6" i="33"/>
  <c r="F7" i="33"/>
  <c r="F8" i="33"/>
  <c r="F9" i="33"/>
  <c r="V9" i="33" s="1"/>
  <c r="F10" i="33"/>
  <c r="F11" i="33"/>
  <c r="F12" i="33"/>
  <c r="F13" i="33"/>
  <c r="V13" i="33" s="1"/>
  <c r="F14" i="33"/>
  <c r="F15" i="33"/>
  <c r="F16" i="33"/>
  <c r="F17" i="33"/>
  <c r="V17" i="33" s="1"/>
  <c r="F18" i="33"/>
  <c r="F19" i="33"/>
  <c r="F20" i="33"/>
  <c r="F21" i="33"/>
  <c r="F22" i="33"/>
  <c r="F23" i="33"/>
  <c r="F24" i="33"/>
  <c r="F25" i="33"/>
  <c r="F26" i="33"/>
  <c r="F27" i="33"/>
  <c r="F28" i="33"/>
  <c r="F29" i="33"/>
  <c r="V29" i="33" s="1"/>
  <c r="F30" i="33"/>
  <c r="F31" i="33"/>
  <c r="F32" i="33"/>
  <c r="F33" i="33"/>
  <c r="V33" i="33" s="1"/>
  <c r="F34" i="33"/>
  <c r="F35" i="33"/>
  <c r="F36" i="33"/>
  <c r="F37" i="33"/>
  <c r="F38" i="33"/>
  <c r="F39" i="33"/>
  <c r="F40" i="33"/>
  <c r="F41" i="33"/>
  <c r="F42" i="33"/>
  <c r="F43" i="33"/>
  <c r="F44" i="33"/>
  <c r="F45" i="33"/>
  <c r="V45" i="33" s="1"/>
  <c r="F46" i="33"/>
  <c r="F47" i="33"/>
  <c r="F48" i="33"/>
  <c r="F49" i="33"/>
  <c r="F50" i="33"/>
  <c r="F51" i="33"/>
  <c r="F52" i="33"/>
  <c r="F53" i="33"/>
  <c r="V53" i="33" s="1"/>
  <c r="F54" i="33"/>
  <c r="F55" i="33"/>
  <c r="F56" i="33"/>
  <c r="F57" i="33"/>
  <c r="F58" i="33"/>
  <c r="F59" i="33"/>
  <c r="F60" i="33"/>
  <c r="F61" i="33"/>
  <c r="V61" i="33" s="1"/>
  <c r="F62" i="33"/>
  <c r="F63" i="33"/>
  <c r="F64" i="33"/>
  <c r="F65" i="33"/>
  <c r="F66" i="33"/>
  <c r="F67" i="33"/>
  <c r="F68" i="33"/>
  <c r="F69" i="33"/>
  <c r="F70" i="33"/>
  <c r="F71" i="33"/>
  <c r="F72" i="33"/>
  <c r="F73" i="33"/>
  <c r="V73" i="33" s="1"/>
  <c r="F74" i="33"/>
  <c r="F75" i="33"/>
  <c r="F76" i="33"/>
  <c r="F77" i="33"/>
  <c r="F78" i="33"/>
  <c r="F79" i="33"/>
  <c r="F80" i="33"/>
  <c r="F81" i="33"/>
  <c r="V81" i="33" s="1"/>
  <c r="F82" i="33"/>
  <c r="F83" i="33"/>
  <c r="F84" i="33"/>
  <c r="F85" i="33"/>
  <c r="V85" i="33" s="1"/>
  <c r="F86" i="33"/>
  <c r="F87" i="33"/>
  <c r="F88" i="33"/>
  <c r="F89" i="33"/>
  <c r="V89" i="33" s="1"/>
  <c r="F90" i="33"/>
  <c r="F91" i="33"/>
  <c r="F92" i="33"/>
  <c r="F93" i="33"/>
  <c r="F94" i="33"/>
  <c r="F95" i="33"/>
  <c r="F96" i="33"/>
  <c r="F97" i="33"/>
  <c r="V97" i="33" s="1"/>
  <c r="F98" i="33"/>
  <c r="F99" i="33"/>
  <c r="F100" i="33"/>
  <c r="F101" i="33"/>
  <c r="F102" i="33"/>
  <c r="F103" i="33"/>
  <c r="F104" i="33"/>
  <c r="F105" i="33"/>
  <c r="F106" i="33"/>
  <c r="F107" i="33"/>
  <c r="F108" i="33"/>
  <c r="F109" i="33"/>
  <c r="F110" i="33"/>
  <c r="F111" i="33"/>
  <c r="F112" i="33"/>
  <c r="F113" i="33"/>
  <c r="F114" i="33"/>
  <c r="E4" i="33"/>
  <c r="E5" i="33"/>
  <c r="E6" i="33"/>
  <c r="E7" i="33"/>
  <c r="E8" i="33"/>
  <c r="E9" i="33"/>
  <c r="E10" i="33"/>
  <c r="E11" i="33"/>
  <c r="E12" i="33"/>
  <c r="E13" i="33"/>
  <c r="E14" i="33"/>
  <c r="E15" i="33"/>
  <c r="E16" i="33"/>
  <c r="E17" i="33"/>
  <c r="E18" i="33"/>
  <c r="E19" i="33"/>
  <c r="E20" i="33"/>
  <c r="E21" i="33"/>
  <c r="E22" i="33"/>
  <c r="E23" i="33"/>
  <c r="E24" i="33"/>
  <c r="E25" i="33"/>
  <c r="E26" i="33"/>
  <c r="E27" i="33"/>
  <c r="E28" i="33"/>
  <c r="E29" i="33"/>
  <c r="E30" i="33"/>
  <c r="E31" i="33"/>
  <c r="E32" i="33"/>
  <c r="E33" i="33"/>
  <c r="E34" i="33"/>
  <c r="E35" i="33"/>
  <c r="E36" i="33"/>
  <c r="E37" i="33"/>
  <c r="E38" i="33"/>
  <c r="E39" i="33"/>
  <c r="E40" i="33"/>
  <c r="E41" i="33"/>
  <c r="E42" i="33"/>
  <c r="E43" i="33"/>
  <c r="E44" i="33"/>
  <c r="E45" i="33"/>
  <c r="E46" i="33"/>
  <c r="E47" i="33"/>
  <c r="E48" i="33"/>
  <c r="E49" i="33"/>
  <c r="E50" i="33"/>
  <c r="E51" i="33"/>
  <c r="E52" i="33"/>
  <c r="E53" i="33"/>
  <c r="E54" i="33"/>
  <c r="E55" i="33"/>
  <c r="E56" i="33"/>
  <c r="E57" i="33"/>
  <c r="E58" i="33"/>
  <c r="E59" i="33"/>
  <c r="E60" i="33"/>
  <c r="E61" i="33"/>
  <c r="E62" i="33"/>
  <c r="E63" i="33"/>
  <c r="E64" i="33"/>
  <c r="E65" i="33"/>
  <c r="E66" i="33"/>
  <c r="E67" i="33"/>
  <c r="E68" i="33"/>
  <c r="E69" i="33"/>
  <c r="E70" i="33"/>
  <c r="E71" i="33"/>
  <c r="E72" i="33"/>
  <c r="E73" i="33"/>
  <c r="E74" i="33"/>
  <c r="E75" i="33"/>
  <c r="E76" i="33"/>
  <c r="E77" i="33"/>
  <c r="E78" i="33"/>
  <c r="E79" i="33"/>
  <c r="E80" i="33"/>
  <c r="E81" i="33"/>
  <c r="E82" i="33"/>
  <c r="E83" i="33"/>
  <c r="E84" i="33"/>
  <c r="E85" i="33"/>
  <c r="E86" i="33"/>
  <c r="E87" i="33"/>
  <c r="E88" i="33"/>
  <c r="E89" i="33"/>
  <c r="E90" i="33"/>
  <c r="E91" i="33"/>
  <c r="E92" i="33"/>
  <c r="E93" i="33"/>
  <c r="E94" i="33"/>
  <c r="E95" i="33"/>
  <c r="E96" i="33"/>
  <c r="E97" i="33"/>
  <c r="E98" i="33"/>
  <c r="E99" i="33"/>
  <c r="E100" i="33"/>
  <c r="E101" i="33"/>
  <c r="E102" i="33"/>
  <c r="E103" i="33"/>
  <c r="E104" i="33"/>
  <c r="E105" i="33"/>
  <c r="E106" i="33"/>
  <c r="E107" i="33"/>
  <c r="E108" i="33"/>
  <c r="E109" i="33"/>
  <c r="E110" i="33"/>
  <c r="E111" i="33"/>
  <c r="E112" i="33"/>
  <c r="E113" i="33"/>
  <c r="E114" i="33"/>
  <c r="E3" i="33"/>
  <c r="F3" i="33"/>
  <c r="G3" i="33"/>
  <c r="H3" i="33"/>
  <c r="V3" i="33" s="1"/>
  <c r="I3" i="33"/>
  <c r="D4" i="33"/>
  <c r="D5" i="33"/>
  <c r="D6" i="33"/>
  <c r="V6" i="33" s="1"/>
  <c r="D7" i="33"/>
  <c r="D8" i="33"/>
  <c r="D9" i="33"/>
  <c r="D10" i="33"/>
  <c r="V10" i="33" s="1"/>
  <c r="D11" i="33"/>
  <c r="D12" i="33"/>
  <c r="D13" i="33"/>
  <c r="D14" i="33"/>
  <c r="V14" i="33" s="1"/>
  <c r="D15" i="33"/>
  <c r="D16" i="33"/>
  <c r="D17" i="33"/>
  <c r="D18" i="33"/>
  <c r="D19" i="33"/>
  <c r="D20" i="33"/>
  <c r="D21" i="33"/>
  <c r="D22" i="33"/>
  <c r="D23" i="33"/>
  <c r="D24" i="33"/>
  <c r="D25" i="33"/>
  <c r="D26" i="33"/>
  <c r="D27" i="33"/>
  <c r="D28" i="33"/>
  <c r="D29" i="33"/>
  <c r="D30" i="33"/>
  <c r="V30" i="33" s="1"/>
  <c r="D31" i="33"/>
  <c r="D32" i="33"/>
  <c r="D33" i="33"/>
  <c r="D34" i="33"/>
  <c r="V34" i="33" s="1"/>
  <c r="D35" i="33"/>
  <c r="D36" i="33"/>
  <c r="D37" i="33"/>
  <c r="D38" i="33"/>
  <c r="V38" i="33" s="1"/>
  <c r="D39" i="33"/>
  <c r="D40" i="33"/>
  <c r="D41" i="33"/>
  <c r="D42" i="33"/>
  <c r="V42" i="33" s="1"/>
  <c r="D43" i="33"/>
  <c r="D44" i="33"/>
  <c r="D45" i="33"/>
  <c r="D46" i="33"/>
  <c r="D47" i="33"/>
  <c r="D48" i="33"/>
  <c r="D49" i="33"/>
  <c r="D50" i="33"/>
  <c r="V50" i="33" s="1"/>
  <c r="D51" i="33"/>
  <c r="D52" i="33"/>
  <c r="D53" i="33"/>
  <c r="D54" i="33"/>
  <c r="D55" i="33"/>
  <c r="D56" i="33"/>
  <c r="D57" i="33"/>
  <c r="D58" i="33"/>
  <c r="V58" i="33" s="1"/>
  <c r="D59" i="33"/>
  <c r="D60" i="33"/>
  <c r="D61" i="33"/>
  <c r="D62" i="33"/>
  <c r="V62" i="33" s="1"/>
  <c r="D63" i="33"/>
  <c r="D64" i="33"/>
  <c r="D65" i="33"/>
  <c r="D66" i="33"/>
  <c r="V66" i="33" s="1"/>
  <c r="D67" i="33"/>
  <c r="D68" i="33"/>
  <c r="D69" i="33"/>
  <c r="D70" i="33"/>
  <c r="V70" i="33" s="1"/>
  <c r="D71" i="33"/>
  <c r="D72" i="33"/>
  <c r="D73" i="33"/>
  <c r="D74" i="33"/>
  <c r="V74" i="33" s="1"/>
  <c r="D75" i="33"/>
  <c r="D76" i="33"/>
  <c r="D77" i="33"/>
  <c r="D78" i="33"/>
  <c r="V78" i="33" s="1"/>
  <c r="D79" i="33"/>
  <c r="D80" i="33"/>
  <c r="D81" i="33"/>
  <c r="D82" i="33"/>
  <c r="V82" i="33" s="1"/>
  <c r="D83" i="33"/>
  <c r="D84" i="33"/>
  <c r="D85" i="33"/>
  <c r="D86" i="33"/>
  <c r="D87" i="33"/>
  <c r="D88" i="33"/>
  <c r="D89" i="33"/>
  <c r="D90" i="33"/>
  <c r="V90" i="33" s="1"/>
  <c r="D91" i="33"/>
  <c r="D92" i="33"/>
  <c r="D93" i="33"/>
  <c r="D94" i="33"/>
  <c r="D95" i="33"/>
  <c r="D96" i="33"/>
  <c r="D97" i="33"/>
  <c r="D98" i="33"/>
  <c r="V98" i="33" s="1"/>
  <c r="D99" i="33"/>
  <c r="D100" i="33"/>
  <c r="D101" i="33"/>
  <c r="D102" i="33"/>
  <c r="V102" i="33" s="1"/>
  <c r="D103" i="33"/>
  <c r="D104" i="33"/>
  <c r="D105" i="33"/>
  <c r="D106" i="33"/>
  <c r="V106" i="33" s="1"/>
  <c r="D107" i="33"/>
  <c r="D108" i="33"/>
  <c r="D109" i="33"/>
  <c r="D110" i="33"/>
  <c r="V110" i="33" s="1"/>
  <c r="D111" i="33"/>
  <c r="D112" i="33"/>
  <c r="D113" i="33"/>
  <c r="D114" i="33"/>
  <c r="V114" i="33" s="1"/>
  <c r="D3" i="33"/>
  <c r="J140" i="33"/>
  <c r="N139" i="33"/>
  <c r="R138" i="33"/>
  <c r="F137" i="33"/>
  <c r="J136" i="33"/>
  <c r="N135" i="33"/>
  <c r="B134" i="33"/>
  <c r="F133" i="33"/>
  <c r="J132" i="33"/>
  <c r="R130" i="33"/>
  <c r="B130" i="33"/>
  <c r="F129" i="33"/>
  <c r="N127" i="33"/>
  <c r="R126" i="33"/>
  <c r="B126" i="33"/>
  <c r="S124" i="33"/>
  <c r="O124" i="33"/>
  <c r="K124" i="33"/>
  <c r="C124" i="33"/>
  <c r="S123" i="33"/>
  <c r="O123" i="33"/>
  <c r="G123" i="33"/>
  <c r="C123" i="33"/>
  <c r="S122" i="33"/>
  <c r="K122" i="33"/>
  <c r="G122" i="33"/>
  <c r="C122" i="33"/>
  <c r="D116" i="33"/>
  <c r="J141" i="33" s="1"/>
  <c r="B116" i="33"/>
  <c r="V100" i="33"/>
  <c r="V86" i="33"/>
  <c r="V84" i="33"/>
  <c r="V68" i="33"/>
  <c r="V57" i="33"/>
  <c r="V40" i="33"/>
  <c r="V37" i="33"/>
  <c r="V26" i="33"/>
  <c r="B25" i="33"/>
  <c r="B24" i="33"/>
  <c r="V22" i="33"/>
  <c r="V18" i="33"/>
  <c r="V8" i="33"/>
  <c r="V4" i="33"/>
  <c r="I4" i="32"/>
  <c r="I5" i="32"/>
  <c r="I6" i="32"/>
  <c r="I7" i="32"/>
  <c r="I8" i="32"/>
  <c r="I9" i="32"/>
  <c r="I10" i="32"/>
  <c r="I11" i="32"/>
  <c r="I12" i="32"/>
  <c r="I13" i="32"/>
  <c r="I14" i="32"/>
  <c r="I15" i="32"/>
  <c r="I16" i="32"/>
  <c r="I17" i="32"/>
  <c r="I18" i="32"/>
  <c r="I19" i="32"/>
  <c r="I20" i="32"/>
  <c r="I21" i="32"/>
  <c r="I22" i="32"/>
  <c r="I23" i="32"/>
  <c r="I24" i="32"/>
  <c r="I25" i="32"/>
  <c r="I26" i="32"/>
  <c r="I27" i="32"/>
  <c r="I28" i="32"/>
  <c r="I29" i="32"/>
  <c r="I30" i="32"/>
  <c r="I31" i="32"/>
  <c r="I32" i="32"/>
  <c r="I33" i="32"/>
  <c r="I34" i="32"/>
  <c r="I35" i="32"/>
  <c r="I36" i="32"/>
  <c r="I37" i="32"/>
  <c r="I38" i="32"/>
  <c r="I39" i="32"/>
  <c r="I40" i="32"/>
  <c r="I41" i="32"/>
  <c r="I42" i="32"/>
  <c r="I43" i="32"/>
  <c r="I44" i="32"/>
  <c r="I45" i="32"/>
  <c r="I46" i="32"/>
  <c r="I47" i="32"/>
  <c r="I48" i="32"/>
  <c r="I49" i="32"/>
  <c r="I50" i="32"/>
  <c r="I51" i="32"/>
  <c r="I52" i="32"/>
  <c r="I53" i="32"/>
  <c r="I54" i="32"/>
  <c r="I55" i="32"/>
  <c r="I56" i="32"/>
  <c r="I57" i="32"/>
  <c r="I58" i="32"/>
  <c r="I59" i="32"/>
  <c r="I60" i="32"/>
  <c r="I61" i="32"/>
  <c r="I62" i="32"/>
  <c r="I63" i="32"/>
  <c r="I64" i="32"/>
  <c r="I65" i="32"/>
  <c r="I66" i="32"/>
  <c r="I67" i="32"/>
  <c r="I68" i="32"/>
  <c r="I69" i="32"/>
  <c r="I70" i="32"/>
  <c r="I71" i="32"/>
  <c r="I72" i="32"/>
  <c r="I73" i="32"/>
  <c r="I74" i="32"/>
  <c r="I75" i="32"/>
  <c r="I76" i="32"/>
  <c r="I77" i="32"/>
  <c r="I78" i="32"/>
  <c r="I79" i="32"/>
  <c r="I79" i="35" s="1"/>
  <c r="I80" i="32"/>
  <c r="I81" i="32"/>
  <c r="I82" i="32"/>
  <c r="I83" i="32"/>
  <c r="I84" i="32"/>
  <c r="I85" i="32"/>
  <c r="I86" i="32"/>
  <c r="I87" i="32"/>
  <c r="I88" i="32"/>
  <c r="I89" i="32"/>
  <c r="I90" i="32"/>
  <c r="I91" i="32"/>
  <c r="I92" i="32"/>
  <c r="I93" i="32"/>
  <c r="I94" i="32"/>
  <c r="I95" i="32"/>
  <c r="I96" i="32"/>
  <c r="I97" i="32"/>
  <c r="I98" i="32"/>
  <c r="I99" i="32"/>
  <c r="I100" i="32"/>
  <c r="I101" i="32"/>
  <c r="I102" i="32"/>
  <c r="I103" i="32"/>
  <c r="I104" i="32"/>
  <c r="I105" i="32"/>
  <c r="I106" i="32"/>
  <c r="I107" i="32"/>
  <c r="I108" i="32"/>
  <c r="I109" i="32"/>
  <c r="I110" i="32"/>
  <c r="I111" i="32"/>
  <c r="I112" i="32"/>
  <c r="I113" i="32"/>
  <c r="I114" i="32"/>
  <c r="H4" i="32"/>
  <c r="H5" i="32"/>
  <c r="H6" i="32"/>
  <c r="H7" i="32"/>
  <c r="H8" i="32"/>
  <c r="H8" i="35" s="1"/>
  <c r="H9" i="32"/>
  <c r="H10" i="32"/>
  <c r="H11" i="32"/>
  <c r="H12" i="32"/>
  <c r="H13" i="32"/>
  <c r="H14" i="32"/>
  <c r="H15" i="32"/>
  <c r="H16" i="32"/>
  <c r="H17" i="32"/>
  <c r="H18" i="32"/>
  <c r="H19" i="32"/>
  <c r="H20" i="32"/>
  <c r="H21" i="32"/>
  <c r="H22" i="32"/>
  <c r="H23" i="32"/>
  <c r="H24" i="32"/>
  <c r="V24" i="32" s="1"/>
  <c r="H25" i="32"/>
  <c r="H26" i="32"/>
  <c r="H27" i="32"/>
  <c r="H28" i="32"/>
  <c r="V28" i="32" s="1"/>
  <c r="H29" i="32"/>
  <c r="H30" i="32"/>
  <c r="H31" i="32"/>
  <c r="H32" i="32"/>
  <c r="H33" i="32"/>
  <c r="H34" i="32"/>
  <c r="H35" i="32"/>
  <c r="H36" i="32"/>
  <c r="H37" i="32"/>
  <c r="H38" i="32"/>
  <c r="H39" i="32"/>
  <c r="H40" i="32"/>
  <c r="H41" i="32"/>
  <c r="H42" i="32"/>
  <c r="H43" i="32"/>
  <c r="H44" i="32"/>
  <c r="H45" i="32"/>
  <c r="H46" i="32"/>
  <c r="H47" i="32"/>
  <c r="H48" i="32"/>
  <c r="H49" i="32"/>
  <c r="H50" i="32"/>
  <c r="H51" i="32"/>
  <c r="H52" i="32"/>
  <c r="H53" i="32"/>
  <c r="H54" i="32"/>
  <c r="H55" i="32"/>
  <c r="H56" i="32"/>
  <c r="H57" i="32"/>
  <c r="H58" i="32"/>
  <c r="H59" i="32"/>
  <c r="H60" i="32"/>
  <c r="H61" i="32"/>
  <c r="H62" i="32"/>
  <c r="H63" i="32"/>
  <c r="H64" i="32"/>
  <c r="V64" i="32" s="1"/>
  <c r="H65" i="32"/>
  <c r="H66" i="32"/>
  <c r="H67" i="32"/>
  <c r="H68" i="32"/>
  <c r="H69" i="32"/>
  <c r="H70" i="32"/>
  <c r="H71" i="32"/>
  <c r="H72" i="32"/>
  <c r="H73" i="32"/>
  <c r="H74" i="32"/>
  <c r="H75" i="32"/>
  <c r="H76" i="32"/>
  <c r="H77" i="32"/>
  <c r="H78" i="32"/>
  <c r="H79" i="32"/>
  <c r="H80" i="32"/>
  <c r="H80" i="35" s="1"/>
  <c r="H81" i="32"/>
  <c r="H82" i="32"/>
  <c r="H83" i="32"/>
  <c r="H84" i="32"/>
  <c r="H85" i="32"/>
  <c r="H86" i="32"/>
  <c r="H87" i="32"/>
  <c r="H88" i="32"/>
  <c r="H89" i="32"/>
  <c r="H90" i="32"/>
  <c r="H91" i="32"/>
  <c r="H92" i="32"/>
  <c r="V92" i="32" s="1"/>
  <c r="H93" i="32"/>
  <c r="H94" i="32"/>
  <c r="H95" i="32"/>
  <c r="H96" i="32"/>
  <c r="H97" i="32"/>
  <c r="H98" i="32"/>
  <c r="H99" i="32"/>
  <c r="H100" i="32"/>
  <c r="H101" i="32"/>
  <c r="H102" i="32"/>
  <c r="H103" i="32"/>
  <c r="H104" i="32"/>
  <c r="H105" i="32"/>
  <c r="H106" i="32"/>
  <c r="H107" i="32"/>
  <c r="H108" i="32"/>
  <c r="H109" i="32"/>
  <c r="H110" i="32"/>
  <c r="H111" i="32"/>
  <c r="H112" i="32"/>
  <c r="H113" i="32"/>
  <c r="H114" i="32"/>
  <c r="G4" i="32"/>
  <c r="G5" i="32"/>
  <c r="G6" i="32"/>
  <c r="G7" i="32"/>
  <c r="G8" i="32"/>
  <c r="G9" i="32"/>
  <c r="G10" i="32"/>
  <c r="G11" i="32"/>
  <c r="G12" i="32"/>
  <c r="G13" i="32"/>
  <c r="G14" i="32"/>
  <c r="G15" i="32"/>
  <c r="G16" i="32"/>
  <c r="G17" i="32"/>
  <c r="G18" i="32"/>
  <c r="G19" i="32"/>
  <c r="G20" i="32"/>
  <c r="G21" i="32"/>
  <c r="G22" i="32"/>
  <c r="G23" i="32"/>
  <c r="G24" i="32"/>
  <c r="G25" i="32"/>
  <c r="V25" i="32" s="1"/>
  <c r="G26" i="32"/>
  <c r="G27" i="32"/>
  <c r="G28" i="32"/>
  <c r="G29" i="32"/>
  <c r="G30" i="32"/>
  <c r="G31" i="32"/>
  <c r="G32" i="32"/>
  <c r="G33" i="32"/>
  <c r="G34" i="32"/>
  <c r="G35" i="32"/>
  <c r="G36" i="32"/>
  <c r="G37" i="32"/>
  <c r="G38" i="32"/>
  <c r="G39" i="32"/>
  <c r="G40" i="32"/>
  <c r="G41" i="32"/>
  <c r="G42" i="32"/>
  <c r="G43" i="32"/>
  <c r="G44" i="32"/>
  <c r="G45" i="32"/>
  <c r="V45" i="32" s="1"/>
  <c r="G46" i="32"/>
  <c r="G47" i="32"/>
  <c r="G48" i="32"/>
  <c r="G49" i="32"/>
  <c r="G50" i="32"/>
  <c r="G51" i="32"/>
  <c r="G52" i="32"/>
  <c r="G53" i="32"/>
  <c r="V53" i="32" s="1"/>
  <c r="G54" i="32"/>
  <c r="G55" i="32"/>
  <c r="G56" i="32"/>
  <c r="G57" i="32"/>
  <c r="G58" i="32"/>
  <c r="G59" i="32"/>
  <c r="G60" i="32"/>
  <c r="G61" i="32"/>
  <c r="G62" i="32"/>
  <c r="G63" i="32"/>
  <c r="G64" i="32"/>
  <c r="G65" i="32"/>
  <c r="G66" i="32"/>
  <c r="G67" i="32"/>
  <c r="G68" i="32"/>
  <c r="G69" i="32"/>
  <c r="V69" i="32" s="1"/>
  <c r="G70" i="32"/>
  <c r="G71" i="32"/>
  <c r="G72" i="32"/>
  <c r="G73" i="32"/>
  <c r="G74" i="32"/>
  <c r="G75" i="32"/>
  <c r="G76" i="32"/>
  <c r="G77" i="32"/>
  <c r="G78" i="32"/>
  <c r="G79" i="32"/>
  <c r="G80" i="32"/>
  <c r="G81" i="32"/>
  <c r="V81" i="32" s="1"/>
  <c r="G82" i="32"/>
  <c r="G83" i="32"/>
  <c r="G84" i="32"/>
  <c r="G85" i="32"/>
  <c r="G86" i="32"/>
  <c r="G87" i="32"/>
  <c r="G88" i="32"/>
  <c r="G89" i="32"/>
  <c r="G90" i="32"/>
  <c r="G91" i="32"/>
  <c r="G92" i="32"/>
  <c r="G93" i="32"/>
  <c r="V93" i="32" s="1"/>
  <c r="G94" i="32"/>
  <c r="G95" i="32"/>
  <c r="G96" i="32"/>
  <c r="G97" i="32"/>
  <c r="G98" i="32"/>
  <c r="G99" i="32"/>
  <c r="G100" i="32"/>
  <c r="G101" i="32"/>
  <c r="V101" i="32" s="1"/>
  <c r="G102" i="32"/>
  <c r="G103" i="32"/>
  <c r="G104" i="32"/>
  <c r="G105" i="32"/>
  <c r="G106" i="32"/>
  <c r="G107" i="32"/>
  <c r="G108" i="32"/>
  <c r="G109" i="32"/>
  <c r="G110" i="32"/>
  <c r="G111" i="32"/>
  <c r="G112" i="32"/>
  <c r="G113" i="32"/>
  <c r="G114" i="32"/>
  <c r="F4" i="32"/>
  <c r="F5" i="32"/>
  <c r="F6" i="32"/>
  <c r="V6" i="32" s="1"/>
  <c r="F7" i="32"/>
  <c r="F8" i="32"/>
  <c r="F9" i="32"/>
  <c r="F10" i="32"/>
  <c r="V10" i="32" s="1"/>
  <c r="F11" i="32"/>
  <c r="F12" i="32"/>
  <c r="F13" i="32"/>
  <c r="F14" i="32"/>
  <c r="F15" i="32"/>
  <c r="F16" i="32"/>
  <c r="F17" i="32"/>
  <c r="F18" i="32"/>
  <c r="F19" i="32"/>
  <c r="F20" i="32"/>
  <c r="F21" i="32"/>
  <c r="F22" i="32"/>
  <c r="V22" i="32" s="1"/>
  <c r="F23" i="32"/>
  <c r="F24" i="32"/>
  <c r="F25" i="32"/>
  <c r="F26" i="32"/>
  <c r="F27" i="32"/>
  <c r="F28" i="32"/>
  <c r="F29" i="32"/>
  <c r="F30" i="32"/>
  <c r="V30" i="32" s="1"/>
  <c r="F31" i="32"/>
  <c r="F32" i="32"/>
  <c r="V32" i="32" s="1"/>
  <c r="F33" i="32"/>
  <c r="F34" i="32"/>
  <c r="V34" i="32" s="1"/>
  <c r="F35" i="32"/>
  <c r="F36" i="32"/>
  <c r="F37" i="32"/>
  <c r="F38" i="32"/>
  <c r="F39" i="32"/>
  <c r="F40" i="32"/>
  <c r="F41" i="32"/>
  <c r="F42" i="32"/>
  <c r="F43" i="32"/>
  <c r="F44" i="32"/>
  <c r="F45" i="32"/>
  <c r="F46" i="32"/>
  <c r="V46" i="32" s="1"/>
  <c r="F47" i="32"/>
  <c r="F48" i="32"/>
  <c r="F49" i="32"/>
  <c r="F50" i="32"/>
  <c r="V50" i="32" s="1"/>
  <c r="F51" i="32"/>
  <c r="F52" i="32"/>
  <c r="F53" i="32"/>
  <c r="F54" i="32"/>
  <c r="F55" i="32"/>
  <c r="F56" i="32"/>
  <c r="F57" i="32"/>
  <c r="F58" i="32"/>
  <c r="F59" i="32"/>
  <c r="F60" i="32"/>
  <c r="F61" i="32"/>
  <c r="F62" i="32"/>
  <c r="V62" i="32" s="1"/>
  <c r="F63" i="32"/>
  <c r="F64" i="32"/>
  <c r="F65" i="32"/>
  <c r="F66" i="32"/>
  <c r="V66" i="32" s="1"/>
  <c r="F67" i="32"/>
  <c r="F68" i="32"/>
  <c r="F69" i="32"/>
  <c r="F70" i="32"/>
  <c r="V70" i="32" s="1"/>
  <c r="F71" i="32"/>
  <c r="F72" i="32"/>
  <c r="F73" i="32"/>
  <c r="F74" i="32"/>
  <c r="F75" i="32"/>
  <c r="F76" i="32"/>
  <c r="F77" i="32"/>
  <c r="F78" i="32"/>
  <c r="F79" i="32"/>
  <c r="F80" i="32"/>
  <c r="F81" i="32"/>
  <c r="F82" i="32"/>
  <c r="V82" i="32" s="1"/>
  <c r="F83" i="32"/>
  <c r="F84" i="32"/>
  <c r="F85" i="32"/>
  <c r="F86" i="32"/>
  <c r="F87" i="32"/>
  <c r="F88" i="32"/>
  <c r="F89" i="32"/>
  <c r="F90" i="32"/>
  <c r="F91" i="32"/>
  <c r="F92" i="32"/>
  <c r="F93" i="32"/>
  <c r="F94" i="32"/>
  <c r="V94" i="32" s="1"/>
  <c r="F95" i="32"/>
  <c r="F96" i="32"/>
  <c r="F97" i="32"/>
  <c r="F98" i="32"/>
  <c r="V98" i="32" s="1"/>
  <c r="F99" i="32"/>
  <c r="F100" i="32"/>
  <c r="F101" i="32"/>
  <c r="F102" i="32"/>
  <c r="F103" i="32"/>
  <c r="F104" i="32"/>
  <c r="F105" i="32"/>
  <c r="F106" i="32"/>
  <c r="V106" i="32" s="1"/>
  <c r="F107" i="32"/>
  <c r="F108" i="32"/>
  <c r="V108" i="32" s="1"/>
  <c r="F109" i="32"/>
  <c r="F110" i="32"/>
  <c r="F111" i="32"/>
  <c r="F112" i="32"/>
  <c r="F113" i="32"/>
  <c r="F114" i="32"/>
  <c r="V114" i="32" s="1"/>
  <c r="E4" i="32"/>
  <c r="E5" i="32"/>
  <c r="E6" i="32"/>
  <c r="E7" i="32"/>
  <c r="E8" i="32"/>
  <c r="E9" i="32"/>
  <c r="E10" i="32"/>
  <c r="E11" i="32"/>
  <c r="E12" i="32"/>
  <c r="E13" i="32"/>
  <c r="E14" i="32"/>
  <c r="E15" i="32"/>
  <c r="E16" i="32"/>
  <c r="E17" i="32"/>
  <c r="E18" i="32"/>
  <c r="E19" i="32"/>
  <c r="E20" i="32"/>
  <c r="E21" i="32"/>
  <c r="E22" i="32"/>
  <c r="E23" i="32"/>
  <c r="E24" i="32"/>
  <c r="E25" i="32"/>
  <c r="E26" i="32"/>
  <c r="E27" i="32"/>
  <c r="E28" i="32"/>
  <c r="E29" i="32"/>
  <c r="E30" i="32"/>
  <c r="E31" i="32"/>
  <c r="E32" i="32"/>
  <c r="E33" i="32"/>
  <c r="E34" i="32"/>
  <c r="E35" i="32"/>
  <c r="E36" i="32"/>
  <c r="E37" i="32"/>
  <c r="E38" i="32"/>
  <c r="E39" i="32"/>
  <c r="E40" i="32"/>
  <c r="E41" i="32"/>
  <c r="E42" i="32"/>
  <c r="E43" i="32"/>
  <c r="E44" i="32"/>
  <c r="E45" i="32"/>
  <c r="E46" i="32"/>
  <c r="E47" i="32"/>
  <c r="E48" i="32"/>
  <c r="E49" i="32"/>
  <c r="E50" i="32"/>
  <c r="E51" i="32"/>
  <c r="E52" i="32"/>
  <c r="E53" i="32"/>
  <c r="E54" i="32"/>
  <c r="E55" i="32"/>
  <c r="E56" i="32"/>
  <c r="E57" i="32"/>
  <c r="E58" i="32"/>
  <c r="E59" i="32"/>
  <c r="E60" i="32"/>
  <c r="E61" i="32"/>
  <c r="E62" i="32"/>
  <c r="E63" i="32"/>
  <c r="E64" i="32"/>
  <c r="E65" i="32"/>
  <c r="E66" i="32"/>
  <c r="E67" i="32"/>
  <c r="E68" i="32"/>
  <c r="E69" i="32"/>
  <c r="E70" i="32"/>
  <c r="E71" i="32"/>
  <c r="E72" i="32"/>
  <c r="E73" i="32"/>
  <c r="E74" i="32"/>
  <c r="E75" i="32"/>
  <c r="E76" i="32"/>
  <c r="E77" i="32"/>
  <c r="E78" i="32"/>
  <c r="E79" i="32"/>
  <c r="E80" i="32"/>
  <c r="E81" i="32"/>
  <c r="E82" i="32"/>
  <c r="E83" i="32"/>
  <c r="E84" i="32"/>
  <c r="E85" i="32"/>
  <c r="E86" i="32"/>
  <c r="E87" i="32"/>
  <c r="E88" i="32"/>
  <c r="E89" i="32"/>
  <c r="E90" i="32"/>
  <c r="E91" i="32"/>
  <c r="E92" i="32"/>
  <c r="E93" i="32"/>
  <c r="E94" i="32"/>
  <c r="E95" i="32"/>
  <c r="E96" i="32"/>
  <c r="E97" i="32"/>
  <c r="E98" i="32"/>
  <c r="E99" i="32"/>
  <c r="E100" i="32"/>
  <c r="E101" i="32"/>
  <c r="E102" i="32"/>
  <c r="E103" i="32"/>
  <c r="E104" i="32"/>
  <c r="E105" i="32"/>
  <c r="E106" i="32"/>
  <c r="E107" i="32"/>
  <c r="E108" i="32"/>
  <c r="E109" i="32"/>
  <c r="E110" i="32"/>
  <c r="E111" i="32"/>
  <c r="E112" i="32"/>
  <c r="E113" i="32"/>
  <c r="E114" i="32"/>
  <c r="E3" i="32"/>
  <c r="F3" i="32"/>
  <c r="G3" i="32"/>
  <c r="H3" i="32"/>
  <c r="I3" i="32"/>
  <c r="D4" i="32"/>
  <c r="D5" i="32"/>
  <c r="D6" i="32"/>
  <c r="D7" i="32"/>
  <c r="D8" i="32"/>
  <c r="D9" i="32"/>
  <c r="V9" i="32" s="1"/>
  <c r="D10" i="32"/>
  <c r="D11" i="32"/>
  <c r="D12" i="32"/>
  <c r="D13" i="32"/>
  <c r="D14" i="32"/>
  <c r="D15" i="32"/>
  <c r="D16" i="32"/>
  <c r="D17" i="32"/>
  <c r="D18" i="32"/>
  <c r="D19" i="32"/>
  <c r="D20" i="32"/>
  <c r="D21" i="32"/>
  <c r="D22" i="32"/>
  <c r="D23" i="32"/>
  <c r="D24" i="32"/>
  <c r="D25" i="32"/>
  <c r="D26" i="32"/>
  <c r="D27" i="32"/>
  <c r="D28" i="32"/>
  <c r="D29" i="32"/>
  <c r="D30" i="32"/>
  <c r="D31" i="32"/>
  <c r="D32" i="32"/>
  <c r="D33" i="32"/>
  <c r="D34" i="32"/>
  <c r="D35" i="32"/>
  <c r="D36" i="32"/>
  <c r="D37" i="32"/>
  <c r="D38" i="32"/>
  <c r="D39" i="32"/>
  <c r="D40" i="32"/>
  <c r="D41" i="32"/>
  <c r="D42" i="32"/>
  <c r="D43" i="32"/>
  <c r="D44" i="32"/>
  <c r="D45" i="32"/>
  <c r="D46" i="32"/>
  <c r="D47" i="32"/>
  <c r="D48" i="32"/>
  <c r="D49" i="32"/>
  <c r="D50" i="32"/>
  <c r="D51" i="32"/>
  <c r="D52" i="32"/>
  <c r="D53" i="32"/>
  <c r="D54" i="32"/>
  <c r="D55" i="32"/>
  <c r="D56" i="32"/>
  <c r="D57" i="32"/>
  <c r="D58" i="32"/>
  <c r="D59" i="32"/>
  <c r="D60" i="32"/>
  <c r="D61" i="32"/>
  <c r="D62" i="32"/>
  <c r="D63" i="32"/>
  <c r="D64" i="32"/>
  <c r="D65" i="32"/>
  <c r="D66" i="32"/>
  <c r="D67" i="32"/>
  <c r="D68" i="32"/>
  <c r="D69" i="32"/>
  <c r="D70" i="32"/>
  <c r="D71" i="32"/>
  <c r="D72" i="32"/>
  <c r="D73" i="32"/>
  <c r="D74" i="32"/>
  <c r="D75" i="32"/>
  <c r="D76" i="32"/>
  <c r="D77" i="32"/>
  <c r="D78" i="32"/>
  <c r="D79" i="32"/>
  <c r="D80" i="32"/>
  <c r="D81" i="32"/>
  <c r="D82" i="32"/>
  <c r="D83" i="32"/>
  <c r="D84" i="32"/>
  <c r="D85" i="32"/>
  <c r="V85" i="32" s="1"/>
  <c r="D86" i="32"/>
  <c r="D87" i="32"/>
  <c r="D88" i="32"/>
  <c r="D89" i="32"/>
  <c r="D90" i="32"/>
  <c r="D91" i="32"/>
  <c r="D92" i="32"/>
  <c r="D93" i="32"/>
  <c r="D94" i="32"/>
  <c r="D95" i="32"/>
  <c r="D96" i="32"/>
  <c r="D97" i="32"/>
  <c r="D98" i="32"/>
  <c r="D99" i="32"/>
  <c r="D100" i="32"/>
  <c r="D101" i="32"/>
  <c r="D102" i="32"/>
  <c r="D103" i="32"/>
  <c r="D104" i="32"/>
  <c r="D105" i="32"/>
  <c r="D106" i="32"/>
  <c r="D107" i="32"/>
  <c r="D108" i="32"/>
  <c r="D109" i="32"/>
  <c r="D110" i="32"/>
  <c r="D111" i="32"/>
  <c r="D112" i="32"/>
  <c r="D113" i="32"/>
  <c r="D114" i="32"/>
  <c r="D3" i="32"/>
  <c r="N135" i="32"/>
  <c r="B134" i="32"/>
  <c r="N127" i="32"/>
  <c r="F125" i="32"/>
  <c r="K123" i="32"/>
  <c r="S122" i="32"/>
  <c r="D116" i="32"/>
  <c r="B116" i="32"/>
  <c r="V110" i="32"/>
  <c r="V97" i="32"/>
  <c r="V78" i="32"/>
  <c r="V73" i="32"/>
  <c r="V60" i="32"/>
  <c r="V40" i="32"/>
  <c r="V36" i="32"/>
  <c r="B25" i="32"/>
  <c r="B24" i="32"/>
  <c r="V20" i="32"/>
  <c r="V13" i="32"/>
  <c r="I4" i="31"/>
  <c r="I5" i="31"/>
  <c r="I6" i="31"/>
  <c r="I7" i="31"/>
  <c r="I8" i="31"/>
  <c r="I9" i="31"/>
  <c r="I10" i="31"/>
  <c r="I11" i="31"/>
  <c r="I12" i="31"/>
  <c r="I12" i="35" s="1"/>
  <c r="I13" i="31"/>
  <c r="I14" i="31"/>
  <c r="I15" i="31"/>
  <c r="I16" i="31"/>
  <c r="I17" i="31"/>
  <c r="I18" i="31"/>
  <c r="I19" i="31"/>
  <c r="I20" i="31"/>
  <c r="I21" i="31"/>
  <c r="I22" i="31"/>
  <c r="I23" i="31"/>
  <c r="I24" i="31"/>
  <c r="I25" i="31"/>
  <c r="I26" i="31"/>
  <c r="I27" i="31"/>
  <c r="I28" i="31"/>
  <c r="I29" i="31"/>
  <c r="I30" i="31"/>
  <c r="I31" i="31"/>
  <c r="I32" i="31"/>
  <c r="I33" i="31"/>
  <c r="I34" i="31"/>
  <c r="I35" i="31"/>
  <c r="I36" i="31"/>
  <c r="I37" i="31"/>
  <c r="I38" i="31"/>
  <c r="I39" i="31"/>
  <c r="I40" i="31"/>
  <c r="I40" i="35" s="1"/>
  <c r="I41" i="31"/>
  <c r="I42" i="31"/>
  <c r="I43" i="31"/>
  <c r="I44" i="31"/>
  <c r="I45" i="31"/>
  <c r="I46" i="31"/>
  <c r="I47" i="31"/>
  <c r="I48" i="31"/>
  <c r="I49" i="31"/>
  <c r="I50" i="31"/>
  <c r="I51" i="31"/>
  <c r="I52" i="31"/>
  <c r="I53" i="31"/>
  <c r="I54" i="31"/>
  <c r="I55" i="31"/>
  <c r="I56" i="31"/>
  <c r="I57" i="31"/>
  <c r="I58" i="31"/>
  <c r="I59" i="31"/>
  <c r="I60" i="31"/>
  <c r="I61" i="31"/>
  <c r="I62" i="31"/>
  <c r="I63" i="31"/>
  <c r="I64" i="31"/>
  <c r="I65" i="31"/>
  <c r="I66" i="31"/>
  <c r="I67" i="31"/>
  <c r="I68" i="31"/>
  <c r="I68" i="35" s="1"/>
  <c r="I69" i="31"/>
  <c r="I70" i="31"/>
  <c r="I71" i="31"/>
  <c r="I72" i="31"/>
  <c r="I73" i="31"/>
  <c r="I74" i="31"/>
  <c r="I75" i="31"/>
  <c r="I76" i="31"/>
  <c r="I77" i="31"/>
  <c r="I78" i="31"/>
  <c r="I79" i="31"/>
  <c r="I80" i="31"/>
  <c r="I81" i="31"/>
  <c r="I82" i="31"/>
  <c r="I83" i="31"/>
  <c r="I84" i="31"/>
  <c r="I85" i="31"/>
  <c r="I86" i="31"/>
  <c r="I87" i="31"/>
  <c r="I88" i="31"/>
  <c r="I89" i="31"/>
  <c r="I90" i="31"/>
  <c r="I91" i="31"/>
  <c r="I92" i="31"/>
  <c r="I93" i="31"/>
  <c r="I94" i="31"/>
  <c r="I95" i="31"/>
  <c r="I96" i="31"/>
  <c r="I97" i="31"/>
  <c r="I98" i="31"/>
  <c r="I99" i="31"/>
  <c r="I100" i="31"/>
  <c r="I101" i="31"/>
  <c r="I102" i="31"/>
  <c r="I103" i="31"/>
  <c r="I104" i="31"/>
  <c r="I105" i="31"/>
  <c r="I106" i="31"/>
  <c r="I107" i="31"/>
  <c r="I108" i="31"/>
  <c r="I109" i="31"/>
  <c r="I110" i="31"/>
  <c r="I111" i="31"/>
  <c r="I112" i="31"/>
  <c r="I113" i="31"/>
  <c r="I114" i="31"/>
  <c r="H4" i="31"/>
  <c r="H5" i="31"/>
  <c r="V5" i="31" s="1"/>
  <c r="H6" i="31"/>
  <c r="H7" i="31"/>
  <c r="H8" i="31"/>
  <c r="H9" i="31"/>
  <c r="V9" i="31" s="1"/>
  <c r="H10" i="31"/>
  <c r="H11" i="31"/>
  <c r="H12" i="31"/>
  <c r="H13" i="31"/>
  <c r="V13" i="31" s="1"/>
  <c r="H14" i="31"/>
  <c r="H15" i="31"/>
  <c r="H16" i="31"/>
  <c r="H17" i="31"/>
  <c r="H18" i="31"/>
  <c r="H19" i="31"/>
  <c r="H20" i="31"/>
  <c r="H21" i="31"/>
  <c r="V21" i="31" s="1"/>
  <c r="H22" i="31"/>
  <c r="H23" i="31"/>
  <c r="H24" i="31"/>
  <c r="H25" i="31"/>
  <c r="V25" i="31" s="1"/>
  <c r="H26" i="31"/>
  <c r="H27" i="31"/>
  <c r="H28" i="31"/>
  <c r="H29" i="31"/>
  <c r="V29" i="31" s="1"/>
  <c r="H30" i="31"/>
  <c r="H31" i="31"/>
  <c r="H32" i="31"/>
  <c r="H33" i="31"/>
  <c r="V33" i="31" s="1"/>
  <c r="H34" i="31"/>
  <c r="H35" i="31"/>
  <c r="H36" i="31"/>
  <c r="H37" i="31"/>
  <c r="V37" i="31" s="1"/>
  <c r="H38" i="31"/>
  <c r="H39" i="31"/>
  <c r="H40" i="31"/>
  <c r="H41" i="31"/>
  <c r="V41" i="31" s="1"/>
  <c r="H42" i="31"/>
  <c r="H43" i="31"/>
  <c r="H44" i="31"/>
  <c r="H45" i="31"/>
  <c r="H46" i="31"/>
  <c r="H47" i="31"/>
  <c r="H48" i="31"/>
  <c r="H49" i="31"/>
  <c r="V49" i="31" s="1"/>
  <c r="H50" i="31"/>
  <c r="H51" i="31"/>
  <c r="H52" i="31"/>
  <c r="H53" i="31"/>
  <c r="V53" i="31" s="1"/>
  <c r="H54" i="31"/>
  <c r="H55" i="31"/>
  <c r="H56" i="31"/>
  <c r="H57" i="31"/>
  <c r="H58" i="31"/>
  <c r="H59" i="31"/>
  <c r="H60" i="31"/>
  <c r="H61" i="31"/>
  <c r="V61" i="31" s="1"/>
  <c r="H62" i="31"/>
  <c r="H63" i="31"/>
  <c r="H64" i="31"/>
  <c r="H65" i="31"/>
  <c r="H66" i="31"/>
  <c r="H67" i="31"/>
  <c r="H68" i="31"/>
  <c r="H69" i="31"/>
  <c r="H70" i="31"/>
  <c r="H71" i="31"/>
  <c r="H72" i="31"/>
  <c r="H73" i="31"/>
  <c r="V73" i="31" s="1"/>
  <c r="H74" i="31"/>
  <c r="H75" i="31"/>
  <c r="H76" i="31"/>
  <c r="H77" i="31"/>
  <c r="V77" i="31" s="1"/>
  <c r="H78" i="31"/>
  <c r="H79" i="31"/>
  <c r="H80" i="31"/>
  <c r="H81" i="31"/>
  <c r="H82" i="31"/>
  <c r="H83" i="31"/>
  <c r="H84" i="31"/>
  <c r="H85" i="31"/>
  <c r="V85" i="31" s="1"/>
  <c r="H86" i="31"/>
  <c r="H87" i="31"/>
  <c r="H88" i="31"/>
  <c r="H89" i="31"/>
  <c r="V89" i="31" s="1"/>
  <c r="H90" i="31"/>
  <c r="H91" i="31"/>
  <c r="H92" i="31"/>
  <c r="H93" i="31"/>
  <c r="H94" i="31"/>
  <c r="H95" i="31"/>
  <c r="H96" i="31"/>
  <c r="H97" i="31"/>
  <c r="H98" i="31"/>
  <c r="H99" i="31"/>
  <c r="H100" i="31"/>
  <c r="H101" i="31"/>
  <c r="H101" i="35" s="1"/>
  <c r="H102" i="31"/>
  <c r="H103" i="31"/>
  <c r="H104" i="31"/>
  <c r="H105" i="31"/>
  <c r="H106" i="31"/>
  <c r="H107" i="31"/>
  <c r="H108" i="31"/>
  <c r="H109" i="31"/>
  <c r="H110" i="31"/>
  <c r="H111" i="31"/>
  <c r="H112" i="31"/>
  <c r="H113" i="31"/>
  <c r="H114" i="31"/>
  <c r="G4" i="31"/>
  <c r="G5" i="31"/>
  <c r="G6" i="31"/>
  <c r="G7" i="31"/>
  <c r="G8" i="31"/>
  <c r="G9" i="31"/>
  <c r="G10" i="31"/>
  <c r="V10" i="31" s="1"/>
  <c r="G11" i="31"/>
  <c r="G12" i="31"/>
  <c r="G13" i="31"/>
  <c r="G14" i="31"/>
  <c r="G15" i="31"/>
  <c r="G16" i="31"/>
  <c r="G17" i="31"/>
  <c r="G18" i="31"/>
  <c r="G19" i="31"/>
  <c r="G20" i="31"/>
  <c r="G21" i="31"/>
  <c r="G22" i="31"/>
  <c r="V22" i="31" s="1"/>
  <c r="G23" i="31"/>
  <c r="G24" i="31"/>
  <c r="G25" i="31"/>
  <c r="G26" i="31"/>
  <c r="V26" i="31" s="1"/>
  <c r="G27" i="31"/>
  <c r="G28" i="31"/>
  <c r="G29" i="31"/>
  <c r="G30" i="31"/>
  <c r="V30" i="31" s="1"/>
  <c r="G31" i="31"/>
  <c r="G32" i="31"/>
  <c r="G33" i="31"/>
  <c r="G34" i="31"/>
  <c r="G35" i="31"/>
  <c r="G36" i="31"/>
  <c r="G37" i="31"/>
  <c r="G38" i="31"/>
  <c r="V38" i="31" s="1"/>
  <c r="G39" i="31"/>
  <c r="G40" i="31"/>
  <c r="G41" i="31"/>
  <c r="G42" i="31"/>
  <c r="G43" i="31"/>
  <c r="G44" i="31"/>
  <c r="G45" i="31"/>
  <c r="G46" i="31"/>
  <c r="V46" i="31" s="1"/>
  <c r="G47" i="31"/>
  <c r="G48" i="31"/>
  <c r="G49" i="31"/>
  <c r="G50" i="31"/>
  <c r="V50" i="31" s="1"/>
  <c r="G51" i="31"/>
  <c r="G52" i="31"/>
  <c r="G53" i="31"/>
  <c r="G54" i="31"/>
  <c r="G55" i="31"/>
  <c r="G56" i="31"/>
  <c r="G57" i="31"/>
  <c r="G58" i="31"/>
  <c r="V58" i="31" s="1"/>
  <c r="G59" i="31"/>
  <c r="G60" i="31"/>
  <c r="G61" i="31"/>
  <c r="G62" i="31"/>
  <c r="V62" i="31" s="1"/>
  <c r="G63" i="31"/>
  <c r="G64" i="31"/>
  <c r="G65" i="31"/>
  <c r="G66" i="31"/>
  <c r="V66" i="31" s="1"/>
  <c r="G67" i="31"/>
  <c r="G68" i="31"/>
  <c r="G69" i="31"/>
  <c r="G70" i="31"/>
  <c r="G71" i="31"/>
  <c r="G72" i="31"/>
  <c r="G73" i="31"/>
  <c r="G74" i="31"/>
  <c r="G75" i="31"/>
  <c r="G76" i="31"/>
  <c r="G77" i="31"/>
  <c r="G78" i="31"/>
  <c r="G78" i="35" s="1"/>
  <c r="G79" i="31"/>
  <c r="G80" i="31"/>
  <c r="G81" i="31"/>
  <c r="G82" i="31"/>
  <c r="G83" i="31"/>
  <c r="G84" i="31"/>
  <c r="G85" i="31"/>
  <c r="G86" i="31"/>
  <c r="G87" i="31"/>
  <c r="G88" i="31"/>
  <c r="G89" i="31"/>
  <c r="G90" i="31"/>
  <c r="G91" i="31"/>
  <c r="G92" i="31"/>
  <c r="G93" i="31"/>
  <c r="G94" i="31"/>
  <c r="G95" i="31"/>
  <c r="G96" i="31"/>
  <c r="G97" i="31"/>
  <c r="G98" i="31"/>
  <c r="G99" i="31"/>
  <c r="G100" i="31"/>
  <c r="G101" i="31"/>
  <c r="G102" i="31"/>
  <c r="G103" i="31"/>
  <c r="G104" i="31"/>
  <c r="G105" i="31"/>
  <c r="G106" i="31"/>
  <c r="G107" i="31"/>
  <c r="G108" i="31"/>
  <c r="G109" i="31"/>
  <c r="G110" i="31"/>
  <c r="G111" i="31"/>
  <c r="G112" i="31"/>
  <c r="G113" i="31"/>
  <c r="G114" i="31"/>
  <c r="F4" i="31"/>
  <c r="F5" i="31"/>
  <c r="F6" i="31"/>
  <c r="F7" i="31"/>
  <c r="F8" i="31"/>
  <c r="F9" i="31"/>
  <c r="F10" i="31"/>
  <c r="F11" i="31"/>
  <c r="F12" i="31"/>
  <c r="F13" i="31"/>
  <c r="F14" i="31"/>
  <c r="F15" i="31"/>
  <c r="F15" i="35" s="1"/>
  <c r="F16" i="31"/>
  <c r="F17" i="31"/>
  <c r="F18" i="31"/>
  <c r="F19" i="31"/>
  <c r="F20" i="31"/>
  <c r="F21" i="31"/>
  <c r="F22" i="31"/>
  <c r="F23" i="31"/>
  <c r="F24" i="31"/>
  <c r="F25" i="31"/>
  <c r="F26" i="31"/>
  <c r="F27" i="31"/>
  <c r="F27" i="35" s="1"/>
  <c r="F28" i="31"/>
  <c r="F29" i="31"/>
  <c r="F30" i="31"/>
  <c r="F31" i="31"/>
  <c r="F32" i="31"/>
  <c r="F33" i="31"/>
  <c r="F34" i="31"/>
  <c r="F35" i="31"/>
  <c r="F35" i="35" s="1"/>
  <c r="F36" i="31"/>
  <c r="F37" i="31"/>
  <c r="F38" i="31"/>
  <c r="F39" i="31"/>
  <c r="F40" i="31"/>
  <c r="F41" i="31"/>
  <c r="F42" i="31"/>
  <c r="F43" i="31"/>
  <c r="F44" i="31"/>
  <c r="F45" i="31"/>
  <c r="F46" i="31"/>
  <c r="F47" i="31"/>
  <c r="F48" i="31"/>
  <c r="F49" i="31"/>
  <c r="F50" i="31"/>
  <c r="F51" i="31"/>
  <c r="F52" i="31"/>
  <c r="F53" i="31"/>
  <c r="F54" i="31"/>
  <c r="F55" i="31"/>
  <c r="F56" i="31"/>
  <c r="F57" i="31"/>
  <c r="F58" i="31"/>
  <c r="F59" i="31"/>
  <c r="F60" i="31"/>
  <c r="F61" i="31"/>
  <c r="F62" i="31"/>
  <c r="F63" i="31"/>
  <c r="F64" i="31"/>
  <c r="F65" i="31"/>
  <c r="F66" i="31"/>
  <c r="F67" i="31"/>
  <c r="F68" i="31"/>
  <c r="F69" i="31"/>
  <c r="F70" i="31"/>
  <c r="F71" i="31"/>
  <c r="F72" i="31"/>
  <c r="F73" i="31"/>
  <c r="F74" i="31"/>
  <c r="F75" i="31"/>
  <c r="F76" i="31"/>
  <c r="F77" i="31"/>
  <c r="F78" i="31"/>
  <c r="F79" i="31"/>
  <c r="F80" i="31"/>
  <c r="F81" i="31"/>
  <c r="F82" i="31"/>
  <c r="F83" i="31"/>
  <c r="F83" i="35" s="1"/>
  <c r="F84" i="31"/>
  <c r="F85" i="31"/>
  <c r="F86" i="31"/>
  <c r="F87" i="31"/>
  <c r="F88" i="31"/>
  <c r="F89" i="31"/>
  <c r="F90" i="31"/>
  <c r="F91" i="31"/>
  <c r="F92" i="31"/>
  <c r="F93" i="31"/>
  <c r="F94" i="31"/>
  <c r="F95" i="31"/>
  <c r="F96" i="31"/>
  <c r="F97" i="31"/>
  <c r="F98" i="31"/>
  <c r="F99" i="31"/>
  <c r="F99" i="35" s="1"/>
  <c r="F100" i="31"/>
  <c r="F101" i="31"/>
  <c r="F102" i="31"/>
  <c r="F103" i="31"/>
  <c r="F104" i="31"/>
  <c r="F105" i="31"/>
  <c r="F106" i="31"/>
  <c r="F107" i="31"/>
  <c r="F108" i="31"/>
  <c r="F109" i="31"/>
  <c r="F110" i="31"/>
  <c r="F111" i="31"/>
  <c r="F112" i="31"/>
  <c r="F113" i="31"/>
  <c r="F114" i="31"/>
  <c r="E4" i="31"/>
  <c r="E5" i="31"/>
  <c r="E6" i="31"/>
  <c r="E7" i="31"/>
  <c r="E8" i="31"/>
  <c r="E9" i="31"/>
  <c r="E10" i="31"/>
  <c r="E11" i="31"/>
  <c r="E12" i="31"/>
  <c r="E13" i="31"/>
  <c r="E14" i="31"/>
  <c r="E15" i="31"/>
  <c r="E16" i="31"/>
  <c r="E17" i="31"/>
  <c r="E18" i="31"/>
  <c r="E19" i="31"/>
  <c r="E20" i="31"/>
  <c r="E21" i="31"/>
  <c r="E22" i="31"/>
  <c r="E23" i="31"/>
  <c r="E24" i="31"/>
  <c r="E25" i="31"/>
  <c r="E26" i="31"/>
  <c r="E27" i="31"/>
  <c r="E28" i="31"/>
  <c r="E29" i="31"/>
  <c r="E30" i="31"/>
  <c r="E31" i="31"/>
  <c r="E32" i="31"/>
  <c r="E32" i="35" s="1"/>
  <c r="E33" i="31"/>
  <c r="E34" i="31"/>
  <c r="E35" i="31"/>
  <c r="E36" i="31"/>
  <c r="E37" i="31"/>
  <c r="E38" i="31"/>
  <c r="E39" i="31"/>
  <c r="E40" i="31"/>
  <c r="E41" i="31"/>
  <c r="E42" i="31"/>
  <c r="E43" i="31"/>
  <c r="E44" i="31"/>
  <c r="E45" i="31"/>
  <c r="E46" i="31"/>
  <c r="E47" i="31"/>
  <c r="E48" i="31"/>
  <c r="E49" i="31"/>
  <c r="E50" i="31"/>
  <c r="E51" i="31"/>
  <c r="E52" i="31"/>
  <c r="E53" i="31"/>
  <c r="E54" i="31"/>
  <c r="E55" i="31"/>
  <c r="E56" i="31"/>
  <c r="E57" i="31"/>
  <c r="E58" i="31"/>
  <c r="E59" i="31"/>
  <c r="E60" i="31"/>
  <c r="E61" i="31"/>
  <c r="E62" i="31"/>
  <c r="E63" i="31"/>
  <c r="E64" i="31"/>
  <c r="E65" i="31"/>
  <c r="E66" i="31"/>
  <c r="E67" i="31"/>
  <c r="E68" i="31"/>
  <c r="E69" i="31"/>
  <c r="E70" i="31"/>
  <c r="E71" i="31"/>
  <c r="E72" i="31"/>
  <c r="E73" i="31"/>
  <c r="E74" i="31"/>
  <c r="E75" i="31"/>
  <c r="E76" i="31"/>
  <c r="E76" i="35" s="1"/>
  <c r="E77" i="31"/>
  <c r="E78" i="31"/>
  <c r="E79" i="31"/>
  <c r="E80" i="31"/>
  <c r="E81" i="31"/>
  <c r="E82" i="31"/>
  <c r="E83" i="31"/>
  <c r="E84" i="31"/>
  <c r="E85" i="31"/>
  <c r="E86" i="31"/>
  <c r="E87" i="31"/>
  <c r="E88" i="31"/>
  <c r="E89" i="31"/>
  <c r="E90" i="31"/>
  <c r="E91" i="31"/>
  <c r="E92" i="31"/>
  <c r="E93" i="31"/>
  <c r="E94" i="31"/>
  <c r="E95" i="31"/>
  <c r="E96" i="31"/>
  <c r="E97" i="31"/>
  <c r="E98" i="31"/>
  <c r="E99" i="31"/>
  <c r="E100" i="31"/>
  <c r="E101" i="31"/>
  <c r="E102" i="31"/>
  <c r="E103" i="31"/>
  <c r="E104" i="31"/>
  <c r="E104" i="35" s="1"/>
  <c r="E105" i="31"/>
  <c r="E106" i="31"/>
  <c r="E107" i="31"/>
  <c r="E108" i="31"/>
  <c r="E109" i="31"/>
  <c r="E110" i="31"/>
  <c r="E111" i="31"/>
  <c r="E112" i="31"/>
  <c r="E113" i="31"/>
  <c r="E114" i="31"/>
  <c r="E3" i="31"/>
  <c r="F3" i="31"/>
  <c r="V3" i="31" s="1"/>
  <c r="G3" i="31"/>
  <c r="H3" i="31"/>
  <c r="I3" i="31"/>
  <c r="D4" i="31"/>
  <c r="D5" i="31"/>
  <c r="D6" i="31"/>
  <c r="D7" i="31"/>
  <c r="D8" i="31"/>
  <c r="V8" i="31" s="1"/>
  <c r="D9" i="31"/>
  <c r="D10" i="31"/>
  <c r="D11" i="31"/>
  <c r="D12" i="31"/>
  <c r="V12" i="31" s="1"/>
  <c r="D13" i="31"/>
  <c r="D14" i="31"/>
  <c r="D15" i="31"/>
  <c r="D16" i="31"/>
  <c r="V16" i="31" s="1"/>
  <c r="D17" i="31"/>
  <c r="D18" i="31"/>
  <c r="D19" i="31"/>
  <c r="D20" i="31"/>
  <c r="V20" i="31" s="1"/>
  <c r="D21" i="31"/>
  <c r="D22" i="31"/>
  <c r="D23" i="31"/>
  <c r="D24" i="31"/>
  <c r="D25" i="31"/>
  <c r="D26" i="31"/>
  <c r="D27" i="31"/>
  <c r="D28" i="31"/>
  <c r="V28" i="31" s="1"/>
  <c r="D29" i="31"/>
  <c r="D30" i="31"/>
  <c r="D31" i="31"/>
  <c r="D32" i="31"/>
  <c r="D33" i="31"/>
  <c r="D34" i="31"/>
  <c r="D35" i="31"/>
  <c r="D36" i="31"/>
  <c r="V36" i="31" s="1"/>
  <c r="D37" i="31"/>
  <c r="D38" i="31"/>
  <c r="D39" i="31"/>
  <c r="D40" i="31"/>
  <c r="V40" i="31" s="1"/>
  <c r="D41" i="31"/>
  <c r="D42" i="31"/>
  <c r="D43" i="31"/>
  <c r="D44" i="31"/>
  <c r="V44" i="31" s="1"/>
  <c r="D45" i="31"/>
  <c r="D46" i="31"/>
  <c r="D47" i="31"/>
  <c r="D48" i="31"/>
  <c r="D49" i="31"/>
  <c r="D50" i="31"/>
  <c r="D51" i="31"/>
  <c r="D52" i="31"/>
  <c r="V52" i="31" s="1"/>
  <c r="D53" i="31"/>
  <c r="D54" i="31"/>
  <c r="D55" i="31"/>
  <c r="D56" i="31"/>
  <c r="V56" i="31" s="1"/>
  <c r="D57" i="31"/>
  <c r="D58" i="31"/>
  <c r="D59" i="31"/>
  <c r="D60" i="31"/>
  <c r="V60" i="31" s="1"/>
  <c r="D61" i="31"/>
  <c r="D62" i="31"/>
  <c r="D63" i="31"/>
  <c r="D64" i="31"/>
  <c r="V64" i="31" s="1"/>
  <c r="D65" i="31"/>
  <c r="D66" i="31"/>
  <c r="D67" i="31"/>
  <c r="D68" i="31"/>
  <c r="D69" i="31"/>
  <c r="D70" i="31"/>
  <c r="D71" i="31"/>
  <c r="D72" i="31"/>
  <c r="V72" i="31" s="1"/>
  <c r="D73" i="31"/>
  <c r="D74" i="31"/>
  <c r="D75" i="31"/>
  <c r="D76" i="31"/>
  <c r="V76" i="31" s="1"/>
  <c r="D77" i="31"/>
  <c r="D78" i="31"/>
  <c r="D79" i="31"/>
  <c r="D80" i="31"/>
  <c r="V80" i="31" s="1"/>
  <c r="D81" i="31"/>
  <c r="D82" i="31"/>
  <c r="D83" i="31"/>
  <c r="D84" i="31"/>
  <c r="V84" i="31" s="1"/>
  <c r="D85" i="31"/>
  <c r="D86" i="31"/>
  <c r="D87" i="31"/>
  <c r="D88" i="31"/>
  <c r="D89" i="31"/>
  <c r="D90" i="31"/>
  <c r="D91" i="31"/>
  <c r="D92" i="31"/>
  <c r="D93" i="31"/>
  <c r="D94" i="31"/>
  <c r="D95" i="31"/>
  <c r="D96" i="31"/>
  <c r="V96" i="31" s="1"/>
  <c r="D97" i="31"/>
  <c r="D98" i="31"/>
  <c r="D99" i="31"/>
  <c r="D100" i="31"/>
  <c r="V100" i="31" s="1"/>
  <c r="D101" i="31"/>
  <c r="D102" i="31"/>
  <c r="D103" i="31"/>
  <c r="D104" i="31"/>
  <c r="V104" i="31" s="1"/>
  <c r="D105" i="31"/>
  <c r="D106" i="31"/>
  <c r="D107" i="31"/>
  <c r="D108" i="31"/>
  <c r="V108" i="31" s="1"/>
  <c r="D109" i="31"/>
  <c r="D110" i="31"/>
  <c r="D111" i="31"/>
  <c r="D112" i="31"/>
  <c r="V112" i="31" s="1"/>
  <c r="D113" i="31"/>
  <c r="D114" i="31"/>
  <c r="D3" i="31"/>
  <c r="D116" i="31"/>
  <c r="Q141" i="31" s="1"/>
  <c r="B116" i="31"/>
  <c r="V88" i="31"/>
  <c r="V81" i="31"/>
  <c r="V68" i="31"/>
  <c r="V65" i="31"/>
  <c r="V57" i="31"/>
  <c r="V54" i="31"/>
  <c r="V45" i="31"/>
  <c r="V42" i="31"/>
  <c r="V34" i="31"/>
  <c r="V32" i="31"/>
  <c r="B25" i="31"/>
  <c r="B24" i="31"/>
  <c r="V17" i="31"/>
  <c r="V14" i="31"/>
  <c r="V6" i="31"/>
  <c r="V4" i="31"/>
  <c r="I5" i="30"/>
  <c r="I5" i="35" s="1"/>
  <c r="I6" i="30"/>
  <c r="I7" i="30"/>
  <c r="I8" i="30"/>
  <c r="I9" i="30"/>
  <c r="I9" i="35" s="1"/>
  <c r="I10" i="30"/>
  <c r="I10" i="35" s="1"/>
  <c r="I11" i="30"/>
  <c r="I12" i="30"/>
  <c r="I13" i="30"/>
  <c r="I13" i="35" s="1"/>
  <c r="I14" i="30"/>
  <c r="I15" i="30"/>
  <c r="I16" i="30"/>
  <c r="I17" i="30"/>
  <c r="I17" i="35" s="1"/>
  <c r="I18" i="30"/>
  <c r="I19" i="30"/>
  <c r="I20" i="30"/>
  <c r="I21" i="30"/>
  <c r="I21" i="35" s="1"/>
  <c r="I22" i="30"/>
  <c r="I23" i="30"/>
  <c r="I24" i="30"/>
  <c r="I24" i="35" s="1"/>
  <c r="I25" i="30"/>
  <c r="I25" i="35" s="1"/>
  <c r="I26" i="30"/>
  <c r="I27" i="30"/>
  <c r="I28" i="30"/>
  <c r="I29" i="30"/>
  <c r="I29" i="35" s="1"/>
  <c r="I30" i="30"/>
  <c r="I31" i="30"/>
  <c r="I32" i="30"/>
  <c r="I33" i="30"/>
  <c r="I33" i="35" s="1"/>
  <c r="I34" i="30"/>
  <c r="I35" i="30"/>
  <c r="I36" i="30"/>
  <c r="I37" i="30"/>
  <c r="I37" i="35" s="1"/>
  <c r="I38" i="30"/>
  <c r="I39" i="30"/>
  <c r="I40" i="30"/>
  <c r="I41" i="30"/>
  <c r="I41" i="35" s="1"/>
  <c r="I42" i="30"/>
  <c r="I43" i="30"/>
  <c r="I44" i="30"/>
  <c r="I45" i="30"/>
  <c r="I45" i="35" s="1"/>
  <c r="I46" i="30"/>
  <c r="I47" i="30"/>
  <c r="I48" i="30"/>
  <c r="I49" i="30"/>
  <c r="I49" i="35" s="1"/>
  <c r="I50" i="30"/>
  <c r="I51" i="30"/>
  <c r="I52" i="30"/>
  <c r="I53" i="30"/>
  <c r="I53" i="35" s="1"/>
  <c r="I54" i="30"/>
  <c r="I55" i="30"/>
  <c r="I56" i="30"/>
  <c r="I57" i="30"/>
  <c r="I57" i="35" s="1"/>
  <c r="I58" i="30"/>
  <c r="I59" i="30"/>
  <c r="I60" i="30"/>
  <c r="I61" i="30"/>
  <c r="I61" i="35" s="1"/>
  <c r="I62" i="30"/>
  <c r="I62" i="35" s="1"/>
  <c r="I63" i="30"/>
  <c r="I64" i="30"/>
  <c r="I65" i="30"/>
  <c r="I65" i="35" s="1"/>
  <c r="I66" i="30"/>
  <c r="I67" i="30"/>
  <c r="I68" i="30"/>
  <c r="I69" i="30"/>
  <c r="I70" i="30"/>
  <c r="I71" i="30"/>
  <c r="I72" i="30"/>
  <c r="I73" i="30"/>
  <c r="I73" i="35" s="1"/>
  <c r="I74" i="30"/>
  <c r="I75" i="30"/>
  <c r="I76" i="30"/>
  <c r="I77" i="30"/>
  <c r="I77" i="35" s="1"/>
  <c r="I78" i="30"/>
  <c r="I79" i="30"/>
  <c r="I80" i="30"/>
  <c r="I81" i="30"/>
  <c r="I81" i="35" s="1"/>
  <c r="I82" i="30"/>
  <c r="I83" i="30"/>
  <c r="I84" i="30"/>
  <c r="I85" i="30"/>
  <c r="I85" i="35" s="1"/>
  <c r="I86" i="30"/>
  <c r="I87" i="30"/>
  <c r="I88" i="30"/>
  <c r="I89" i="30"/>
  <c r="I89" i="35" s="1"/>
  <c r="I90" i="30"/>
  <c r="I90" i="35" s="1"/>
  <c r="I91" i="30"/>
  <c r="I91" i="35" s="1"/>
  <c r="I92" i="30"/>
  <c r="I93" i="30"/>
  <c r="I93" i="35" s="1"/>
  <c r="I94" i="30"/>
  <c r="I95" i="30"/>
  <c r="I96" i="30"/>
  <c r="I97" i="30"/>
  <c r="I97" i="35" s="1"/>
  <c r="I98" i="30"/>
  <c r="I99" i="30"/>
  <c r="I100" i="30"/>
  <c r="I101" i="30"/>
  <c r="I101" i="35" s="1"/>
  <c r="I102" i="30"/>
  <c r="I102" i="35" s="1"/>
  <c r="I103" i="30"/>
  <c r="I104" i="30"/>
  <c r="I105" i="30"/>
  <c r="I105" i="35" s="1"/>
  <c r="I106" i="30"/>
  <c r="I107" i="30"/>
  <c r="I107" i="35" s="1"/>
  <c r="I108" i="30"/>
  <c r="I109" i="30"/>
  <c r="I109" i="35" s="1"/>
  <c r="I110" i="30"/>
  <c r="I111" i="30"/>
  <c r="I112" i="30"/>
  <c r="I113" i="30"/>
  <c r="I113" i="35" s="1"/>
  <c r="I114" i="30"/>
  <c r="H5" i="30"/>
  <c r="H6" i="30"/>
  <c r="H7" i="30"/>
  <c r="H7" i="35" s="1"/>
  <c r="H8" i="30"/>
  <c r="H9" i="30"/>
  <c r="H10" i="30"/>
  <c r="H11" i="30"/>
  <c r="H11" i="35" s="1"/>
  <c r="H12" i="30"/>
  <c r="H13" i="30"/>
  <c r="H14" i="30"/>
  <c r="H15" i="30"/>
  <c r="H15" i="35" s="1"/>
  <c r="H16" i="30"/>
  <c r="H17" i="30"/>
  <c r="H18" i="30"/>
  <c r="H19" i="30"/>
  <c r="H19" i="35" s="1"/>
  <c r="H20" i="30"/>
  <c r="H21" i="30"/>
  <c r="H22" i="30"/>
  <c r="H22" i="35" s="1"/>
  <c r="H23" i="30"/>
  <c r="H24" i="30"/>
  <c r="H25" i="30"/>
  <c r="H26" i="30"/>
  <c r="H26" i="35" s="1"/>
  <c r="H27" i="30"/>
  <c r="H27" i="35" s="1"/>
  <c r="H28" i="30"/>
  <c r="H29" i="30"/>
  <c r="H30" i="30"/>
  <c r="H30" i="35" s="1"/>
  <c r="H31" i="30"/>
  <c r="H31" i="35" s="1"/>
  <c r="H32" i="30"/>
  <c r="H33" i="30"/>
  <c r="H34" i="30"/>
  <c r="H34" i="35" s="1"/>
  <c r="H35" i="30"/>
  <c r="H35" i="35" s="1"/>
  <c r="H36" i="30"/>
  <c r="H37" i="30"/>
  <c r="H38" i="30"/>
  <c r="H38" i="35" s="1"/>
  <c r="H39" i="30"/>
  <c r="H39" i="35" s="1"/>
  <c r="H40" i="30"/>
  <c r="H41" i="30"/>
  <c r="H42" i="30"/>
  <c r="H42" i="35" s="1"/>
  <c r="H43" i="30"/>
  <c r="H43" i="35" s="1"/>
  <c r="H44" i="30"/>
  <c r="H45" i="30"/>
  <c r="H46" i="30"/>
  <c r="H47" i="30"/>
  <c r="H47" i="35" s="1"/>
  <c r="H48" i="30"/>
  <c r="H49" i="30"/>
  <c r="H50" i="30"/>
  <c r="H50" i="35" s="1"/>
  <c r="H51" i="30"/>
  <c r="H51" i="35" s="1"/>
  <c r="H52" i="30"/>
  <c r="H53" i="30"/>
  <c r="H54" i="30"/>
  <c r="H54" i="35" s="1"/>
  <c r="H55" i="30"/>
  <c r="H55" i="35" s="1"/>
  <c r="H56" i="30"/>
  <c r="H57" i="30"/>
  <c r="H58" i="30"/>
  <c r="H58" i="35" s="1"/>
  <c r="H59" i="30"/>
  <c r="H59" i="35" s="1"/>
  <c r="H60" i="30"/>
  <c r="H61" i="30"/>
  <c r="H62" i="30"/>
  <c r="H62" i="35" s="1"/>
  <c r="H63" i="30"/>
  <c r="H63" i="35" s="1"/>
  <c r="H64" i="30"/>
  <c r="H65" i="30"/>
  <c r="H66" i="30"/>
  <c r="H66" i="35" s="1"/>
  <c r="H67" i="30"/>
  <c r="H67" i="35" s="1"/>
  <c r="H68" i="30"/>
  <c r="H69" i="30"/>
  <c r="H70" i="30"/>
  <c r="H70" i="35" s="1"/>
  <c r="H71" i="30"/>
  <c r="H71" i="35" s="1"/>
  <c r="H72" i="30"/>
  <c r="H73" i="30"/>
  <c r="H74" i="30"/>
  <c r="H74" i="35" s="1"/>
  <c r="H75" i="30"/>
  <c r="H75" i="35" s="1"/>
  <c r="H76" i="30"/>
  <c r="H77" i="30"/>
  <c r="H78" i="30"/>
  <c r="H78" i="35" s="1"/>
  <c r="H79" i="30"/>
  <c r="H79" i="35" s="1"/>
  <c r="H80" i="30"/>
  <c r="H81" i="30"/>
  <c r="H82" i="30"/>
  <c r="H82" i="35" s="1"/>
  <c r="H83" i="30"/>
  <c r="H83" i="35" s="1"/>
  <c r="H84" i="30"/>
  <c r="H85" i="30"/>
  <c r="H86" i="30"/>
  <c r="H86" i="35" s="1"/>
  <c r="H87" i="30"/>
  <c r="H87" i="35" s="1"/>
  <c r="H88" i="30"/>
  <c r="H88" i="35" s="1"/>
  <c r="H89" i="30"/>
  <c r="H89" i="35" s="1"/>
  <c r="H90" i="30"/>
  <c r="H90" i="35" s="1"/>
  <c r="H91" i="30"/>
  <c r="H91" i="35" s="1"/>
  <c r="H92" i="30"/>
  <c r="H93" i="30"/>
  <c r="H94" i="30"/>
  <c r="H94" i="35" s="1"/>
  <c r="H95" i="30"/>
  <c r="H95" i="35" s="1"/>
  <c r="H96" i="30"/>
  <c r="H97" i="30"/>
  <c r="H98" i="30"/>
  <c r="H98" i="35" s="1"/>
  <c r="H99" i="30"/>
  <c r="H99" i="35" s="1"/>
  <c r="H100" i="30"/>
  <c r="H101" i="30"/>
  <c r="H102" i="30"/>
  <c r="H102" i="35" s="1"/>
  <c r="H103" i="30"/>
  <c r="H103" i="35" s="1"/>
  <c r="H104" i="30"/>
  <c r="H105" i="30"/>
  <c r="H106" i="30"/>
  <c r="H106" i="35" s="1"/>
  <c r="H107" i="30"/>
  <c r="H107" i="35" s="1"/>
  <c r="H108" i="30"/>
  <c r="H108" i="35" s="1"/>
  <c r="H109" i="30"/>
  <c r="H110" i="30"/>
  <c r="H110" i="35" s="1"/>
  <c r="H111" i="30"/>
  <c r="H111" i="35" s="1"/>
  <c r="H112" i="30"/>
  <c r="H113" i="30"/>
  <c r="H114" i="30"/>
  <c r="H114" i="35" s="1"/>
  <c r="G5" i="30"/>
  <c r="G5" i="35" s="1"/>
  <c r="G6" i="30"/>
  <c r="G6" i="35" s="1"/>
  <c r="G7" i="30"/>
  <c r="G7" i="35" s="1"/>
  <c r="G8" i="30"/>
  <c r="G8" i="35" s="1"/>
  <c r="G9" i="30"/>
  <c r="G9" i="35" s="1"/>
  <c r="G10" i="30"/>
  <c r="G11" i="30"/>
  <c r="G11" i="35" s="1"/>
  <c r="G12" i="30"/>
  <c r="G12" i="35" s="1"/>
  <c r="G13" i="30"/>
  <c r="G13" i="35" s="1"/>
  <c r="G14" i="30"/>
  <c r="G15" i="30"/>
  <c r="G15" i="35" s="1"/>
  <c r="G16" i="30"/>
  <c r="G16" i="35" s="1"/>
  <c r="G17" i="30"/>
  <c r="G17" i="35" s="1"/>
  <c r="G18" i="30"/>
  <c r="G19" i="30"/>
  <c r="G19" i="35" s="1"/>
  <c r="G20" i="30"/>
  <c r="G20" i="35" s="1"/>
  <c r="G21" i="30"/>
  <c r="G21" i="35" s="1"/>
  <c r="G22" i="30"/>
  <c r="G23" i="30"/>
  <c r="G24" i="30"/>
  <c r="G24" i="35" s="1"/>
  <c r="G25" i="30"/>
  <c r="G26" i="30"/>
  <c r="G27" i="30"/>
  <c r="G27" i="35" s="1"/>
  <c r="G28" i="30"/>
  <c r="G28" i="35" s="1"/>
  <c r="G29" i="30"/>
  <c r="G29" i="35" s="1"/>
  <c r="G30" i="30"/>
  <c r="G31" i="30"/>
  <c r="G31" i="35" s="1"/>
  <c r="G32" i="30"/>
  <c r="G32" i="35" s="1"/>
  <c r="G33" i="30"/>
  <c r="G33" i="35" s="1"/>
  <c r="G34" i="30"/>
  <c r="G35" i="30"/>
  <c r="G35" i="35" s="1"/>
  <c r="G36" i="30"/>
  <c r="G36" i="35" s="1"/>
  <c r="G37" i="30"/>
  <c r="G37" i="35" s="1"/>
  <c r="G38" i="30"/>
  <c r="G39" i="30"/>
  <c r="G39" i="35" s="1"/>
  <c r="G40" i="30"/>
  <c r="G40" i="35" s="1"/>
  <c r="G41" i="30"/>
  <c r="G41" i="35" s="1"/>
  <c r="G42" i="30"/>
  <c r="G43" i="30"/>
  <c r="G43" i="35" s="1"/>
  <c r="G44" i="30"/>
  <c r="G44" i="35" s="1"/>
  <c r="G45" i="30"/>
  <c r="G45" i="35" s="1"/>
  <c r="G46" i="30"/>
  <c r="G47" i="30"/>
  <c r="G47" i="35" s="1"/>
  <c r="G48" i="30"/>
  <c r="G48" i="35" s="1"/>
  <c r="G49" i="30"/>
  <c r="G49" i="35" s="1"/>
  <c r="G50" i="30"/>
  <c r="G51" i="30"/>
  <c r="G51" i="35" s="1"/>
  <c r="G52" i="30"/>
  <c r="G52" i="35" s="1"/>
  <c r="G53" i="30"/>
  <c r="G53" i="35" s="1"/>
  <c r="G54" i="30"/>
  <c r="G55" i="30"/>
  <c r="G55" i="35" s="1"/>
  <c r="G56" i="30"/>
  <c r="G56" i="35" s="1"/>
  <c r="G57" i="30"/>
  <c r="G57" i="35" s="1"/>
  <c r="G58" i="30"/>
  <c r="G59" i="30"/>
  <c r="G59" i="35" s="1"/>
  <c r="G60" i="30"/>
  <c r="G60" i="35" s="1"/>
  <c r="G61" i="30"/>
  <c r="G61" i="35" s="1"/>
  <c r="G62" i="30"/>
  <c r="G63" i="30"/>
  <c r="G63" i="35" s="1"/>
  <c r="G64" i="30"/>
  <c r="G64" i="35" s="1"/>
  <c r="G65" i="30"/>
  <c r="G65" i="35" s="1"/>
  <c r="G66" i="30"/>
  <c r="G67" i="30"/>
  <c r="G67" i="35" s="1"/>
  <c r="G68" i="30"/>
  <c r="G68" i="35" s="1"/>
  <c r="G69" i="30"/>
  <c r="G70" i="30"/>
  <c r="G71" i="30"/>
  <c r="G71" i="35" s="1"/>
  <c r="G72" i="30"/>
  <c r="G72" i="35" s="1"/>
  <c r="G73" i="30"/>
  <c r="G73" i="35" s="1"/>
  <c r="G74" i="30"/>
  <c r="G74" i="35" s="1"/>
  <c r="G75" i="30"/>
  <c r="G75" i="35" s="1"/>
  <c r="G76" i="30"/>
  <c r="G76" i="35" s="1"/>
  <c r="G77" i="30"/>
  <c r="G77" i="35" s="1"/>
  <c r="G78" i="30"/>
  <c r="G79" i="30"/>
  <c r="G79" i="35" s="1"/>
  <c r="G80" i="30"/>
  <c r="G80" i="35" s="1"/>
  <c r="G81" i="30"/>
  <c r="G81" i="35" s="1"/>
  <c r="G82" i="30"/>
  <c r="G83" i="30"/>
  <c r="G83" i="35" s="1"/>
  <c r="G84" i="30"/>
  <c r="G84" i="35" s="1"/>
  <c r="G85" i="30"/>
  <c r="G85" i="35" s="1"/>
  <c r="G86" i="30"/>
  <c r="G87" i="30"/>
  <c r="G87" i="35" s="1"/>
  <c r="G88" i="30"/>
  <c r="G88" i="35" s="1"/>
  <c r="G89" i="30"/>
  <c r="G89" i="35" s="1"/>
  <c r="G90" i="30"/>
  <c r="G91" i="30"/>
  <c r="G91" i="35" s="1"/>
  <c r="G92" i="30"/>
  <c r="G93" i="30"/>
  <c r="G93" i="35" s="1"/>
  <c r="G94" i="30"/>
  <c r="G95" i="30"/>
  <c r="G95" i="35" s="1"/>
  <c r="G96" i="30"/>
  <c r="G96" i="35" s="1"/>
  <c r="G97" i="30"/>
  <c r="G97" i="35" s="1"/>
  <c r="G98" i="30"/>
  <c r="G99" i="30"/>
  <c r="G99" i="35" s="1"/>
  <c r="G100" i="30"/>
  <c r="G100" i="35" s="1"/>
  <c r="G101" i="30"/>
  <c r="G101" i="35" s="1"/>
  <c r="G102" i="30"/>
  <c r="G103" i="30"/>
  <c r="G103" i="35" s="1"/>
  <c r="G104" i="30"/>
  <c r="G104" i="35" s="1"/>
  <c r="G105" i="30"/>
  <c r="G105" i="35" s="1"/>
  <c r="G106" i="30"/>
  <c r="G107" i="30"/>
  <c r="G107" i="35" s="1"/>
  <c r="G108" i="30"/>
  <c r="G108" i="35" s="1"/>
  <c r="G109" i="30"/>
  <c r="G109" i="35" s="1"/>
  <c r="G110" i="30"/>
  <c r="G111" i="30"/>
  <c r="G111" i="35" s="1"/>
  <c r="G112" i="30"/>
  <c r="G112" i="35" s="1"/>
  <c r="G113" i="30"/>
  <c r="G113" i="35" s="1"/>
  <c r="G114" i="30"/>
  <c r="G4" i="30"/>
  <c r="G4" i="35" s="1"/>
  <c r="F5" i="30"/>
  <c r="F5" i="35" s="1"/>
  <c r="F6" i="30"/>
  <c r="F6" i="35" s="1"/>
  <c r="F7" i="30"/>
  <c r="F8" i="30"/>
  <c r="F8" i="35" s="1"/>
  <c r="F9" i="30"/>
  <c r="F9" i="35" s="1"/>
  <c r="F10" i="30"/>
  <c r="F10" i="35" s="1"/>
  <c r="F11" i="30"/>
  <c r="F12" i="30"/>
  <c r="F12" i="35" s="1"/>
  <c r="F13" i="30"/>
  <c r="F13" i="35" s="1"/>
  <c r="F14" i="30"/>
  <c r="F14" i="35" s="1"/>
  <c r="F15" i="30"/>
  <c r="F16" i="30"/>
  <c r="F16" i="35" s="1"/>
  <c r="F17" i="30"/>
  <c r="F17" i="35" s="1"/>
  <c r="F18" i="30"/>
  <c r="F18" i="35" s="1"/>
  <c r="F19" i="30"/>
  <c r="F20" i="30"/>
  <c r="F20" i="35" s="1"/>
  <c r="F21" i="30"/>
  <c r="F21" i="35" s="1"/>
  <c r="F22" i="30"/>
  <c r="F22" i="35" s="1"/>
  <c r="F23" i="30"/>
  <c r="F24" i="30"/>
  <c r="F24" i="35" s="1"/>
  <c r="F25" i="30"/>
  <c r="F25" i="35" s="1"/>
  <c r="F26" i="30"/>
  <c r="F26" i="35" s="1"/>
  <c r="F27" i="30"/>
  <c r="F28" i="30"/>
  <c r="F28" i="35" s="1"/>
  <c r="F29" i="30"/>
  <c r="F29" i="35" s="1"/>
  <c r="F30" i="30"/>
  <c r="F30" i="35" s="1"/>
  <c r="F31" i="30"/>
  <c r="F32" i="30"/>
  <c r="F32" i="35" s="1"/>
  <c r="F33" i="30"/>
  <c r="F33" i="35" s="1"/>
  <c r="F34" i="30"/>
  <c r="F34" i="35" s="1"/>
  <c r="F35" i="30"/>
  <c r="F36" i="30"/>
  <c r="F36" i="35" s="1"/>
  <c r="F37" i="30"/>
  <c r="F37" i="35" s="1"/>
  <c r="F38" i="30"/>
  <c r="F38" i="35" s="1"/>
  <c r="F39" i="30"/>
  <c r="F40" i="30"/>
  <c r="F40" i="35" s="1"/>
  <c r="F41" i="30"/>
  <c r="F41" i="35" s="1"/>
  <c r="F42" i="30"/>
  <c r="F42" i="35" s="1"/>
  <c r="F43" i="30"/>
  <c r="F43" i="35" s="1"/>
  <c r="F44" i="30"/>
  <c r="F45" i="30"/>
  <c r="F45" i="35" s="1"/>
  <c r="F46" i="30"/>
  <c r="F47" i="30"/>
  <c r="F48" i="30"/>
  <c r="F48" i="35" s="1"/>
  <c r="F49" i="30"/>
  <c r="F49" i="35" s="1"/>
  <c r="F50" i="30"/>
  <c r="F50" i="35" s="1"/>
  <c r="F51" i="30"/>
  <c r="F52" i="30"/>
  <c r="F52" i="35" s="1"/>
  <c r="F53" i="30"/>
  <c r="F53" i="35" s="1"/>
  <c r="F54" i="30"/>
  <c r="F54" i="35" s="1"/>
  <c r="F55" i="30"/>
  <c r="F56" i="30"/>
  <c r="F56" i="35" s="1"/>
  <c r="F57" i="30"/>
  <c r="F57" i="35" s="1"/>
  <c r="F58" i="30"/>
  <c r="F58" i="35" s="1"/>
  <c r="F59" i="30"/>
  <c r="F60" i="30"/>
  <c r="F60" i="35" s="1"/>
  <c r="F61" i="30"/>
  <c r="F61" i="35" s="1"/>
  <c r="F62" i="30"/>
  <c r="F62" i="35" s="1"/>
  <c r="F63" i="30"/>
  <c r="F64" i="30"/>
  <c r="F64" i="35" s="1"/>
  <c r="F65" i="30"/>
  <c r="F65" i="35" s="1"/>
  <c r="F66" i="30"/>
  <c r="F66" i="35" s="1"/>
  <c r="F67" i="30"/>
  <c r="F68" i="30"/>
  <c r="F68" i="35" s="1"/>
  <c r="F69" i="30"/>
  <c r="F70" i="30"/>
  <c r="F70" i="35" s="1"/>
  <c r="F71" i="30"/>
  <c r="F72" i="30"/>
  <c r="F72" i="35" s="1"/>
  <c r="F73" i="30"/>
  <c r="F73" i="35" s="1"/>
  <c r="F74" i="30"/>
  <c r="F74" i="35" s="1"/>
  <c r="F75" i="30"/>
  <c r="F76" i="30"/>
  <c r="F76" i="35" s="1"/>
  <c r="F77" i="30"/>
  <c r="F77" i="35" s="1"/>
  <c r="F78" i="30"/>
  <c r="F78" i="35" s="1"/>
  <c r="F79" i="30"/>
  <c r="F80" i="30"/>
  <c r="F80" i="35" s="1"/>
  <c r="F81" i="30"/>
  <c r="F81" i="35" s="1"/>
  <c r="F82" i="30"/>
  <c r="F82" i="35" s="1"/>
  <c r="F83" i="30"/>
  <c r="F84" i="30"/>
  <c r="F84" i="35" s="1"/>
  <c r="F85" i="30"/>
  <c r="F85" i="35" s="1"/>
  <c r="F86" i="30"/>
  <c r="F86" i="35" s="1"/>
  <c r="F87" i="30"/>
  <c r="F88" i="30"/>
  <c r="F88" i="35" s="1"/>
  <c r="F89" i="30"/>
  <c r="F89" i="35" s="1"/>
  <c r="F90" i="30"/>
  <c r="F90" i="35" s="1"/>
  <c r="F91" i="30"/>
  <c r="F92" i="30"/>
  <c r="F93" i="30"/>
  <c r="F93" i="35" s="1"/>
  <c r="F94" i="30"/>
  <c r="F94" i="35" s="1"/>
  <c r="F95" i="30"/>
  <c r="F96" i="30"/>
  <c r="F96" i="35" s="1"/>
  <c r="F97" i="30"/>
  <c r="F97" i="35" s="1"/>
  <c r="F98" i="30"/>
  <c r="F98" i="35" s="1"/>
  <c r="F99" i="30"/>
  <c r="F100" i="30"/>
  <c r="F100" i="35" s="1"/>
  <c r="F101" i="30"/>
  <c r="F101" i="35" s="1"/>
  <c r="F102" i="30"/>
  <c r="F102" i="35" s="1"/>
  <c r="F103" i="30"/>
  <c r="F104" i="30"/>
  <c r="F104" i="35" s="1"/>
  <c r="F105" i="30"/>
  <c r="F105" i="35" s="1"/>
  <c r="F106" i="30"/>
  <c r="F106" i="35" s="1"/>
  <c r="F107" i="30"/>
  <c r="F108" i="30"/>
  <c r="F108" i="35" s="1"/>
  <c r="F109" i="30"/>
  <c r="F109" i="35" s="1"/>
  <c r="F110" i="30"/>
  <c r="F110" i="35" s="1"/>
  <c r="F111" i="30"/>
  <c r="F111" i="35" s="1"/>
  <c r="F112" i="30"/>
  <c r="F112" i="35" s="1"/>
  <c r="F113" i="30"/>
  <c r="F113" i="35" s="1"/>
  <c r="F114" i="30"/>
  <c r="F114" i="35" s="1"/>
  <c r="F4" i="30"/>
  <c r="F4" i="35" s="1"/>
  <c r="E25" i="30"/>
  <c r="E25" i="35" s="1"/>
  <c r="E26" i="30"/>
  <c r="E26" i="35" s="1"/>
  <c r="E27" i="30"/>
  <c r="E27" i="35" s="1"/>
  <c r="E28" i="30"/>
  <c r="E29" i="30"/>
  <c r="E29" i="35" s="1"/>
  <c r="E30" i="30"/>
  <c r="E30" i="35" s="1"/>
  <c r="E31" i="30"/>
  <c r="E31" i="35" s="1"/>
  <c r="E32" i="30"/>
  <c r="E33" i="30"/>
  <c r="E33" i="35" s="1"/>
  <c r="E34" i="30"/>
  <c r="E34" i="35" s="1"/>
  <c r="E35" i="30"/>
  <c r="E35" i="35" s="1"/>
  <c r="E36" i="30"/>
  <c r="E37" i="30"/>
  <c r="E37" i="35" s="1"/>
  <c r="E38" i="30"/>
  <c r="E38" i="35" s="1"/>
  <c r="E39" i="30"/>
  <c r="E39" i="35" s="1"/>
  <c r="E40" i="30"/>
  <c r="E41" i="30"/>
  <c r="E41" i="35" s="1"/>
  <c r="E42" i="30"/>
  <c r="E42" i="35" s="1"/>
  <c r="E43" i="30"/>
  <c r="E43" i="35" s="1"/>
  <c r="E44" i="30"/>
  <c r="E44" i="35" s="1"/>
  <c r="E45" i="30"/>
  <c r="E45" i="35" s="1"/>
  <c r="E46" i="30"/>
  <c r="E47" i="30"/>
  <c r="E47" i="35" s="1"/>
  <c r="E48" i="30"/>
  <c r="E49" i="30"/>
  <c r="E49" i="35" s="1"/>
  <c r="E50" i="30"/>
  <c r="E50" i="35" s="1"/>
  <c r="E51" i="30"/>
  <c r="E51" i="35" s="1"/>
  <c r="E52" i="30"/>
  <c r="E53" i="30"/>
  <c r="E53" i="35" s="1"/>
  <c r="E54" i="30"/>
  <c r="E54" i="35" s="1"/>
  <c r="E55" i="30"/>
  <c r="E55" i="35" s="1"/>
  <c r="E56" i="30"/>
  <c r="E57" i="30"/>
  <c r="E58" i="30"/>
  <c r="E58" i="35" s="1"/>
  <c r="E59" i="30"/>
  <c r="E59" i="35" s="1"/>
  <c r="E60" i="30"/>
  <c r="E61" i="30"/>
  <c r="E61" i="35" s="1"/>
  <c r="E62" i="30"/>
  <c r="E62" i="35" s="1"/>
  <c r="E63" i="30"/>
  <c r="E63" i="35" s="1"/>
  <c r="E64" i="30"/>
  <c r="E65" i="30"/>
  <c r="E65" i="35" s="1"/>
  <c r="E66" i="30"/>
  <c r="E66" i="35" s="1"/>
  <c r="E67" i="30"/>
  <c r="E67" i="35" s="1"/>
  <c r="E68" i="30"/>
  <c r="E69" i="30"/>
  <c r="E70" i="30"/>
  <c r="E70" i="35" s="1"/>
  <c r="E71" i="30"/>
  <c r="E71" i="35" s="1"/>
  <c r="E72" i="30"/>
  <c r="E73" i="30"/>
  <c r="E73" i="35" s="1"/>
  <c r="E74" i="30"/>
  <c r="E74" i="35" s="1"/>
  <c r="E75" i="30"/>
  <c r="E75" i="35" s="1"/>
  <c r="E76" i="30"/>
  <c r="E77" i="30"/>
  <c r="E77" i="35" s="1"/>
  <c r="E78" i="30"/>
  <c r="E78" i="35" s="1"/>
  <c r="E79" i="30"/>
  <c r="E79" i="35" s="1"/>
  <c r="E80" i="30"/>
  <c r="E80" i="35" s="1"/>
  <c r="E81" i="30"/>
  <c r="E81" i="35" s="1"/>
  <c r="E82" i="30"/>
  <c r="E82" i="35" s="1"/>
  <c r="E83" i="30"/>
  <c r="E83" i="35" s="1"/>
  <c r="E84" i="30"/>
  <c r="E85" i="30"/>
  <c r="E85" i="35" s="1"/>
  <c r="E86" i="30"/>
  <c r="E86" i="35" s="1"/>
  <c r="E87" i="30"/>
  <c r="E87" i="35" s="1"/>
  <c r="E88" i="30"/>
  <c r="E89" i="30"/>
  <c r="E89" i="35" s="1"/>
  <c r="E90" i="30"/>
  <c r="E90" i="35" s="1"/>
  <c r="E91" i="30"/>
  <c r="E91" i="35" s="1"/>
  <c r="E92" i="30"/>
  <c r="E93" i="30"/>
  <c r="E93" i="35" s="1"/>
  <c r="E94" i="30"/>
  <c r="E94" i="35" s="1"/>
  <c r="E95" i="30"/>
  <c r="E95" i="35" s="1"/>
  <c r="E96" i="30"/>
  <c r="E97" i="30"/>
  <c r="E97" i="35" s="1"/>
  <c r="E98" i="30"/>
  <c r="E98" i="35" s="1"/>
  <c r="E99" i="30"/>
  <c r="E99" i="35" s="1"/>
  <c r="E100" i="30"/>
  <c r="E101" i="30"/>
  <c r="E101" i="35" s="1"/>
  <c r="E102" i="30"/>
  <c r="E102" i="35" s="1"/>
  <c r="E103" i="30"/>
  <c r="E103" i="35" s="1"/>
  <c r="E104" i="30"/>
  <c r="E105" i="30"/>
  <c r="E105" i="35" s="1"/>
  <c r="E106" i="30"/>
  <c r="E106" i="35" s="1"/>
  <c r="E107" i="30"/>
  <c r="E107" i="35" s="1"/>
  <c r="E108" i="30"/>
  <c r="E108" i="35" s="1"/>
  <c r="E109" i="30"/>
  <c r="E109" i="35" s="1"/>
  <c r="E110" i="30"/>
  <c r="E110" i="35" s="1"/>
  <c r="E111" i="30"/>
  <c r="E111" i="35" s="1"/>
  <c r="E112" i="30"/>
  <c r="E113" i="30"/>
  <c r="E113" i="35" s="1"/>
  <c r="E114" i="30"/>
  <c r="E114" i="35" s="1"/>
  <c r="E24" i="30"/>
  <c r="E24" i="35" s="1"/>
  <c r="E23" i="30"/>
  <c r="E4" i="30"/>
  <c r="E4" i="35" s="1"/>
  <c r="E5" i="30"/>
  <c r="E5" i="35" s="1"/>
  <c r="E6" i="30"/>
  <c r="E6" i="35" s="1"/>
  <c r="E7" i="30"/>
  <c r="E7" i="35" s="1"/>
  <c r="E8" i="30"/>
  <c r="E8" i="35" s="1"/>
  <c r="E9" i="30"/>
  <c r="E9" i="35" s="1"/>
  <c r="E10" i="30"/>
  <c r="E10" i="35" s="1"/>
  <c r="E11" i="30"/>
  <c r="E12" i="30"/>
  <c r="E12" i="35" s="1"/>
  <c r="E13" i="30"/>
  <c r="E13" i="35" s="1"/>
  <c r="E14" i="30"/>
  <c r="E14" i="35" s="1"/>
  <c r="E15" i="30"/>
  <c r="E15" i="35" s="1"/>
  <c r="E16" i="30"/>
  <c r="E16" i="35" s="1"/>
  <c r="E17" i="30"/>
  <c r="E17" i="35" s="1"/>
  <c r="E18" i="30"/>
  <c r="E18" i="35" s="1"/>
  <c r="E19" i="30"/>
  <c r="E20" i="30"/>
  <c r="E20" i="35" s="1"/>
  <c r="E21" i="30"/>
  <c r="E21" i="35" s="1"/>
  <c r="E141" i="35" s="1"/>
  <c r="E22" i="30"/>
  <c r="E22" i="35" s="1"/>
  <c r="D106" i="30"/>
  <c r="D107" i="30"/>
  <c r="D108" i="30"/>
  <c r="D109" i="30"/>
  <c r="D110" i="30"/>
  <c r="D111" i="30"/>
  <c r="D111" i="35" s="1"/>
  <c r="D112" i="30"/>
  <c r="D113" i="30"/>
  <c r="D113" i="35" s="1"/>
  <c r="D114" i="30"/>
  <c r="D91" i="30"/>
  <c r="D91" i="35" s="1"/>
  <c r="D92" i="30"/>
  <c r="V92" i="30" s="1"/>
  <c r="D93" i="30"/>
  <c r="D94" i="30"/>
  <c r="D95" i="30"/>
  <c r="D96" i="30"/>
  <c r="D97" i="30"/>
  <c r="D98" i="30"/>
  <c r="D99" i="30"/>
  <c r="D99" i="35" s="1"/>
  <c r="D100" i="30"/>
  <c r="V100" i="30" s="1"/>
  <c r="D101" i="30"/>
  <c r="D101" i="35" s="1"/>
  <c r="D102" i="30"/>
  <c r="D103" i="30"/>
  <c r="D104" i="30"/>
  <c r="D105" i="30"/>
  <c r="D70" i="30"/>
  <c r="D71" i="30"/>
  <c r="D72" i="30"/>
  <c r="D73" i="30"/>
  <c r="D73" i="35" s="1"/>
  <c r="D74" i="30"/>
  <c r="D74" i="35" s="1"/>
  <c r="D75" i="30"/>
  <c r="D76" i="30"/>
  <c r="D77" i="30"/>
  <c r="D78" i="30"/>
  <c r="D78" i="35" s="1"/>
  <c r="D79" i="30"/>
  <c r="D79" i="35" s="1"/>
  <c r="D80" i="30"/>
  <c r="D81" i="30"/>
  <c r="D81" i="35" s="1"/>
  <c r="D82" i="30"/>
  <c r="D82" i="35" s="1"/>
  <c r="D83" i="30"/>
  <c r="D83" i="35" s="1"/>
  <c r="D84" i="30"/>
  <c r="D85" i="30"/>
  <c r="D85" i="35" s="1"/>
  <c r="D86" i="30"/>
  <c r="D86" i="35" s="1"/>
  <c r="D87" i="30"/>
  <c r="D88" i="30"/>
  <c r="D89" i="30"/>
  <c r="D90" i="30"/>
  <c r="D90" i="35" s="1"/>
  <c r="D61" i="30"/>
  <c r="D62" i="30"/>
  <c r="D63" i="30"/>
  <c r="D64" i="30"/>
  <c r="D65" i="30"/>
  <c r="D65" i="35" s="1"/>
  <c r="D66" i="30"/>
  <c r="V66" i="30" s="1"/>
  <c r="D67" i="30"/>
  <c r="D67" i="35" s="1"/>
  <c r="D68" i="30"/>
  <c r="D69" i="30"/>
  <c r="D55" i="30"/>
  <c r="D55" i="35" s="1"/>
  <c r="D56" i="30"/>
  <c r="D57" i="30"/>
  <c r="D57" i="35" s="1"/>
  <c r="D58" i="30"/>
  <c r="D59" i="30"/>
  <c r="D60" i="30"/>
  <c r="D46" i="30"/>
  <c r="D47" i="30"/>
  <c r="D48" i="30"/>
  <c r="D49" i="30"/>
  <c r="D50" i="30"/>
  <c r="D51" i="30"/>
  <c r="D52" i="30"/>
  <c r="D53" i="30"/>
  <c r="D53" i="35" s="1"/>
  <c r="D54" i="30"/>
  <c r="D24" i="30"/>
  <c r="D25" i="30"/>
  <c r="D25" i="35" s="1"/>
  <c r="D26" i="30"/>
  <c r="D26" i="35" s="1"/>
  <c r="D27" i="30"/>
  <c r="D28" i="30"/>
  <c r="D29" i="30"/>
  <c r="D30" i="30"/>
  <c r="D31" i="30"/>
  <c r="D32" i="30"/>
  <c r="D32" i="35" s="1"/>
  <c r="D33" i="30"/>
  <c r="D34" i="30"/>
  <c r="D34" i="35" s="1"/>
  <c r="D35" i="30"/>
  <c r="D36" i="30"/>
  <c r="D36" i="35" s="1"/>
  <c r="D37" i="30"/>
  <c r="D38" i="30"/>
  <c r="D38" i="35" s="1"/>
  <c r="D39" i="30"/>
  <c r="D40" i="30"/>
  <c r="D41" i="30"/>
  <c r="D42" i="30"/>
  <c r="D43" i="30"/>
  <c r="D44" i="30"/>
  <c r="D44" i="35" s="1"/>
  <c r="D45" i="30"/>
  <c r="D23" i="30"/>
  <c r="V23" i="30" s="1"/>
  <c r="D11" i="30"/>
  <c r="D12" i="30"/>
  <c r="D13" i="30"/>
  <c r="D13" i="35" s="1"/>
  <c r="D14" i="30"/>
  <c r="D15" i="30"/>
  <c r="D16" i="30"/>
  <c r="D17" i="30"/>
  <c r="D18" i="30"/>
  <c r="D18" i="35" s="1"/>
  <c r="D19" i="30"/>
  <c r="D20" i="30"/>
  <c r="D20" i="35" s="1"/>
  <c r="D21" i="30"/>
  <c r="D22" i="30"/>
  <c r="D4" i="30"/>
  <c r="D4" i="35" s="1"/>
  <c r="D5" i="30"/>
  <c r="D5" i="35" s="1"/>
  <c r="D6" i="30"/>
  <c r="D7" i="30"/>
  <c r="D7" i="35" s="1"/>
  <c r="D8" i="30"/>
  <c r="D9" i="30"/>
  <c r="D9" i="35" s="1"/>
  <c r="D10" i="30"/>
  <c r="H4" i="30"/>
  <c r="H4" i="35" s="1"/>
  <c r="I4" i="30"/>
  <c r="I4" i="35" s="1"/>
  <c r="E3" i="30"/>
  <c r="E3" i="35" s="1"/>
  <c r="F3" i="30"/>
  <c r="F3" i="35" s="1"/>
  <c r="G3" i="30"/>
  <c r="G3" i="35" s="1"/>
  <c r="H3" i="30"/>
  <c r="H3" i="35" s="1"/>
  <c r="I3" i="30"/>
  <c r="I3" i="35" s="1"/>
  <c r="D3" i="30"/>
  <c r="D116" i="30"/>
  <c r="T130" i="30" s="1"/>
  <c r="B116" i="30"/>
  <c r="B25" i="30"/>
  <c r="B24" i="30"/>
  <c r="U141" i="30"/>
  <c r="P129" i="30"/>
  <c r="M139" i="30"/>
  <c r="H131" i="30"/>
  <c r="E141" i="30"/>
  <c r="H139" i="35" l="1"/>
  <c r="Y4" i="35"/>
  <c r="V4" i="35"/>
  <c r="V3" i="30"/>
  <c r="D88" i="35"/>
  <c r="V88" i="35" s="1"/>
  <c r="V88" i="30"/>
  <c r="D80" i="35"/>
  <c r="V80" i="30"/>
  <c r="V112" i="30"/>
  <c r="D112" i="35"/>
  <c r="V108" i="30"/>
  <c r="D108" i="35"/>
  <c r="V108" i="35" s="1"/>
  <c r="E133" i="35"/>
  <c r="G128" i="35"/>
  <c r="V106" i="35"/>
  <c r="V42" i="35"/>
  <c r="V13" i="30"/>
  <c r="V20" i="30"/>
  <c r="V26" i="30"/>
  <c r="V55" i="30"/>
  <c r="V81" i="30"/>
  <c r="V85" i="30"/>
  <c r="V113" i="30"/>
  <c r="D100" i="35"/>
  <c r="I140" i="30"/>
  <c r="I123" i="35"/>
  <c r="D129" i="35"/>
  <c r="D140" i="35"/>
  <c r="D16" i="35"/>
  <c r="V16" i="30"/>
  <c r="V44" i="35"/>
  <c r="D40" i="35"/>
  <c r="V40" i="30"/>
  <c r="V32" i="35"/>
  <c r="V24" i="30"/>
  <c r="D24" i="35"/>
  <c r="D51" i="35"/>
  <c r="V51" i="30"/>
  <c r="V58" i="30"/>
  <c r="D58" i="35"/>
  <c r="D61" i="35"/>
  <c r="V61" i="30"/>
  <c r="D87" i="35"/>
  <c r="V87" i="30"/>
  <c r="V75" i="30"/>
  <c r="D75" i="35"/>
  <c r="V75" i="35" s="1"/>
  <c r="V71" i="30"/>
  <c r="D71" i="35"/>
  <c r="D95" i="35"/>
  <c r="V95" i="30"/>
  <c r="D107" i="35"/>
  <c r="V107" i="30"/>
  <c r="E136" i="35"/>
  <c r="E128" i="35"/>
  <c r="E57" i="35"/>
  <c r="V57" i="30"/>
  <c r="F140" i="35"/>
  <c r="V9" i="30"/>
  <c r="V18" i="30"/>
  <c r="V44" i="30"/>
  <c r="V53" i="30"/>
  <c r="V79" i="30"/>
  <c r="V83" i="30"/>
  <c r="V111" i="30"/>
  <c r="V54" i="33"/>
  <c r="D54" i="35"/>
  <c r="D6" i="35"/>
  <c r="V6" i="30"/>
  <c r="D17" i="35"/>
  <c r="V17" i="30"/>
  <c r="D41" i="35"/>
  <c r="V41" i="30"/>
  <c r="D33" i="35"/>
  <c r="V33" i="30"/>
  <c r="V48" i="30"/>
  <c r="D48" i="35"/>
  <c r="V48" i="35" s="1"/>
  <c r="V62" i="30"/>
  <c r="D62" i="35"/>
  <c r="V104" i="30"/>
  <c r="D104" i="35"/>
  <c r="V104" i="35" s="1"/>
  <c r="F141" i="35"/>
  <c r="Q138" i="30"/>
  <c r="E123" i="35"/>
  <c r="V5" i="35"/>
  <c r="D12" i="35"/>
  <c r="V12" i="30"/>
  <c r="D28" i="35"/>
  <c r="V28" i="30"/>
  <c r="V47" i="30"/>
  <c r="D47" i="35"/>
  <c r="V47" i="35" s="1"/>
  <c r="V69" i="30"/>
  <c r="D103" i="35"/>
  <c r="V103" i="30"/>
  <c r="E140" i="35"/>
  <c r="E132" i="35"/>
  <c r="D130" i="30"/>
  <c r="L130" i="30"/>
  <c r="D8" i="35"/>
  <c r="V8" i="30"/>
  <c r="V4" i="30"/>
  <c r="D19" i="35"/>
  <c r="V19" i="35" s="1"/>
  <c r="X19" i="35" s="1"/>
  <c r="V19" i="30"/>
  <c r="V15" i="30"/>
  <c r="D15" i="35"/>
  <c r="D11" i="35"/>
  <c r="V11" i="30"/>
  <c r="D43" i="35"/>
  <c r="V43" i="30"/>
  <c r="D39" i="35"/>
  <c r="V39" i="35" s="1"/>
  <c r="V39" i="30"/>
  <c r="D35" i="35"/>
  <c r="V35" i="30"/>
  <c r="D31" i="35"/>
  <c r="V31" i="35" s="1"/>
  <c r="V31" i="30"/>
  <c r="V27" i="30"/>
  <c r="V54" i="30"/>
  <c r="V68" i="30"/>
  <c r="V64" i="30"/>
  <c r="V102" i="30"/>
  <c r="V98" i="30"/>
  <c r="V114" i="30"/>
  <c r="V110" i="30"/>
  <c r="V106" i="30"/>
  <c r="E135" i="35"/>
  <c r="E127" i="35"/>
  <c r="F124" i="35"/>
  <c r="V7" i="30"/>
  <c r="V34" i="30"/>
  <c r="V38" i="30"/>
  <c r="V67" i="30"/>
  <c r="V73" i="30"/>
  <c r="V101" i="30"/>
  <c r="D66" i="35"/>
  <c r="V66" i="35" s="1"/>
  <c r="E137" i="35"/>
  <c r="D10" i="35"/>
  <c r="V10" i="30"/>
  <c r="D21" i="35"/>
  <c r="V21" i="30"/>
  <c r="D45" i="35"/>
  <c r="V45" i="35" s="1"/>
  <c r="V45" i="30"/>
  <c r="V37" i="30"/>
  <c r="D37" i="35"/>
  <c r="V37" i="35" s="1"/>
  <c r="D29" i="35"/>
  <c r="V29" i="30"/>
  <c r="D52" i="35"/>
  <c r="V52" i="30"/>
  <c r="D59" i="35"/>
  <c r="D133" i="35" s="1"/>
  <c r="V59" i="30"/>
  <c r="D84" i="35"/>
  <c r="V84" i="35" s="1"/>
  <c r="V84" i="30"/>
  <c r="D76" i="35"/>
  <c r="V76" i="30"/>
  <c r="D72" i="35"/>
  <c r="V72" i="30"/>
  <c r="V96" i="30"/>
  <c r="D96" i="35"/>
  <c r="E129" i="35"/>
  <c r="G123" i="35"/>
  <c r="D22" i="35"/>
  <c r="V22" i="30"/>
  <c r="D14" i="35"/>
  <c r="V14" i="30"/>
  <c r="V42" i="30"/>
  <c r="D42" i="35"/>
  <c r="D30" i="35"/>
  <c r="D127" i="35" s="1"/>
  <c r="V30" i="30"/>
  <c r="V49" i="30"/>
  <c r="D60" i="35"/>
  <c r="V60" i="30"/>
  <c r="D56" i="35"/>
  <c r="V56" i="30"/>
  <c r="D63" i="35"/>
  <c r="V63" i="30"/>
  <c r="D89" i="35"/>
  <c r="V89" i="35" s="1"/>
  <c r="V89" i="30"/>
  <c r="V85" i="35"/>
  <c r="D77" i="35"/>
  <c r="V77" i="30"/>
  <c r="D105" i="35"/>
  <c r="V105" i="30"/>
  <c r="V101" i="35"/>
  <c r="D97" i="35"/>
  <c r="V97" i="30"/>
  <c r="V93" i="30"/>
  <c r="D93" i="35"/>
  <c r="D109" i="35"/>
  <c r="V109" i="35" s="1"/>
  <c r="V109" i="30"/>
  <c r="E138" i="35"/>
  <c r="F138" i="35"/>
  <c r="F134" i="35"/>
  <c r="V25" i="30"/>
  <c r="G25" i="35"/>
  <c r="G129" i="35"/>
  <c r="G125" i="35"/>
  <c r="H135" i="35"/>
  <c r="I141" i="35"/>
  <c r="I129" i="35"/>
  <c r="I125" i="35"/>
  <c r="V5" i="30"/>
  <c r="V32" i="30"/>
  <c r="V36" i="30"/>
  <c r="V65" i="30"/>
  <c r="V91" i="30"/>
  <c r="V99" i="30"/>
  <c r="F135" i="35"/>
  <c r="V18" i="31"/>
  <c r="G18" i="35"/>
  <c r="Y18" i="35" s="1"/>
  <c r="D49" i="35"/>
  <c r="G38" i="35"/>
  <c r="V38" i="35" s="1"/>
  <c r="J141" i="32"/>
  <c r="N139" i="32"/>
  <c r="J136" i="32"/>
  <c r="F133" i="32"/>
  <c r="B130" i="32"/>
  <c r="R126" i="32"/>
  <c r="O124" i="32"/>
  <c r="S123" i="32"/>
  <c r="C123" i="32"/>
  <c r="G122" i="32"/>
  <c r="F141" i="32"/>
  <c r="F137" i="32"/>
  <c r="J132" i="32"/>
  <c r="J128" i="32"/>
  <c r="S124" i="32"/>
  <c r="O123" i="32"/>
  <c r="O122" i="32"/>
  <c r="R138" i="32"/>
  <c r="R134" i="32"/>
  <c r="R130" i="32"/>
  <c r="B126" i="32"/>
  <c r="G124" i="32"/>
  <c r="G123" i="32"/>
  <c r="C122" i="32"/>
  <c r="C124" i="32"/>
  <c r="F129" i="32"/>
  <c r="B138" i="32"/>
  <c r="V109" i="32"/>
  <c r="V89" i="32"/>
  <c r="V77" i="32"/>
  <c r="V65" i="32"/>
  <c r="V61" i="32"/>
  <c r="V57" i="32"/>
  <c r="V49" i="32"/>
  <c r="V41" i="32"/>
  <c r="V37" i="32"/>
  <c r="V33" i="32"/>
  <c r="V29" i="32"/>
  <c r="V21" i="32"/>
  <c r="V17" i="32"/>
  <c r="V5" i="32"/>
  <c r="V104" i="32"/>
  <c r="V96" i="32"/>
  <c r="V84" i="32"/>
  <c r="V76" i="32"/>
  <c r="V48" i="32"/>
  <c r="V16" i="32"/>
  <c r="V8" i="32"/>
  <c r="F132" i="35"/>
  <c r="G124" i="35"/>
  <c r="H113" i="35"/>
  <c r="V113" i="35" s="1"/>
  <c r="H109" i="35"/>
  <c r="H105" i="35"/>
  <c r="H97" i="35"/>
  <c r="H115" i="35" s="1"/>
  <c r="H93" i="35"/>
  <c r="H85" i="35"/>
  <c r="H81" i="35"/>
  <c r="V81" i="35" s="1"/>
  <c r="H77" i="35"/>
  <c r="H128" i="35" s="1"/>
  <c r="H73" i="35"/>
  <c r="H124" i="35" s="1"/>
  <c r="H65" i="35"/>
  <c r="V65" i="35" s="1"/>
  <c r="H61" i="35"/>
  <c r="H57" i="35"/>
  <c r="H131" i="35" s="1"/>
  <c r="H53" i="35"/>
  <c r="V53" i="35" s="1"/>
  <c r="H49" i="35"/>
  <c r="H45" i="35"/>
  <c r="H142" i="35" s="1"/>
  <c r="H41" i="35"/>
  <c r="H37" i="35"/>
  <c r="H33" i="35"/>
  <c r="H29" i="35"/>
  <c r="H25" i="35"/>
  <c r="V25" i="35" s="1"/>
  <c r="H21" i="35"/>
  <c r="H17" i="35"/>
  <c r="H13" i="35"/>
  <c r="H9" i="35"/>
  <c r="H129" i="35" s="1"/>
  <c r="H5" i="35"/>
  <c r="Y5" i="35" s="1"/>
  <c r="I111" i="35"/>
  <c r="I103" i="35"/>
  <c r="I99" i="35"/>
  <c r="I95" i="35"/>
  <c r="I87" i="35"/>
  <c r="I83" i="35"/>
  <c r="I75" i="35"/>
  <c r="I71" i="35"/>
  <c r="I67" i="35"/>
  <c r="I63" i="35"/>
  <c r="I137" i="35" s="1"/>
  <c r="I59" i="35"/>
  <c r="I55" i="35"/>
  <c r="I51" i="35"/>
  <c r="I47" i="35"/>
  <c r="I43" i="35"/>
  <c r="V43" i="35" s="1"/>
  <c r="I39" i="35"/>
  <c r="I35" i="35"/>
  <c r="I132" i="35" s="1"/>
  <c r="I31" i="35"/>
  <c r="I19" i="35"/>
  <c r="I139" i="35" s="1"/>
  <c r="I15" i="35"/>
  <c r="I11" i="35"/>
  <c r="I7" i="35"/>
  <c r="K122" i="32"/>
  <c r="K124" i="32"/>
  <c r="N131" i="32"/>
  <c r="J140" i="32"/>
  <c r="V100" i="32"/>
  <c r="V88" i="32"/>
  <c r="V80" i="32"/>
  <c r="V72" i="32"/>
  <c r="V52" i="32"/>
  <c r="V44" i="32"/>
  <c r="V12" i="32"/>
  <c r="V4" i="32"/>
  <c r="H18" i="35"/>
  <c r="H14" i="35"/>
  <c r="H134" i="35" s="1"/>
  <c r="H10" i="35"/>
  <c r="H6" i="35"/>
  <c r="I112" i="35"/>
  <c r="I108" i="35"/>
  <c r="I104" i="35"/>
  <c r="I100" i="35"/>
  <c r="I96" i="35"/>
  <c r="I88" i="35"/>
  <c r="I84" i="35"/>
  <c r="I80" i="35"/>
  <c r="I76" i="35"/>
  <c r="I72" i="35"/>
  <c r="I64" i="35"/>
  <c r="I60" i="35"/>
  <c r="I56" i="35"/>
  <c r="I130" i="35" s="1"/>
  <c r="I52" i="35"/>
  <c r="I48" i="35"/>
  <c r="I44" i="35"/>
  <c r="I36" i="35"/>
  <c r="I133" i="35" s="1"/>
  <c r="I32" i="35"/>
  <c r="I28" i="35"/>
  <c r="I20" i="35"/>
  <c r="I16" i="35"/>
  <c r="I136" i="35" s="1"/>
  <c r="I8" i="35"/>
  <c r="V82" i="30"/>
  <c r="V78" i="30"/>
  <c r="V74" i="30"/>
  <c r="V90" i="30"/>
  <c r="V86" i="30"/>
  <c r="V113" i="33"/>
  <c r="V105" i="33"/>
  <c r="V101" i="33"/>
  <c r="V77" i="33"/>
  <c r="V65" i="33"/>
  <c r="V49" i="33"/>
  <c r="V41" i="33"/>
  <c r="V21" i="33"/>
  <c r="V5" i="33"/>
  <c r="V108" i="33"/>
  <c r="V96" i="33"/>
  <c r="V88" i="33"/>
  <c r="V72" i="33"/>
  <c r="V60" i="33"/>
  <c r="V36" i="33"/>
  <c r="V16" i="33"/>
  <c r="D27" i="35"/>
  <c r="D46" i="35" s="1"/>
  <c r="D50" i="35"/>
  <c r="V50" i="35" s="1"/>
  <c r="V46" i="30"/>
  <c r="D68" i="35"/>
  <c r="D64" i="35"/>
  <c r="V64" i="35" s="1"/>
  <c r="V70" i="30"/>
  <c r="D102" i="35"/>
  <c r="D98" i="35"/>
  <c r="V98" i="35" s="1"/>
  <c r="V94" i="30"/>
  <c r="D94" i="35"/>
  <c r="D114" i="35"/>
  <c r="D110" i="35"/>
  <c r="D106" i="35"/>
  <c r="E19" i="35"/>
  <c r="E139" i="35" s="1"/>
  <c r="E11" i="35"/>
  <c r="E112" i="35"/>
  <c r="E100" i="35"/>
  <c r="E96" i="35"/>
  <c r="E124" i="35" s="1"/>
  <c r="E88" i="35"/>
  <c r="E84" i="35"/>
  <c r="E72" i="35"/>
  <c r="E92" i="35" s="1"/>
  <c r="E68" i="35"/>
  <c r="E142" i="35" s="1"/>
  <c r="E64" i="35"/>
  <c r="E60" i="35"/>
  <c r="E134" i="35" s="1"/>
  <c r="E56" i="35"/>
  <c r="E130" i="35" s="1"/>
  <c r="E52" i="35"/>
  <c r="E69" i="35" s="1"/>
  <c r="E48" i="35"/>
  <c r="E40" i="35"/>
  <c r="E36" i="35"/>
  <c r="V36" i="35" s="1"/>
  <c r="E28" i="35"/>
  <c r="E125" i="35" s="1"/>
  <c r="F107" i="35"/>
  <c r="V107" i="35" s="1"/>
  <c r="F103" i="35"/>
  <c r="F95" i="35"/>
  <c r="F115" i="35" s="1"/>
  <c r="F91" i="35"/>
  <c r="F142" i="35" s="1"/>
  <c r="F87" i="35"/>
  <c r="V87" i="35" s="1"/>
  <c r="F79" i="35"/>
  <c r="F130" i="35" s="1"/>
  <c r="F75" i="35"/>
  <c r="F126" i="35" s="1"/>
  <c r="F71" i="35"/>
  <c r="V71" i="35" s="1"/>
  <c r="F67" i="35"/>
  <c r="V67" i="35" s="1"/>
  <c r="F63" i="35"/>
  <c r="F137" i="35" s="1"/>
  <c r="F59" i="35"/>
  <c r="F133" i="35" s="1"/>
  <c r="F55" i="35"/>
  <c r="F129" i="35" s="1"/>
  <c r="F51" i="35"/>
  <c r="F69" i="35" s="1"/>
  <c r="F47" i="35"/>
  <c r="F39" i="35"/>
  <c r="F136" i="35" s="1"/>
  <c r="F31" i="35"/>
  <c r="F46" i="35" s="1"/>
  <c r="F19" i="35"/>
  <c r="F139" i="35" s="1"/>
  <c r="F11" i="35"/>
  <c r="F131" i="35" s="1"/>
  <c r="F7" i="35"/>
  <c r="F127" i="35" s="1"/>
  <c r="G114" i="35"/>
  <c r="V114" i="35" s="1"/>
  <c r="G110" i="35"/>
  <c r="G106" i="35"/>
  <c r="G102" i="35"/>
  <c r="V102" i="35" s="1"/>
  <c r="G98" i="35"/>
  <c r="G115" i="35" s="1"/>
  <c r="G94" i="35"/>
  <c r="G90" i="35"/>
  <c r="V90" i="35" s="1"/>
  <c r="G86" i="35"/>
  <c r="V86" i="35" s="1"/>
  <c r="G82" i="35"/>
  <c r="G133" i="35" s="1"/>
  <c r="G70" i="35"/>
  <c r="G66" i="35"/>
  <c r="G140" i="35" s="1"/>
  <c r="G62" i="35"/>
  <c r="G136" i="35" s="1"/>
  <c r="G58" i="35"/>
  <c r="G132" i="35" s="1"/>
  <c r="G54" i="35"/>
  <c r="G50" i="35"/>
  <c r="G42" i="35"/>
  <c r="G139" i="35" s="1"/>
  <c r="G34" i="35"/>
  <c r="V34" i="35" s="1"/>
  <c r="G30" i="35"/>
  <c r="G127" i="35" s="1"/>
  <c r="G26" i="35"/>
  <c r="G22" i="35"/>
  <c r="G14" i="35"/>
  <c r="G134" i="35" s="1"/>
  <c r="G10" i="35"/>
  <c r="H112" i="35"/>
  <c r="H104" i="35"/>
  <c r="H100" i="35"/>
  <c r="H96" i="35"/>
  <c r="H84" i="35"/>
  <c r="H76" i="35"/>
  <c r="H68" i="35"/>
  <c r="H64" i="35"/>
  <c r="H60" i="35"/>
  <c r="H56" i="35"/>
  <c r="H52" i="35"/>
  <c r="H48" i="35"/>
  <c r="H44" i="35"/>
  <c r="H40" i="35"/>
  <c r="H36" i="35"/>
  <c r="H46" i="35" s="1"/>
  <c r="H32" i="35"/>
  <c r="H28" i="35"/>
  <c r="H24" i="35"/>
  <c r="H20" i="35"/>
  <c r="H140" i="35" s="1"/>
  <c r="H16" i="35"/>
  <c r="H136" i="35" s="1"/>
  <c r="H12" i="35"/>
  <c r="I114" i="35"/>
  <c r="I110" i="35"/>
  <c r="I106" i="35"/>
  <c r="I98" i="35"/>
  <c r="I94" i="35"/>
  <c r="I86" i="35"/>
  <c r="I82" i="35"/>
  <c r="I78" i="35"/>
  <c r="I74" i="35"/>
  <c r="I70" i="35"/>
  <c r="I66" i="35"/>
  <c r="I58" i="35"/>
  <c r="I54" i="35"/>
  <c r="I50" i="35"/>
  <c r="I124" i="35" s="1"/>
  <c r="I42" i="35"/>
  <c r="I38" i="35"/>
  <c r="I34" i="35"/>
  <c r="I30" i="35"/>
  <c r="I26" i="35"/>
  <c r="I22" i="35"/>
  <c r="I18" i="35"/>
  <c r="I14" i="35"/>
  <c r="I134" i="35" s="1"/>
  <c r="I6" i="35"/>
  <c r="V50" i="30"/>
  <c r="V69" i="31"/>
  <c r="V92" i="31"/>
  <c r="V48" i="31"/>
  <c r="V24" i="31"/>
  <c r="V47" i="31"/>
  <c r="V70" i="31"/>
  <c r="V112" i="32"/>
  <c r="V68" i="32"/>
  <c r="V56" i="32"/>
  <c r="V102" i="32"/>
  <c r="V90" i="32"/>
  <c r="V86" i="32"/>
  <c r="V74" i="32"/>
  <c r="V58" i="32"/>
  <c r="V54" i="32"/>
  <c r="V42" i="32"/>
  <c r="V38" i="32"/>
  <c r="V26" i="32"/>
  <c r="V18" i="32"/>
  <c r="V14" i="32"/>
  <c r="V71" i="33"/>
  <c r="V94" i="33"/>
  <c r="V46" i="33"/>
  <c r="V93" i="33"/>
  <c r="V69" i="33"/>
  <c r="V25" i="33"/>
  <c r="V48" i="33"/>
  <c r="D70" i="35"/>
  <c r="V70" i="35" s="1"/>
  <c r="V74" i="31"/>
  <c r="V3" i="32"/>
  <c r="O122" i="33"/>
  <c r="K123" i="33"/>
  <c r="G124" i="33"/>
  <c r="F125" i="33"/>
  <c r="J128" i="33"/>
  <c r="N131" i="33"/>
  <c r="R134" i="33"/>
  <c r="B138" i="33"/>
  <c r="F141" i="33"/>
  <c r="V112" i="33"/>
  <c r="V91" i="35"/>
  <c r="V111" i="35"/>
  <c r="V103" i="35"/>
  <c r="V99" i="35"/>
  <c r="V83" i="35"/>
  <c r="V79" i="35"/>
  <c r="V63" i="35"/>
  <c r="V55" i="35"/>
  <c r="V51" i="35"/>
  <c r="V35" i="35"/>
  <c r="V15" i="35"/>
  <c r="V11" i="35"/>
  <c r="V59" i="35"/>
  <c r="V58" i="35"/>
  <c r="V78" i="35"/>
  <c r="V30" i="35"/>
  <c r="V74" i="35"/>
  <c r="V94" i="35"/>
  <c r="V51" i="33"/>
  <c r="V111" i="33"/>
  <c r="V103" i="33"/>
  <c r="V99" i="33"/>
  <c r="V95" i="33"/>
  <c r="V67" i="33"/>
  <c r="V63" i="33"/>
  <c r="V59" i="33"/>
  <c r="V55" i="33"/>
  <c r="V47" i="33"/>
  <c r="V43" i="33"/>
  <c r="V39" i="33"/>
  <c r="V35" i="33"/>
  <c r="V31" i="33"/>
  <c r="V27" i="33"/>
  <c r="V23" i="33"/>
  <c r="V15" i="33"/>
  <c r="V7" i="33"/>
  <c r="V107" i="33"/>
  <c r="V91" i="33"/>
  <c r="V75" i="33"/>
  <c r="V19" i="33"/>
  <c r="V11" i="33"/>
  <c r="V109" i="33"/>
  <c r="V83" i="33"/>
  <c r="V79" i="33"/>
  <c r="V87" i="33"/>
  <c r="D122" i="33"/>
  <c r="H122" i="33"/>
  <c r="L122" i="33"/>
  <c r="P122" i="33"/>
  <c r="T122" i="33"/>
  <c r="D123" i="33"/>
  <c r="H123" i="33"/>
  <c r="L123" i="33"/>
  <c r="P123" i="33"/>
  <c r="T123" i="33"/>
  <c r="D124" i="33"/>
  <c r="H124" i="33"/>
  <c r="L124" i="33"/>
  <c r="P124" i="33"/>
  <c r="T124" i="33"/>
  <c r="J125" i="33"/>
  <c r="F126" i="33"/>
  <c r="B127" i="33"/>
  <c r="R127" i="33"/>
  <c r="N128" i="33"/>
  <c r="J129" i="33"/>
  <c r="F130" i="33"/>
  <c r="B131" i="33"/>
  <c r="R131" i="33"/>
  <c r="N132" i="33"/>
  <c r="J133" i="33"/>
  <c r="F134" i="33"/>
  <c r="B135" i="33"/>
  <c r="R135" i="33"/>
  <c r="N136" i="33"/>
  <c r="J137" i="33"/>
  <c r="F138" i="33"/>
  <c r="B139" i="33"/>
  <c r="R139" i="33"/>
  <c r="N140" i="33"/>
  <c r="U141" i="33"/>
  <c r="Q141" i="33"/>
  <c r="M141" i="33"/>
  <c r="I141" i="33"/>
  <c r="E141" i="33"/>
  <c r="U140" i="33"/>
  <c r="Q140" i="33"/>
  <c r="M140" i="33"/>
  <c r="I140" i="33"/>
  <c r="E140" i="33"/>
  <c r="U139" i="33"/>
  <c r="Q139" i="33"/>
  <c r="M139" i="33"/>
  <c r="I139" i="33"/>
  <c r="E139" i="33"/>
  <c r="U138" i="33"/>
  <c r="Q138" i="33"/>
  <c r="M138" i="33"/>
  <c r="I138" i="33"/>
  <c r="E138" i="33"/>
  <c r="U137" i="33"/>
  <c r="Q137" i="33"/>
  <c r="M137" i="33"/>
  <c r="I137" i="33"/>
  <c r="E137" i="33"/>
  <c r="U136" i="33"/>
  <c r="Q136" i="33"/>
  <c r="M136" i="33"/>
  <c r="I136" i="33"/>
  <c r="E136" i="33"/>
  <c r="U135" i="33"/>
  <c r="Q135" i="33"/>
  <c r="M135" i="33"/>
  <c r="I135" i="33"/>
  <c r="E135" i="33"/>
  <c r="U134" i="33"/>
  <c r="Q134" i="33"/>
  <c r="M134" i="33"/>
  <c r="I134" i="33"/>
  <c r="E134" i="33"/>
  <c r="U133" i="33"/>
  <c r="Q133" i="33"/>
  <c r="M133" i="33"/>
  <c r="I133" i="33"/>
  <c r="E133" i="33"/>
  <c r="U132" i="33"/>
  <c r="Q132" i="33"/>
  <c r="M132" i="33"/>
  <c r="I132" i="33"/>
  <c r="E132" i="33"/>
  <c r="U131" i="33"/>
  <c r="Q131" i="33"/>
  <c r="M131" i="33"/>
  <c r="I131" i="33"/>
  <c r="E131" i="33"/>
  <c r="U130" i="33"/>
  <c r="Q130" i="33"/>
  <c r="M130" i="33"/>
  <c r="I130" i="33"/>
  <c r="E130" i="33"/>
  <c r="U129" i="33"/>
  <c r="Q129" i="33"/>
  <c r="M129" i="33"/>
  <c r="I129" i="33"/>
  <c r="E129" i="33"/>
  <c r="U128" i="33"/>
  <c r="Q128" i="33"/>
  <c r="M128" i="33"/>
  <c r="I128" i="33"/>
  <c r="E128" i="33"/>
  <c r="U127" i="33"/>
  <c r="Q127" i="33"/>
  <c r="M127" i="33"/>
  <c r="I127" i="33"/>
  <c r="E127" i="33"/>
  <c r="U126" i="33"/>
  <c r="Q126" i="33"/>
  <c r="M126" i="33"/>
  <c r="I126" i="33"/>
  <c r="E126" i="33"/>
  <c r="U125" i="33"/>
  <c r="Q125" i="33"/>
  <c r="M125" i="33"/>
  <c r="I125" i="33"/>
  <c r="E125" i="33"/>
  <c r="T141" i="33"/>
  <c r="P141" i="33"/>
  <c r="L141" i="33"/>
  <c r="H141" i="33"/>
  <c r="D141" i="33"/>
  <c r="T140" i="33"/>
  <c r="P140" i="33"/>
  <c r="L140" i="33"/>
  <c r="H140" i="33"/>
  <c r="D140" i="33"/>
  <c r="T139" i="33"/>
  <c r="P139" i="33"/>
  <c r="L139" i="33"/>
  <c r="H139" i="33"/>
  <c r="D139" i="33"/>
  <c r="T138" i="33"/>
  <c r="P138" i="33"/>
  <c r="L138" i="33"/>
  <c r="H138" i="33"/>
  <c r="D138" i="33"/>
  <c r="T137" i="33"/>
  <c r="P137" i="33"/>
  <c r="L137" i="33"/>
  <c r="H137" i="33"/>
  <c r="D137" i="33"/>
  <c r="T136" i="33"/>
  <c r="P136" i="33"/>
  <c r="L136" i="33"/>
  <c r="H136" i="33"/>
  <c r="D136" i="33"/>
  <c r="T135" i="33"/>
  <c r="P135" i="33"/>
  <c r="L135" i="33"/>
  <c r="H135" i="33"/>
  <c r="D135" i="33"/>
  <c r="T134" i="33"/>
  <c r="P134" i="33"/>
  <c r="L134" i="33"/>
  <c r="H134" i="33"/>
  <c r="D134" i="33"/>
  <c r="T133" i="33"/>
  <c r="P133" i="33"/>
  <c r="L133" i="33"/>
  <c r="H133" i="33"/>
  <c r="D133" i="33"/>
  <c r="T132" i="33"/>
  <c r="P132" i="33"/>
  <c r="L132" i="33"/>
  <c r="H132" i="33"/>
  <c r="D132" i="33"/>
  <c r="T131" i="33"/>
  <c r="P131" i="33"/>
  <c r="L131" i="33"/>
  <c r="H131" i="33"/>
  <c r="D131" i="33"/>
  <c r="T130" i="33"/>
  <c r="P130" i="33"/>
  <c r="L130" i="33"/>
  <c r="H130" i="33"/>
  <c r="D130" i="33"/>
  <c r="T129" i="33"/>
  <c r="P129" i="33"/>
  <c r="L129" i="33"/>
  <c r="H129" i="33"/>
  <c r="D129" i="33"/>
  <c r="T128" i="33"/>
  <c r="P128" i="33"/>
  <c r="L128" i="33"/>
  <c r="H128" i="33"/>
  <c r="D128" i="33"/>
  <c r="T127" i="33"/>
  <c r="P127" i="33"/>
  <c r="L127" i="33"/>
  <c r="H127" i="33"/>
  <c r="D127" i="33"/>
  <c r="T126" i="33"/>
  <c r="P126" i="33"/>
  <c r="L126" i="33"/>
  <c r="H126" i="33"/>
  <c r="D126" i="33"/>
  <c r="T125" i="33"/>
  <c r="P125" i="33"/>
  <c r="L125" i="33"/>
  <c r="H125" i="33"/>
  <c r="D125" i="33"/>
  <c r="S141" i="33"/>
  <c r="O141" i="33"/>
  <c r="K141" i="33"/>
  <c r="G141" i="33"/>
  <c r="C141" i="33"/>
  <c r="S140" i="33"/>
  <c r="O140" i="33"/>
  <c r="K140" i="33"/>
  <c r="G140" i="33"/>
  <c r="C140" i="33"/>
  <c r="S139" i="33"/>
  <c r="O139" i="33"/>
  <c r="K139" i="33"/>
  <c r="G139" i="33"/>
  <c r="C139" i="33"/>
  <c r="S138" i="33"/>
  <c r="O138" i="33"/>
  <c r="K138" i="33"/>
  <c r="G138" i="33"/>
  <c r="C138" i="33"/>
  <c r="S137" i="33"/>
  <c r="O137" i="33"/>
  <c r="K137" i="33"/>
  <c r="G137" i="33"/>
  <c r="C137" i="33"/>
  <c r="S136" i="33"/>
  <c r="O136" i="33"/>
  <c r="K136" i="33"/>
  <c r="G136" i="33"/>
  <c r="C136" i="33"/>
  <c r="S135" i="33"/>
  <c r="O135" i="33"/>
  <c r="K135" i="33"/>
  <c r="G135" i="33"/>
  <c r="C135" i="33"/>
  <c r="S134" i="33"/>
  <c r="O134" i="33"/>
  <c r="K134" i="33"/>
  <c r="G134" i="33"/>
  <c r="C134" i="33"/>
  <c r="S133" i="33"/>
  <c r="O133" i="33"/>
  <c r="K133" i="33"/>
  <c r="G133" i="33"/>
  <c r="C133" i="33"/>
  <c r="S132" i="33"/>
  <c r="O132" i="33"/>
  <c r="K132" i="33"/>
  <c r="G132" i="33"/>
  <c r="C132" i="33"/>
  <c r="S131" i="33"/>
  <c r="O131" i="33"/>
  <c r="K131" i="33"/>
  <c r="G131" i="33"/>
  <c r="C131" i="33"/>
  <c r="S130" i="33"/>
  <c r="O130" i="33"/>
  <c r="K130" i="33"/>
  <c r="G130" i="33"/>
  <c r="C130" i="33"/>
  <c r="S129" i="33"/>
  <c r="O129" i="33"/>
  <c r="K129" i="33"/>
  <c r="G129" i="33"/>
  <c r="C129" i="33"/>
  <c r="S128" i="33"/>
  <c r="O128" i="33"/>
  <c r="K128" i="33"/>
  <c r="G128" i="33"/>
  <c r="C128" i="33"/>
  <c r="S127" i="33"/>
  <c r="O127" i="33"/>
  <c r="K127" i="33"/>
  <c r="G127" i="33"/>
  <c r="C127" i="33"/>
  <c r="S126" i="33"/>
  <c r="O126" i="33"/>
  <c r="K126" i="33"/>
  <c r="G126" i="33"/>
  <c r="C126" i="33"/>
  <c r="S125" i="33"/>
  <c r="O125" i="33"/>
  <c r="K125" i="33"/>
  <c r="G125" i="33"/>
  <c r="C125" i="33"/>
  <c r="E122" i="33"/>
  <c r="I122" i="33"/>
  <c r="M122" i="33"/>
  <c r="Q122" i="33"/>
  <c r="U122" i="33"/>
  <c r="E123" i="33"/>
  <c r="I123" i="33"/>
  <c r="M123" i="33"/>
  <c r="Q123" i="33"/>
  <c r="U123" i="33"/>
  <c r="E124" i="33"/>
  <c r="I124" i="33"/>
  <c r="M124" i="33"/>
  <c r="Q124" i="33"/>
  <c r="U124" i="33"/>
  <c r="N125" i="33"/>
  <c r="J126" i="33"/>
  <c r="F127" i="33"/>
  <c r="B128" i="33"/>
  <c r="R128" i="33"/>
  <c r="N129" i="33"/>
  <c r="J130" i="33"/>
  <c r="F131" i="33"/>
  <c r="B132" i="33"/>
  <c r="R132" i="33"/>
  <c r="N133" i="33"/>
  <c r="J134" i="33"/>
  <c r="F135" i="33"/>
  <c r="B136" i="33"/>
  <c r="R136" i="33"/>
  <c r="N137" i="33"/>
  <c r="J138" i="33"/>
  <c r="F139" i="33"/>
  <c r="B140" i="33"/>
  <c r="R140" i="33"/>
  <c r="N141" i="33"/>
  <c r="B122" i="33"/>
  <c r="F122" i="33"/>
  <c r="J122" i="33"/>
  <c r="N122" i="33"/>
  <c r="R122" i="33"/>
  <c r="B123" i="33"/>
  <c r="F123" i="33"/>
  <c r="J123" i="33"/>
  <c r="N123" i="33"/>
  <c r="R123" i="33"/>
  <c r="B124" i="33"/>
  <c r="F124" i="33"/>
  <c r="J124" i="33"/>
  <c r="N124" i="33"/>
  <c r="R124" i="33"/>
  <c r="B125" i="33"/>
  <c r="R125" i="33"/>
  <c r="N126" i="33"/>
  <c r="J127" i="33"/>
  <c r="F128" i="33"/>
  <c r="B129" i="33"/>
  <c r="R129" i="33"/>
  <c r="N130" i="33"/>
  <c r="J131" i="33"/>
  <c r="F132" i="33"/>
  <c r="B133" i="33"/>
  <c r="R133" i="33"/>
  <c r="N134" i="33"/>
  <c r="J135" i="33"/>
  <c r="F136" i="33"/>
  <c r="B137" i="33"/>
  <c r="R137" i="33"/>
  <c r="N138" i="33"/>
  <c r="J139" i="33"/>
  <c r="F140" i="33"/>
  <c r="B141" i="33"/>
  <c r="R141" i="33"/>
  <c r="V19" i="32"/>
  <c r="V111" i="32"/>
  <c r="V103" i="32"/>
  <c r="V99" i="32"/>
  <c r="V95" i="32"/>
  <c r="V47" i="32"/>
  <c r="V23" i="32"/>
  <c r="V15" i="32"/>
  <c r="V7" i="32"/>
  <c r="V107" i="32"/>
  <c r="V11" i="32"/>
  <c r="V105" i="32"/>
  <c r="V113" i="32"/>
  <c r="V79" i="32"/>
  <c r="V87" i="32"/>
  <c r="V27" i="32"/>
  <c r="V35" i="32"/>
  <c r="V43" i="32"/>
  <c r="V71" i="32"/>
  <c r="V51" i="32"/>
  <c r="V59" i="32"/>
  <c r="V67" i="32"/>
  <c r="V31" i="32"/>
  <c r="V39" i="32"/>
  <c r="V75" i="32"/>
  <c r="V83" i="32"/>
  <c r="V91" i="32"/>
  <c r="V55" i="32"/>
  <c r="V63" i="32"/>
  <c r="D122" i="32"/>
  <c r="H122" i="32"/>
  <c r="L122" i="32"/>
  <c r="P122" i="32"/>
  <c r="T122" i="32"/>
  <c r="D123" i="32"/>
  <c r="H123" i="32"/>
  <c r="L123" i="32"/>
  <c r="P123" i="32"/>
  <c r="T123" i="32"/>
  <c r="D124" i="32"/>
  <c r="H124" i="32"/>
  <c r="L124" i="32"/>
  <c r="P124" i="32"/>
  <c r="T124" i="32"/>
  <c r="J125" i="32"/>
  <c r="F126" i="32"/>
  <c r="B127" i="32"/>
  <c r="R127" i="32"/>
  <c r="N128" i="32"/>
  <c r="J129" i="32"/>
  <c r="F130" i="32"/>
  <c r="B131" i="32"/>
  <c r="R131" i="32"/>
  <c r="N132" i="32"/>
  <c r="J133" i="32"/>
  <c r="F134" i="32"/>
  <c r="B135" i="32"/>
  <c r="R135" i="32"/>
  <c r="N136" i="32"/>
  <c r="J137" i="32"/>
  <c r="F138" i="32"/>
  <c r="B139" i="32"/>
  <c r="R139" i="32"/>
  <c r="N140" i="32"/>
  <c r="U141" i="32"/>
  <c r="Q141" i="32"/>
  <c r="M141" i="32"/>
  <c r="I141" i="32"/>
  <c r="E141" i="32"/>
  <c r="U140" i="32"/>
  <c r="Q140" i="32"/>
  <c r="M140" i="32"/>
  <c r="I140" i="32"/>
  <c r="E140" i="32"/>
  <c r="U139" i="32"/>
  <c r="Q139" i="32"/>
  <c r="M139" i="32"/>
  <c r="I139" i="32"/>
  <c r="E139" i="32"/>
  <c r="U138" i="32"/>
  <c r="Q138" i="32"/>
  <c r="M138" i="32"/>
  <c r="I138" i="32"/>
  <c r="E138" i="32"/>
  <c r="U137" i="32"/>
  <c r="Q137" i="32"/>
  <c r="M137" i="32"/>
  <c r="I137" i="32"/>
  <c r="E137" i="32"/>
  <c r="U136" i="32"/>
  <c r="Q136" i="32"/>
  <c r="M136" i="32"/>
  <c r="I136" i="32"/>
  <c r="E136" i="32"/>
  <c r="U135" i="32"/>
  <c r="Q135" i="32"/>
  <c r="M135" i="32"/>
  <c r="I135" i="32"/>
  <c r="E135" i="32"/>
  <c r="U134" i="32"/>
  <c r="Q134" i="32"/>
  <c r="M134" i="32"/>
  <c r="I134" i="32"/>
  <c r="E134" i="32"/>
  <c r="U133" i="32"/>
  <c r="Q133" i="32"/>
  <c r="M133" i="32"/>
  <c r="I133" i="32"/>
  <c r="E133" i="32"/>
  <c r="U132" i="32"/>
  <c r="Q132" i="32"/>
  <c r="M132" i="32"/>
  <c r="I132" i="32"/>
  <c r="E132" i="32"/>
  <c r="U131" i="32"/>
  <c r="Q131" i="32"/>
  <c r="M131" i="32"/>
  <c r="I131" i="32"/>
  <c r="E131" i="32"/>
  <c r="U130" i="32"/>
  <c r="Q130" i="32"/>
  <c r="M130" i="32"/>
  <c r="I130" i="32"/>
  <c r="E130" i="32"/>
  <c r="U129" i="32"/>
  <c r="Q129" i="32"/>
  <c r="M129" i="32"/>
  <c r="I129" i="32"/>
  <c r="E129" i="32"/>
  <c r="U128" i="32"/>
  <c r="Q128" i="32"/>
  <c r="M128" i="32"/>
  <c r="I128" i="32"/>
  <c r="E128" i="32"/>
  <c r="U127" i="32"/>
  <c r="Q127" i="32"/>
  <c r="M127" i="32"/>
  <c r="I127" i="32"/>
  <c r="E127" i="32"/>
  <c r="U126" i="32"/>
  <c r="Q126" i="32"/>
  <c r="M126" i="32"/>
  <c r="I126" i="32"/>
  <c r="E126" i="32"/>
  <c r="U125" i="32"/>
  <c r="Q125" i="32"/>
  <c r="M125" i="32"/>
  <c r="I125" i="32"/>
  <c r="E125" i="32"/>
  <c r="T141" i="32"/>
  <c r="P141" i="32"/>
  <c r="L141" i="32"/>
  <c r="H141" i="32"/>
  <c r="D141" i="32"/>
  <c r="T140" i="32"/>
  <c r="P140" i="32"/>
  <c r="L140" i="32"/>
  <c r="H140" i="32"/>
  <c r="D140" i="32"/>
  <c r="T139" i="32"/>
  <c r="P139" i="32"/>
  <c r="L139" i="32"/>
  <c r="H139" i="32"/>
  <c r="D139" i="32"/>
  <c r="T138" i="32"/>
  <c r="P138" i="32"/>
  <c r="L138" i="32"/>
  <c r="H138" i="32"/>
  <c r="D138" i="32"/>
  <c r="T137" i="32"/>
  <c r="P137" i="32"/>
  <c r="L137" i="32"/>
  <c r="H137" i="32"/>
  <c r="D137" i="32"/>
  <c r="T136" i="32"/>
  <c r="P136" i="32"/>
  <c r="L136" i="32"/>
  <c r="H136" i="32"/>
  <c r="D136" i="32"/>
  <c r="T135" i="32"/>
  <c r="P135" i="32"/>
  <c r="L135" i="32"/>
  <c r="H135" i="32"/>
  <c r="D135" i="32"/>
  <c r="T134" i="32"/>
  <c r="P134" i="32"/>
  <c r="L134" i="32"/>
  <c r="H134" i="32"/>
  <c r="D134" i="32"/>
  <c r="T133" i="32"/>
  <c r="P133" i="32"/>
  <c r="L133" i="32"/>
  <c r="H133" i="32"/>
  <c r="D133" i="32"/>
  <c r="T132" i="32"/>
  <c r="P132" i="32"/>
  <c r="L132" i="32"/>
  <c r="H132" i="32"/>
  <c r="D132" i="32"/>
  <c r="T131" i="32"/>
  <c r="P131" i="32"/>
  <c r="L131" i="32"/>
  <c r="H131" i="32"/>
  <c r="D131" i="32"/>
  <c r="T130" i="32"/>
  <c r="P130" i="32"/>
  <c r="L130" i="32"/>
  <c r="H130" i="32"/>
  <c r="D130" i="32"/>
  <c r="T129" i="32"/>
  <c r="P129" i="32"/>
  <c r="L129" i="32"/>
  <c r="H129" i="32"/>
  <c r="D129" i="32"/>
  <c r="T128" i="32"/>
  <c r="P128" i="32"/>
  <c r="L128" i="32"/>
  <c r="H128" i="32"/>
  <c r="D128" i="32"/>
  <c r="T127" i="32"/>
  <c r="P127" i="32"/>
  <c r="L127" i="32"/>
  <c r="H127" i="32"/>
  <c r="D127" i="32"/>
  <c r="T126" i="32"/>
  <c r="P126" i="32"/>
  <c r="L126" i="32"/>
  <c r="H126" i="32"/>
  <c r="D126" i="32"/>
  <c r="T125" i="32"/>
  <c r="P125" i="32"/>
  <c r="L125" i="32"/>
  <c r="H125" i="32"/>
  <c r="D125" i="32"/>
  <c r="S141" i="32"/>
  <c r="O141" i="32"/>
  <c r="K141" i="32"/>
  <c r="G141" i="32"/>
  <c r="C141" i="32"/>
  <c r="S140" i="32"/>
  <c r="O140" i="32"/>
  <c r="K140" i="32"/>
  <c r="G140" i="32"/>
  <c r="C140" i="32"/>
  <c r="S139" i="32"/>
  <c r="O139" i="32"/>
  <c r="K139" i="32"/>
  <c r="G139" i="32"/>
  <c r="C139" i="32"/>
  <c r="S138" i="32"/>
  <c r="O138" i="32"/>
  <c r="K138" i="32"/>
  <c r="G138" i="32"/>
  <c r="C138" i="32"/>
  <c r="S137" i="32"/>
  <c r="O137" i="32"/>
  <c r="K137" i="32"/>
  <c r="G137" i="32"/>
  <c r="C137" i="32"/>
  <c r="S136" i="32"/>
  <c r="O136" i="32"/>
  <c r="K136" i="32"/>
  <c r="G136" i="32"/>
  <c r="C136" i="32"/>
  <c r="S135" i="32"/>
  <c r="O135" i="32"/>
  <c r="K135" i="32"/>
  <c r="G135" i="32"/>
  <c r="C135" i="32"/>
  <c r="S134" i="32"/>
  <c r="O134" i="32"/>
  <c r="K134" i="32"/>
  <c r="G134" i="32"/>
  <c r="C134" i="32"/>
  <c r="S133" i="32"/>
  <c r="O133" i="32"/>
  <c r="K133" i="32"/>
  <c r="G133" i="32"/>
  <c r="C133" i="32"/>
  <c r="S132" i="32"/>
  <c r="O132" i="32"/>
  <c r="K132" i="32"/>
  <c r="G132" i="32"/>
  <c r="C132" i="32"/>
  <c r="S131" i="32"/>
  <c r="O131" i="32"/>
  <c r="K131" i="32"/>
  <c r="G131" i="32"/>
  <c r="C131" i="32"/>
  <c r="S130" i="32"/>
  <c r="O130" i="32"/>
  <c r="K130" i="32"/>
  <c r="G130" i="32"/>
  <c r="C130" i="32"/>
  <c r="S129" i="32"/>
  <c r="O129" i="32"/>
  <c r="K129" i="32"/>
  <c r="G129" i="32"/>
  <c r="C129" i="32"/>
  <c r="S128" i="32"/>
  <c r="O128" i="32"/>
  <c r="K128" i="32"/>
  <c r="G128" i="32"/>
  <c r="C128" i="32"/>
  <c r="S127" i="32"/>
  <c r="O127" i="32"/>
  <c r="K127" i="32"/>
  <c r="G127" i="32"/>
  <c r="C127" i="32"/>
  <c r="S126" i="32"/>
  <c r="O126" i="32"/>
  <c r="K126" i="32"/>
  <c r="G126" i="32"/>
  <c r="C126" i="32"/>
  <c r="S125" i="32"/>
  <c r="O125" i="32"/>
  <c r="K125" i="32"/>
  <c r="G125" i="32"/>
  <c r="C125" i="32"/>
  <c r="E122" i="32"/>
  <c r="I122" i="32"/>
  <c r="M122" i="32"/>
  <c r="Q122" i="32"/>
  <c r="U122" i="32"/>
  <c r="E123" i="32"/>
  <c r="I123" i="32"/>
  <c r="M123" i="32"/>
  <c r="Q123" i="32"/>
  <c r="U123" i="32"/>
  <c r="E124" i="32"/>
  <c r="I124" i="32"/>
  <c r="M124" i="32"/>
  <c r="Q124" i="32"/>
  <c r="U124" i="32"/>
  <c r="N125" i="32"/>
  <c r="J126" i="32"/>
  <c r="F127" i="32"/>
  <c r="B128" i="32"/>
  <c r="R128" i="32"/>
  <c r="N129" i="32"/>
  <c r="J130" i="32"/>
  <c r="F131" i="32"/>
  <c r="B132" i="32"/>
  <c r="R132" i="32"/>
  <c r="N133" i="32"/>
  <c r="J134" i="32"/>
  <c r="F135" i="32"/>
  <c r="B136" i="32"/>
  <c r="R136" i="32"/>
  <c r="N137" i="32"/>
  <c r="J138" i="32"/>
  <c r="F139" i="32"/>
  <c r="B140" i="32"/>
  <c r="R140" i="32"/>
  <c r="N141" i="32"/>
  <c r="B122" i="32"/>
  <c r="F122" i="32"/>
  <c r="J122" i="32"/>
  <c r="N122" i="32"/>
  <c r="R122" i="32"/>
  <c r="B123" i="32"/>
  <c r="F123" i="32"/>
  <c r="J123" i="32"/>
  <c r="N123" i="32"/>
  <c r="R123" i="32"/>
  <c r="B124" i="32"/>
  <c r="F124" i="32"/>
  <c r="J124" i="32"/>
  <c r="N124" i="32"/>
  <c r="R124" i="32"/>
  <c r="B125" i="32"/>
  <c r="R125" i="32"/>
  <c r="N126" i="32"/>
  <c r="J127" i="32"/>
  <c r="F128" i="32"/>
  <c r="B129" i="32"/>
  <c r="R129" i="32"/>
  <c r="N130" i="32"/>
  <c r="J131" i="32"/>
  <c r="F132" i="32"/>
  <c r="B133" i="32"/>
  <c r="R133" i="32"/>
  <c r="N134" i="32"/>
  <c r="J135" i="32"/>
  <c r="F136" i="32"/>
  <c r="B137" i="32"/>
  <c r="R137" i="32"/>
  <c r="N138" i="32"/>
  <c r="J139" i="32"/>
  <c r="F140" i="32"/>
  <c r="B141" i="32"/>
  <c r="R141" i="32"/>
  <c r="V82" i="31"/>
  <c r="V55" i="31"/>
  <c r="V27" i="31"/>
  <c r="V114" i="31"/>
  <c r="V106" i="31"/>
  <c r="V98" i="31"/>
  <c r="V90" i="31"/>
  <c r="V78" i="31"/>
  <c r="V43" i="31"/>
  <c r="V110" i="31"/>
  <c r="V102" i="31"/>
  <c r="V94" i="31"/>
  <c r="V86" i="31"/>
  <c r="V113" i="31"/>
  <c r="V105" i="31"/>
  <c r="V97" i="31"/>
  <c r="V107" i="31"/>
  <c r="V99" i="31"/>
  <c r="V91" i="31"/>
  <c r="V83" i="31"/>
  <c r="V75" i="31"/>
  <c r="V67" i="31"/>
  <c r="V59" i="31"/>
  <c r="V51" i="31"/>
  <c r="V111" i="31"/>
  <c r="V103" i="31"/>
  <c r="V95" i="31"/>
  <c r="V87" i="31"/>
  <c r="V79" i="31"/>
  <c r="V71" i="31"/>
  <c r="V63" i="31"/>
  <c r="V39" i="31"/>
  <c r="V35" i="31"/>
  <c r="V31" i="31"/>
  <c r="V7" i="31"/>
  <c r="V15" i="31"/>
  <c r="V23" i="31"/>
  <c r="V11" i="31"/>
  <c r="V19" i="31"/>
  <c r="V101" i="31"/>
  <c r="V109" i="31"/>
  <c r="V93" i="31"/>
  <c r="B122" i="31"/>
  <c r="F122" i="31"/>
  <c r="J122" i="31"/>
  <c r="N122" i="31"/>
  <c r="R122" i="31"/>
  <c r="B123" i="31"/>
  <c r="F123" i="31"/>
  <c r="J123" i="31"/>
  <c r="N123" i="31"/>
  <c r="R123" i="31"/>
  <c r="B124" i="31"/>
  <c r="F124" i="31"/>
  <c r="J124" i="31"/>
  <c r="N124" i="31"/>
  <c r="R124" i="31"/>
  <c r="D125" i="31"/>
  <c r="L125" i="31"/>
  <c r="T125" i="31"/>
  <c r="H126" i="31"/>
  <c r="P126" i="31"/>
  <c r="D127" i="31"/>
  <c r="L127" i="31"/>
  <c r="T127" i="31"/>
  <c r="H128" i="31"/>
  <c r="P128" i="31"/>
  <c r="D129" i="31"/>
  <c r="L129" i="31"/>
  <c r="T129" i="31"/>
  <c r="H130" i="31"/>
  <c r="P130" i="31"/>
  <c r="D131" i="31"/>
  <c r="L131" i="31"/>
  <c r="T131" i="31"/>
  <c r="M132" i="31"/>
  <c r="I133" i="31"/>
  <c r="E134" i="31"/>
  <c r="U134" i="31"/>
  <c r="Q135" i="31"/>
  <c r="M136" i="31"/>
  <c r="I137" i="31"/>
  <c r="E138" i="31"/>
  <c r="U138" i="31"/>
  <c r="Q139" i="31"/>
  <c r="M140" i="31"/>
  <c r="I141" i="31"/>
  <c r="C122" i="31"/>
  <c r="G122" i="31"/>
  <c r="K122" i="31"/>
  <c r="O122" i="31"/>
  <c r="S122" i="31"/>
  <c r="C123" i="31"/>
  <c r="G123" i="31"/>
  <c r="K123" i="31"/>
  <c r="O123" i="31"/>
  <c r="S123" i="31"/>
  <c r="C124" i="31"/>
  <c r="G124" i="31"/>
  <c r="K124" i="31"/>
  <c r="O124" i="31"/>
  <c r="S124" i="31"/>
  <c r="E125" i="31"/>
  <c r="M125" i="31"/>
  <c r="U125" i="31"/>
  <c r="I126" i="31"/>
  <c r="Q126" i="31"/>
  <c r="E127" i="31"/>
  <c r="M127" i="31"/>
  <c r="U127" i="31"/>
  <c r="I128" i="31"/>
  <c r="Q128" i="31"/>
  <c r="E129" i="31"/>
  <c r="M129" i="31"/>
  <c r="U129" i="31"/>
  <c r="I130" i="31"/>
  <c r="Q130" i="31"/>
  <c r="E131" i="31"/>
  <c r="M131" i="31"/>
  <c r="U131" i="31"/>
  <c r="Q132" i="31"/>
  <c r="M133" i="31"/>
  <c r="I134" i="31"/>
  <c r="E135" i="31"/>
  <c r="U135" i="31"/>
  <c r="Q136" i="31"/>
  <c r="M137" i="31"/>
  <c r="I138" i="31"/>
  <c r="E139" i="31"/>
  <c r="U139" i="31"/>
  <c r="Q140" i="31"/>
  <c r="M141" i="31"/>
  <c r="D122" i="31"/>
  <c r="H122" i="31"/>
  <c r="L122" i="31"/>
  <c r="P122" i="31"/>
  <c r="T122" i="31"/>
  <c r="D123" i="31"/>
  <c r="H123" i="31"/>
  <c r="L123" i="31"/>
  <c r="P123" i="31"/>
  <c r="T123" i="31"/>
  <c r="D124" i="31"/>
  <c r="H124" i="31"/>
  <c r="L124" i="31"/>
  <c r="P124" i="31"/>
  <c r="T124" i="31"/>
  <c r="H125" i="31"/>
  <c r="P125" i="31"/>
  <c r="D126" i="31"/>
  <c r="L126" i="31"/>
  <c r="T126" i="31"/>
  <c r="H127" i="31"/>
  <c r="P127" i="31"/>
  <c r="D128" i="31"/>
  <c r="L128" i="31"/>
  <c r="T128" i="31"/>
  <c r="H129" i="31"/>
  <c r="P129" i="31"/>
  <c r="D130" i="31"/>
  <c r="L130" i="31"/>
  <c r="T130" i="31"/>
  <c r="H131" i="31"/>
  <c r="P131" i="31"/>
  <c r="E132" i="31"/>
  <c r="U132" i="31"/>
  <c r="Q133" i="31"/>
  <c r="M134" i="31"/>
  <c r="I135" i="31"/>
  <c r="E136" i="31"/>
  <c r="U136" i="31"/>
  <c r="Q137" i="31"/>
  <c r="M138" i="31"/>
  <c r="I139" i="31"/>
  <c r="E140" i="31"/>
  <c r="U140" i="31"/>
  <c r="T141" i="31"/>
  <c r="P141" i="31"/>
  <c r="L141" i="31"/>
  <c r="H141" i="31"/>
  <c r="D141" i="31"/>
  <c r="T140" i="31"/>
  <c r="P140" i="31"/>
  <c r="L140" i="31"/>
  <c r="H140" i="31"/>
  <c r="D140" i="31"/>
  <c r="T139" i="31"/>
  <c r="P139" i="31"/>
  <c r="L139" i="31"/>
  <c r="H139" i="31"/>
  <c r="D139" i="31"/>
  <c r="T138" i="31"/>
  <c r="P138" i="31"/>
  <c r="L138" i="31"/>
  <c r="H138" i="31"/>
  <c r="D138" i="31"/>
  <c r="T137" i="31"/>
  <c r="P137" i="31"/>
  <c r="L137" i="31"/>
  <c r="H137" i="31"/>
  <c r="D137" i="31"/>
  <c r="T136" i="31"/>
  <c r="P136" i="31"/>
  <c r="L136" i="31"/>
  <c r="H136" i="31"/>
  <c r="D136" i="31"/>
  <c r="T135" i="31"/>
  <c r="P135" i="31"/>
  <c r="L135" i="31"/>
  <c r="H135" i="31"/>
  <c r="D135" i="31"/>
  <c r="T134" i="31"/>
  <c r="P134" i="31"/>
  <c r="L134" i="31"/>
  <c r="H134" i="31"/>
  <c r="D134" i="31"/>
  <c r="T133" i="31"/>
  <c r="P133" i="31"/>
  <c r="L133" i="31"/>
  <c r="H133" i="31"/>
  <c r="D133" i="31"/>
  <c r="T132" i="31"/>
  <c r="P132" i="31"/>
  <c r="L132" i="31"/>
  <c r="H132" i="31"/>
  <c r="D132" i="31"/>
  <c r="S141" i="31"/>
  <c r="O141" i="31"/>
  <c r="K141" i="31"/>
  <c r="G141" i="31"/>
  <c r="C141" i="31"/>
  <c r="S140" i="31"/>
  <c r="O140" i="31"/>
  <c r="K140" i="31"/>
  <c r="G140" i="31"/>
  <c r="C140" i="31"/>
  <c r="S139" i="31"/>
  <c r="O139" i="31"/>
  <c r="K139" i="31"/>
  <c r="G139" i="31"/>
  <c r="C139" i="31"/>
  <c r="S138" i="31"/>
  <c r="O138" i="31"/>
  <c r="K138" i="31"/>
  <c r="G138" i="31"/>
  <c r="C138" i="31"/>
  <c r="S137" i="31"/>
  <c r="O137" i="31"/>
  <c r="K137" i="31"/>
  <c r="G137" i="31"/>
  <c r="C137" i="31"/>
  <c r="S136" i="31"/>
  <c r="O136" i="31"/>
  <c r="K136" i="31"/>
  <c r="G136" i="31"/>
  <c r="C136" i="31"/>
  <c r="S135" i="31"/>
  <c r="O135" i="31"/>
  <c r="K135" i="31"/>
  <c r="G135" i="31"/>
  <c r="C135" i="31"/>
  <c r="S134" i="31"/>
  <c r="O134" i="31"/>
  <c r="K134" i="31"/>
  <c r="G134" i="31"/>
  <c r="C134" i="31"/>
  <c r="S133" i="31"/>
  <c r="O133" i="31"/>
  <c r="K133" i="31"/>
  <c r="G133" i="31"/>
  <c r="C133" i="31"/>
  <c r="S132" i="31"/>
  <c r="O132" i="31"/>
  <c r="K132" i="31"/>
  <c r="G132" i="31"/>
  <c r="C132" i="31"/>
  <c r="S131" i="31"/>
  <c r="O131" i="31"/>
  <c r="K131" i="31"/>
  <c r="G131" i="31"/>
  <c r="C131" i="31"/>
  <c r="S130" i="31"/>
  <c r="O130" i="31"/>
  <c r="K130" i="31"/>
  <c r="G130" i="31"/>
  <c r="C130" i="31"/>
  <c r="S129" i="31"/>
  <c r="O129" i="31"/>
  <c r="K129" i="31"/>
  <c r="G129" i="31"/>
  <c r="C129" i="31"/>
  <c r="S128" i="31"/>
  <c r="O128" i="31"/>
  <c r="K128" i="31"/>
  <c r="G128" i="31"/>
  <c r="C128" i="31"/>
  <c r="S127" i="31"/>
  <c r="O127" i="31"/>
  <c r="K127" i="31"/>
  <c r="G127" i="31"/>
  <c r="C127" i="31"/>
  <c r="S126" i="31"/>
  <c r="O126" i="31"/>
  <c r="K126" i="31"/>
  <c r="G126" i="31"/>
  <c r="C126" i="31"/>
  <c r="S125" i="31"/>
  <c r="O125" i="31"/>
  <c r="K125" i="31"/>
  <c r="G125" i="31"/>
  <c r="C125" i="31"/>
  <c r="R141" i="31"/>
  <c r="N141" i="31"/>
  <c r="J141" i="31"/>
  <c r="F141" i="31"/>
  <c r="B141" i="31"/>
  <c r="R140" i="31"/>
  <c r="N140" i="31"/>
  <c r="J140" i="31"/>
  <c r="F140" i="31"/>
  <c r="B140" i="31"/>
  <c r="R139" i="31"/>
  <c r="N139" i="31"/>
  <c r="J139" i="31"/>
  <c r="F139" i="31"/>
  <c r="B139" i="31"/>
  <c r="R138" i="31"/>
  <c r="N138" i="31"/>
  <c r="J138" i="31"/>
  <c r="F138" i="31"/>
  <c r="B138" i="31"/>
  <c r="R137" i="31"/>
  <c r="N137" i="31"/>
  <c r="J137" i="31"/>
  <c r="F137" i="31"/>
  <c r="B137" i="31"/>
  <c r="R136" i="31"/>
  <c r="N136" i="31"/>
  <c r="J136" i="31"/>
  <c r="F136" i="31"/>
  <c r="B136" i="31"/>
  <c r="R135" i="31"/>
  <c r="N135" i="31"/>
  <c r="J135" i="31"/>
  <c r="F135" i="31"/>
  <c r="B135" i="31"/>
  <c r="R134" i="31"/>
  <c r="N134" i="31"/>
  <c r="J134" i="31"/>
  <c r="F134" i="31"/>
  <c r="B134" i="31"/>
  <c r="R133" i="31"/>
  <c r="N133" i="31"/>
  <c r="J133" i="31"/>
  <c r="F133" i="31"/>
  <c r="B133" i="31"/>
  <c r="R132" i="31"/>
  <c r="N132" i="31"/>
  <c r="J132" i="31"/>
  <c r="F132" i="31"/>
  <c r="B132" i="31"/>
  <c r="R131" i="31"/>
  <c r="N131" i="31"/>
  <c r="J131" i="31"/>
  <c r="F131" i="31"/>
  <c r="B131" i="31"/>
  <c r="R130" i="31"/>
  <c r="N130" i="31"/>
  <c r="J130" i="31"/>
  <c r="F130" i="31"/>
  <c r="B130" i="31"/>
  <c r="R129" i="31"/>
  <c r="N129" i="31"/>
  <c r="J129" i="31"/>
  <c r="F129" i="31"/>
  <c r="B129" i="31"/>
  <c r="R128" i="31"/>
  <c r="N128" i="31"/>
  <c r="J128" i="31"/>
  <c r="F128" i="31"/>
  <c r="B128" i="31"/>
  <c r="R127" i="31"/>
  <c r="N127" i="31"/>
  <c r="J127" i="31"/>
  <c r="F127" i="31"/>
  <c r="B127" i="31"/>
  <c r="R126" i="31"/>
  <c r="N126" i="31"/>
  <c r="J126" i="31"/>
  <c r="F126" i="31"/>
  <c r="B126" i="31"/>
  <c r="R125" i="31"/>
  <c r="N125" i="31"/>
  <c r="J125" i="31"/>
  <c r="F125" i="31"/>
  <c r="B125" i="31"/>
  <c r="E122" i="31"/>
  <c r="I122" i="31"/>
  <c r="M122" i="31"/>
  <c r="Q122" i="31"/>
  <c r="U122" i="31"/>
  <c r="E123" i="31"/>
  <c r="I123" i="31"/>
  <c r="M123" i="31"/>
  <c r="Q123" i="31"/>
  <c r="U123" i="31"/>
  <c r="E124" i="31"/>
  <c r="I124" i="31"/>
  <c r="M124" i="31"/>
  <c r="Q124" i="31"/>
  <c r="U124" i="31"/>
  <c r="I125" i="31"/>
  <c r="Q125" i="31"/>
  <c r="E126" i="31"/>
  <c r="M126" i="31"/>
  <c r="U126" i="31"/>
  <c r="I127" i="31"/>
  <c r="Q127" i="31"/>
  <c r="E128" i="31"/>
  <c r="M128" i="31"/>
  <c r="U128" i="31"/>
  <c r="I129" i="31"/>
  <c r="Q129" i="31"/>
  <c r="E130" i="31"/>
  <c r="M130" i="31"/>
  <c r="U130" i="31"/>
  <c r="I131" i="31"/>
  <c r="Q131" i="31"/>
  <c r="I132" i="31"/>
  <c r="E133" i="31"/>
  <c r="U133" i="31"/>
  <c r="Q134" i="31"/>
  <c r="M135" i="31"/>
  <c r="I136" i="31"/>
  <c r="E137" i="31"/>
  <c r="U137" i="31"/>
  <c r="Q138" i="31"/>
  <c r="M139" i="31"/>
  <c r="I140" i="31"/>
  <c r="E141" i="31"/>
  <c r="U141" i="31"/>
  <c r="F141" i="30"/>
  <c r="F140" i="30"/>
  <c r="F139" i="30"/>
  <c r="F138" i="30"/>
  <c r="F137" i="30"/>
  <c r="F136" i="30"/>
  <c r="F135" i="30"/>
  <c r="F134" i="30"/>
  <c r="F133" i="30"/>
  <c r="F132" i="30"/>
  <c r="F131" i="30"/>
  <c r="F130" i="30"/>
  <c r="F129" i="30"/>
  <c r="F128" i="30"/>
  <c r="F127" i="30"/>
  <c r="F126" i="30"/>
  <c r="F125" i="30"/>
  <c r="N141" i="30"/>
  <c r="N140" i="30"/>
  <c r="N139" i="30"/>
  <c r="N138" i="30"/>
  <c r="N137" i="30"/>
  <c r="N136" i="30"/>
  <c r="N135" i="30"/>
  <c r="N134" i="30"/>
  <c r="N133" i="30"/>
  <c r="N132" i="30"/>
  <c r="N131" i="30"/>
  <c r="N130" i="30"/>
  <c r="N129" i="30"/>
  <c r="N128" i="30"/>
  <c r="N127" i="30"/>
  <c r="N126" i="30"/>
  <c r="N125" i="30"/>
  <c r="R141" i="30"/>
  <c r="R140" i="30"/>
  <c r="R139" i="30"/>
  <c r="R138" i="30"/>
  <c r="R137" i="30"/>
  <c r="R136" i="30"/>
  <c r="R135" i="30"/>
  <c r="R134" i="30"/>
  <c r="R133" i="30"/>
  <c r="R132" i="30"/>
  <c r="R131" i="30"/>
  <c r="R130" i="30"/>
  <c r="R129" i="30"/>
  <c r="R128" i="30"/>
  <c r="R127" i="30"/>
  <c r="R126" i="30"/>
  <c r="R125" i="30"/>
  <c r="D122" i="30"/>
  <c r="H122" i="30"/>
  <c r="L122" i="30"/>
  <c r="P122" i="30"/>
  <c r="T122" i="30"/>
  <c r="D123" i="30"/>
  <c r="H123" i="30"/>
  <c r="L123" i="30"/>
  <c r="P123" i="30"/>
  <c r="T123" i="30"/>
  <c r="D124" i="30"/>
  <c r="H124" i="30"/>
  <c r="L124" i="30"/>
  <c r="P124" i="30"/>
  <c r="T124" i="30"/>
  <c r="H125" i="30"/>
  <c r="P125" i="30"/>
  <c r="D126" i="30"/>
  <c r="L126" i="30"/>
  <c r="T126" i="30"/>
  <c r="H127" i="30"/>
  <c r="P127" i="30"/>
  <c r="D128" i="30"/>
  <c r="L128" i="30"/>
  <c r="T128" i="30"/>
  <c r="H129" i="30"/>
  <c r="Q131" i="30"/>
  <c r="M132" i="30"/>
  <c r="I133" i="30"/>
  <c r="E134" i="30"/>
  <c r="U134" i="30"/>
  <c r="Q135" i="30"/>
  <c r="M136" i="30"/>
  <c r="I137" i="30"/>
  <c r="E138" i="30"/>
  <c r="U138" i="30"/>
  <c r="Q139" i="30"/>
  <c r="M140" i="30"/>
  <c r="I141" i="30"/>
  <c r="B141" i="30"/>
  <c r="B140" i="30"/>
  <c r="B139" i="30"/>
  <c r="B138" i="30"/>
  <c r="B137" i="30"/>
  <c r="B136" i="30"/>
  <c r="B135" i="30"/>
  <c r="B134" i="30"/>
  <c r="B133" i="30"/>
  <c r="B132" i="30"/>
  <c r="B131" i="30"/>
  <c r="B130" i="30"/>
  <c r="B129" i="30"/>
  <c r="B128" i="30"/>
  <c r="B127" i="30"/>
  <c r="B126" i="30"/>
  <c r="B125" i="30"/>
  <c r="J141" i="30"/>
  <c r="J140" i="30"/>
  <c r="J139" i="30"/>
  <c r="J138" i="30"/>
  <c r="J137" i="30"/>
  <c r="J136" i="30"/>
  <c r="J135" i="30"/>
  <c r="J134" i="30"/>
  <c r="J133" i="30"/>
  <c r="J132" i="30"/>
  <c r="J131" i="30"/>
  <c r="J130" i="30"/>
  <c r="J129" i="30"/>
  <c r="J128" i="30"/>
  <c r="J127" i="30"/>
  <c r="J126" i="30"/>
  <c r="J125" i="30"/>
  <c r="C141" i="30"/>
  <c r="C140" i="30"/>
  <c r="C139" i="30"/>
  <c r="C138" i="30"/>
  <c r="C137" i="30"/>
  <c r="C136" i="30"/>
  <c r="C135" i="30"/>
  <c r="C134" i="30"/>
  <c r="C133" i="30"/>
  <c r="C132" i="30"/>
  <c r="C131" i="30"/>
  <c r="C130" i="30"/>
  <c r="C129" i="30"/>
  <c r="C128" i="30"/>
  <c r="C127" i="30"/>
  <c r="C126" i="30"/>
  <c r="C125" i="30"/>
  <c r="G141" i="30"/>
  <c r="G140" i="30"/>
  <c r="G139" i="30"/>
  <c r="G138" i="30"/>
  <c r="G137" i="30"/>
  <c r="G136" i="30"/>
  <c r="G135" i="30"/>
  <c r="G134" i="30"/>
  <c r="G133" i="30"/>
  <c r="G132" i="30"/>
  <c r="G131" i="30"/>
  <c r="G130" i="30"/>
  <c r="G129" i="30"/>
  <c r="G128" i="30"/>
  <c r="G127" i="30"/>
  <c r="G126" i="30"/>
  <c r="G125" i="30"/>
  <c r="K141" i="30"/>
  <c r="K140" i="30"/>
  <c r="K139" i="30"/>
  <c r="K138" i="30"/>
  <c r="K137" i="30"/>
  <c r="K136" i="30"/>
  <c r="K135" i="30"/>
  <c r="K134" i="30"/>
  <c r="K133" i="30"/>
  <c r="K132" i="30"/>
  <c r="K131" i="30"/>
  <c r="K130" i="30"/>
  <c r="K129" i="30"/>
  <c r="K128" i="30"/>
  <c r="K127" i="30"/>
  <c r="K126" i="30"/>
  <c r="K125" i="30"/>
  <c r="O141" i="30"/>
  <c r="O140" i="30"/>
  <c r="O139" i="30"/>
  <c r="O138" i="30"/>
  <c r="O137" i="30"/>
  <c r="O136" i="30"/>
  <c r="O135" i="30"/>
  <c r="O134" i="30"/>
  <c r="O133" i="30"/>
  <c r="O132" i="30"/>
  <c r="O131" i="30"/>
  <c r="O130" i="30"/>
  <c r="O129" i="30"/>
  <c r="O128" i="30"/>
  <c r="O127" i="30"/>
  <c r="O126" i="30"/>
  <c r="O125" i="30"/>
  <c r="S141" i="30"/>
  <c r="S140" i="30"/>
  <c r="S139" i="30"/>
  <c r="S138" i="30"/>
  <c r="S137" i="30"/>
  <c r="S136" i="30"/>
  <c r="S135" i="30"/>
  <c r="S134" i="30"/>
  <c r="S133" i="30"/>
  <c r="S132" i="30"/>
  <c r="S131" i="30"/>
  <c r="S130" i="30"/>
  <c r="S129" i="30"/>
  <c r="S128" i="30"/>
  <c r="S127" i="30"/>
  <c r="S126" i="30"/>
  <c r="S125" i="30"/>
  <c r="E122" i="30"/>
  <c r="I122" i="30"/>
  <c r="M122" i="30"/>
  <c r="Q122" i="30"/>
  <c r="U122" i="30"/>
  <c r="E123" i="30"/>
  <c r="I123" i="30"/>
  <c r="M123" i="30"/>
  <c r="Q123" i="30"/>
  <c r="U123" i="30"/>
  <c r="E124" i="30"/>
  <c r="I124" i="30"/>
  <c r="M124" i="30"/>
  <c r="Q124" i="30"/>
  <c r="U124" i="30"/>
  <c r="I125" i="30"/>
  <c r="Q125" i="30"/>
  <c r="E126" i="30"/>
  <c r="M126" i="30"/>
  <c r="U126" i="30"/>
  <c r="I127" i="30"/>
  <c r="Q127" i="30"/>
  <c r="E128" i="30"/>
  <c r="M128" i="30"/>
  <c r="U128" i="30"/>
  <c r="I129" i="30"/>
  <c r="Q129" i="30"/>
  <c r="E130" i="30"/>
  <c r="M130" i="30"/>
  <c r="U130" i="30"/>
  <c r="I131" i="30"/>
  <c r="U131" i="30"/>
  <c r="Q132" i="30"/>
  <c r="M133" i="30"/>
  <c r="I134" i="30"/>
  <c r="E135" i="30"/>
  <c r="U135" i="30"/>
  <c r="Q136" i="30"/>
  <c r="M137" i="30"/>
  <c r="I138" i="30"/>
  <c r="E139" i="30"/>
  <c r="U139" i="30"/>
  <c r="Q140" i="30"/>
  <c r="M141" i="30"/>
  <c r="D141" i="30"/>
  <c r="D140" i="30"/>
  <c r="D139" i="30"/>
  <c r="D138" i="30"/>
  <c r="D137" i="30"/>
  <c r="D136" i="30"/>
  <c r="D135" i="30"/>
  <c r="D134" i="30"/>
  <c r="D133" i="30"/>
  <c r="D132" i="30"/>
  <c r="H141" i="30"/>
  <c r="H140" i="30"/>
  <c r="H139" i="30"/>
  <c r="H138" i="30"/>
  <c r="H137" i="30"/>
  <c r="H136" i="30"/>
  <c r="H135" i="30"/>
  <c r="H134" i="30"/>
  <c r="H133" i="30"/>
  <c r="H132" i="30"/>
  <c r="L141" i="30"/>
  <c r="L140" i="30"/>
  <c r="L139" i="30"/>
  <c r="L138" i="30"/>
  <c r="L137" i="30"/>
  <c r="L136" i="30"/>
  <c r="L135" i="30"/>
  <c r="L134" i="30"/>
  <c r="L133" i="30"/>
  <c r="L132" i="30"/>
  <c r="P141" i="30"/>
  <c r="P140" i="30"/>
  <c r="P139" i="30"/>
  <c r="P138" i="30"/>
  <c r="P137" i="30"/>
  <c r="P136" i="30"/>
  <c r="P135" i="30"/>
  <c r="P134" i="30"/>
  <c r="P133" i="30"/>
  <c r="P132" i="30"/>
  <c r="P131" i="30"/>
  <c r="T141" i="30"/>
  <c r="T140" i="30"/>
  <c r="T139" i="30"/>
  <c r="T138" i="30"/>
  <c r="T137" i="30"/>
  <c r="T136" i="30"/>
  <c r="T135" i="30"/>
  <c r="T134" i="30"/>
  <c r="T133" i="30"/>
  <c r="T132" i="30"/>
  <c r="T131" i="30"/>
  <c r="B122" i="30"/>
  <c r="F122" i="30"/>
  <c r="J122" i="30"/>
  <c r="N122" i="30"/>
  <c r="R122" i="30"/>
  <c r="B123" i="30"/>
  <c r="F123" i="30"/>
  <c r="J123" i="30"/>
  <c r="N123" i="30"/>
  <c r="R123" i="30"/>
  <c r="B124" i="30"/>
  <c r="F124" i="30"/>
  <c r="J124" i="30"/>
  <c r="N124" i="30"/>
  <c r="R124" i="30"/>
  <c r="D125" i="30"/>
  <c r="L125" i="30"/>
  <c r="T125" i="30"/>
  <c r="H126" i="30"/>
  <c r="P126" i="30"/>
  <c r="D127" i="30"/>
  <c r="L127" i="30"/>
  <c r="T127" i="30"/>
  <c r="H128" i="30"/>
  <c r="P128" i="30"/>
  <c r="D129" i="30"/>
  <c r="L129" i="30"/>
  <c r="T129" i="30"/>
  <c r="H130" i="30"/>
  <c r="P130" i="30"/>
  <c r="D131" i="30"/>
  <c r="L131" i="30"/>
  <c r="E132" i="30"/>
  <c r="U132" i="30"/>
  <c r="Q133" i="30"/>
  <c r="M134" i="30"/>
  <c r="I135" i="30"/>
  <c r="E136" i="30"/>
  <c r="U136" i="30"/>
  <c r="Q137" i="30"/>
  <c r="M138" i="30"/>
  <c r="I139" i="30"/>
  <c r="E140" i="30"/>
  <c r="U140" i="30"/>
  <c r="Q141" i="30"/>
  <c r="C122" i="30"/>
  <c r="G122" i="30"/>
  <c r="K122" i="30"/>
  <c r="O122" i="30"/>
  <c r="S122" i="30"/>
  <c r="C123" i="30"/>
  <c r="G123" i="30"/>
  <c r="K123" i="30"/>
  <c r="O123" i="30"/>
  <c r="S123" i="30"/>
  <c r="C124" i="30"/>
  <c r="G124" i="30"/>
  <c r="K124" i="30"/>
  <c r="O124" i="30"/>
  <c r="S124" i="30"/>
  <c r="E125" i="30"/>
  <c r="M125" i="30"/>
  <c r="U125" i="30"/>
  <c r="I126" i="30"/>
  <c r="Q126" i="30"/>
  <c r="E127" i="30"/>
  <c r="M127" i="30"/>
  <c r="U127" i="30"/>
  <c r="I128" i="30"/>
  <c r="Q128" i="30"/>
  <c r="E129" i="30"/>
  <c r="M129" i="30"/>
  <c r="U129" i="30"/>
  <c r="I130" i="30"/>
  <c r="Q130" i="30"/>
  <c r="E131" i="30"/>
  <c r="M131" i="30"/>
  <c r="I132" i="30"/>
  <c r="E133" i="30"/>
  <c r="U133" i="30"/>
  <c r="Q134" i="30"/>
  <c r="M135" i="30"/>
  <c r="I136" i="30"/>
  <c r="E137" i="30"/>
  <c r="U137" i="30"/>
  <c r="AD4" i="14"/>
  <c r="AD6" i="14"/>
  <c r="AD8" i="14"/>
  <c r="AD10" i="14"/>
  <c r="B12" i="21"/>
  <c r="V18" i="35" l="1"/>
  <c r="H138" i="35"/>
  <c r="G131" i="35"/>
  <c r="E126" i="35"/>
  <c r="Y22" i="35"/>
  <c r="D142" i="35"/>
  <c r="V28" i="35"/>
  <c r="X5" i="35" s="1"/>
  <c r="H92" i="35"/>
  <c r="F92" i="35"/>
  <c r="I23" i="35"/>
  <c r="G92" i="35"/>
  <c r="X15" i="35"/>
  <c r="I138" i="35"/>
  <c r="G142" i="35"/>
  <c r="I140" i="35"/>
  <c r="H126" i="35"/>
  <c r="I127" i="35"/>
  <c r="H133" i="35"/>
  <c r="G135" i="35"/>
  <c r="F128" i="35"/>
  <c r="D69" i="35"/>
  <c r="V49" i="35"/>
  <c r="I69" i="35"/>
  <c r="G137" i="35"/>
  <c r="G69" i="35"/>
  <c r="V6" i="35"/>
  <c r="X6" i="35" s="1"/>
  <c r="V105" i="35"/>
  <c r="V60" i="35"/>
  <c r="D138" i="35"/>
  <c r="V9" i="35"/>
  <c r="X9" i="35" s="1"/>
  <c r="D92" i="35"/>
  <c r="V72" i="35"/>
  <c r="V52" i="35"/>
  <c r="Y21" i="35"/>
  <c r="V21" i="35"/>
  <c r="X21" i="35" s="1"/>
  <c r="D141" i="35"/>
  <c r="Y15" i="35"/>
  <c r="D135" i="35"/>
  <c r="H23" i="35"/>
  <c r="D125" i="35"/>
  <c r="V41" i="35"/>
  <c r="Y6" i="35"/>
  <c r="D126" i="35"/>
  <c r="V54" i="35"/>
  <c r="V57" i="35"/>
  <c r="D115" i="35"/>
  <c r="V61" i="35"/>
  <c r="Y20" i="35"/>
  <c r="V62" i="35"/>
  <c r="V13" i="35"/>
  <c r="X13" i="35" s="1"/>
  <c r="D23" i="35"/>
  <c r="D123" i="35"/>
  <c r="D124" i="35"/>
  <c r="I142" i="35"/>
  <c r="H132" i="35"/>
  <c r="G46" i="35"/>
  <c r="V110" i="35"/>
  <c r="V68" i="35"/>
  <c r="V10" i="35"/>
  <c r="H130" i="35"/>
  <c r="I131" i="35"/>
  <c r="H137" i="35"/>
  <c r="H69" i="35"/>
  <c r="H127" i="35"/>
  <c r="G141" i="35"/>
  <c r="V97" i="35"/>
  <c r="V73" i="35"/>
  <c r="Y7" i="35"/>
  <c r="F125" i="35"/>
  <c r="V96" i="35"/>
  <c r="V82" i="35"/>
  <c r="H123" i="35"/>
  <c r="E46" i="35"/>
  <c r="V46" i="35" s="1"/>
  <c r="F123" i="35"/>
  <c r="F143" i="35" s="1"/>
  <c r="Y16" i="35"/>
  <c r="V16" i="35"/>
  <c r="X16" i="35" s="1"/>
  <c r="D136" i="35"/>
  <c r="V80" i="35"/>
  <c r="G126" i="35"/>
  <c r="V26" i="35"/>
  <c r="X11" i="35"/>
  <c r="V14" i="35"/>
  <c r="X14" i="35" s="1"/>
  <c r="V77" i="35"/>
  <c r="Y14" i="35"/>
  <c r="D134" i="35"/>
  <c r="G23" i="35"/>
  <c r="Y11" i="35"/>
  <c r="D131" i="35"/>
  <c r="Y19" i="35"/>
  <c r="D139" i="35"/>
  <c r="X4" i="35"/>
  <c r="V7" i="35"/>
  <c r="X7" i="35" s="1"/>
  <c r="V95" i="35"/>
  <c r="V27" i="35"/>
  <c r="I126" i="35"/>
  <c r="I46" i="35"/>
  <c r="G130" i="35"/>
  <c r="G143" i="35" s="1"/>
  <c r="E131" i="35"/>
  <c r="E143" i="35" s="1"/>
  <c r="I128" i="35"/>
  <c r="I92" i="35"/>
  <c r="I135" i="35"/>
  <c r="I143" i="35" s="1"/>
  <c r="I115" i="35"/>
  <c r="H125" i="35"/>
  <c r="H141" i="35"/>
  <c r="G138" i="35"/>
  <c r="E115" i="35"/>
  <c r="V22" i="35"/>
  <c r="X22" i="35" s="1"/>
  <c r="V93" i="35"/>
  <c r="V56" i="35"/>
  <c r="V76" i="35"/>
  <c r="V29" i="35"/>
  <c r="Y10" i="35"/>
  <c r="D130" i="35"/>
  <c r="Y8" i="35"/>
  <c r="V8" i="35"/>
  <c r="X8" i="35" s="1"/>
  <c r="D128" i="35"/>
  <c r="Y12" i="35"/>
  <c r="D132" i="35"/>
  <c r="V12" i="35"/>
  <c r="X12" i="35" s="1"/>
  <c r="E23" i="35"/>
  <c r="V17" i="35"/>
  <c r="X17" i="35" s="1"/>
  <c r="V33" i="35"/>
  <c r="Y17" i="35"/>
  <c r="D137" i="35"/>
  <c r="F23" i="35"/>
  <c r="V24" i="35"/>
  <c r="V40" i="35"/>
  <c r="V20" i="35"/>
  <c r="X20" i="35" s="1"/>
  <c r="Y9" i="35"/>
  <c r="V100" i="35"/>
  <c r="V112" i="35"/>
  <c r="Y13" i="35"/>
  <c r="J118" i="25"/>
  <c r="J111" i="25"/>
  <c r="J104" i="25"/>
  <c r="J97" i="25"/>
  <c r="J90" i="25"/>
  <c r="AA11" i="25"/>
  <c r="AD10" i="25"/>
  <c r="AA9" i="25"/>
  <c r="AD8" i="25"/>
  <c r="AA7" i="25"/>
  <c r="AD6" i="25"/>
  <c r="AA5" i="25"/>
  <c r="AD4" i="25"/>
  <c r="AA3" i="25"/>
  <c r="B44" i="21"/>
  <c r="B43" i="21"/>
  <c r="B42" i="21"/>
  <c r="B41" i="21"/>
  <c r="B40" i="21"/>
  <c r="V69" i="35" l="1"/>
  <c r="H143" i="35"/>
  <c r="X3" i="35"/>
  <c r="X23" i="35" s="1"/>
  <c r="Y23" i="35" s="1"/>
  <c r="V92" i="35"/>
  <c r="X18" i="35"/>
  <c r="V23" i="35"/>
  <c r="X10" i="35"/>
  <c r="D143" i="35"/>
  <c r="V30" i="21"/>
  <c r="V31" i="21"/>
  <c r="V32" i="21"/>
  <c r="V33" i="21"/>
  <c r="V34" i="21"/>
  <c r="V35" i="21"/>
  <c r="V36" i="21"/>
  <c r="V37" i="21"/>
  <c r="A119" i="4" l="1"/>
  <c r="N26" i="12" l="1"/>
  <c r="O26" i="12" s="1"/>
  <c r="N27" i="12"/>
  <c r="O27" i="12" s="1"/>
  <c r="N28" i="12"/>
  <c r="O28" i="12" s="1"/>
  <c r="Y26" i="4" l="1"/>
  <c r="Z26" i="4" s="1"/>
  <c r="R26" i="4"/>
  <c r="S26" i="4" s="1"/>
  <c r="R27" i="4"/>
  <c r="S27" i="4" s="1"/>
  <c r="Y27" i="4"/>
  <c r="Z27" i="4" s="1"/>
  <c r="D22" i="12"/>
  <c r="E22" i="12" s="1"/>
  <c r="D21" i="12"/>
  <c r="E21" i="12" s="1"/>
  <c r="D20" i="12"/>
  <c r="E20" i="12" s="1"/>
  <c r="D19" i="12"/>
  <c r="E19" i="12" s="1"/>
  <c r="D18" i="12"/>
  <c r="E18" i="12" s="1"/>
  <c r="D17" i="12"/>
  <c r="E17" i="12" s="1"/>
  <c r="D16" i="12"/>
  <c r="E16" i="12" s="1"/>
  <c r="D15" i="12"/>
  <c r="E15" i="12" s="1"/>
  <c r="D14" i="12"/>
  <c r="E14" i="12" s="1"/>
  <c r="D13" i="12"/>
  <c r="E13" i="12" s="1"/>
  <c r="D12" i="12"/>
  <c r="E12" i="12" s="1"/>
  <c r="D11" i="12"/>
  <c r="E11" i="12" s="1"/>
  <c r="D10" i="12"/>
  <c r="E10" i="12" s="1"/>
  <c r="D9" i="12"/>
  <c r="E9" i="12" s="1"/>
  <c r="D8" i="12"/>
  <c r="E8" i="12" s="1"/>
  <c r="D7" i="12"/>
  <c r="E7" i="12" s="1"/>
  <c r="D6" i="12"/>
  <c r="E6" i="12" s="1"/>
  <c r="D5" i="12"/>
  <c r="E5" i="12" s="1"/>
  <c r="D4" i="12"/>
  <c r="E4" i="12" s="1"/>
  <c r="D3" i="12"/>
  <c r="E3" i="12" s="1"/>
  <c r="I22" i="12"/>
  <c r="J22" i="12" s="1"/>
  <c r="I21" i="12"/>
  <c r="J21" i="12" s="1"/>
  <c r="I20" i="12"/>
  <c r="J20" i="12" s="1"/>
  <c r="I19" i="12"/>
  <c r="J19" i="12" s="1"/>
  <c r="I18" i="12"/>
  <c r="J18" i="12" s="1"/>
  <c r="I17" i="12"/>
  <c r="J17" i="12" s="1"/>
  <c r="I16" i="12"/>
  <c r="J16" i="12" s="1"/>
  <c r="I15" i="12"/>
  <c r="J15" i="12" s="1"/>
  <c r="I14" i="12"/>
  <c r="J14" i="12" s="1"/>
  <c r="I13" i="12"/>
  <c r="J13" i="12" s="1"/>
  <c r="I12" i="12"/>
  <c r="J12" i="12" s="1"/>
  <c r="I11" i="12"/>
  <c r="J11" i="12" s="1"/>
  <c r="I10" i="12"/>
  <c r="J10" i="12" s="1"/>
  <c r="I9" i="12"/>
  <c r="J9" i="12" s="1"/>
  <c r="I8" i="12"/>
  <c r="J8" i="12" s="1"/>
  <c r="I7" i="12"/>
  <c r="J7" i="12" s="1"/>
  <c r="I6" i="12"/>
  <c r="J6" i="12" s="1"/>
  <c r="I5" i="12"/>
  <c r="J5" i="12" s="1"/>
  <c r="I4" i="12"/>
  <c r="J4" i="12" s="1"/>
  <c r="I3" i="12"/>
  <c r="J3" i="12" s="1"/>
  <c r="N22" i="12"/>
  <c r="O22" i="12" s="1"/>
  <c r="N21" i="12"/>
  <c r="O21" i="12" s="1"/>
  <c r="N20" i="12"/>
  <c r="O20" i="12" s="1"/>
  <c r="N19" i="12"/>
  <c r="O19" i="12" s="1"/>
  <c r="N18" i="12"/>
  <c r="O18" i="12" s="1"/>
  <c r="N17" i="12"/>
  <c r="O17" i="12" s="1"/>
  <c r="N16" i="12"/>
  <c r="O16" i="12" s="1"/>
  <c r="N15" i="12"/>
  <c r="O15" i="12" s="1"/>
  <c r="N14" i="12"/>
  <c r="O14" i="12" s="1"/>
  <c r="N13" i="12"/>
  <c r="O13" i="12" s="1"/>
  <c r="N12" i="12"/>
  <c r="O12" i="12" s="1"/>
  <c r="N11" i="12"/>
  <c r="O11" i="12" s="1"/>
  <c r="N10" i="12"/>
  <c r="O10" i="12" s="1"/>
  <c r="N9" i="12"/>
  <c r="O9" i="12" s="1"/>
  <c r="N8" i="12"/>
  <c r="O8" i="12" s="1"/>
  <c r="N7" i="12"/>
  <c r="O7" i="12" s="1"/>
  <c r="N6" i="12"/>
  <c r="O6" i="12" s="1"/>
  <c r="N5" i="12"/>
  <c r="O5" i="12" s="1"/>
  <c r="N4" i="12"/>
  <c r="O4" i="12" s="1"/>
  <c r="N3" i="12"/>
  <c r="O3" i="12" s="1"/>
  <c r="S22" i="12"/>
  <c r="T22" i="12" s="1"/>
  <c r="S21" i="12"/>
  <c r="T21" i="12" s="1"/>
  <c r="S20" i="12"/>
  <c r="T20" i="12" s="1"/>
  <c r="S19" i="12"/>
  <c r="T19" i="12" s="1"/>
  <c r="S18" i="12"/>
  <c r="T18" i="12" s="1"/>
  <c r="S17" i="12"/>
  <c r="T17" i="12" s="1"/>
  <c r="S16" i="12"/>
  <c r="T16" i="12" s="1"/>
  <c r="S15" i="12"/>
  <c r="T15" i="12" s="1"/>
  <c r="S14" i="12"/>
  <c r="T14" i="12" s="1"/>
  <c r="S13" i="12"/>
  <c r="T13" i="12" s="1"/>
  <c r="S12" i="12"/>
  <c r="T12" i="12" s="1"/>
  <c r="S11" i="12"/>
  <c r="T11" i="12" s="1"/>
  <c r="S10" i="12"/>
  <c r="T10" i="12" s="1"/>
  <c r="S9" i="12"/>
  <c r="T9" i="12" s="1"/>
  <c r="S8" i="12"/>
  <c r="T8" i="12" s="1"/>
  <c r="S7" i="12"/>
  <c r="T7" i="12" s="1"/>
  <c r="S6" i="12"/>
  <c r="T6" i="12" s="1"/>
  <c r="S5" i="12"/>
  <c r="T5" i="12" s="1"/>
  <c r="S4" i="12"/>
  <c r="T4" i="12" s="1"/>
  <c r="S3" i="12"/>
  <c r="T3" i="12" s="1"/>
  <c r="X22" i="12"/>
  <c r="Y22" i="12" s="1"/>
  <c r="X21" i="12"/>
  <c r="Y21" i="12" s="1"/>
  <c r="X20" i="12"/>
  <c r="Y20" i="12" s="1"/>
  <c r="X19" i="12"/>
  <c r="Y19" i="12" s="1"/>
  <c r="X18" i="12"/>
  <c r="Y18" i="12" s="1"/>
  <c r="X17" i="12"/>
  <c r="Y17" i="12" s="1"/>
  <c r="X16" i="12"/>
  <c r="Y16" i="12" s="1"/>
  <c r="X15" i="12"/>
  <c r="Y15" i="12" s="1"/>
  <c r="X14" i="12"/>
  <c r="Y14" i="12" s="1"/>
  <c r="X13" i="12"/>
  <c r="Y13" i="12" s="1"/>
  <c r="X12" i="12"/>
  <c r="Y12" i="12" s="1"/>
  <c r="X11" i="12"/>
  <c r="Y11" i="12" s="1"/>
  <c r="X10" i="12"/>
  <c r="Y10" i="12" s="1"/>
  <c r="X9" i="12"/>
  <c r="Y9" i="12" s="1"/>
  <c r="X8" i="12"/>
  <c r="Y8" i="12" s="1"/>
  <c r="X7" i="12"/>
  <c r="Y7" i="12" s="1"/>
  <c r="X6" i="12"/>
  <c r="Y6" i="12" s="1"/>
  <c r="X5" i="12"/>
  <c r="Y5" i="12" s="1"/>
  <c r="X4" i="12"/>
  <c r="Y4" i="12" s="1"/>
  <c r="X3" i="12"/>
  <c r="Y3" i="12" s="1"/>
  <c r="AC22" i="12"/>
  <c r="AD22" i="12" s="1"/>
  <c r="AC21" i="12"/>
  <c r="AD21" i="12" s="1"/>
  <c r="AC20" i="12"/>
  <c r="AD20" i="12" s="1"/>
  <c r="AC19" i="12"/>
  <c r="AD19" i="12" s="1"/>
  <c r="AC18" i="12"/>
  <c r="AD18" i="12" s="1"/>
  <c r="AC17" i="12"/>
  <c r="AD17" i="12" s="1"/>
  <c r="AC16" i="12"/>
  <c r="AD16" i="12" s="1"/>
  <c r="AC15" i="12"/>
  <c r="AD15" i="12" s="1"/>
  <c r="AC14" i="12"/>
  <c r="AD14" i="12" s="1"/>
  <c r="AC13" i="12"/>
  <c r="AD13" i="12" s="1"/>
  <c r="AC12" i="12"/>
  <c r="AD12" i="12" s="1"/>
  <c r="AC11" i="12"/>
  <c r="AD11" i="12" s="1"/>
  <c r="AC10" i="12"/>
  <c r="AD10" i="12" s="1"/>
  <c r="AC9" i="12"/>
  <c r="AD9" i="12" s="1"/>
  <c r="AC8" i="12"/>
  <c r="AD8" i="12" s="1"/>
  <c r="AC7" i="12"/>
  <c r="AD7" i="12" s="1"/>
  <c r="AC6" i="12"/>
  <c r="AD6" i="12" s="1"/>
  <c r="AC5" i="12"/>
  <c r="AD5" i="12" s="1"/>
  <c r="AC4" i="12"/>
  <c r="AD4" i="12" s="1"/>
  <c r="AC3" i="12"/>
  <c r="AD3" i="12" s="1"/>
  <c r="AH22" i="12"/>
  <c r="AI22" i="12" s="1"/>
  <c r="AH21" i="12"/>
  <c r="AI21" i="12" s="1"/>
  <c r="AH20" i="12"/>
  <c r="AI20" i="12" s="1"/>
  <c r="AH19" i="12"/>
  <c r="AI19" i="12" s="1"/>
  <c r="AH18" i="12"/>
  <c r="AI18" i="12" s="1"/>
  <c r="AH17" i="12"/>
  <c r="AI17" i="12" s="1"/>
  <c r="AH16" i="12"/>
  <c r="AI16" i="12" s="1"/>
  <c r="AH15" i="12"/>
  <c r="AI15" i="12" s="1"/>
  <c r="AH14" i="12"/>
  <c r="AI14" i="12" s="1"/>
  <c r="AH13" i="12"/>
  <c r="AI13" i="12" s="1"/>
  <c r="AH12" i="12"/>
  <c r="AI12" i="12" s="1"/>
  <c r="AH11" i="12"/>
  <c r="AI11" i="12" s="1"/>
  <c r="AH10" i="12"/>
  <c r="AI10" i="12" s="1"/>
  <c r="AH9" i="12"/>
  <c r="AI9" i="12" s="1"/>
  <c r="AH8" i="12"/>
  <c r="AI8" i="12" s="1"/>
  <c r="AH7" i="12"/>
  <c r="AI7" i="12" s="1"/>
  <c r="AH6" i="12"/>
  <c r="AI6" i="12" s="1"/>
  <c r="AH5" i="12"/>
  <c r="AI5" i="12" s="1"/>
  <c r="AH4" i="12"/>
  <c r="AI4" i="12" s="1"/>
  <c r="AH3" i="12"/>
  <c r="AI3" i="12" s="1"/>
  <c r="AM22" i="12"/>
  <c r="AN22" i="12" s="1"/>
  <c r="AM21" i="12"/>
  <c r="AN21" i="12" s="1"/>
  <c r="AM20" i="12"/>
  <c r="AN20" i="12" s="1"/>
  <c r="AM19" i="12"/>
  <c r="AN19" i="12" s="1"/>
  <c r="AM18" i="12"/>
  <c r="AN18" i="12" s="1"/>
  <c r="AM17" i="12"/>
  <c r="AN17" i="12" s="1"/>
  <c r="AM16" i="12"/>
  <c r="AN16" i="12" s="1"/>
  <c r="AM15" i="12"/>
  <c r="AN15" i="12" s="1"/>
  <c r="AM14" i="12"/>
  <c r="AN14" i="12" s="1"/>
  <c r="AM13" i="12"/>
  <c r="AN13" i="12" s="1"/>
  <c r="AM12" i="12"/>
  <c r="AN12" i="12" s="1"/>
  <c r="AM11" i="12"/>
  <c r="AN11" i="12" s="1"/>
  <c r="AM10" i="12"/>
  <c r="AN10" i="12" s="1"/>
  <c r="AM9" i="12"/>
  <c r="AN9" i="12" s="1"/>
  <c r="AM8" i="12"/>
  <c r="AN8" i="12" s="1"/>
  <c r="AM7" i="12"/>
  <c r="AN7" i="12" s="1"/>
  <c r="AM6" i="12"/>
  <c r="AN6" i="12" s="1"/>
  <c r="AM5" i="12"/>
  <c r="AN5" i="12" s="1"/>
  <c r="AM4" i="12"/>
  <c r="AN4" i="12" s="1"/>
  <c r="AM3" i="12"/>
  <c r="AN3" i="12" s="1"/>
  <c r="AR22" i="12"/>
  <c r="AS22" i="12" s="1"/>
  <c r="AR21" i="12"/>
  <c r="AS21" i="12" s="1"/>
  <c r="AR20" i="12"/>
  <c r="AS20" i="12" s="1"/>
  <c r="AR19" i="12"/>
  <c r="AS19" i="12" s="1"/>
  <c r="AR18" i="12"/>
  <c r="AS18" i="12" s="1"/>
  <c r="AR17" i="12"/>
  <c r="AS17" i="12" s="1"/>
  <c r="AR16" i="12"/>
  <c r="AS16" i="12" s="1"/>
  <c r="AR15" i="12"/>
  <c r="AS15" i="12" s="1"/>
  <c r="AR14" i="12"/>
  <c r="AS14" i="12" s="1"/>
  <c r="AR13" i="12"/>
  <c r="AS13" i="12" s="1"/>
  <c r="AR12" i="12"/>
  <c r="AS12" i="12" s="1"/>
  <c r="AR11" i="12"/>
  <c r="AS11" i="12" s="1"/>
  <c r="AR10" i="12"/>
  <c r="AS10" i="12" s="1"/>
  <c r="AR9" i="12"/>
  <c r="AS9" i="12" s="1"/>
  <c r="AR8" i="12"/>
  <c r="AS8" i="12" s="1"/>
  <c r="AR7" i="12"/>
  <c r="AS7" i="12" s="1"/>
  <c r="AR6" i="12"/>
  <c r="AS6" i="12" s="1"/>
  <c r="AR5" i="12"/>
  <c r="AS5" i="12" s="1"/>
  <c r="AR4" i="12"/>
  <c r="AS4" i="12" s="1"/>
  <c r="AR3" i="12"/>
  <c r="AS3" i="12" s="1"/>
  <c r="AW22" i="12"/>
  <c r="AX22" i="12" s="1"/>
  <c r="AW21" i="12"/>
  <c r="AX21" i="12" s="1"/>
  <c r="AW20" i="12"/>
  <c r="AX20" i="12" s="1"/>
  <c r="AW19" i="12"/>
  <c r="AX19" i="12" s="1"/>
  <c r="AW18" i="12"/>
  <c r="AX18" i="12" s="1"/>
  <c r="AW17" i="12"/>
  <c r="AX17" i="12" s="1"/>
  <c r="AW16" i="12"/>
  <c r="AX16" i="12" s="1"/>
  <c r="AW15" i="12"/>
  <c r="AX15" i="12" s="1"/>
  <c r="AW14" i="12"/>
  <c r="AX14" i="12" s="1"/>
  <c r="AW13" i="12"/>
  <c r="AX13" i="12" s="1"/>
  <c r="AW12" i="12"/>
  <c r="AX12" i="12" s="1"/>
  <c r="AW11" i="12"/>
  <c r="AX11" i="12" s="1"/>
  <c r="AW10" i="12"/>
  <c r="AX10" i="12" s="1"/>
  <c r="AW9" i="12"/>
  <c r="AX9" i="12" s="1"/>
  <c r="AW8" i="12"/>
  <c r="AX8" i="12" s="1"/>
  <c r="AW7" i="12"/>
  <c r="AX7" i="12" s="1"/>
  <c r="AW6" i="12"/>
  <c r="AX6" i="12" s="1"/>
  <c r="AW5" i="12"/>
  <c r="AX5" i="12" s="1"/>
  <c r="AW4" i="12"/>
  <c r="AX4" i="12" s="1"/>
  <c r="AW3" i="12"/>
  <c r="AX3" i="12" s="1"/>
  <c r="AW45" i="12"/>
  <c r="AX45" i="12" s="1"/>
  <c r="AW44" i="12"/>
  <c r="AX44" i="12" s="1"/>
  <c r="AW43" i="12"/>
  <c r="AX43" i="12" s="1"/>
  <c r="AW42" i="12"/>
  <c r="AX42" i="12" s="1"/>
  <c r="AW41" i="12"/>
  <c r="AX41" i="12" s="1"/>
  <c r="AW40" i="12"/>
  <c r="AX40" i="12" s="1"/>
  <c r="AW39" i="12"/>
  <c r="AX39" i="12" s="1"/>
  <c r="AW38" i="12"/>
  <c r="AX38" i="12" s="1"/>
  <c r="AW37" i="12"/>
  <c r="AX37" i="12" s="1"/>
  <c r="AW36" i="12"/>
  <c r="AX36" i="12" s="1"/>
  <c r="AW35" i="12"/>
  <c r="AX35" i="12" s="1"/>
  <c r="AW34" i="12"/>
  <c r="AX34" i="12" s="1"/>
  <c r="AW33" i="12"/>
  <c r="AX33" i="12" s="1"/>
  <c r="AW32" i="12"/>
  <c r="AX32" i="12" s="1"/>
  <c r="AW31" i="12"/>
  <c r="AX31" i="12" s="1"/>
  <c r="AW30" i="12"/>
  <c r="AX30" i="12" s="1"/>
  <c r="AW29" i="12"/>
  <c r="AX29" i="12" s="1"/>
  <c r="AW28" i="12"/>
  <c r="AX28" i="12" s="1"/>
  <c r="AW27" i="12"/>
  <c r="AX27" i="12" s="1"/>
  <c r="AW26" i="12"/>
  <c r="AX26" i="12" s="1"/>
  <c r="AR45" i="12"/>
  <c r="AS45" i="12" s="1"/>
  <c r="AR44" i="12"/>
  <c r="AS44" i="12" s="1"/>
  <c r="AR43" i="12"/>
  <c r="AS43" i="12" s="1"/>
  <c r="AR42" i="12"/>
  <c r="AS42" i="12" s="1"/>
  <c r="AR41" i="12"/>
  <c r="AS41" i="12" s="1"/>
  <c r="AR40" i="12"/>
  <c r="AS40" i="12" s="1"/>
  <c r="AR39" i="12"/>
  <c r="AS39" i="12" s="1"/>
  <c r="AR38" i="12"/>
  <c r="AS38" i="12" s="1"/>
  <c r="AR37" i="12"/>
  <c r="AS37" i="12" s="1"/>
  <c r="AR36" i="12"/>
  <c r="AS36" i="12" s="1"/>
  <c r="AR35" i="12"/>
  <c r="AS35" i="12" s="1"/>
  <c r="AR34" i="12"/>
  <c r="AS34" i="12" s="1"/>
  <c r="AR33" i="12"/>
  <c r="AS33" i="12" s="1"/>
  <c r="AR32" i="12"/>
  <c r="AS32" i="12" s="1"/>
  <c r="AR31" i="12"/>
  <c r="AS31" i="12" s="1"/>
  <c r="AR30" i="12"/>
  <c r="AS30" i="12" s="1"/>
  <c r="AR29" i="12"/>
  <c r="AS29" i="12" s="1"/>
  <c r="AR28" i="12"/>
  <c r="AS28" i="12" s="1"/>
  <c r="AR27" i="12"/>
  <c r="AS27" i="12" s="1"/>
  <c r="AR26" i="12"/>
  <c r="AS26" i="12" s="1"/>
  <c r="AM45" i="12"/>
  <c r="AN45" i="12" s="1"/>
  <c r="AM44" i="12"/>
  <c r="AN44" i="12" s="1"/>
  <c r="AM43" i="12"/>
  <c r="AN43" i="12" s="1"/>
  <c r="AM42" i="12"/>
  <c r="AN42" i="12" s="1"/>
  <c r="AM41" i="12"/>
  <c r="AN41" i="12" s="1"/>
  <c r="AM40" i="12"/>
  <c r="AN40" i="12" s="1"/>
  <c r="AM39" i="12"/>
  <c r="AN39" i="12" s="1"/>
  <c r="AM38" i="12"/>
  <c r="AN38" i="12" s="1"/>
  <c r="AM37" i="12"/>
  <c r="AN37" i="12" s="1"/>
  <c r="AM36" i="12"/>
  <c r="AN36" i="12" s="1"/>
  <c r="AM35" i="12"/>
  <c r="AN35" i="12" s="1"/>
  <c r="AM34" i="12"/>
  <c r="AN34" i="12" s="1"/>
  <c r="AM33" i="12"/>
  <c r="AN33" i="12" s="1"/>
  <c r="AM32" i="12"/>
  <c r="AN32" i="12" s="1"/>
  <c r="AM31" i="12"/>
  <c r="AN31" i="12" s="1"/>
  <c r="AM30" i="12"/>
  <c r="AN30" i="12" s="1"/>
  <c r="AM29" i="12"/>
  <c r="AN29" i="12" s="1"/>
  <c r="AM28" i="12"/>
  <c r="AN28" i="12" s="1"/>
  <c r="AM27" i="12"/>
  <c r="AN27" i="12" s="1"/>
  <c r="AM26" i="12"/>
  <c r="AN26" i="12" s="1"/>
  <c r="AH45" i="12"/>
  <c r="AI45" i="12" s="1"/>
  <c r="AH44" i="12"/>
  <c r="AI44" i="12" s="1"/>
  <c r="AH43" i="12"/>
  <c r="AI43" i="12" s="1"/>
  <c r="AH42" i="12"/>
  <c r="AI42" i="12" s="1"/>
  <c r="AH41" i="12"/>
  <c r="AI41" i="12" s="1"/>
  <c r="AH40" i="12"/>
  <c r="AI40" i="12" s="1"/>
  <c r="AH39" i="12"/>
  <c r="AI39" i="12" s="1"/>
  <c r="AH38" i="12"/>
  <c r="AI38" i="12" s="1"/>
  <c r="AH37" i="12"/>
  <c r="AI37" i="12" s="1"/>
  <c r="AH36" i="12"/>
  <c r="AI36" i="12" s="1"/>
  <c r="AH35" i="12"/>
  <c r="AI35" i="12" s="1"/>
  <c r="AH34" i="12"/>
  <c r="AI34" i="12" s="1"/>
  <c r="AH33" i="12"/>
  <c r="AI33" i="12" s="1"/>
  <c r="AH32" i="12"/>
  <c r="AI32" i="12" s="1"/>
  <c r="AH31" i="12"/>
  <c r="AI31" i="12" s="1"/>
  <c r="AH30" i="12"/>
  <c r="AI30" i="12" s="1"/>
  <c r="AH29" i="12"/>
  <c r="AI29" i="12" s="1"/>
  <c r="AH28" i="12"/>
  <c r="AI28" i="12" s="1"/>
  <c r="AH27" i="12"/>
  <c r="AI27" i="12" s="1"/>
  <c r="AH26" i="12"/>
  <c r="AI26" i="12" s="1"/>
  <c r="AC45" i="12"/>
  <c r="AD45" i="12" s="1"/>
  <c r="AC44" i="12"/>
  <c r="AD44" i="12" s="1"/>
  <c r="AC43" i="12"/>
  <c r="AD43" i="12" s="1"/>
  <c r="AC42" i="12"/>
  <c r="AD42" i="12" s="1"/>
  <c r="AC41" i="12"/>
  <c r="AD41" i="12" s="1"/>
  <c r="AC40" i="12"/>
  <c r="AD40" i="12" s="1"/>
  <c r="AC39" i="12"/>
  <c r="AD39" i="12" s="1"/>
  <c r="AC38" i="12"/>
  <c r="AD38" i="12" s="1"/>
  <c r="AC37" i="12"/>
  <c r="AD37" i="12" s="1"/>
  <c r="AC36" i="12"/>
  <c r="AD36" i="12" s="1"/>
  <c r="AC35" i="12"/>
  <c r="AD35" i="12" s="1"/>
  <c r="AC34" i="12"/>
  <c r="AD34" i="12" s="1"/>
  <c r="AC33" i="12"/>
  <c r="AD33" i="12" s="1"/>
  <c r="AC32" i="12"/>
  <c r="AD32" i="12" s="1"/>
  <c r="AC31" i="12"/>
  <c r="AD31" i="12" s="1"/>
  <c r="AC30" i="12"/>
  <c r="AD30" i="12" s="1"/>
  <c r="AC29" i="12"/>
  <c r="AD29" i="12" s="1"/>
  <c r="AC28" i="12"/>
  <c r="AD28" i="12" s="1"/>
  <c r="AC27" i="12"/>
  <c r="AD27" i="12" s="1"/>
  <c r="AC26" i="12"/>
  <c r="AD26" i="12" s="1"/>
  <c r="X45" i="12"/>
  <c r="Y45" i="12" s="1"/>
  <c r="X44" i="12"/>
  <c r="Y44" i="12" s="1"/>
  <c r="X43" i="12"/>
  <c r="Y43" i="12" s="1"/>
  <c r="X42" i="12"/>
  <c r="Y42" i="12" s="1"/>
  <c r="X41" i="12"/>
  <c r="Y41" i="12" s="1"/>
  <c r="X40" i="12"/>
  <c r="Y40" i="12" s="1"/>
  <c r="X39" i="12"/>
  <c r="Y39" i="12" s="1"/>
  <c r="X38" i="12"/>
  <c r="Y38" i="12" s="1"/>
  <c r="X37" i="12"/>
  <c r="Y37" i="12" s="1"/>
  <c r="X36" i="12"/>
  <c r="Y36" i="12" s="1"/>
  <c r="X35" i="12"/>
  <c r="Y35" i="12" s="1"/>
  <c r="X34" i="12"/>
  <c r="Y34" i="12" s="1"/>
  <c r="X33" i="12"/>
  <c r="Y33" i="12" s="1"/>
  <c r="X32" i="12"/>
  <c r="Y32" i="12" s="1"/>
  <c r="X31" i="12"/>
  <c r="Y31" i="12" s="1"/>
  <c r="X30" i="12"/>
  <c r="Y30" i="12" s="1"/>
  <c r="X29" i="12"/>
  <c r="Y29" i="12" s="1"/>
  <c r="X28" i="12"/>
  <c r="Y28" i="12" s="1"/>
  <c r="X27" i="12"/>
  <c r="Y27" i="12" s="1"/>
  <c r="X26" i="12"/>
  <c r="Y26" i="12" s="1"/>
  <c r="S45" i="12"/>
  <c r="T45" i="12" s="1"/>
  <c r="S44" i="12"/>
  <c r="T44" i="12" s="1"/>
  <c r="S43" i="12"/>
  <c r="T43" i="12" s="1"/>
  <c r="S42" i="12"/>
  <c r="T42" i="12" s="1"/>
  <c r="S41" i="12"/>
  <c r="T41" i="12" s="1"/>
  <c r="S40" i="12"/>
  <c r="T40" i="12" s="1"/>
  <c r="S39" i="12"/>
  <c r="T39" i="12" s="1"/>
  <c r="S38" i="12"/>
  <c r="T38" i="12" s="1"/>
  <c r="S37" i="12"/>
  <c r="T37" i="12" s="1"/>
  <c r="S36" i="12"/>
  <c r="T36" i="12" s="1"/>
  <c r="S35" i="12"/>
  <c r="T35" i="12" s="1"/>
  <c r="S34" i="12"/>
  <c r="T34" i="12" s="1"/>
  <c r="S33" i="12"/>
  <c r="T33" i="12" s="1"/>
  <c r="S32" i="12"/>
  <c r="T32" i="12" s="1"/>
  <c r="S31" i="12"/>
  <c r="T31" i="12" s="1"/>
  <c r="S30" i="12"/>
  <c r="T30" i="12" s="1"/>
  <c r="S29" i="12"/>
  <c r="T29" i="12" s="1"/>
  <c r="S28" i="12"/>
  <c r="T28" i="12" s="1"/>
  <c r="S27" i="12"/>
  <c r="T27" i="12" s="1"/>
  <c r="S26" i="12"/>
  <c r="T26" i="12" s="1"/>
  <c r="N45" i="12"/>
  <c r="O45" i="12" s="1"/>
  <c r="N44" i="12"/>
  <c r="O44" i="12" s="1"/>
  <c r="N43" i="12"/>
  <c r="O43" i="12" s="1"/>
  <c r="N42" i="12"/>
  <c r="O42" i="12" s="1"/>
  <c r="N41" i="12"/>
  <c r="O41" i="12" s="1"/>
  <c r="N40" i="12"/>
  <c r="O40" i="12" s="1"/>
  <c r="N39" i="12"/>
  <c r="O39" i="12" s="1"/>
  <c r="N38" i="12"/>
  <c r="O38" i="12" s="1"/>
  <c r="N37" i="12"/>
  <c r="O37" i="12" s="1"/>
  <c r="N36" i="12"/>
  <c r="O36" i="12" s="1"/>
  <c r="N35" i="12"/>
  <c r="O35" i="12" s="1"/>
  <c r="N34" i="12"/>
  <c r="O34" i="12" s="1"/>
  <c r="N33" i="12"/>
  <c r="O33" i="12" s="1"/>
  <c r="N32" i="12"/>
  <c r="O32" i="12" s="1"/>
  <c r="N31" i="12"/>
  <c r="O31" i="12" s="1"/>
  <c r="N30" i="12"/>
  <c r="O30" i="12" s="1"/>
  <c r="N29" i="12"/>
  <c r="O29" i="12" s="1"/>
  <c r="I45" i="12"/>
  <c r="J45" i="12" s="1"/>
  <c r="I44" i="12"/>
  <c r="J44" i="12" s="1"/>
  <c r="I43" i="12"/>
  <c r="J43" i="12" s="1"/>
  <c r="I42" i="12"/>
  <c r="J42" i="12" s="1"/>
  <c r="I41" i="12"/>
  <c r="J41" i="12" s="1"/>
  <c r="I40" i="12"/>
  <c r="J40" i="12" s="1"/>
  <c r="I39" i="12"/>
  <c r="J39" i="12" s="1"/>
  <c r="I38" i="12"/>
  <c r="J38" i="12" s="1"/>
  <c r="I37" i="12"/>
  <c r="J37" i="12" s="1"/>
  <c r="I36" i="12"/>
  <c r="J36" i="12" s="1"/>
  <c r="I35" i="12"/>
  <c r="J35" i="12" s="1"/>
  <c r="I34" i="12"/>
  <c r="J34" i="12" s="1"/>
  <c r="I33" i="12"/>
  <c r="J33" i="12" s="1"/>
  <c r="I32" i="12"/>
  <c r="J32" i="12" s="1"/>
  <c r="I31" i="12"/>
  <c r="J31" i="12" s="1"/>
  <c r="I30" i="12"/>
  <c r="J30" i="12" s="1"/>
  <c r="I29" i="12"/>
  <c r="J29" i="12" s="1"/>
  <c r="I28" i="12"/>
  <c r="J28" i="12" s="1"/>
  <c r="I27" i="12"/>
  <c r="J27" i="12" s="1"/>
  <c r="I26" i="12"/>
  <c r="J26" i="12" s="1"/>
  <c r="D26" i="12"/>
  <c r="E26" i="12" s="1"/>
  <c r="D27" i="12"/>
  <c r="E27" i="12" s="1"/>
  <c r="D28" i="12"/>
  <c r="E28" i="12" s="1"/>
  <c r="D29" i="12"/>
  <c r="E29" i="12" s="1"/>
  <c r="D30" i="12"/>
  <c r="E30" i="12" s="1"/>
  <c r="D31" i="12"/>
  <c r="E31" i="12" s="1"/>
  <c r="D32" i="12"/>
  <c r="E32" i="12" s="1"/>
  <c r="D33" i="12"/>
  <c r="E33" i="12" s="1"/>
  <c r="D34" i="12"/>
  <c r="E34" i="12" s="1"/>
  <c r="D35" i="12"/>
  <c r="E35" i="12" s="1"/>
  <c r="D36" i="12"/>
  <c r="E36" i="12" s="1"/>
  <c r="D37" i="12"/>
  <c r="E37" i="12" s="1"/>
  <c r="D38" i="12"/>
  <c r="E38" i="12" s="1"/>
  <c r="D39" i="12"/>
  <c r="E39" i="12" s="1"/>
  <c r="D40" i="12"/>
  <c r="E40" i="12" s="1"/>
  <c r="D41" i="12"/>
  <c r="E41" i="12" s="1"/>
  <c r="D42" i="12"/>
  <c r="E42" i="12" s="1"/>
  <c r="D43" i="12"/>
  <c r="E43" i="12" s="1"/>
  <c r="D44" i="12"/>
  <c r="E44" i="12" s="1"/>
  <c r="D45" i="12"/>
  <c r="E45" i="12" s="1"/>
  <c r="D46" i="12"/>
  <c r="E46" i="12" s="1"/>
  <c r="D4" i="4" l="1"/>
  <c r="D5" i="4"/>
  <c r="D6" i="4"/>
  <c r="D8" i="4"/>
  <c r="D9" i="4"/>
  <c r="D10" i="4"/>
  <c r="D12" i="4"/>
  <c r="D13" i="4"/>
  <c r="D14" i="4"/>
  <c r="D15" i="4"/>
  <c r="D16" i="4"/>
  <c r="D17" i="4"/>
  <c r="D18" i="4"/>
  <c r="D19" i="4"/>
  <c r="D20" i="4"/>
  <c r="D21" i="4"/>
  <c r="D22" i="4"/>
  <c r="E6" i="21"/>
  <c r="B5" i="21"/>
  <c r="B23" i="23"/>
  <c r="B24" i="23"/>
  <c r="B25" i="23"/>
  <c r="B46" i="23"/>
  <c r="B47" i="23"/>
  <c r="B48" i="23"/>
  <c r="B69" i="23"/>
  <c r="B70" i="23"/>
  <c r="B71" i="23"/>
  <c r="B92" i="23"/>
  <c r="B93" i="23"/>
  <c r="B94" i="23"/>
  <c r="D116" i="23"/>
  <c r="B116" i="23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42" i="10"/>
  <c r="B43" i="10"/>
  <c r="B44" i="10"/>
  <c r="B45" i="10"/>
  <c r="B46" i="10"/>
  <c r="B47" i="10"/>
  <c r="B48" i="10"/>
  <c r="B49" i="10"/>
  <c r="B50" i="10"/>
  <c r="B51" i="10"/>
  <c r="B52" i="10"/>
  <c r="B53" i="10"/>
  <c r="B54" i="10"/>
  <c r="B55" i="10"/>
  <c r="B56" i="10"/>
  <c r="B57" i="10"/>
  <c r="B58" i="10"/>
  <c r="B59" i="10"/>
  <c r="B60" i="10"/>
  <c r="B61" i="10"/>
  <c r="B62" i="10"/>
  <c r="B63" i="10"/>
  <c r="B64" i="10"/>
  <c r="B65" i="10"/>
  <c r="B66" i="10"/>
  <c r="B67" i="10"/>
  <c r="B68" i="10"/>
  <c r="B69" i="10"/>
  <c r="B70" i="10"/>
  <c r="B71" i="10"/>
  <c r="B72" i="10"/>
  <c r="B73" i="10"/>
  <c r="B74" i="10"/>
  <c r="B75" i="10"/>
  <c r="B76" i="10"/>
  <c r="B77" i="10"/>
  <c r="B78" i="10"/>
  <c r="B79" i="10"/>
  <c r="B80" i="10"/>
  <c r="B81" i="10"/>
  <c r="B82" i="10"/>
  <c r="B83" i="10"/>
  <c r="B84" i="10"/>
  <c r="B85" i="10"/>
  <c r="B86" i="10"/>
  <c r="B87" i="10"/>
  <c r="B88" i="10"/>
  <c r="B89" i="10"/>
  <c r="B90" i="10"/>
  <c r="B91" i="10"/>
  <c r="B92" i="10"/>
  <c r="B93" i="10"/>
  <c r="B94" i="10"/>
  <c r="B95" i="10"/>
  <c r="B96" i="10"/>
  <c r="B97" i="10"/>
  <c r="B98" i="10"/>
  <c r="B99" i="10"/>
  <c r="B100" i="10"/>
  <c r="B101" i="10"/>
  <c r="B102" i="10"/>
  <c r="B103" i="10"/>
  <c r="B104" i="10"/>
  <c r="B105" i="10"/>
  <c r="B106" i="10"/>
  <c r="B107" i="10"/>
  <c r="B108" i="10"/>
  <c r="B109" i="10"/>
  <c r="B110" i="10"/>
  <c r="B111" i="10"/>
  <c r="B112" i="10"/>
  <c r="B113" i="10"/>
  <c r="B114" i="10"/>
  <c r="B3" i="10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74" i="9"/>
  <c r="B75" i="9"/>
  <c r="B76" i="9"/>
  <c r="B77" i="9"/>
  <c r="B78" i="9"/>
  <c r="B79" i="9"/>
  <c r="B80" i="9"/>
  <c r="B81" i="9"/>
  <c r="B82" i="9"/>
  <c r="B83" i="9"/>
  <c r="B84" i="9"/>
  <c r="B85" i="9"/>
  <c r="B86" i="9"/>
  <c r="B87" i="9"/>
  <c r="B88" i="9"/>
  <c r="B89" i="9"/>
  <c r="B90" i="9"/>
  <c r="B91" i="9"/>
  <c r="B92" i="9"/>
  <c r="B93" i="9"/>
  <c r="B94" i="9"/>
  <c r="B95" i="9"/>
  <c r="B96" i="9"/>
  <c r="B97" i="9"/>
  <c r="B98" i="9"/>
  <c r="B99" i="9"/>
  <c r="B100" i="9"/>
  <c r="B101" i="9"/>
  <c r="B102" i="9"/>
  <c r="B103" i="9"/>
  <c r="B104" i="9"/>
  <c r="B105" i="9"/>
  <c r="B106" i="9"/>
  <c r="B107" i="9"/>
  <c r="B108" i="9"/>
  <c r="B109" i="9"/>
  <c r="B110" i="9"/>
  <c r="B111" i="9"/>
  <c r="B112" i="9"/>
  <c r="B113" i="9"/>
  <c r="B114" i="9"/>
  <c r="B3" i="9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B40" i="8"/>
  <c r="B41" i="8"/>
  <c r="B42" i="8"/>
  <c r="B43" i="8"/>
  <c r="B44" i="8"/>
  <c r="B45" i="8"/>
  <c r="B46" i="8"/>
  <c r="B47" i="8"/>
  <c r="B48" i="8"/>
  <c r="B49" i="8"/>
  <c r="B50" i="8"/>
  <c r="B51" i="8"/>
  <c r="B52" i="8"/>
  <c r="B53" i="8"/>
  <c r="B54" i="8"/>
  <c r="B55" i="8"/>
  <c r="B56" i="8"/>
  <c r="B57" i="8"/>
  <c r="B58" i="8"/>
  <c r="B59" i="8"/>
  <c r="B60" i="8"/>
  <c r="B61" i="8"/>
  <c r="B62" i="8"/>
  <c r="B63" i="8"/>
  <c r="B64" i="8"/>
  <c r="B65" i="8"/>
  <c r="B66" i="8"/>
  <c r="B67" i="8"/>
  <c r="B68" i="8"/>
  <c r="B69" i="8"/>
  <c r="B70" i="8"/>
  <c r="B71" i="8"/>
  <c r="B72" i="8"/>
  <c r="B73" i="8"/>
  <c r="B74" i="8"/>
  <c r="B75" i="8"/>
  <c r="B76" i="8"/>
  <c r="B77" i="8"/>
  <c r="B78" i="8"/>
  <c r="B79" i="8"/>
  <c r="B80" i="8"/>
  <c r="B81" i="8"/>
  <c r="B82" i="8"/>
  <c r="B83" i="8"/>
  <c r="B84" i="8"/>
  <c r="B85" i="8"/>
  <c r="B86" i="8"/>
  <c r="B87" i="8"/>
  <c r="B88" i="8"/>
  <c r="B89" i="8"/>
  <c r="B90" i="8"/>
  <c r="B91" i="8"/>
  <c r="B92" i="8"/>
  <c r="B93" i="8"/>
  <c r="B94" i="8"/>
  <c r="B95" i="8"/>
  <c r="B96" i="8"/>
  <c r="B97" i="8"/>
  <c r="B98" i="8"/>
  <c r="B99" i="8"/>
  <c r="B100" i="8"/>
  <c r="B101" i="8"/>
  <c r="B102" i="8"/>
  <c r="B103" i="8"/>
  <c r="B104" i="8"/>
  <c r="B105" i="8"/>
  <c r="B106" i="8"/>
  <c r="B107" i="8"/>
  <c r="B108" i="8"/>
  <c r="B109" i="8"/>
  <c r="B110" i="8"/>
  <c r="B111" i="8"/>
  <c r="B112" i="8"/>
  <c r="B113" i="8"/>
  <c r="B114" i="8"/>
  <c r="B3" i="8"/>
  <c r="D116" i="10"/>
  <c r="B116" i="10"/>
  <c r="D116" i="9"/>
  <c r="B116" i="9"/>
  <c r="D116" i="8"/>
  <c r="B116" i="8"/>
  <c r="B46" i="7"/>
  <c r="B47" i="7"/>
  <c r="B48" i="7"/>
  <c r="B69" i="7"/>
  <c r="B70" i="7"/>
  <c r="B71" i="7"/>
  <c r="B92" i="7"/>
  <c r="B93" i="7"/>
  <c r="B94" i="7"/>
  <c r="B25" i="7"/>
  <c r="D116" i="7"/>
  <c r="B116" i="7"/>
  <c r="B25" i="6"/>
  <c r="B48" i="6"/>
  <c r="B71" i="6"/>
  <c r="B94" i="6"/>
  <c r="D3" i="4"/>
  <c r="Y114" i="4"/>
  <c r="Z114" i="4" s="1"/>
  <c r="R114" i="4"/>
  <c r="S114" i="4" s="1"/>
  <c r="K114" i="4"/>
  <c r="L114" i="4" s="1"/>
  <c r="D114" i="4"/>
  <c r="E114" i="4" s="1"/>
  <c r="F114" i="4" s="1"/>
  <c r="B114" i="23" s="1"/>
  <c r="L87" i="25" s="1"/>
  <c r="Y113" i="4"/>
  <c r="Z113" i="4" s="1"/>
  <c r="R113" i="4"/>
  <c r="S113" i="4" s="1"/>
  <c r="K113" i="4"/>
  <c r="L113" i="4" s="1"/>
  <c r="D113" i="4"/>
  <c r="E113" i="4" s="1"/>
  <c r="F113" i="4" s="1"/>
  <c r="Y112" i="4"/>
  <c r="Z112" i="4" s="1"/>
  <c r="R112" i="4"/>
  <c r="S112" i="4" s="1"/>
  <c r="K112" i="4"/>
  <c r="L112" i="4" s="1"/>
  <c r="D112" i="4"/>
  <c r="E112" i="4" s="1"/>
  <c r="F112" i="4" s="1"/>
  <c r="B112" i="23" s="1"/>
  <c r="L73" i="25" s="1"/>
  <c r="Y111" i="4"/>
  <c r="Z111" i="4" s="1"/>
  <c r="R111" i="4"/>
  <c r="S111" i="4" s="1"/>
  <c r="K111" i="4"/>
  <c r="L111" i="4" s="1"/>
  <c r="D111" i="4"/>
  <c r="E111" i="4" s="1"/>
  <c r="F111" i="4" s="1"/>
  <c r="B111" i="23" s="1"/>
  <c r="L66" i="25" s="1"/>
  <c r="Y110" i="4"/>
  <c r="Z110" i="4" s="1"/>
  <c r="R110" i="4"/>
  <c r="S110" i="4" s="1"/>
  <c r="K110" i="4"/>
  <c r="L110" i="4" s="1"/>
  <c r="D110" i="4"/>
  <c r="E110" i="4" s="1"/>
  <c r="F110" i="4" s="1"/>
  <c r="B110" i="23" s="1"/>
  <c r="L59" i="25" s="1"/>
  <c r="Y109" i="4"/>
  <c r="Z109" i="4" s="1"/>
  <c r="R109" i="4"/>
  <c r="S109" i="4" s="1"/>
  <c r="K109" i="4"/>
  <c r="L109" i="4" s="1"/>
  <c r="D109" i="4"/>
  <c r="E109" i="4" s="1"/>
  <c r="F109" i="4" s="1"/>
  <c r="Y108" i="4"/>
  <c r="Z108" i="4" s="1"/>
  <c r="R108" i="4"/>
  <c r="S108" i="4" s="1"/>
  <c r="K108" i="4"/>
  <c r="L108" i="4" s="1"/>
  <c r="D108" i="4"/>
  <c r="E108" i="4" s="1"/>
  <c r="F108" i="4" s="1"/>
  <c r="Y107" i="4"/>
  <c r="Z107" i="4" s="1"/>
  <c r="R107" i="4"/>
  <c r="S107" i="4" s="1"/>
  <c r="K107" i="4"/>
  <c r="L107" i="4" s="1"/>
  <c r="D107" i="4"/>
  <c r="E107" i="4" s="1"/>
  <c r="F107" i="4" s="1"/>
  <c r="Y106" i="4"/>
  <c r="Z106" i="4" s="1"/>
  <c r="R106" i="4"/>
  <c r="S106" i="4" s="1"/>
  <c r="K106" i="4"/>
  <c r="L106" i="4" s="1"/>
  <c r="D106" i="4"/>
  <c r="E106" i="4" s="1"/>
  <c r="F106" i="4" s="1"/>
  <c r="Y105" i="4"/>
  <c r="Z105" i="4" s="1"/>
  <c r="R105" i="4"/>
  <c r="S105" i="4" s="1"/>
  <c r="K105" i="4"/>
  <c r="L105" i="4" s="1"/>
  <c r="D105" i="4"/>
  <c r="E105" i="4" s="1"/>
  <c r="F105" i="4" s="1"/>
  <c r="Y104" i="4"/>
  <c r="Z104" i="4" s="1"/>
  <c r="R104" i="4"/>
  <c r="S104" i="4" s="1"/>
  <c r="K104" i="4"/>
  <c r="L104" i="4" s="1"/>
  <c r="D104" i="4"/>
  <c r="E104" i="4" s="1"/>
  <c r="F104" i="4" s="1"/>
  <c r="Y103" i="4"/>
  <c r="Z103" i="4" s="1"/>
  <c r="R103" i="4"/>
  <c r="S103" i="4" s="1"/>
  <c r="K103" i="4"/>
  <c r="L103" i="4" s="1"/>
  <c r="D103" i="4"/>
  <c r="E103" i="4" s="1"/>
  <c r="F103" i="4" s="1"/>
  <c r="B103" i="23" s="1"/>
  <c r="C80" i="25" s="1"/>
  <c r="Y102" i="4"/>
  <c r="Z102" i="4" s="1"/>
  <c r="R102" i="4"/>
  <c r="S102" i="4" s="1"/>
  <c r="K102" i="4"/>
  <c r="L102" i="4" s="1"/>
  <c r="D102" i="4"/>
  <c r="E102" i="4" s="1"/>
  <c r="F102" i="4" s="1"/>
  <c r="Y101" i="4"/>
  <c r="Z101" i="4" s="1"/>
  <c r="R101" i="4"/>
  <c r="S101" i="4" s="1"/>
  <c r="K101" i="4"/>
  <c r="L101" i="4" s="1"/>
  <c r="D101" i="4"/>
  <c r="E101" i="4" s="1"/>
  <c r="F101" i="4" s="1"/>
  <c r="Y100" i="4"/>
  <c r="Z100" i="4" s="1"/>
  <c r="R100" i="4"/>
  <c r="S100" i="4" s="1"/>
  <c r="K100" i="4"/>
  <c r="L100" i="4" s="1"/>
  <c r="D100" i="4"/>
  <c r="E100" i="4" s="1"/>
  <c r="F100" i="4" s="1"/>
  <c r="B100" i="23" s="1"/>
  <c r="C59" i="25" s="1"/>
  <c r="Y99" i="4"/>
  <c r="Z99" i="4" s="1"/>
  <c r="R99" i="4"/>
  <c r="S99" i="4" s="1"/>
  <c r="K99" i="4"/>
  <c r="L99" i="4" s="1"/>
  <c r="D99" i="4"/>
  <c r="E99" i="4" s="1"/>
  <c r="F99" i="4" s="1"/>
  <c r="Y98" i="4"/>
  <c r="Z98" i="4" s="1"/>
  <c r="R98" i="4"/>
  <c r="S98" i="4" s="1"/>
  <c r="K98" i="4"/>
  <c r="L98" i="4" s="1"/>
  <c r="D98" i="4"/>
  <c r="E98" i="4" s="1"/>
  <c r="F98" i="4" s="1"/>
  <c r="Y97" i="4"/>
  <c r="Z97" i="4" s="1"/>
  <c r="R97" i="4"/>
  <c r="S97" i="4" s="1"/>
  <c r="K97" i="4"/>
  <c r="L97" i="4" s="1"/>
  <c r="D97" i="4"/>
  <c r="E97" i="4" s="1"/>
  <c r="F97" i="4" s="1"/>
  <c r="Y96" i="4"/>
  <c r="Z96" i="4" s="1"/>
  <c r="R96" i="4"/>
  <c r="S96" i="4" s="1"/>
  <c r="K96" i="4"/>
  <c r="L96" i="4" s="1"/>
  <c r="D96" i="4"/>
  <c r="E96" i="4" s="1"/>
  <c r="F96" i="4" s="1"/>
  <c r="Y95" i="4"/>
  <c r="Z95" i="4" s="1"/>
  <c r="R95" i="4"/>
  <c r="S95" i="4" s="1"/>
  <c r="K95" i="4"/>
  <c r="L95" i="4" s="1"/>
  <c r="D95" i="4"/>
  <c r="E95" i="4" s="1"/>
  <c r="F95" i="4" s="1"/>
  <c r="B95" i="23" s="1"/>
  <c r="C24" i="25" s="1"/>
  <c r="Y91" i="4"/>
  <c r="Z91" i="4" s="1"/>
  <c r="R91" i="4"/>
  <c r="S91" i="4" s="1"/>
  <c r="K91" i="4"/>
  <c r="L91" i="4" s="1"/>
  <c r="D91" i="4"/>
  <c r="E91" i="4" s="1"/>
  <c r="F91" i="4" s="1"/>
  <c r="B91" i="23" s="1"/>
  <c r="L86" i="25" s="1"/>
  <c r="Y90" i="4"/>
  <c r="Z90" i="4" s="1"/>
  <c r="R90" i="4"/>
  <c r="S90" i="4" s="1"/>
  <c r="K90" i="4"/>
  <c r="L90" i="4" s="1"/>
  <c r="D90" i="4"/>
  <c r="E90" i="4" s="1"/>
  <c r="F90" i="4" s="1"/>
  <c r="Y89" i="4"/>
  <c r="Z89" i="4" s="1"/>
  <c r="R89" i="4"/>
  <c r="S89" i="4" s="1"/>
  <c r="K89" i="4"/>
  <c r="L89" i="4" s="1"/>
  <c r="D89" i="4"/>
  <c r="E89" i="4" s="1"/>
  <c r="F89" i="4" s="1"/>
  <c r="Y88" i="4"/>
  <c r="Z88" i="4" s="1"/>
  <c r="R88" i="4"/>
  <c r="S88" i="4" s="1"/>
  <c r="K88" i="4"/>
  <c r="L88" i="4" s="1"/>
  <c r="D88" i="4"/>
  <c r="E88" i="4" s="1"/>
  <c r="F88" i="4" s="1"/>
  <c r="B88" i="23" s="1"/>
  <c r="L65" i="25" s="1"/>
  <c r="Y87" i="4"/>
  <c r="Z87" i="4" s="1"/>
  <c r="R87" i="4"/>
  <c r="S87" i="4" s="1"/>
  <c r="K87" i="4"/>
  <c r="L87" i="4" s="1"/>
  <c r="D87" i="4"/>
  <c r="E87" i="4" s="1"/>
  <c r="F87" i="4" s="1"/>
  <c r="Y86" i="4"/>
  <c r="Z86" i="4" s="1"/>
  <c r="R86" i="4"/>
  <c r="S86" i="4" s="1"/>
  <c r="K86" i="4"/>
  <c r="L86" i="4" s="1"/>
  <c r="D86" i="4"/>
  <c r="E86" i="4" s="1"/>
  <c r="F86" i="4" s="1"/>
  <c r="B86" i="23" s="1"/>
  <c r="L51" i="25" s="1"/>
  <c r="Y85" i="4"/>
  <c r="Z85" i="4" s="1"/>
  <c r="R85" i="4"/>
  <c r="S85" i="4" s="1"/>
  <c r="K85" i="4"/>
  <c r="L85" i="4" s="1"/>
  <c r="D85" i="4"/>
  <c r="E85" i="4" s="1"/>
  <c r="F85" i="4" s="1"/>
  <c r="Y84" i="4"/>
  <c r="Z84" i="4" s="1"/>
  <c r="R84" i="4"/>
  <c r="S84" i="4" s="1"/>
  <c r="K84" i="4"/>
  <c r="L84" i="4" s="1"/>
  <c r="D84" i="4"/>
  <c r="E84" i="4" s="1"/>
  <c r="F84" i="4" s="1"/>
  <c r="Y83" i="4"/>
  <c r="Z83" i="4" s="1"/>
  <c r="R83" i="4"/>
  <c r="S83" i="4" s="1"/>
  <c r="K83" i="4"/>
  <c r="L83" i="4" s="1"/>
  <c r="D83" i="4"/>
  <c r="E83" i="4" s="1"/>
  <c r="F83" i="4" s="1"/>
  <c r="B83" i="23" s="1"/>
  <c r="L30" i="25" s="1"/>
  <c r="Y82" i="4"/>
  <c r="Z82" i="4" s="1"/>
  <c r="R82" i="4"/>
  <c r="S82" i="4" s="1"/>
  <c r="K82" i="4"/>
  <c r="L82" i="4" s="1"/>
  <c r="D82" i="4"/>
  <c r="E82" i="4" s="1"/>
  <c r="F82" i="4" s="1"/>
  <c r="B82" i="23" s="1"/>
  <c r="L23" i="25" s="1"/>
  <c r="Y81" i="4"/>
  <c r="Z81" i="4" s="1"/>
  <c r="R81" i="4"/>
  <c r="S81" i="4" s="1"/>
  <c r="K81" i="4"/>
  <c r="L81" i="4" s="1"/>
  <c r="D81" i="4"/>
  <c r="E81" i="4" s="1"/>
  <c r="F81" i="4" s="1"/>
  <c r="Y80" i="4"/>
  <c r="Z80" i="4" s="1"/>
  <c r="R80" i="4"/>
  <c r="S80" i="4" s="1"/>
  <c r="K80" i="4"/>
  <c r="L80" i="4" s="1"/>
  <c r="D80" i="4"/>
  <c r="E80" i="4" s="1"/>
  <c r="F80" i="4" s="1"/>
  <c r="Y79" i="4"/>
  <c r="Z79" i="4" s="1"/>
  <c r="R79" i="4"/>
  <c r="S79" i="4" s="1"/>
  <c r="K79" i="4"/>
  <c r="L79" i="4" s="1"/>
  <c r="D79" i="4"/>
  <c r="E79" i="4" s="1"/>
  <c r="F79" i="4" s="1"/>
  <c r="Y78" i="4"/>
  <c r="Z78" i="4" s="1"/>
  <c r="R78" i="4"/>
  <c r="S78" i="4" s="1"/>
  <c r="K78" i="4"/>
  <c r="L78" i="4" s="1"/>
  <c r="D78" i="4"/>
  <c r="E78" i="4" s="1"/>
  <c r="F78" i="4" s="1"/>
  <c r="Y77" i="4"/>
  <c r="Z77" i="4" s="1"/>
  <c r="R77" i="4"/>
  <c r="S77" i="4" s="1"/>
  <c r="K77" i="4"/>
  <c r="L77" i="4" s="1"/>
  <c r="D77" i="4"/>
  <c r="E77" i="4" s="1"/>
  <c r="F77" i="4" s="1"/>
  <c r="Y76" i="4"/>
  <c r="Z76" i="4" s="1"/>
  <c r="R76" i="4"/>
  <c r="S76" i="4" s="1"/>
  <c r="K76" i="4"/>
  <c r="L76" i="4" s="1"/>
  <c r="D76" i="4"/>
  <c r="E76" i="4" s="1"/>
  <c r="F76" i="4" s="1"/>
  <c r="B76" i="23" s="1"/>
  <c r="C51" i="25" s="1"/>
  <c r="Y75" i="4"/>
  <c r="Z75" i="4" s="1"/>
  <c r="R75" i="4"/>
  <c r="S75" i="4" s="1"/>
  <c r="K75" i="4"/>
  <c r="L75" i="4" s="1"/>
  <c r="D75" i="4"/>
  <c r="E75" i="4" s="1"/>
  <c r="F75" i="4" s="1"/>
  <c r="Y74" i="4"/>
  <c r="Z74" i="4" s="1"/>
  <c r="R74" i="4"/>
  <c r="S74" i="4" s="1"/>
  <c r="K74" i="4"/>
  <c r="L74" i="4" s="1"/>
  <c r="D74" i="4"/>
  <c r="E74" i="4" s="1"/>
  <c r="F74" i="4" s="1"/>
  <c r="B74" i="23" s="1"/>
  <c r="C37" i="25" s="1"/>
  <c r="Y73" i="4"/>
  <c r="Z73" i="4" s="1"/>
  <c r="R73" i="4"/>
  <c r="S73" i="4" s="1"/>
  <c r="K73" i="4"/>
  <c r="L73" i="4" s="1"/>
  <c r="D73" i="4"/>
  <c r="E73" i="4" s="1"/>
  <c r="F73" i="4" s="1"/>
  <c r="Y72" i="4"/>
  <c r="Z72" i="4" s="1"/>
  <c r="R72" i="4"/>
  <c r="S72" i="4" s="1"/>
  <c r="K72" i="4"/>
  <c r="L72" i="4" s="1"/>
  <c r="D72" i="4"/>
  <c r="E72" i="4" s="1"/>
  <c r="F72" i="4" s="1"/>
  <c r="B72" i="23" s="1"/>
  <c r="C23" i="25" s="1"/>
  <c r="Y68" i="4"/>
  <c r="Z68" i="4" s="1"/>
  <c r="R68" i="4"/>
  <c r="S68" i="4" s="1"/>
  <c r="K68" i="4"/>
  <c r="L68" i="4" s="1"/>
  <c r="D68" i="4"/>
  <c r="E68" i="4" s="1"/>
  <c r="F68" i="4" s="1"/>
  <c r="Y67" i="4"/>
  <c r="Z67" i="4" s="1"/>
  <c r="R67" i="4"/>
  <c r="S67" i="4" s="1"/>
  <c r="K67" i="4"/>
  <c r="L67" i="4" s="1"/>
  <c r="D67" i="4"/>
  <c r="E67" i="4" s="1"/>
  <c r="F67" i="4" s="1"/>
  <c r="B67" i="23" s="1"/>
  <c r="L78" i="25" s="1"/>
  <c r="Y66" i="4"/>
  <c r="Z66" i="4" s="1"/>
  <c r="R66" i="4"/>
  <c r="S66" i="4" s="1"/>
  <c r="K66" i="4"/>
  <c r="L66" i="4" s="1"/>
  <c r="D66" i="4"/>
  <c r="E66" i="4" s="1"/>
  <c r="F66" i="4" s="1"/>
  <c r="B66" i="23" s="1"/>
  <c r="L71" i="25" s="1"/>
  <c r="Y65" i="4"/>
  <c r="Z65" i="4" s="1"/>
  <c r="R65" i="4"/>
  <c r="S65" i="4" s="1"/>
  <c r="K65" i="4"/>
  <c r="L65" i="4" s="1"/>
  <c r="D65" i="4"/>
  <c r="E65" i="4" s="1"/>
  <c r="F65" i="4" s="1"/>
  <c r="B65" i="23" s="1"/>
  <c r="L64" i="25" s="1"/>
  <c r="Y64" i="4"/>
  <c r="Z64" i="4" s="1"/>
  <c r="R64" i="4"/>
  <c r="S64" i="4" s="1"/>
  <c r="K64" i="4"/>
  <c r="L64" i="4" s="1"/>
  <c r="D64" i="4"/>
  <c r="E64" i="4" s="1"/>
  <c r="F64" i="4" s="1"/>
  <c r="Y63" i="4"/>
  <c r="Z63" i="4" s="1"/>
  <c r="R63" i="4"/>
  <c r="S63" i="4" s="1"/>
  <c r="K63" i="4"/>
  <c r="L63" i="4" s="1"/>
  <c r="D63" i="4"/>
  <c r="E63" i="4" s="1"/>
  <c r="F63" i="4" s="1"/>
  <c r="Y62" i="4"/>
  <c r="Z62" i="4" s="1"/>
  <c r="R62" i="4"/>
  <c r="S62" i="4" s="1"/>
  <c r="K62" i="4"/>
  <c r="L62" i="4" s="1"/>
  <c r="D62" i="4"/>
  <c r="E62" i="4" s="1"/>
  <c r="F62" i="4" s="1"/>
  <c r="Y61" i="4"/>
  <c r="Z61" i="4" s="1"/>
  <c r="R61" i="4"/>
  <c r="S61" i="4" s="1"/>
  <c r="K61" i="4"/>
  <c r="L61" i="4" s="1"/>
  <c r="D61" i="4"/>
  <c r="E61" i="4" s="1"/>
  <c r="F61" i="4" s="1"/>
  <c r="B61" i="23" s="1"/>
  <c r="L36" i="25" s="1"/>
  <c r="Y60" i="4"/>
  <c r="Z60" i="4" s="1"/>
  <c r="R60" i="4"/>
  <c r="S60" i="4" s="1"/>
  <c r="K60" i="4"/>
  <c r="L60" i="4" s="1"/>
  <c r="D60" i="4"/>
  <c r="E60" i="4" s="1"/>
  <c r="F60" i="4" s="1"/>
  <c r="B60" i="23" s="1"/>
  <c r="L29" i="25" s="1"/>
  <c r="Y59" i="4"/>
  <c r="Z59" i="4" s="1"/>
  <c r="R59" i="4"/>
  <c r="S59" i="4" s="1"/>
  <c r="K59" i="4"/>
  <c r="L59" i="4" s="1"/>
  <c r="D59" i="4"/>
  <c r="E59" i="4" s="1"/>
  <c r="F59" i="4" s="1"/>
  <c r="Y58" i="4"/>
  <c r="Z58" i="4" s="1"/>
  <c r="R58" i="4"/>
  <c r="S58" i="4" s="1"/>
  <c r="K58" i="4"/>
  <c r="L58" i="4" s="1"/>
  <c r="D58" i="4"/>
  <c r="E58" i="4" s="1"/>
  <c r="F58" i="4" s="1"/>
  <c r="B58" i="23" s="1"/>
  <c r="C85" i="25" s="1"/>
  <c r="Y57" i="4"/>
  <c r="Z57" i="4" s="1"/>
  <c r="R57" i="4"/>
  <c r="S57" i="4" s="1"/>
  <c r="K57" i="4"/>
  <c r="L57" i="4" s="1"/>
  <c r="D57" i="4"/>
  <c r="E57" i="4" s="1"/>
  <c r="F57" i="4" s="1"/>
  <c r="Y56" i="4"/>
  <c r="Z56" i="4" s="1"/>
  <c r="R56" i="4"/>
  <c r="S56" i="4" s="1"/>
  <c r="K56" i="4"/>
  <c r="L56" i="4" s="1"/>
  <c r="D56" i="4"/>
  <c r="E56" i="4" s="1"/>
  <c r="F56" i="4" s="1"/>
  <c r="Y55" i="4"/>
  <c r="Z55" i="4" s="1"/>
  <c r="R55" i="4"/>
  <c r="S55" i="4" s="1"/>
  <c r="K55" i="4"/>
  <c r="L55" i="4" s="1"/>
  <c r="D55" i="4"/>
  <c r="E55" i="4" s="1"/>
  <c r="F55" i="4" s="1"/>
  <c r="Y54" i="4"/>
  <c r="Z54" i="4" s="1"/>
  <c r="R54" i="4"/>
  <c r="S54" i="4" s="1"/>
  <c r="K54" i="4"/>
  <c r="L54" i="4" s="1"/>
  <c r="D54" i="4"/>
  <c r="E54" i="4" s="1"/>
  <c r="F54" i="4" s="1"/>
  <c r="Y53" i="4"/>
  <c r="Z53" i="4" s="1"/>
  <c r="R53" i="4"/>
  <c r="S53" i="4" s="1"/>
  <c r="K53" i="4"/>
  <c r="L53" i="4" s="1"/>
  <c r="D53" i="4"/>
  <c r="E53" i="4" s="1"/>
  <c r="F53" i="4" s="1"/>
  <c r="Y52" i="4"/>
  <c r="Z52" i="4" s="1"/>
  <c r="R52" i="4"/>
  <c r="S52" i="4" s="1"/>
  <c r="K52" i="4"/>
  <c r="L52" i="4" s="1"/>
  <c r="D52" i="4"/>
  <c r="E52" i="4" s="1"/>
  <c r="F52" i="4" s="1"/>
  <c r="Y51" i="4"/>
  <c r="Z51" i="4" s="1"/>
  <c r="R51" i="4"/>
  <c r="S51" i="4" s="1"/>
  <c r="K51" i="4"/>
  <c r="L51" i="4" s="1"/>
  <c r="D51" i="4"/>
  <c r="E51" i="4" s="1"/>
  <c r="F51" i="4" s="1"/>
  <c r="Y50" i="4"/>
  <c r="Z50" i="4" s="1"/>
  <c r="R50" i="4"/>
  <c r="S50" i="4" s="1"/>
  <c r="K50" i="4"/>
  <c r="L50" i="4" s="1"/>
  <c r="D50" i="4"/>
  <c r="E50" i="4" s="1"/>
  <c r="F50" i="4" s="1"/>
  <c r="B50" i="23" s="1"/>
  <c r="C29" i="25" s="1"/>
  <c r="Y49" i="4"/>
  <c r="Z49" i="4" s="1"/>
  <c r="R49" i="4"/>
  <c r="S49" i="4" s="1"/>
  <c r="K49" i="4"/>
  <c r="L49" i="4" s="1"/>
  <c r="D49" i="4"/>
  <c r="E49" i="4" s="1"/>
  <c r="F49" i="4" s="1"/>
  <c r="Y45" i="4"/>
  <c r="Z45" i="4" s="1"/>
  <c r="R45" i="4"/>
  <c r="S45" i="4" s="1"/>
  <c r="K45" i="4"/>
  <c r="L45" i="4" s="1"/>
  <c r="D45" i="4"/>
  <c r="E45" i="4" s="1"/>
  <c r="F45" i="4" s="1"/>
  <c r="Y44" i="4"/>
  <c r="Z44" i="4" s="1"/>
  <c r="R44" i="4"/>
  <c r="S44" i="4" s="1"/>
  <c r="K44" i="4"/>
  <c r="L44" i="4" s="1"/>
  <c r="D44" i="4"/>
  <c r="E44" i="4" s="1"/>
  <c r="F44" i="4" s="1"/>
  <c r="B44" i="23" s="1"/>
  <c r="L77" i="25" s="1"/>
  <c r="Y43" i="4"/>
  <c r="Z43" i="4" s="1"/>
  <c r="R43" i="4"/>
  <c r="S43" i="4" s="1"/>
  <c r="K43" i="4"/>
  <c r="L43" i="4" s="1"/>
  <c r="D43" i="4"/>
  <c r="E43" i="4" s="1"/>
  <c r="F43" i="4" s="1"/>
  <c r="B43" i="23" s="1"/>
  <c r="L70" i="25" s="1"/>
  <c r="Y42" i="4"/>
  <c r="Z42" i="4" s="1"/>
  <c r="R42" i="4"/>
  <c r="S42" i="4" s="1"/>
  <c r="K42" i="4"/>
  <c r="L42" i="4" s="1"/>
  <c r="D42" i="4"/>
  <c r="E42" i="4" s="1"/>
  <c r="F42" i="4" s="1"/>
  <c r="B42" i="23" s="1"/>
  <c r="L63" i="25" s="1"/>
  <c r="Y41" i="4"/>
  <c r="Z41" i="4" s="1"/>
  <c r="R41" i="4"/>
  <c r="S41" i="4" s="1"/>
  <c r="K41" i="4"/>
  <c r="L41" i="4" s="1"/>
  <c r="D41" i="4"/>
  <c r="E41" i="4" s="1"/>
  <c r="F41" i="4" s="1"/>
  <c r="Y40" i="4"/>
  <c r="Z40" i="4" s="1"/>
  <c r="R40" i="4"/>
  <c r="S40" i="4" s="1"/>
  <c r="K40" i="4"/>
  <c r="L40" i="4" s="1"/>
  <c r="D40" i="4"/>
  <c r="E40" i="4" s="1"/>
  <c r="F40" i="4" s="1"/>
  <c r="Y39" i="4"/>
  <c r="Z39" i="4" s="1"/>
  <c r="R39" i="4"/>
  <c r="S39" i="4" s="1"/>
  <c r="K39" i="4"/>
  <c r="L39" i="4" s="1"/>
  <c r="D39" i="4"/>
  <c r="E39" i="4" s="1"/>
  <c r="F39" i="4" s="1"/>
  <c r="B39" i="23" s="1"/>
  <c r="L42" i="25" s="1"/>
  <c r="Y38" i="4"/>
  <c r="Z38" i="4" s="1"/>
  <c r="R38" i="4"/>
  <c r="S38" i="4" s="1"/>
  <c r="K38" i="4"/>
  <c r="L38" i="4" s="1"/>
  <c r="D38" i="4"/>
  <c r="E38" i="4" s="1"/>
  <c r="F38" i="4" s="1"/>
  <c r="Y37" i="4"/>
  <c r="Z37" i="4" s="1"/>
  <c r="R37" i="4"/>
  <c r="S37" i="4" s="1"/>
  <c r="K37" i="4"/>
  <c r="L37" i="4" s="1"/>
  <c r="D37" i="4"/>
  <c r="E37" i="4" s="1"/>
  <c r="F37" i="4" s="1"/>
  <c r="Y36" i="4"/>
  <c r="Z36" i="4" s="1"/>
  <c r="R36" i="4"/>
  <c r="S36" i="4" s="1"/>
  <c r="K36" i="4"/>
  <c r="L36" i="4" s="1"/>
  <c r="D36" i="4"/>
  <c r="E36" i="4" s="1"/>
  <c r="F36" i="4" s="1"/>
  <c r="Y35" i="4"/>
  <c r="Z35" i="4" s="1"/>
  <c r="R35" i="4"/>
  <c r="S35" i="4" s="1"/>
  <c r="K35" i="4"/>
  <c r="L35" i="4" s="1"/>
  <c r="D35" i="4"/>
  <c r="E35" i="4" s="1"/>
  <c r="F35" i="4" s="1"/>
  <c r="Y34" i="4"/>
  <c r="Z34" i="4" s="1"/>
  <c r="R34" i="4"/>
  <c r="S34" i="4" s="1"/>
  <c r="K34" i="4"/>
  <c r="L34" i="4" s="1"/>
  <c r="D34" i="4"/>
  <c r="E34" i="4" s="1"/>
  <c r="F34" i="4" s="1"/>
  <c r="B34" i="23" s="1"/>
  <c r="C77" i="25" s="1"/>
  <c r="Y33" i="4"/>
  <c r="Z33" i="4" s="1"/>
  <c r="R33" i="4"/>
  <c r="S33" i="4" s="1"/>
  <c r="K33" i="4"/>
  <c r="L33" i="4" s="1"/>
  <c r="D33" i="4"/>
  <c r="E33" i="4" s="1"/>
  <c r="F33" i="4" s="1"/>
  <c r="B33" i="23" s="1"/>
  <c r="C70" i="25" s="1"/>
  <c r="Y32" i="4"/>
  <c r="Z32" i="4" s="1"/>
  <c r="R32" i="4"/>
  <c r="S32" i="4" s="1"/>
  <c r="K32" i="4"/>
  <c r="L32" i="4" s="1"/>
  <c r="D32" i="4"/>
  <c r="E32" i="4" s="1"/>
  <c r="F32" i="4" s="1"/>
  <c r="Y31" i="4"/>
  <c r="Z31" i="4" s="1"/>
  <c r="R31" i="4"/>
  <c r="S31" i="4" s="1"/>
  <c r="K31" i="4"/>
  <c r="L31" i="4" s="1"/>
  <c r="D31" i="4"/>
  <c r="E31" i="4" s="1"/>
  <c r="F31" i="4" s="1"/>
  <c r="Y30" i="4"/>
  <c r="Z30" i="4" s="1"/>
  <c r="R30" i="4"/>
  <c r="S30" i="4" s="1"/>
  <c r="K30" i="4"/>
  <c r="L30" i="4" s="1"/>
  <c r="D30" i="4"/>
  <c r="E30" i="4" s="1"/>
  <c r="F30" i="4" s="1"/>
  <c r="Y29" i="4"/>
  <c r="Z29" i="4" s="1"/>
  <c r="R29" i="4"/>
  <c r="S29" i="4" s="1"/>
  <c r="K29" i="4"/>
  <c r="L29" i="4" s="1"/>
  <c r="D29" i="4"/>
  <c r="E29" i="4" s="1"/>
  <c r="F29" i="4" s="1"/>
  <c r="Y28" i="4"/>
  <c r="Z28" i="4" s="1"/>
  <c r="R28" i="4"/>
  <c r="S28" i="4" s="1"/>
  <c r="K28" i="4"/>
  <c r="L28" i="4" s="1"/>
  <c r="D28" i="4"/>
  <c r="E28" i="4" s="1"/>
  <c r="F28" i="4" s="1"/>
  <c r="K27" i="4"/>
  <c r="L27" i="4" s="1"/>
  <c r="D27" i="4"/>
  <c r="E27" i="4" s="1"/>
  <c r="K26" i="4"/>
  <c r="L26" i="4" s="1"/>
  <c r="D26" i="4"/>
  <c r="E26" i="4" s="1"/>
  <c r="F26" i="4" s="1"/>
  <c r="Y22" i="4"/>
  <c r="Z22" i="4" s="1"/>
  <c r="Y20" i="4"/>
  <c r="Z20" i="4" s="1"/>
  <c r="Y19" i="4"/>
  <c r="Z19" i="4" s="1"/>
  <c r="Y17" i="4"/>
  <c r="Z17" i="4" s="1"/>
  <c r="AA17" i="4" s="1"/>
  <c r="B17" i="7" s="1"/>
  <c r="O48" i="25" s="1"/>
  <c r="Y16" i="4"/>
  <c r="Z16" i="4" s="1"/>
  <c r="Y15" i="4"/>
  <c r="Z15" i="4" s="1"/>
  <c r="Y14" i="4"/>
  <c r="Y13" i="4"/>
  <c r="Z13" i="4" s="1"/>
  <c r="AA13" i="4" s="1"/>
  <c r="Y12" i="4"/>
  <c r="Z12" i="4" s="1"/>
  <c r="Y11" i="4"/>
  <c r="Z11" i="4" s="1"/>
  <c r="Y10" i="4"/>
  <c r="Z10" i="4" s="1"/>
  <c r="Y9" i="4"/>
  <c r="Z9" i="4" s="1"/>
  <c r="AA9" i="4" s="1"/>
  <c r="B9" i="7" s="1"/>
  <c r="Y8" i="4"/>
  <c r="Z8" i="4" s="1"/>
  <c r="Y7" i="4"/>
  <c r="Z7" i="4" s="1"/>
  <c r="Y6" i="4"/>
  <c r="Z6" i="4" s="1"/>
  <c r="Y5" i="4"/>
  <c r="Z5" i="4" s="1"/>
  <c r="AA5" i="4" s="1"/>
  <c r="B5" i="7" s="1"/>
  <c r="Y4" i="4"/>
  <c r="Z4" i="4" s="1"/>
  <c r="Y3" i="4"/>
  <c r="Z3" i="4" s="1"/>
  <c r="R22" i="4"/>
  <c r="S22" i="4" s="1"/>
  <c r="R21" i="4"/>
  <c r="S21" i="4" s="1"/>
  <c r="T21" i="4" s="1"/>
  <c r="R20" i="4"/>
  <c r="S20" i="4" s="1"/>
  <c r="R19" i="4"/>
  <c r="S19" i="4" s="1"/>
  <c r="R18" i="4"/>
  <c r="S18" i="4" s="1"/>
  <c r="R17" i="4"/>
  <c r="S17" i="4" s="1"/>
  <c r="T17" i="4" s="1"/>
  <c r="R16" i="4"/>
  <c r="S16" i="4" s="1"/>
  <c r="R15" i="4"/>
  <c r="S15" i="4" s="1"/>
  <c r="R14" i="4"/>
  <c r="S14" i="4" s="1"/>
  <c r="R13" i="4"/>
  <c r="S13" i="4" s="1"/>
  <c r="T13" i="4" s="1"/>
  <c r="R12" i="4"/>
  <c r="S12" i="4" s="1"/>
  <c r="R11" i="4"/>
  <c r="S11" i="4" s="1"/>
  <c r="R10" i="4"/>
  <c r="S10" i="4" s="1"/>
  <c r="R9" i="4"/>
  <c r="S9" i="4" s="1"/>
  <c r="T9" i="4" s="1"/>
  <c r="R8" i="4"/>
  <c r="S8" i="4" s="1"/>
  <c r="R7" i="4"/>
  <c r="S7" i="4" s="1"/>
  <c r="R6" i="4"/>
  <c r="S6" i="4" s="1"/>
  <c r="R5" i="4"/>
  <c r="S5" i="4" s="1"/>
  <c r="T5" i="4" s="1"/>
  <c r="R4" i="4"/>
  <c r="S4" i="4" s="1"/>
  <c r="R3" i="4"/>
  <c r="S3" i="4" s="1"/>
  <c r="K22" i="4"/>
  <c r="L22" i="4" s="1"/>
  <c r="K21" i="4"/>
  <c r="L21" i="4" s="1"/>
  <c r="M21" i="4" s="1"/>
  <c r="K20" i="4"/>
  <c r="L20" i="4" s="1"/>
  <c r="K19" i="4"/>
  <c r="L19" i="4" s="1"/>
  <c r="K18" i="4"/>
  <c r="L18" i="4" s="1"/>
  <c r="K17" i="4"/>
  <c r="L17" i="4" s="1"/>
  <c r="M17" i="4" s="1"/>
  <c r="B17" i="5" s="1"/>
  <c r="M48" i="25" s="1"/>
  <c r="K16" i="4"/>
  <c r="L16" i="4" s="1"/>
  <c r="K15" i="4"/>
  <c r="L15" i="4" s="1"/>
  <c r="K14" i="4"/>
  <c r="L14" i="4" s="1"/>
  <c r="K13" i="4"/>
  <c r="L13" i="4" s="1"/>
  <c r="M13" i="4" s="1"/>
  <c r="K12" i="4"/>
  <c r="L12" i="4" s="1"/>
  <c r="K11" i="4"/>
  <c r="L11" i="4" s="1"/>
  <c r="K10" i="4"/>
  <c r="L10" i="4" s="1"/>
  <c r="K9" i="4"/>
  <c r="L9" i="4" s="1"/>
  <c r="M9" i="4" s="1"/>
  <c r="K8" i="4"/>
  <c r="L8" i="4" s="1"/>
  <c r="K7" i="4"/>
  <c r="L7" i="4" s="1"/>
  <c r="K6" i="4"/>
  <c r="L6" i="4" s="1"/>
  <c r="K5" i="4"/>
  <c r="L5" i="4" s="1"/>
  <c r="M5" i="4" s="1"/>
  <c r="K4" i="4"/>
  <c r="L4" i="4" s="1"/>
  <c r="K3" i="4"/>
  <c r="L3" i="4" s="1"/>
  <c r="G1" i="21"/>
  <c r="E1" i="21"/>
  <c r="F62" i="14" l="1"/>
  <c r="F62" i="25"/>
  <c r="B31" i="23"/>
  <c r="C56" i="25" s="1"/>
  <c r="B57" i="23"/>
  <c r="C78" i="25" s="1"/>
  <c r="P59" i="25"/>
  <c r="P59" i="14"/>
  <c r="P31" i="25"/>
  <c r="P31" i="14"/>
  <c r="G73" i="25"/>
  <c r="G73" i="14"/>
  <c r="G45" i="25"/>
  <c r="G45" i="14"/>
  <c r="P79" i="25"/>
  <c r="P79" i="14"/>
  <c r="P23" i="25"/>
  <c r="P23" i="14"/>
  <c r="G37" i="25"/>
  <c r="G37" i="14"/>
  <c r="P71" i="25"/>
  <c r="P71" i="14"/>
  <c r="G85" i="25"/>
  <c r="G85" i="14"/>
  <c r="G29" i="25"/>
  <c r="G29" i="14"/>
  <c r="P63" i="25"/>
  <c r="P63" i="14"/>
  <c r="G77" i="25"/>
  <c r="G77" i="14"/>
  <c r="G21" i="25"/>
  <c r="G22" i="25"/>
  <c r="G22" i="14"/>
  <c r="G21" i="14"/>
  <c r="P83" i="25"/>
  <c r="P83" i="14"/>
  <c r="P27" i="25"/>
  <c r="P27" i="14"/>
  <c r="G41" i="25"/>
  <c r="G41" i="14"/>
  <c r="Q59" i="25"/>
  <c r="Q59" i="14"/>
  <c r="Q51" i="25"/>
  <c r="Q51" i="14"/>
  <c r="H65" i="25"/>
  <c r="H65" i="14"/>
  <c r="Q43" i="25"/>
  <c r="Q43" i="14"/>
  <c r="H85" i="25"/>
  <c r="H85" i="14"/>
  <c r="H29" i="25"/>
  <c r="H29" i="14"/>
  <c r="Q63" i="25"/>
  <c r="Q63" i="14"/>
  <c r="H77" i="25"/>
  <c r="H77" i="14"/>
  <c r="H49" i="25"/>
  <c r="H49" i="14"/>
  <c r="Q55" i="25"/>
  <c r="Q55" i="14"/>
  <c r="Q27" i="25"/>
  <c r="Q27" i="14"/>
  <c r="H41" i="25"/>
  <c r="H41" i="14"/>
  <c r="R59" i="25"/>
  <c r="R59" i="14"/>
  <c r="R31" i="25"/>
  <c r="R31" i="14"/>
  <c r="I73" i="25"/>
  <c r="I73" i="14"/>
  <c r="I45" i="25"/>
  <c r="I45" i="14"/>
  <c r="R79" i="25"/>
  <c r="R79" i="14"/>
  <c r="R23" i="25"/>
  <c r="R23" i="14"/>
  <c r="I65" i="25"/>
  <c r="I65" i="14"/>
  <c r="R43" i="25"/>
  <c r="R43" i="14"/>
  <c r="I57" i="25"/>
  <c r="I57" i="14"/>
  <c r="R35" i="25"/>
  <c r="R35" i="14"/>
  <c r="I49" i="25"/>
  <c r="I49" i="14"/>
  <c r="R83" i="25"/>
  <c r="R83" i="14"/>
  <c r="R27" i="25"/>
  <c r="R27" i="14"/>
  <c r="I69" i="25"/>
  <c r="I69" i="14"/>
  <c r="P24" i="25"/>
  <c r="P24" i="14"/>
  <c r="G38" i="25"/>
  <c r="G38" i="14"/>
  <c r="P72" i="25"/>
  <c r="P72" i="14"/>
  <c r="G86" i="25"/>
  <c r="G86" i="14"/>
  <c r="P36" i="25"/>
  <c r="P36" i="14"/>
  <c r="G50" i="25"/>
  <c r="G50" i="14"/>
  <c r="P84" i="25"/>
  <c r="P84" i="14"/>
  <c r="P28" i="25"/>
  <c r="P28" i="14"/>
  <c r="G70" i="25"/>
  <c r="G70" i="14"/>
  <c r="G42" i="25"/>
  <c r="G42" i="14"/>
  <c r="P76" i="25"/>
  <c r="P76" i="14"/>
  <c r="P20" i="25"/>
  <c r="P20" i="14"/>
  <c r="G34" i="25"/>
  <c r="G34" i="14"/>
  <c r="Q80" i="25"/>
  <c r="Q80" i="14"/>
  <c r="Q24" i="25"/>
  <c r="Q24" i="14"/>
  <c r="H38" i="25"/>
  <c r="H38" i="14"/>
  <c r="Q72" i="25"/>
  <c r="Q72" i="14"/>
  <c r="H86" i="25"/>
  <c r="H86" i="14"/>
  <c r="H30" i="25"/>
  <c r="H30" i="14"/>
  <c r="Q64" i="25"/>
  <c r="Q64" i="14"/>
  <c r="H78" i="25"/>
  <c r="H78" i="14"/>
  <c r="Q84" i="25"/>
  <c r="Q84" i="14"/>
  <c r="Q28" i="25"/>
  <c r="Q28" i="14"/>
  <c r="H70" i="25"/>
  <c r="H70" i="14"/>
  <c r="H42" i="25"/>
  <c r="H42" i="14"/>
  <c r="Q76" i="25"/>
  <c r="Q76" i="14"/>
  <c r="Q20" i="25"/>
  <c r="Q20" i="14"/>
  <c r="H34" i="25"/>
  <c r="H34" i="14"/>
  <c r="R52" i="25"/>
  <c r="R52" i="14"/>
  <c r="I66" i="25"/>
  <c r="I66" i="14"/>
  <c r="R72" i="25"/>
  <c r="R72" i="14"/>
  <c r="I86" i="25"/>
  <c r="I86" i="14"/>
  <c r="I30" i="25"/>
  <c r="I30" i="14"/>
  <c r="R64" i="25"/>
  <c r="R64" i="14"/>
  <c r="I78" i="25"/>
  <c r="I78" i="14"/>
  <c r="I50" i="25"/>
  <c r="I50" i="14"/>
  <c r="R84" i="25"/>
  <c r="R84" i="14"/>
  <c r="R56" i="25"/>
  <c r="R56" i="14"/>
  <c r="R28" i="25"/>
  <c r="R28" i="14"/>
  <c r="I70" i="25"/>
  <c r="I70" i="14"/>
  <c r="I42" i="25"/>
  <c r="I42" i="14"/>
  <c r="R76" i="25"/>
  <c r="R76" i="14"/>
  <c r="R48" i="25"/>
  <c r="R48" i="14"/>
  <c r="R20" i="25"/>
  <c r="R20" i="14"/>
  <c r="I62" i="25"/>
  <c r="I62" i="14"/>
  <c r="I34" i="25"/>
  <c r="I34" i="14"/>
  <c r="P73" i="25"/>
  <c r="P73" i="14"/>
  <c r="P45" i="25"/>
  <c r="P45" i="14"/>
  <c r="G87" i="25"/>
  <c r="G87" i="14"/>
  <c r="G59" i="25"/>
  <c r="G59" i="14"/>
  <c r="G31" i="25"/>
  <c r="G31" i="14"/>
  <c r="P65" i="25"/>
  <c r="P65" i="14"/>
  <c r="P37" i="25"/>
  <c r="P37" i="14"/>
  <c r="G79" i="25"/>
  <c r="G79" i="14"/>
  <c r="G51" i="25"/>
  <c r="G51" i="14"/>
  <c r="G23" i="25"/>
  <c r="G23" i="14"/>
  <c r="P85" i="25"/>
  <c r="P85" i="14"/>
  <c r="P57" i="25"/>
  <c r="P57" i="14"/>
  <c r="P29" i="25"/>
  <c r="P29" i="14"/>
  <c r="G71" i="25"/>
  <c r="G71" i="14"/>
  <c r="G43" i="25"/>
  <c r="G43" i="14"/>
  <c r="P77" i="25"/>
  <c r="P77" i="14"/>
  <c r="P49" i="25"/>
  <c r="P49" i="14"/>
  <c r="P21" i="25"/>
  <c r="P21" i="14"/>
  <c r="G63" i="25"/>
  <c r="G63" i="14"/>
  <c r="G35" i="25"/>
  <c r="G35" i="14"/>
  <c r="P69" i="25"/>
  <c r="P69" i="14"/>
  <c r="P41" i="25"/>
  <c r="P41" i="14"/>
  <c r="G83" i="25"/>
  <c r="G83" i="14"/>
  <c r="G55" i="25"/>
  <c r="G55" i="14"/>
  <c r="G27" i="25"/>
  <c r="G27" i="14"/>
  <c r="Q73" i="25"/>
  <c r="Q73" i="14"/>
  <c r="Q45" i="25"/>
  <c r="Q45" i="14"/>
  <c r="H87" i="25"/>
  <c r="H87" i="14"/>
  <c r="H59" i="25"/>
  <c r="H59" i="14"/>
  <c r="H31" i="25"/>
  <c r="H31" i="14"/>
  <c r="Q65" i="25"/>
  <c r="Q65" i="14"/>
  <c r="Q37" i="25"/>
  <c r="Q37" i="14"/>
  <c r="H79" i="25"/>
  <c r="H79" i="14"/>
  <c r="H51" i="25"/>
  <c r="H51" i="14"/>
  <c r="H23" i="25"/>
  <c r="H122" i="25" s="1"/>
  <c r="H23" i="14"/>
  <c r="Q85" i="25"/>
  <c r="Q85" i="14"/>
  <c r="Q57" i="25"/>
  <c r="Q57" i="14"/>
  <c r="Q29" i="25"/>
  <c r="Q29" i="14"/>
  <c r="H71" i="25"/>
  <c r="H71" i="14"/>
  <c r="H43" i="25"/>
  <c r="H43" i="14"/>
  <c r="Q77" i="25"/>
  <c r="Q77" i="14"/>
  <c r="Q49" i="25"/>
  <c r="Q49" i="14"/>
  <c r="Q21" i="25"/>
  <c r="Q21" i="14"/>
  <c r="H63" i="25"/>
  <c r="H63" i="14"/>
  <c r="H35" i="25"/>
  <c r="H35" i="14"/>
  <c r="Q69" i="25"/>
  <c r="Q69" i="14"/>
  <c r="Q41" i="25"/>
  <c r="Q41" i="14"/>
  <c r="H83" i="25"/>
  <c r="H83" i="14"/>
  <c r="H55" i="25"/>
  <c r="H55" i="14"/>
  <c r="H27" i="25"/>
  <c r="H27" i="14"/>
  <c r="R73" i="25"/>
  <c r="R73" i="14"/>
  <c r="R45" i="25"/>
  <c r="R45" i="14"/>
  <c r="I87" i="25"/>
  <c r="I87" i="14"/>
  <c r="I59" i="25"/>
  <c r="I59" i="14"/>
  <c r="I31" i="25"/>
  <c r="I31" i="14"/>
  <c r="R65" i="25"/>
  <c r="R65" i="14"/>
  <c r="R37" i="25"/>
  <c r="R37" i="14"/>
  <c r="I79" i="25"/>
  <c r="I79" i="14"/>
  <c r="I51" i="25"/>
  <c r="I51" i="14"/>
  <c r="I23" i="25"/>
  <c r="I23" i="14"/>
  <c r="R85" i="25"/>
  <c r="R85" i="14"/>
  <c r="R57" i="25"/>
  <c r="R57" i="14"/>
  <c r="R29" i="25"/>
  <c r="R29" i="14"/>
  <c r="I71" i="25"/>
  <c r="I71" i="14"/>
  <c r="I43" i="25"/>
  <c r="I43" i="14"/>
  <c r="R77" i="25"/>
  <c r="R77" i="14"/>
  <c r="R49" i="25"/>
  <c r="R49" i="14"/>
  <c r="R21" i="25"/>
  <c r="R21" i="14"/>
  <c r="I63" i="25"/>
  <c r="I63" i="14"/>
  <c r="I35" i="25"/>
  <c r="I35" i="14"/>
  <c r="R69" i="25"/>
  <c r="R69" i="14"/>
  <c r="R41" i="25"/>
  <c r="R41" i="14"/>
  <c r="I83" i="25"/>
  <c r="I83" i="14"/>
  <c r="I55" i="25"/>
  <c r="I55" i="14"/>
  <c r="I27" i="25"/>
  <c r="I27" i="14"/>
  <c r="F34" i="14"/>
  <c r="F34" i="25"/>
  <c r="B105" i="23"/>
  <c r="L24" i="25" s="1"/>
  <c r="P87" i="25"/>
  <c r="P87" i="14"/>
  <c r="P51" i="25"/>
  <c r="P51" i="14"/>
  <c r="G65" i="25"/>
  <c r="G65" i="14"/>
  <c r="P43" i="25"/>
  <c r="P43" i="14"/>
  <c r="G57" i="25"/>
  <c r="G57" i="14"/>
  <c r="P35" i="25"/>
  <c r="P35" i="14"/>
  <c r="G49" i="25"/>
  <c r="G49" i="14"/>
  <c r="P55" i="25"/>
  <c r="P55" i="14"/>
  <c r="G69" i="25"/>
  <c r="G69" i="14"/>
  <c r="Q87" i="25"/>
  <c r="Q87" i="14"/>
  <c r="Q31" i="25"/>
  <c r="Q31" i="14"/>
  <c r="H73" i="25"/>
  <c r="H73" i="14"/>
  <c r="H45" i="25"/>
  <c r="H45" i="14"/>
  <c r="Q79" i="25"/>
  <c r="Q79" i="14"/>
  <c r="Q23" i="25"/>
  <c r="Q23" i="14"/>
  <c r="H37" i="25"/>
  <c r="H37" i="14"/>
  <c r="Q71" i="25"/>
  <c r="Q71" i="14"/>
  <c r="H57" i="25"/>
  <c r="H57" i="14"/>
  <c r="Q35" i="25"/>
  <c r="Q35" i="14"/>
  <c r="H21" i="25"/>
  <c r="H22" i="25"/>
  <c r="H121" i="25" s="1"/>
  <c r="H21" i="14"/>
  <c r="H22" i="14"/>
  <c r="Q83" i="25"/>
  <c r="Q83" i="14"/>
  <c r="H69" i="25"/>
  <c r="H69" i="14"/>
  <c r="R87" i="25"/>
  <c r="R87" i="14"/>
  <c r="R51" i="25"/>
  <c r="R51" i="14"/>
  <c r="I37" i="25"/>
  <c r="I37" i="14"/>
  <c r="R71" i="25"/>
  <c r="R71" i="14"/>
  <c r="I85" i="25"/>
  <c r="I85" i="14"/>
  <c r="I29" i="25"/>
  <c r="I29" i="14"/>
  <c r="R63" i="25"/>
  <c r="R63" i="14"/>
  <c r="I77" i="25"/>
  <c r="I77" i="14"/>
  <c r="I22" i="25"/>
  <c r="I21" i="25"/>
  <c r="I120" i="25" s="1"/>
  <c r="I21" i="14"/>
  <c r="I22" i="14"/>
  <c r="R55" i="25"/>
  <c r="R55" i="14"/>
  <c r="I41" i="25"/>
  <c r="I41" i="14"/>
  <c r="P80" i="25"/>
  <c r="P80" i="14"/>
  <c r="P52" i="25"/>
  <c r="P52" i="14"/>
  <c r="G66" i="25"/>
  <c r="G66" i="14"/>
  <c r="P44" i="25"/>
  <c r="P44" i="14"/>
  <c r="G58" i="25"/>
  <c r="G58" i="14"/>
  <c r="G30" i="25"/>
  <c r="G30" i="14"/>
  <c r="P64" i="25"/>
  <c r="P64" i="14"/>
  <c r="G78" i="25"/>
  <c r="G78" i="14"/>
  <c r="P56" i="25"/>
  <c r="P56" i="14"/>
  <c r="P48" i="25"/>
  <c r="P48" i="14"/>
  <c r="G62" i="25"/>
  <c r="G62" i="14"/>
  <c r="Q52" i="25"/>
  <c r="Q52" i="14"/>
  <c r="H66" i="25"/>
  <c r="H66" i="14"/>
  <c r="Q44" i="25"/>
  <c r="Q44" i="14"/>
  <c r="H58" i="25"/>
  <c r="H58" i="14"/>
  <c r="Q36" i="25"/>
  <c r="Q36" i="14"/>
  <c r="H50" i="25"/>
  <c r="H50" i="14"/>
  <c r="Q56" i="25"/>
  <c r="Q56" i="14"/>
  <c r="Q48" i="25"/>
  <c r="Q48" i="14"/>
  <c r="H62" i="25"/>
  <c r="H62" i="14"/>
  <c r="R80" i="25"/>
  <c r="R80" i="14"/>
  <c r="R24" i="25"/>
  <c r="R24" i="14"/>
  <c r="I38" i="25"/>
  <c r="I38" i="14"/>
  <c r="R44" i="25"/>
  <c r="R44" i="14"/>
  <c r="I58" i="25"/>
  <c r="I58" i="14"/>
  <c r="R36" i="25"/>
  <c r="R36" i="14"/>
  <c r="M4" i="4"/>
  <c r="B4" i="5" s="1"/>
  <c r="M8" i="4"/>
  <c r="B8" i="5" s="1"/>
  <c r="D55" i="25" s="1"/>
  <c r="G20" i="25"/>
  <c r="G20" i="14"/>
  <c r="P66" i="25"/>
  <c r="P66" i="14"/>
  <c r="P38" i="25"/>
  <c r="P38" i="14"/>
  <c r="G80" i="25"/>
  <c r="G80" i="14"/>
  <c r="G52" i="25"/>
  <c r="G52" i="14"/>
  <c r="G24" i="25"/>
  <c r="G24" i="14"/>
  <c r="P86" i="25"/>
  <c r="P86" i="14"/>
  <c r="P58" i="25"/>
  <c r="P58" i="14"/>
  <c r="P30" i="25"/>
  <c r="P30" i="14"/>
  <c r="G72" i="25"/>
  <c r="G72" i="14"/>
  <c r="G44" i="25"/>
  <c r="G44" i="14"/>
  <c r="P78" i="25"/>
  <c r="P78" i="14"/>
  <c r="P50" i="25"/>
  <c r="P50" i="14"/>
  <c r="P22" i="25"/>
  <c r="P22" i="14"/>
  <c r="G64" i="25"/>
  <c r="G64" i="14"/>
  <c r="G36" i="25"/>
  <c r="G36" i="14"/>
  <c r="P70" i="25"/>
  <c r="P70" i="14"/>
  <c r="P42" i="25"/>
  <c r="P42" i="14"/>
  <c r="G84" i="25"/>
  <c r="G84" i="14"/>
  <c r="G56" i="25"/>
  <c r="G56" i="14"/>
  <c r="G28" i="25"/>
  <c r="G28" i="14"/>
  <c r="P62" i="25"/>
  <c r="P62" i="14"/>
  <c r="P34" i="25"/>
  <c r="P34" i="14"/>
  <c r="G76" i="25"/>
  <c r="G76" i="14"/>
  <c r="G48" i="25"/>
  <c r="G48" i="14"/>
  <c r="H20" i="25"/>
  <c r="H20" i="14"/>
  <c r="Q66" i="25"/>
  <c r="Q66" i="14"/>
  <c r="Q38" i="25"/>
  <c r="Q38" i="14"/>
  <c r="H80" i="25"/>
  <c r="H80" i="14"/>
  <c r="H52" i="25"/>
  <c r="H52" i="14"/>
  <c r="H24" i="25"/>
  <c r="H24" i="14"/>
  <c r="Q86" i="25"/>
  <c r="Q86" i="14"/>
  <c r="Q58" i="25"/>
  <c r="Q58" i="14"/>
  <c r="Q30" i="25"/>
  <c r="Q30" i="14"/>
  <c r="H72" i="25"/>
  <c r="H72" i="14"/>
  <c r="H44" i="25"/>
  <c r="H44" i="14"/>
  <c r="Q78" i="25"/>
  <c r="Q78" i="14"/>
  <c r="Q50" i="25"/>
  <c r="Q50" i="14"/>
  <c r="Q22" i="25"/>
  <c r="Q22" i="14"/>
  <c r="H64" i="25"/>
  <c r="H64" i="14"/>
  <c r="H36" i="25"/>
  <c r="H36" i="14"/>
  <c r="Q70" i="25"/>
  <c r="Q70" i="14"/>
  <c r="Q42" i="25"/>
  <c r="Q42" i="14"/>
  <c r="H84" i="25"/>
  <c r="H84" i="14"/>
  <c r="H56" i="25"/>
  <c r="H56" i="14"/>
  <c r="H28" i="25"/>
  <c r="H28" i="14"/>
  <c r="Q62" i="25"/>
  <c r="Q62" i="14"/>
  <c r="Q34" i="25"/>
  <c r="Q34" i="14"/>
  <c r="H76" i="25"/>
  <c r="H76" i="14"/>
  <c r="H48" i="25"/>
  <c r="H48" i="14"/>
  <c r="I20" i="25"/>
  <c r="I20" i="14"/>
  <c r="R66" i="25"/>
  <c r="R66" i="14"/>
  <c r="R38" i="25"/>
  <c r="R38" i="14"/>
  <c r="I80" i="25"/>
  <c r="I80" i="14"/>
  <c r="I52" i="25"/>
  <c r="I52" i="14"/>
  <c r="I24" i="25"/>
  <c r="I24" i="14"/>
  <c r="R86" i="25"/>
  <c r="R86" i="14"/>
  <c r="R58" i="25"/>
  <c r="R58" i="14"/>
  <c r="R30" i="25"/>
  <c r="R30" i="14"/>
  <c r="I72" i="25"/>
  <c r="I72" i="14"/>
  <c r="I44" i="25"/>
  <c r="I44" i="14"/>
  <c r="R78" i="25"/>
  <c r="R78" i="14"/>
  <c r="R50" i="25"/>
  <c r="R50" i="14"/>
  <c r="R22" i="25"/>
  <c r="R22" i="14"/>
  <c r="I64" i="25"/>
  <c r="I64" i="14"/>
  <c r="I36" i="25"/>
  <c r="I36" i="14"/>
  <c r="R70" i="25"/>
  <c r="R70" i="14"/>
  <c r="R42" i="25"/>
  <c r="R42" i="14"/>
  <c r="I84" i="25"/>
  <c r="I84" i="14"/>
  <c r="I56" i="25"/>
  <c r="I56" i="14"/>
  <c r="I28" i="25"/>
  <c r="I28" i="14"/>
  <c r="R62" i="25"/>
  <c r="R62" i="14"/>
  <c r="R34" i="25"/>
  <c r="R34" i="14"/>
  <c r="I76" i="25"/>
  <c r="I76" i="14"/>
  <c r="I48" i="25"/>
  <c r="I48" i="14"/>
  <c r="P9" i="12"/>
  <c r="P6" i="12"/>
  <c r="P3" i="12"/>
  <c r="K8" i="12"/>
  <c r="P26" i="12"/>
  <c r="AS174" i="4" s="1"/>
  <c r="P28" i="12"/>
  <c r="AS176" i="4" s="1"/>
  <c r="P27" i="12"/>
  <c r="AS175" i="4" s="1"/>
  <c r="P16" i="12"/>
  <c r="AT16" i="12"/>
  <c r="AO187" i="4" s="1"/>
  <c r="AO31" i="12"/>
  <c r="AX179" i="4" s="1"/>
  <c r="AE34" i="12"/>
  <c r="AV182" i="4" s="1"/>
  <c r="U39" i="12"/>
  <c r="AT187" i="4" s="1"/>
  <c r="K10" i="12"/>
  <c r="P12" i="12"/>
  <c r="AY8" i="12"/>
  <c r="AP179" i="4" s="1"/>
  <c r="AO27" i="12"/>
  <c r="AX175" i="4" s="1"/>
  <c r="F20" i="12"/>
  <c r="AG191" i="4" s="1"/>
  <c r="U4" i="12"/>
  <c r="AE18" i="12"/>
  <c r="AL189" i="4" s="1"/>
  <c r="AJ12" i="12"/>
  <c r="AM183" i="4" s="1"/>
  <c r="AY39" i="12"/>
  <c r="AZ187" i="4" s="1"/>
  <c r="AJ39" i="12"/>
  <c r="AW187" i="4" s="1"/>
  <c r="AJ4" i="12"/>
  <c r="AM175" i="4" s="1"/>
  <c r="P31" i="12"/>
  <c r="AS179" i="4" s="1"/>
  <c r="AE10" i="12"/>
  <c r="AL181" i="4" s="1"/>
  <c r="AT43" i="12"/>
  <c r="AY191" i="4" s="1"/>
  <c r="U28" i="12"/>
  <c r="AT176" i="4" s="1"/>
  <c r="P43" i="12"/>
  <c r="AS191" i="4" s="1"/>
  <c r="Z8" i="12"/>
  <c r="AK179" i="4" s="1"/>
  <c r="F41" i="12"/>
  <c r="AQ189" i="4" s="1"/>
  <c r="P36" i="12"/>
  <c r="AS184" i="4" s="1"/>
  <c r="AY22" i="12"/>
  <c r="AP193" i="4" s="1"/>
  <c r="U7" i="12"/>
  <c r="P7" i="12"/>
  <c r="F40" i="12"/>
  <c r="AQ188" i="4" s="1"/>
  <c r="K27" i="12"/>
  <c r="AR175" i="4" s="1"/>
  <c r="K43" i="12"/>
  <c r="AR191" i="4" s="1"/>
  <c r="P44" i="12"/>
  <c r="AS192" i="4" s="1"/>
  <c r="AJ27" i="12"/>
  <c r="AW175" i="4" s="1"/>
  <c r="AY3" i="12"/>
  <c r="AP174" i="4" s="1"/>
  <c r="Z12" i="12"/>
  <c r="AK183" i="4" s="1"/>
  <c r="K20" i="12"/>
  <c r="F16" i="12"/>
  <c r="AG187" i="4" s="1"/>
  <c r="P32" i="12"/>
  <c r="AS180" i="4" s="1"/>
  <c r="F27" i="12"/>
  <c r="AQ175" i="4" s="1"/>
  <c r="P42" i="12"/>
  <c r="AS190" i="4" s="1"/>
  <c r="U44" i="12"/>
  <c r="AT192" i="4" s="1"/>
  <c r="Z40" i="12"/>
  <c r="AU188" i="4" s="1"/>
  <c r="AO32" i="12"/>
  <c r="AX180" i="4" s="1"/>
  <c r="AT28" i="12"/>
  <c r="AY176" i="4" s="1"/>
  <c r="AY27" i="12"/>
  <c r="AZ175" i="4" s="1"/>
  <c r="AJ19" i="12"/>
  <c r="AM190" i="4" s="1"/>
  <c r="P17" i="12"/>
  <c r="F45" i="12"/>
  <c r="AQ193" i="4" s="1"/>
  <c r="U27" i="12"/>
  <c r="AT175" i="4" s="1"/>
  <c r="F31" i="12"/>
  <c r="AQ179" i="4" s="1"/>
  <c r="P38" i="12"/>
  <c r="AS186" i="4" s="1"/>
  <c r="F34" i="12"/>
  <c r="AQ182" i="4" s="1"/>
  <c r="K33" i="12"/>
  <c r="AR181" i="4" s="1"/>
  <c r="P35" i="12"/>
  <c r="AS183" i="4" s="1"/>
  <c r="U33" i="12"/>
  <c r="AT181" i="4" s="1"/>
  <c r="AT21" i="12"/>
  <c r="AO192" i="4" s="1"/>
  <c r="AO17" i="12"/>
  <c r="AN188" i="4" s="1"/>
  <c r="U30" i="12"/>
  <c r="AT178" i="4" s="1"/>
  <c r="U45" i="12"/>
  <c r="AT193" i="4" s="1"/>
  <c r="Z41" i="12"/>
  <c r="AU189" i="4" s="1"/>
  <c r="AE36" i="12"/>
  <c r="AV184" i="4" s="1"/>
  <c r="AJ32" i="12"/>
  <c r="AW180" i="4" s="1"/>
  <c r="AO33" i="12"/>
  <c r="AX181" i="4" s="1"/>
  <c r="AT29" i="12"/>
  <c r="AY177" i="4" s="1"/>
  <c r="AT44" i="12"/>
  <c r="AY192" i="4" s="1"/>
  <c r="AY4" i="12"/>
  <c r="AP175" i="4" s="1"/>
  <c r="AT3" i="12"/>
  <c r="AO174" i="4" s="1"/>
  <c r="AT18" i="12"/>
  <c r="AO189" i="4" s="1"/>
  <c r="AO14" i="12"/>
  <c r="AN185" i="4" s="1"/>
  <c r="AJ9" i="12"/>
  <c r="AM180" i="4" s="1"/>
  <c r="AE8" i="12"/>
  <c r="AL179" i="4" s="1"/>
  <c r="Z6" i="12"/>
  <c r="AK177" i="4" s="1"/>
  <c r="Z21" i="12"/>
  <c r="AK192" i="4" s="1"/>
  <c r="U20" i="12"/>
  <c r="P18" i="12"/>
  <c r="K17" i="12"/>
  <c r="F13" i="12"/>
  <c r="AG184" i="4" s="1"/>
  <c r="U35" i="12"/>
  <c r="AT183" i="4" s="1"/>
  <c r="Z34" i="12"/>
  <c r="AU182" i="4" s="1"/>
  <c r="AE30" i="12"/>
  <c r="AV178" i="4" s="1"/>
  <c r="AJ29" i="12"/>
  <c r="AW177" i="4" s="1"/>
  <c r="AJ44" i="12"/>
  <c r="AW192" i="4" s="1"/>
  <c r="AT26" i="12"/>
  <c r="AY174" i="4" s="1"/>
  <c r="AT42" i="12"/>
  <c r="AY190" i="4" s="1"/>
  <c r="AY37" i="12"/>
  <c r="AZ185" i="4" s="1"/>
  <c r="AY12" i="12"/>
  <c r="AP183" i="4" s="1"/>
  <c r="AT8" i="12"/>
  <c r="AO179" i="4" s="1"/>
  <c r="AO7" i="12"/>
  <c r="AN178" i="4" s="1"/>
  <c r="AJ3" i="12"/>
  <c r="AM174" i="4" s="1"/>
  <c r="AJ17" i="12"/>
  <c r="AM188" i="4" s="1"/>
  <c r="AE12" i="12"/>
  <c r="AL183" i="4" s="1"/>
  <c r="Z7" i="12"/>
  <c r="AK178" i="4" s="1"/>
  <c r="Z22" i="12"/>
  <c r="AK193" i="4" s="1"/>
  <c r="U17" i="12"/>
  <c r="K3" i="12"/>
  <c r="AH174" i="4" s="1"/>
  <c r="K22" i="12"/>
  <c r="F18" i="12"/>
  <c r="AG189" i="4" s="1"/>
  <c r="U43" i="12"/>
  <c r="AT191" i="4" s="1"/>
  <c r="Z39" i="12"/>
  <c r="AU187" i="4" s="1"/>
  <c r="AE38" i="12"/>
  <c r="AV186" i="4" s="1"/>
  <c r="AJ34" i="12"/>
  <c r="AW182" i="4" s="1"/>
  <c r="AO28" i="12"/>
  <c r="AX176" i="4" s="1"/>
  <c r="AT27" i="12"/>
  <c r="AY175" i="4" s="1"/>
  <c r="AY26" i="12"/>
  <c r="AZ174" i="4" s="1"/>
  <c r="AY41" i="12"/>
  <c r="AZ189" i="4" s="1"/>
  <c r="AY13" i="12"/>
  <c r="AP184" i="4" s="1"/>
  <c r="AT9" i="12"/>
  <c r="AO180" i="4" s="1"/>
  <c r="AO8" i="12"/>
  <c r="AN179" i="4" s="1"/>
  <c r="AJ7" i="12"/>
  <c r="AM178" i="4" s="1"/>
  <c r="F33" i="12"/>
  <c r="AQ181" i="4" s="1"/>
  <c r="P40" i="12"/>
  <c r="AS188" i="4" s="1"/>
  <c r="AT6" i="12"/>
  <c r="AO177" i="4" s="1"/>
  <c r="U11" i="12"/>
  <c r="P11" i="12"/>
  <c r="F36" i="12"/>
  <c r="AQ184" i="4" s="1"/>
  <c r="K31" i="12"/>
  <c r="AR179" i="4" s="1"/>
  <c r="P33" i="12"/>
  <c r="AS181" i="4" s="1"/>
  <c r="AE35" i="12"/>
  <c r="AV183" i="4" s="1"/>
  <c r="AJ31" i="12"/>
  <c r="AW179" i="4" s="1"/>
  <c r="AY7" i="12"/>
  <c r="AP178" i="4" s="1"/>
  <c r="Z16" i="12"/>
  <c r="AK187" i="4" s="1"/>
  <c r="F4" i="12"/>
  <c r="AG175" i="4" s="1"/>
  <c r="F37" i="12"/>
  <c r="AQ185" i="4" s="1"/>
  <c r="AY14" i="12"/>
  <c r="AP185" i="4" s="1"/>
  <c r="K32" i="12"/>
  <c r="AR180" i="4" s="1"/>
  <c r="P45" i="12"/>
  <c r="AS193" i="4" s="1"/>
  <c r="Z28" i="12"/>
  <c r="AU176" i="4" s="1"/>
  <c r="Z44" i="12"/>
  <c r="AU192" i="4" s="1"/>
  <c r="AO36" i="12"/>
  <c r="AX184" i="4" s="1"/>
  <c r="AT32" i="12"/>
  <c r="AY180" i="4" s="1"/>
  <c r="AY31" i="12"/>
  <c r="AZ179" i="4" s="1"/>
  <c r="AE3" i="12"/>
  <c r="AL174" i="4" s="1"/>
  <c r="P21" i="12"/>
  <c r="F29" i="12"/>
  <c r="AQ177" i="4" s="1"/>
  <c r="AJ42" i="12"/>
  <c r="AW190" i="4" s="1"/>
  <c r="K28" i="12"/>
  <c r="AR176" i="4" s="1"/>
  <c r="F46" i="12"/>
  <c r="F30" i="12"/>
  <c r="AQ178" i="4" s="1"/>
  <c r="K37" i="12"/>
  <c r="AR185" i="4" s="1"/>
  <c r="P39" i="12"/>
  <c r="AS187" i="4" s="1"/>
  <c r="U37" i="12"/>
  <c r="AT185" i="4" s="1"/>
  <c r="AO5" i="12"/>
  <c r="AN176" i="4" s="1"/>
  <c r="AO21" i="12"/>
  <c r="AN192" i="4" s="1"/>
  <c r="U34" i="12"/>
  <c r="AT182" i="4" s="1"/>
  <c r="Z29" i="12"/>
  <c r="AU177" i="4" s="1"/>
  <c r="Z45" i="12"/>
  <c r="AU193" i="4" s="1"/>
  <c r="AE40" i="12"/>
  <c r="AV188" i="4" s="1"/>
  <c r="AJ36" i="12"/>
  <c r="AW184" i="4" s="1"/>
  <c r="AO37" i="12"/>
  <c r="AX185" i="4" s="1"/>
  <c r="AT33" i="12"/>
  <c r="AY181" i="4" s="1"/>
  <c r="AY28" i="12"/>
  <c r="AZ176" i="4" s="1"/>
  <c r="AY11" i="12"/>
  <c r="AP182" i="4" s="1"/>
  <c r="AT7" i="12"/>
  <c r="AO178" i="4" s="1"/>
  <c r="AT22" i="12"/>
  <c r="AO193" i="4" s="1"/>
  <c r="AO18" i="12"/>
  <c r="AN189" i="4" s="1"/>
  <c r="AJ16" i="12"/>
  <c r="AM187" i="4" s="1"/>
  <c r="AE11" i="12"/>
  <c r="AL182" i="4" s="1"/>
  <c r="Z9" i="12"/>
  <c r="AK180" i="4" s="1"/>
  <c r="U8" i="12"/>
  <c r="P4" i="12"/>
  <c r="P22" i="12"/>
  <c r="K21" i="12"/>
  <c r="F17" i="12"/>
  <c r="AG188" i="4" s="1"/>
  <c r="U42" i="12"/>
  <c r="AT190" i="4" s="1"/>
  <c r="Z38" i="12"/>
  <c r="AU186" i="4" s="1"/>
  <c r="AE37" i="12"/>
  <c r="AV185" i="4" s="1"/>
  <c r="AJ33" i="12"/>
  <c r="AW181" i="4" s="1"/>
  <c r="AO34" i="12"/>
  <c r="AX182" i="4" s="1"/>
  <c r="AT30" i="12"/>
  <c r="AY178" i="4" s="1"/>
  <c r="AT45" i="12"/>
  <c r="AY193" i="4" s="1"/>
  <c r="AY40" i="12"/>
  <c r="AZ188" i="4" s="1"/>
  <c r="AY16" i="12"/>
  <c r="AP187" i="4" s="1"/>
  <c r="AT12" i="12"/>
  <c r="AO183" i="4" s="1"/>
  <c r="AO11" i="12"/>
  <c r="AN182" i="4" s="1"/>
  <c r="AJ6" i="12"/>
  <c r="AM177" i="4" s="1"/>
  <c r="AJ21" i="12"/>
  <c r="AM192" i="4" s="1"/>
  <c r="AE16" i="12"/>
  <c r="AL187" i="4" s="1"/>
  <c r="Z10" i="12"/>
  <c r="AK181" i="4" s="1"/>
  <c r="U5" i="12"/>
  <c r="U21" i="12"/>
  <c r="K7" i="12"/>
  <c r="F6" i="12"/>
  <c r="AG177" i="4" s="1"/>
  <c r="F21" i="12"/>
  <c r="AG192" i="4" s="1"/>
  <c r="Z27" i="12"/>
  <c r="AU175" i="4" s="1"/>
  <c r="Z43" i="12"/>
  <c r="AU191" i="4" s="1"/>
  <c r="AE42" i="12"/>
  <c r="AV190" i="4" s="1"/>
  <c r="AJ38" i="12"/>
  <c r="AW186" i="4" s="1"/>
  <c r="AO35" i="12"/>
  <c r="AX183" i="4" s="1"/>
  <c r="AT31" i="12"/>
  <c r="AY179" i="4" s="1"/>
  <c r="AY30" i="12"/>
  <c r="AZ178" i="4" s="1"/>
  <c r="AY45" i="12"/>
  <c r="AZ193" i="4" s="1"/>
  <c r="AY17" i="12"/>
  <c r="AP188" i="4" s="1"/>
  <c r="AT13" i="12"/>
  <c r="AO184" i="4" s="1"/>
  <c r="AO12" i="12"/>
  <c r="AN183" i="4" s="1"/>
  <c r="K30" i="12"/>
  <c r="AR178" i="4" s="1"/>
  <c r="AO26" i="12"/>
  <c r="AX174" i="4" s="1"/>
  <c r="AT10" i="12"/>
  <c r="AO181" i="4" s="1"/>
  <c r="U15" i="12"/>
  <c r="AA27" i="4"/>
  <c r="B27" i="7" s="1"/>
  <c r="F32" i="12"/>
  <c r="AQ180" i="4" s="1"/>
  <c r="K35" i="12"/>
  <c r="AR183" i="4" s="1"/>
  <c r="P37" i="12"/>
  <c r="AS185" i="4" s="1"/>
  <c r="AE39" i="12"/>
  <c r="AV187" i="4" s="1"/>
  <c r="AJ35" i="12"/>
  <c r="AW183" i="4" s="1"/>
  <c r="AE21" i="12"/>
  <c r="AL192" i="4" s="1"/>
  <c r="Z20" i="12"/>
  <c r="AK191" i="4" s="1"/>
  <c r="F8" i="12"/>
  <c r="AG179" i="4" s="1"/>
  <c r="K26" i="12"/>
  <c r="AR174" i="4" s="1"/>
  <c r="F39" i="12"/>
  <c r="AQ187" i="4" s="1"/>
  <c r="K40" i="12"/>
  <c r="AR188" i="4" s="1"/>
  <c r="U32" i="12"/>
  <c r="AT180" i="4" s="1"/>
  <c r="Z32" i="12"/>
  <c r="AU180" i="4" s="1"/>
  <c r="AE28" i="12"/>
  <c r="AV176" i="4" s="1"/>
  <c r="AO40" i="12"/>
  <c r="AX188" i="4" s="1"/>
  <c r="AT36" i="12"/>
  <c r="AY184" i="4" s="1"/>
  <c r="AY35" i="12"/>
  <c r="AZ183" i="4" s="1"/>
  <c r="AE7" i="12"/>
  <c r="AL178" i="4" s="1"/>
  <c r="K5" i="12"/>
  <c r="K34" i="12"/>
  <c r="AR182" i="4" s="1"/>
  <c r="AY10" i="12"/>
  <c r="AP181" i="4" s="1"/>
  <c r="K36" i="12"/>
  <c r="AR184" i="4" s="1"/>
  <c r="F42" i="12"/>
  <c r="AQ190" i="4" s="1"/>
  <c r="F26" i="12"/>
  <c r="AQ174" i="4" s="1"/>
  <c r="K41" i="12"/>
  <c r="AR189" i="4" s="1"/>
  <c r="U26" i="12"/>
  <c r="AT174" i="4" s="1"/>
  <c r="AO29" i="12"/>
  <c r="AX177" i="4" s="1"/>
  <c r="AO9" i="12"/>
  <c r="AN180" i="4" s="1"/>
  <c r="AJ8" i="12"/>
  <c r="AM179" i="4" s="1"/>
  <c r="U38" i="12"/>
  <c r="AT186" i="4" s="1"/>
  <c r="Z33" i="12"/>
  <c r="AU181" i="4" s="1"/>
  <c r="AE29" i="12"/>
  <c r="AV177" i="4" s="1"/>
  <c r="AE44" i="12"/>
  <c r="AV192" i="4" s="1"/>
  <c r="AJ43" i="12"/>
  <c r="AW191" i="4" s="1"/>
  <c r="AO41" i="12"/>
  <c r="AX189" i="4" s="1"/>
  <c r="AT37" i="12"/>
  <c r="AY185" i="4" s="1"/>
  <c r="AY32" i="12"/>
  <c r="AZ180" i="4" s="1"/>
  <c r="AY15" i="12"/>
  <c r="AP186" i="4" s="1"/>
  <c r="AT11" i="12"/>
  <c r="AO182" i="4" s="1"/>
  <c r="AO6" i="12"/>
  <c r="AN177" i="4" s="1"/>
  <c r="AO22" i="12"/>
  <c r="AN193" i="4" s="1"/>
  <c r="AJ20" i="12"/>
  <c r="AM191" i="4" s="1"/>
  <c r="AE15" i="12"/>
  <c r="AL186" i="4" s="1"/>
  <c r="Z13" i="12"/>
  <c r="AK184" i="4" s="1"/>
  <c r="U12" i="12"/>
  <c r="P8" i="12"/>
  <c r="K6" i="12"/>
  <c r="F5" i="12"/>
  <c r="AG176" i="4" s="1"/>
  <c r="T27" i="4"/>
  <c r="Z26" i="12"/>
  <c r="AU174" i="4" s="1"/>
  <c r="Z42" i="12"/>
  <c r="AU190" i="4" s="1"/>
  <c r="AE41" i="12"/>
  <c r="AV189" i="4" s="1"/>
  <c r="AJ37" i="12"/>
  <c r="AW185" i="4" s="1"/>
  <c r="AO38" i="12"/>
  <c r="AX186" i="4" s="1"/>
  <c r="AT34" i="12"/>
  <c r="AY182" i="4" s="1"/>
  <c r="AY29" i="12"/>
  <c r="AZ177" i="4" s="1"/>
  <c r="AY44" i="12"/>
  <c r="AZ192" i="4" s="1"/>
  <c r="AY20" i="12"/>
  <c r="AP191" i="4" s="1"/>
  <c r="AT19" i="12"/>
  <c r="AO190" i="4" s="1"/>
  <c r="AO15" i="12"/>
  <c r="AN186" i="4" s="1"/>
  <c r="AJ10" i="12"/>
  <c r="AM181" i="4" s="1"/>
  <c r="AE5" i="12"/>
  <c r="AL176" i="4" s="1"/>
  <c r="AE19" i="12"/>
  <c r="AL190" i="4" s="1"/>
  <c r="Z14" i="12"/>
  <c r="AK185" i="4" s="1"/>
  <c r="U9" i="12"/>
  <c r="P5" i="12"/>
  <c r="K14" i="12"/>
  <c r="F10" i="12"/>
  <c r="AG181" i="4" s="1"/>
  <c r="T26" i="4"/>
  <c r="Z31" i="12"/>
  <c r="AU179" i="4" s="1"/>
  <c r="AE27" i="12"/>
  <c r="AV175" i="4" s="1"/>
  <c r="AJ26" i="12"/>
  <c r="AW174" i="4" s="1"/>
  <c r="AJ41" i="12"/>
  <c r="AW189" i="4" s="1"/>
  <c r="AO39" i="12"/>
  <c r="AX187" i="4" s="1"/>
  <c r="AT35" i="12"/>
  <c r="AY183" i="4" s="1"/>
  <c r="AY34" i="12"/>
  <c r="AZ182" i="4" s="1"/>
  <c r="AY6" i="12"/>
  <c r="AP177" i="4" s="1"/>
  <c r="AY21" i="12"/>
  <c r="AP192" i="4" s="1"/>
  <c r="AT20" i="12"/>
  <c r="AO191" i="4" s="1"/>
  <c r="AO16" i="12"/>
  <c r="AN187" i="4" s="1"/>
  <c r="AJ14" i="12"/>
  <c r="AM185" i="4" s="1"/>
  <c r="AE17" i="12"/>
  <c r="AL188" i="4" s="1"/>
  <c r="Z15" i="12"/>
  <c r="AK186" i="4" s="1"/>
  <c r="U10" i="12"/>
  <c r="P10" i="12"/>
  <c r="K11" i="12"/>
  <c r="F7" i="12"/>
  <c r="AG178" i="4" s="1"/>
  <c r="F22" i="12"/>
  <c r="AG193" i="4" s="1"/>
  <c r="K16" i="12"/>
  <c r="K42" i="12"/>
  <c r="AR190" i="4" s="1"/>
  <c r="F44" i="12"/>
  <c r="AQ192" i="4" s="1"/>
  <c r="AE43" i="12"/>
  <c r="AV191" i="4" s="1"/>
  <c r="F12" i="12"/>
  <c r="AG183" i="4" s="1"/>
  <c r="U40" i="12"/>
  <c r="AT188" i="4" s="1"/>
  <c r="AT40" i="12"/>
  <c r="AY188" i="4" s="1"/>
  <c r="P29" i="12"/>
  <c r="AS177" i="4" s="1"/>
  <c r="K29" i="12"/>
  <c r="AR177" i="4" s="1"/>
  <c r="AO13" i="12"/>
  <c r="AN184" i="4" s="1"/>
  <c r="AE33" i="12"/>
  <c r="AV181" i="4" s="1"/>
  <c r="AT41" i="12"/>
  <c r="AY189" i="4" s="1"/>
  <c r="AO10" i="12"/>
  <c r="AN181" i="4" s="1"/>
  <c r="Z17" i="12"/>
  <c r="AK188" i="4" s="1"/>
  <c r="F9" i="12"/>
  <c r="AG180" i="4" s="1"/>
  <c r="AE45" i="12"/>
  <c r="AV193" i="4" s="1"/>
  <c r="AY33" i="12"/>
  <c r="AZ181" i="4" s="1"/>
  <c r="AO19" i="12"/>
  <c r="AN190" i="4" s="1"/>
  <c r="Z18" i="12"/>
  <c r="AK189" i="4" s="1"/>
  <c r="F14" i="12"/>
  <c r="AG185" i="4" s="1"/>
  <c r="AJ30" i="12"/>
  <c r="AW178" i="4" s="1"/>
  <c r="AY38" i="12"/>
  <c r="AZ186" i="4" s="1"/>
  <c r="AO20" i="12"/>
  <c r="AN191" i="4" s="1"/>
  <c r="AE13" i="12"/>
  <c r="AL184" i="4" s="1"/>
  <c r="Z19" i="12"/>
  <c r="AK190" i="4" s="1"/>
  <c r="U18" i="12"/>
  <c r="K4" i="12"/>
  <c r="F11" i="12"/>
  <c r="AG182" i="4" s="1"/>
  <c r="AY43" i="12"/>
  <c r="AZ191" i="4" s="1"/>
  <c r="AT39" i="12"/>
  <c r="AY187" i="4" s="1"/>
  <c r="P20" i="12"/>
  <c r="AY18" i="12"/>
  <c r="AP189" i="4" s="1"/>
  <c r="F28" i="12"/>
  <c r="AQ176" i="4" s="1"/>
  <c r="AY42" i="12"/>
  <c r="AZ190" i="4" s="1"/>
  <c r="K38" i="12"/>
  <c r="AR186" i="4" s="1"/>
  <c r="Z36" i="12"/>
  <c r="AU184" i="4" s="1"/>
  <c r="AJ15" i="12"/>
  <c r="AM186" i="4" s="1"/>
  <c r="F43" i="12"/>
  <c r="AQ191" i="4" s="1"/>
  <c r="K45" i="12"/>
  <c r="AR193" i="4" s="1"/>
  <c r="P14" i="12"/>
  <c r="AJ28" i="12"/>
  <c r="AW176" i="4" s="1"/>
  <c r="AY36" i="12"/>
  <c r="AZ184" i="4" s="1"/>
  <c r="AJ5" i="12"/>
  <c r="AM176" i="4" s="1"/>
  <c r="U16" i="12"/>
  <c r="U31" i="12"/>
  <c r="AT179" i="4" s="1"/>
  <c r="AJ40" i="12"/>
  <c r="AW188" i="4" s="1"/>
  <c r="AY5" i="12"/>
  <c r="AP176" i="4" s="1"/>
  <c r="AJ13" i="12"/>
  <c r="AM184" i="4" s="1"/>
  <c r="U13" i="12"/>
  <c r="U36" i="12"/>
  <c r="AT184" i="4" s="1"/>
  <c r="AJ45" i="12"/>
  <c r="AW193" i="4" s="1"/>
  <c r="AY9" i="12"/>
  <c r="AP180" i="4" s="1"/>
  <c r="AJ11" i="12"/>
  <c r="AM182" i="4" s="1"/>
  <c r="AE20" i="12"/>
  <c r="AL191" i="4" s="1"/>
  <c r="U3" i="12"/>
  <c r="U22" i="12"/>
  <c r="K15" i="12"/>
  <c r="F15" i="12"/>
  <c r="AG186" i="4" s="1"/>
  <c r="AE6" i="12"/>
  <c r="AL177" i="4" s="1"/>
  <c r="AE31" i="12"/>
  <c r="AV179" i="4" s="1"/>
  <c r="U14" i="12"/>
  <c r="AT14" i="12"/>
  <c r="AO185" i="4" s="1"/>
  <c r="K39" i="12"/>
  <c r="AR187" i="4" s="1"/>
  <c r="Z5" i="12"/>
  <c r="AK176" i="4" s="1"/>
  <c r="F35" i="12"/>
  <c r="AQ183" i="4" s="1"/>
  <c r="AE32" i="12"/>
  <c r="AV180" i="4" s="1"/>
  <c r="AE14" i="12"/>
  <c r="AL185" i="4" s="1"/>
  <c r="K44" i="12"/>
  <c r="AR192" i="4" s="1"/>
  <c r="U29" i="12"/>
  <c r="AT177" i="4" s="1"/>
  <c r="U41" i="12"/>
  <c r="AT189" i="4" s="1"/>
  <c r="AO30" i="12"/>
  <c r="AX178" i="4" s="1"/>
  <c r="AY19" i="12"/>
  <c r="AP190" i="4" s="1"/>
  <c r="AE4" i="12"/>
  <c r="AL175" i="4" s="1"/>
  <c r="P15" i="12"/>
  <c r="Z30" i="12"/>
  <c r="AU178" i="4" s="1"/>
  <c r="AO42" i="12"/>
  <c r="AX190" i="4" s="1"/>
  <c r="AT4" i="12"/>
  <c r="AO175" i="4" s="1"/>
  <c r="AE9" i="12"/>
  <c r="AL180" i="4" s="1"/>
  <c r="P19" i="12"/>
  <c r="Z35" i="12"/>
  <c r="AU183" i="4" s="1"/>
  <c r="AO43" i="12"/>
  <c r="AX191" i="4" s="1"/>
  <c r="AT5" i="12"/>
  <c r="AO176" i="4" s="1"/>
  <c r="AJ18" i="12"/>
  <c r="AM189" i="4" s="1"/>
  <c r="Z4" i="12"/>
  <c r="AK175" i="4" s="1"/>
  <c r="U6" i="12"/>
  <c r="P13" i="12"/>
  <c r="K19" i="12"/>
  <c r="F19" i="12"/>
  <c r="AG190" i="4" s="1"/>
  <c r="P30" i="12"/>
  <c r="AS178" i="4" s="1"/>
  <c r="U19" i="12"/>
  <c r="P41" i="12"/>
  <c r="AS189" i="4" s="1"/>
  <c r="K12" i="12"/>
  <c r="P34" i="12"/>
  <c r="AS182" i="4" s="1"/>
  <c r="AO44" i="12"/>
  <c r="AX192" i="4" s="1"/>
  <c r="K9" i="12"/>
  <c r="F38" i="12"/>
  <c r="AQ186" i="4" s="1"/>
  <c r="AT17" i="12"/>
  <c r="AO188" i="4" s="1"/>
  <c r="Z37" i="12"/>
  <c r="AU185" i="4" s="1"/>
  <c r="AO45" i="12"/>
  <c r="AX193" i="4" s="1"/>
  <c r="AT15" i="12"/>
  <c r="AO186" i="4" s="1"/>
  <c r="AE22" i="12"/>
  <c r="AL193" i="4" s="1"/>
  <c r="K13" i="12"/>
  <c r="AE26" i="12"/>
  <c r="AV174" i="4" s="1"/>
  <c r="AT38" i="12"/>
  <c r="AY186" i="4" s="1"/>
  <c r="AO3" i="12"/>
  <c r="AN174" i="4" s="1"/>
  <c r="Z3" i="12"/>
  <c r="AK174" i="4" s="1"/>
  <c r="K18" i="12"/>
  <c r="AO4" i="12"/>
  <c r="AN175" i="4" s="1"/>
  <c r="AJ22" i="12"/>
  <c r="AM193" i="4" s="1"/>
  <c r="Z11" i="12"/>
  <c r="AK182" i="4" s="1"/>
  <c r="F3" i="12"/>
  <c r="AG174" i="4" s="1"/>
  <c r="AA26" i="4"/>
  <c r="B26" i="7" s="1"/>
  <c r="M6" i="4"/>
  <c r="B6" i="5" s="1"/>
  <c r="D41" i="25" s="1"/>
  <c r="M10" i="4"/>
  <c r="M14" i="4"/>
  <c r="M18" i="4"/>
  <c r="B18" i="5" s="1"/>
  <c r="M22" i="4"/>
  <c r="B22" i="5" s="1"/>
  <c r="T6" i="4"/>
  <c r="T10" i="4"/>
  <c r="B10" i="6" s="1"/>
  <c r="M3" i="4"/>
  <c r="B3" i="5" s="1"/>
  <c r="D20" i="25" s="1"/>
  <c r="M7" i="4"/>
  <c r="B7" i="5" s="1"/>
  <c r="D48" i="25" s="1"/>
  <c r="M11" i="4"/>
  <c r="M15" i="4"/>
  <c r="M19" i="4"/>
  <c r="T3" i="4"/>
  <c r="T7" i="4"/>
  <c r="T11" i="4"/>
  <c r="T15" i="4"/>
  <c r="T19" i="4"/>
  <c r="B19" i="6" s="1"/>
  <c r="M12" i="4"/>
  <c r="M16" i="4"/>
  <c r="B16" i="5" s="1"/>
  <c r="M41" i="25" s="1"/>
  <c r="M20" i="4"/>
  <c r="T4" i="4"/>
  <c r="B4" i="6" s="1"/>
  <c r="E27" i="25" s="1"/>
  <c r="T8" i="4"/>
  <c r="B8" i="6" s="1"/>
  <c r="E55" i="25" s="1"/>
  <c r="T12" i="4"/>
  <c r="T16" i="4"/>
  <c r="B16" i="6" s="1"/>
  <c r="N41" i="25" s="1"/>
  <c r="T14" i="4"/>
  <c r="T18" i="4"/>
  <c r="T22" i="4"/>
  <c r="AA6" i="4"/>
  <c r="AA10" i="4"/>
  <c r="AA19" i="4"/>
  <c r="B19" i="7" s="1"/>
  <c r="M26" i="4"/>
  <c r="M28" i="4"/>
  <c r="B28" i="5" s="1"/>
  <c r="M29" i="4"/>
  <c r="M30" i="4"/>
  <c r="M31" i="4"/>
  <c r="B31" i="5" s="1"/>
  <c r="D56" i="25" s="1"/>
  <c r="M32" i="4"/>
  <c r="B32" i="5" s="1"/>
  <c r="M33" i="4"/>
  <c r="M34" i="4"/>
  <c r="M35" i="4"/>
  <c r="M36" i="4"/>
  <c r="M37" i="4"/>
  <c r="M38" i="4"/>
  <c r="B38" i="5" s="1"/>
  <c r="M35" i="25" s="1"/>
  <c r="M39" i="4"/>
  <c r="B39" i="5" s="1"/>
  <c r="M42" i="25" s="1"/>
  <c r="M40" i="4"/>
  <c r="B40" i="5" s="1"/>
  <c r="M41" i="4"/>
  <c r="B41" i="5" s="1"/>
  <c r="M42" i="4"/>
  <c r="M43" i="4"/>
  <c r="B43" i="5" s="1"/>
  <c r="M70" i="25" s="1"/>
  <c r="M44" i="4"/>
  <c r="M45" i="4"/>
  <c r="M49" i="4"/>
  <c r="M50" i="4"/>
  <c r="B50" i="5" s="1"/>
  <c r="D29" i="25" s="1"/>
  <c r="M51" i="4"/>
  <c r="B51" i="5" s="1"/>
  <c r="M52" i="4"/>
  <c r="B52" i="5" s="1"/>
  <c r="M53" i="4"/>
  <c r="M54" i="4"/>
  <c r="M55" i="4"/>
  <c r="B55" i="5" s="1"/>
  <c r="M56" i="4"/>
  <c r="M57" i="4"/>
  <c r="B57" i="5" s="1"/>
  <c r="M58" i="4"/>
  <c r="M59" i="4"/>
  <c r="M60" i="4"/>
  <c r="B60" i="5" s="1"/>
  <c r="M29" i="25" s="1"/>
  <c r="M61" i="4"/>
  <c r="B61" i="5" s="1"/>
  <c r="M36" i="25" s="1"/>
  <c r="M62" i="4"/>
  <c r="M63" i="4"/>
  <c r="B63" i="5" s="1"/>
  <c r="M64" i="4"/>
  <c r="B64" i="5" s="1"/>
  <c r="M57" i="25" s="1"/>
  <c r="M65" i="4"/>
  <c r="M66" i="4"/>
  <c r="M67" i="4"/>
  <c r="B67" i="5" s="1"/>
  <c r="M78" i="25" s="1"/>
  <c r="M68" i="4"/>
  <c r="M72" i="4"/>
  <c r="M73" i="4"/>
  <c r="B73" i="5" s="1"/>
  <c r="M74" i="4"/>
  <c r="B74" i="5" s="1"/>
  <c r="D37" i="25" s="1"/>
  <c r="M75" i="4"/>
  <c r="B75" i="5" s="1"/>
  <c r="D44" i="25" s="1"/>
  <c r="M76" i="4"/>
  <c r="M77" i="4"/>
  <c r="M78" i="4"/>
  <c r="B78" i="5" s="1"/>
  <c r="M79" i="4"/>
  <c r="B79" i="5" s="1"/>
  <c r="D72" i="25" s="1"/>
  <c r="M80" i="4"/>
  <c r="B80" i="5" s="1"/>
  <c r="D79" i="25" s="1"/>
  <c r="M81" i="4"/>
  <c r="M82" i="4"/>
  <c r="B82" i="5" s="1"/>
  <c r="M23" i="25" s="1"/>
  <c r="M83" i="4"/>
  <c r="B83" i="5" s="1"/>
  <c r="M30" i="25" s="1"/>
  <c r="M84" i="4"/>
  <c r="M85" i="4"/>
  <c r="B85" i="5" s="1"/>
  <c r="M86" i="4"/>
  <c r="B86" i="5" s="1"/>
  <c r="M87" i="4"/>
  <c r="B87" i="5" s="1"/>
  <c r="M88" i="4"/>
  <c r="B88" i="5" s="1"/>
  <c r="M89" i="4"/>
  <c r="B89" i="5" s="1"/>
  <c r="M90" i="4"/>
  <c r="M91" i="4"/>
  <c r="M95" i="4"/>
  <c r="M96" i="4"/>
  <c r="M97" i="4"/>
  <c r="M98" i="4"/>
  <c r="M99" i="4"/>
  <c r="M100" i="4"/>
  <c r="B100" i="5" s="1"/>
  <c r="D59" i="25" s="1"/>
  <c r="M101" i="4"/>
  <c r="B101" i="5" s="1"/>
  <c r="M102" i="4"/>
  <c r="B102" i="5" s="1"/>
  <c r="D73" i="25" s="1"/>
  <c r="M103" i="4"/>
  <c r="B103" i="5" s="1"/>
  <c r="D80" i="25" s="1"/>
  <c r="M104" i="4"/>
  <c r="B104" i="5" s="1"/>
  <c r="D87" i="25" s="1"/>
  <c r="M105" i="4"/>
  <c r="B105" i="5" s="1"/>
  <c r="M106" i="4"/>
  <c r="B106" i="5" s="1"/>
  <c r="M107" i="4"/>
  <c r="B107" i="5" s="1"/>
  <c r="M108" i="4"/>
  <c r="M109" i="4"/>
  <c r="B109" i="5" s="1"/>
  <c r="M110" i="4"/>
  <c r="M111" i="4"/>
  <c r="M112" i="4"/>
  <c r="B112" i="5" s="1"/>
  <c r="M113" i="4"/>
  <c r="B113" i="5" s="1"/>
  <c r="M80" i="25" s="1"/>
  <c r="M114" i="4"/>
  <c r="B114" i="5" s="1"/>
  <c r="AA3" i="4"/>
  <c r="AA7" i="4"/>
  <c r="B7" i="7" s="1"/>
  <c r="AA11" i="4"/>
  <c r="AA15" i="4"/>
  <c r="AA20" i="4"/>
  <c r="F27" i="4"/>
  <c r="B27" i="23" s="1"/>
  <c r="T28" i="4"/>
  <c r="B28" i="6" s="1"/>
  <c r="T29" i="4"/>
  <c r="T30" i="4"/>
  <c r="T31" i="4"/>
  <c r="T32" i="4"/>
  <c r="B32" i="6" s="1"/>
  <c r="T33" i="4"/>
  <c r="B33" i="6" s="1"/>
  <c r="T34" i="4"/>
  <c r="B34" i="6" s="1"/>
  <c r="E77" i="25" s="1"/>
  <c r="T35" i="4"/>
  <c r="T36" i="4"/>
  <c r="B36" i="6" s="1"/>
  <c r="T37" i="4"/>
  <c r="B37" i="6" s="1"/>
  <c r="T38" i="4"/>
  <c r="T39" i="4"/>
  <c r="T40" i="4"/>
  <c r="B40" i="6" s="1"/>
  <c r="T41" i="4"/>
  <c r="B41" i="6" s="1"/>
  <c r="T42" i="4"/>
  <c r="B42" i="6" s="1"/>
  <c r="N63" i="25" s="1"/>
  <c r="T43" i="4"/>
  <c r="T44" i="4"/>
  <c r="B44" i="6" s="1"/>
  <c r="N77" i="25" s="1"/>
  <c r="T45" i="4"/>
  <c r="B45" i="6" s="1"/>
  <c r="T49" i="4"/>
  <c r="T50" i="4"/>
  <c r="T51" i="4"/>
  <c r="B51" i="6" s="1"/>
  <c r="E36" i="25" s="1"/>
  <c r="T52" i="4"/>
  <c r="B52" i="6" s="1"/>
  <c r="E43" i="25" s="1"/>
  <c r="T53" i="4"/>
  <c r="B53" i="6" s="1"/>
  <c r="T54" i="4"/>
  <c r="T55" i="4"/>
  <c r="B55" i="6" s="1"/>
  <c r="T56" i="4"/>
  <c r="B56" i="6" s="1"/>
  <c r="E71" i="25" s="1"/>
  <c r="T57" i="4"/>
  <c r="B57" i="6" s="1"/>
  <c r="T58" i="4"/>
  <c r="T59" i="4"/>
  <c r="B59" i="6" s="1"/>
  <c r="T60" i="4"/>
  <c r="T61" i="4"/>
  <c r="B61" i="6" s="1"/>
  <c r="N36" i="25" s="1"/>
  <c r="T62" i="4"/>
  <c r="T63" i="4"/>
  <c r="B63" i="6" s="1"/>
  <c r="T64" i="4"/>
  <c r="T65" i="4"/>
  <c r="B65" i="6" s="1"/>
  <c r="N64" i="25" s="1"/>
  <c r="T66" i="4"/>
  <c r="T67" i="4"/>
  <c r="T68" i="4"/>
  <c r="B68" i="6" s="1"/>
  <c r="T72" i="4"/>
  <c r="B72" i="6" s="1"/>
  <c r="E23" i="25" s="1"/>
  <c r="T73" i="4"/>
  <c r="T74" i="4"/>
  <c r="T75" i="4"/>
  <c r="T76" i="4"/>
  <c r="T77" i="4"/>
  <c r="T78" i="4"/>
  <c r="T79" i="4"/>
  <c r="T80" i="4"/>
  <c r="B80" i="6" s="1"/>
  <c r="E79" i="25" s="1"/>
  <c r="T81" i="4"/>
  <c r="T82" i="4"/>
  <c r="T83" i="4"/>
  <c r="T84" i="4"/>
  <c r="B84" i="6" s="1"/>
  <c r="N37" i="25" s="1"/>
  <c r="T85" i="4"/>
  <c r="B85" i="6" s="1"/>
  <c r="N44" i="25" s="1"/>
  <c r="T86" i="4"/>
  <c r="B86" i="6" s="1"/>
  <c r="N51" i="25" s="1"/>
  <c r="T87" i="4"/>
  <c r="B87" i="6" s="1"/>
  <c r="N58" i="25" s="1"/>
  <c r="T88" i="4"/>
  <c r="B88" i="6" s="1"/>
  <c r="N65" i="25" s="1"/>
  <c r="T89" i="4"/>
  <c r="T90" i="4"/>
  <c r="B90" i="6" s="1"/>
  <c r="N79" i="25" s="1"/>
  <c r="T91" i="4"/>
  <c r="B91" i="6" s="1"/>
  <c r="N86" i="25" s="1"/>
  <c r="T95" i="4"/>
  <c r="B95" i="6" s="1"/>
  <c r="T96" i="4"/>
  <c r="B96" i="6" s="1"/>
  <c r="T97" i="4"/>
  <c r="B97" i="6" s="1"/>
  <c r="E38" i="25" s="1"/>
  <c r="T98" i="4"/>
  <c r="T99" i="4"/>
  <c r="B99" i="6" s="1"/>
  <c r="T100" i="4"/>
  <c r="T101" i="4"/>
  <c r="B101" i="6" s="1"/>
  <c r="T102" i="4"/>
  <c r="B102" i="6" s="1"/>
  <c r="E73" i="25" s="1"/>
  <c r="T103" i="4"/>
  <c r="B103" i="6" s="1"/>
  <c r="T104" i="4"/>
  <c r="B104" i="6" s="1"/>
  <c r="T105" i="4"/>
  <c r="B105" i="6" s="1"/>
  <c r="T106" i="4"/>
  <c r="B106" i="6" s="1"/>
  <c r="T107" i="4"/>
  <c r="T108" i="4"/>
  <c r="B108" i="6" s="1"/>
  <c r="T109" i="4"/>
  <c r="B109" i="6" s="1"/>
  <c r="T110" i="4"/>
  <c r="T111" i="4"/>
  <c r="B111" i="6" s="1"/>
  <c r="N66" i="25" s="1"/>
  <c r="T112" i="4"/>
  <c r="T113" i="4"/>
  <c r="T114" i="4"/>
  <c r="T20" i="4"/>
  <c r="AA4" i="4"/>
  <c r="B4" i="7" s="1"/>
  <c r="AA8" i="4"/>
  <c r="AA12" i="4"/>
  <c r="AA16" i="4"/>
  <c r="B16" i="7" s="1"/>
  <c r="O41" i="25" s="1"/>
  <c r="AA22" i="4"/>
  <c r="B22" i="7" s="1"/>
  <c r="M27" i="4"/>
  <c r="AA28" i="4"/>
  <c r="AA29" i="4"/>
  <c r="B29" i="7" s="1"/>
  <c r="AA30" i="4"/>
  <c r="AA31" i="4"/>
  <c r="AA32" i="4"/>
  <c r="AA33" i="4"/>
  <c r="B33" i="7" s="1"/>
  <c r="F70" i="25" s="1"/>
  <c r="AA34" i="4"/>
  <c r="AA35" i="4"/>
  <c r="B35" i="7" s="1"/>
  <c r="AA36" i="4"/>
  <c r="AA37" i="4"/>
  <c r="AA38" i="4"/>
  <c r="B38" i="7" s="1"/>
  <c r="O35" i="25" s="1"/>
  <c r="AA39" i="4"/>
  <c r="B39" i="7" s="1"/>
  <c r="O42" i="25" s="1"/>
  <c r="AA40" i="4"/>
  <c r="AA41" i="4"/>
  <c r="AA42" i="4"/>
  <c r="B42" i="7" s="1"/>
  <c r="O63" i="25" s="1"/>
  <c r="AA43" i="4"/>
  <c r="AA44" i="4"/>
  <c r="B44" i="7" s="1"/>
  <c r="AA45" i="4"/>
  <c r="AA49" i="4"/>
  <c r="AA50" i="4"/>
  <c r="B50" i="7" s="1"/>
  <c r="AA51" i="4"/>
  <c r="AA52" i="4"/>
  <c r="AA53" i="4"/>
  <c r="AA54" i="4"/>
  <c r="AA55" i="4"/>
  <c r="B55" i="7" s="1"/>
  <c r="AA56" i="4"/>
  <c r="B56" i="7" s="1"/>
  <c r="F71" i="25" s="1"/>
  <c r="AA57" i="4"/>
  <c r="AA58" i="4"/>
  <c r="B58" i="7" s="1"/>
  <c r="F85" i="25" s="1"/>
  <c r="AA59" i="4"/>
  <c r="AA60" i="4"/>
  <c r="B60" i="7" s="1"/>
  <c r="AA61" i="4"/>
  <c r="B61" i="7" s="1"/>
  <c r="O36" i="25" s="1"/>
  <c r="AA62" i="4"/>
  <c r="AA63" i="4"/>
  <c r="AA64" i="4"/>
  <c r="AA65" i="4"/>
  <c r="AA66" i="4"/>
  <c r="B66" i="7" s="1"/>
  <c r="O71" i="25" s="1"/>
  <c r="AA67" i="4"/>
  <c r="AA68" i="4"/>
  <c r="B68" i="7" s="1"/>
  <c r="AA72" i="4"/>
  <c r="AA73" i="4"/>
  <c r="AA74" i="4"/>
  <c r="AA75" i="4"/>
  <c r="AA76" i="4"/>
  <c r="AA77" i="4"/>
  <c r="B77" i="7" s="1"/>
  <c r="AA78" i="4"/>
  <c r="B78" i="7" s="1"/>
  <c r="AA79" i="4"/>
  <c r="AA80" i="4"/>
  <c r="B80" i="7" s="1"/>
  <c r="AA81" i="4"/>
  <c r="AA82" i="4"/>
  <c r="AA83" i="4"/>
  <c r="AA84" i="4"/>
  <c r="AA85" i="4"/>
  <c r="AA86" i="4"/>
  <c r="B86" i="7" s="1"/>
  <c r="O51" i="25" s="1"/>
  <c r="AA87" i="4"/>
  <c r="B87" i="7" s="1"/>
  <c r="O58" i="25" s="1"/>
  <c r="AA88" i="4"/>
  <c r="AA89" i="4"/>
  <c r="B89" i="7" s="1"/>
  <c r="AA90" i="4"/>
  <c r="AA91" i="4"/>
  <c r="AA95" i="4"/>
  <c r="B95" i="7" s="1"/>
  <c r="AA96" i="4"/>
  <c r="B96" i="7" s="1"/>
  <c r="AA97" i="4"/>
  <c r="B97" i="7" s="1"/>
  <c r="F38" i="25" s="1"/>
  <c r="AA98" i="4"/>
  <c r="B98" i="7" s="1"/>
  <c r="AA99" i="4"/>
  <c r="B99" i="7" s="1"/>
  <c r="AA100" i="4"/>
  <c r="B100" i="7" s="1"/>
  <c r="F59" i="25" s="1"/>
  <c r="AA101" i="4"/>
  <c r="AA102" i="4"/>
  <c r="AA103" i="4"/>
  <c r="AA104" i="4"/>
  <c r="AA105" i="4"/>
  <c r="AA106" i="4"/>
  <c r="AA107" i="4"/>
  <c r="AA108" i="4"/>
  <c r="B108" i="7" s="1"/>
  <c r="O45" i="25" s="1"/>
  <c r="AA109" i="4"/>
  <c r="AA110" i="4"/>
  <c r="B110" i="7" s="1"/>
  <c r="O59" i="25" s="1"/>
  <c r="AA111" i="4"/>
  <c r="B111" i="7" s="1"/>
  <c r="AA112" i="4"/>
  <c r="B112" i="7" s="1"/>
  <c r="O73" i="25" s="1"/>
  <c r="AA113" i="4"/>
  <c r="B113" i="7" s="1"/>
  <c r="AA114" i="4"/>
  <c r="Z14" i="4"/>
  <c r="AA14" i="4" s="1"/>
  <c r="B26" i="23"/>
  <c r="B28" i="23"/>
  <c r="B29" i="23"/>
  <c r="B30" i="23"/>
  <c r="C56" i="14"/>
  <c r="B32" i="23"/>
  <c r="C70" i="14"/>
  <c r="C77" i="14"/>
  <c r="B36" i="23"/>
  <c r="B37" i="23"/>
  <c r="B38" i="23"/>
  <c r="L42" i="14"/>
  <c r="B40" i="23"/>
  <c r="B41" i="23"/>
  <c r="L63" i="14"/>
  <c r="L70" i="14"/>
  <c r="L77" i="14"/>
  <c r="B45" i="23"/>
  <c r="B49" i="23"/>
  <c r="C29" i="14"/>
  <c r="B51" i="23"/>
  <c r="B56" i="23" s="1"/>
  <c r="B52" i="23"/>
  <c r="B53" i="23"/>
  <c r="B55" i="23"/>
  <c r="C85" i="14"/>
  <c r="B59" i="23"/>
  <c r="L29" i="14"/>
  <c r="L36" i="14"/>
  <c r="B63" i="23"/>
  <c r="B64" i="23"/>
  <c r="L64" i="14"/>
  <c r="L71" i="14"/>
  <c r="L78" i="14"/>
  <c r="B68" i="23"/>
  <c r="C23" i="14"/>
  <c r="B73" i="23"/>
  <c r="B81" i="23" s="1"/>
  <c r="C37" i="14"/>
  <c r="B75" i="23"/>
  <c r="C51" i="14"/>
  <c r="B77" i="23"/>
  <c r="B78" i="23"/>
  <c r="B80" i="23"/>
  <c r="L23" i="14"/>
  <c r="L30" i="14"/>
  <c r="B84" i="23"/>
  <c r="B85" i="23"/>
  <c r="L51" i="14"/>
  <c r="B87" i="23"/>
  <c r="L65" i="14"/>
  <c r="B89" i="23"/>
  <c r="B90" i="23"/>
  <c r="L86" i="14"/>
  <c r="C24" i="14"/>
  <c r="B96" i="23"/>
  <c r="B97" i="23"/>
  <c r="B98" i="23"/>
  <c r="B99" i="23"/>
  <c r="C59" i="14"/>
  <c r="B101" i="23"/>
  <c r="B102" i="23"/>
  <c r="C80" i="14"/>
  <c r="B104" i="23"/>
  <c r="L24" i="14"/>
  <c r="B106" i="23"/>
  <c r="B107" i="23"/>
  <c r="B108" i="23"/>
  <c r="B109" i="23"/>
  <c r="L59" i="14"/>
  <c r="L66" i="14"/>
  <c r="L73" i="14"/>
  <c r="B113" i="23"/>
  <c r="L87" i="14"/>
  <c r="B104" i="7"/>
  <c r="O73" i="14"/>
  <c r="O45" i="14"/>
  <c r="B5" i="6"/>
  <c r="B9" i="6"/>
  <c r="B13" i="6"/>
  <c r="B17" i="6"/>
  <c r="B21" i="6"/>
  <c r="B13" i="7"/>
  <c r="O48" i="14"/>
  <c r="N77" i="14"/>
  <c r="E36" i="14"/>
  <c r="B67" i="6"/>
  <c r="N79" i="14"/>
  <c r="D11" i="4"/>
  <c r="D7" i="4"/>
  <c r="R134" i="8"/>
  <c r="N134" i="8"/>
  <c r="J138" i="8"/>
  <c r="F134" i="8"/>
  <c r="B134" i="8"/>
  <c r="N141" i="8"/>
  <c r="N137" i="8"/>
  <c r="N133" i="8"/>
  <c r="N129" i="8"/>
  <c r="N125" i="8"/>
  <c r="R140" i="8"/>
  <c r="J136" i="8"/>
  <c r="N132" i="8"/>
  <c r="N128" i="8"/>
  <c r="N124" i="8"/>
  <c r="R138" i="9"/>
  <c r="J134" i="9"/>
  <c r="B134" i="9"/>
  <c r="N137" i="9"/>
  <c r="N133" i="9"/>
  <c r="N129" i="9"/>
  <c r="N125" i="9"/>
  <c r="J140" i="9"/>
  <c r="R136" i="9"/>
  <c r="J132" i="9"/>
  <c r="R128" i="9"/>
  <c r="J124" i="9"/>
  <c r="R138" i="10"/>
  <c r="B126" i="10"/>
  <c r="M122" i="10"/>
  <c r="L134" i="10"/>
  <c r="H131" i="10"/>
  <c r="R138" i="8"/>
  <c r="F137" i="8"/>
  <c r="J140" i="8"/>
  <c r="B135" i="8"/>
  <c r="R127" i="8"/>
  <c r="R134" i="9"/>
  <c r="B138" i="9"/>
  <c r="Q141" i="9"/>
  <c r="F133" i="9"/>
  <c r="F125" i="9"/>
  <c r="J136" i="9"/>
  <c r="J128" i="9"/>
  <c r="F129" i="10"/>
  <c r="P137" i="10"/>
  <c r="U124" i="10"/>
  <c r="K133" i="10"/>
  <c r="S141" i="8"/>
  <c r="S139" i="8"/>
  <c r="S137" i="8"/>
  <c r="S135" i="8"/>
  <c r="S140" i="8"/>
  <c r="S138" i="8"/>
  <c r="S136" i="8"/>
  <c r="K141" i="8"/>
  <c r="K139" i="8"/>
  <c r="K137" i="8"/>
  <c r="K135" i="8"/>
  <c r="K140" i="8"/>
  <c r="K138" i="8"/>
  <c r="K136" i="8"/>
  <c r="C141" i="8"/>
  <c r="C139" i="8"/>
  <c r="C137" i="8"/>
  <c r="C140" i="8"/>
  <c r="C138" i="8"/>
  <c r="C136" i="8"/>
  <c r="S141" i="9"/>
  <c r="S140" i="9"/>
  <c r="S139" i="9"/>
  <c r="S137" i="9"/>
  <c r="S135" i="9"/>
  <c r="S133" i="9"/>
  <c r="S131" i="9"/>
  <c r="S129" i="9"/>
  <c r="S127" i="9"/>
  <c r="S125" i="9"/>
  <c r="S123" i="9"/>
  <c r="S138" i="9"/>
  <c r="S136" i="9"/>
  <c r="S134" i="9"/>
  <c r="S132" i="9"/>
  <c r="S130" i="9"/>
  <c r="S128" i="9"/>
  <c r="S126" i="9"/>
  <c r="S124" i="9"/>
  <c r="S122" i="9"/>
  <c r="O141" i="9"/>
  <c r="O140" i="9"/>
  <c r="O138" i="9"/>
  <c r="O136" i="9"/>
  <c r="O134" i="9"/>
  <c r="O132" i="9"/>
  <c r="O130" i="9"/>
  <c r="O128" i="9"/>
  <c r="O126" i="9"/>
  <c r="O124" i="9"/>
  <c r="O122" i="9"/>
  <c r="O139" i="9"/>
  <c r="O137" i="9"/>
  <c r="O135" i="9"/>
  <c r="O133" i="9"/>
  <c r="O131" i="9"/>
  <c r="O129" i="9"/>
  <c r="O127" i="9"/>
  <c r="O125" i="9"/>
  <c r="O123" i="9"/>
  <c r="K141" i="9"/>
  <c r="K139" i="9"/>
  <c r="K137" i="9"/>
  <c r="K135" i="9"/>
  <c r="K133" i="9"/>
  <c r="K131" i="9"/>
  <c r="K129" i="9"/>
  <c r="K127" i="9"/>
  <c r="K125" i="9"/>
  <c r="K123" i="9"/>
  <c r="K140" i="9"/>
  <c r="K138" i="9"/>
  <c r="K136" i="9"/>
  <c r="K134" i="9"/>
  <c r="K132" i="9"/>
  <c r="K130" i="9"/>
  <c r="K128" i="9"/>
  <c r="K126" i="9"/>
  <c r="K124" i="9"/>
  <c r="K122" i="9"/>
  <c r="G141" i="9"/>
  <c r="G140" i="9"/>
  <c r="G138" i="9"/>
  <c r="G136" i="9"/>
  <c r="G134" i="9"/>
  <c r="G132" i="9"/>
  <c r="G130" i="9"/>
  <c r="G128" i="9"/>
  <c r="G126" i="9"/>
  <c r="G124" i="9"/>
  <c r="G122" i="9"/>
  <c r="G139" i="9"/>
  <c r="G137" i="9"/>
  <c r="G135" i="9"/>
  <c r="G133" i="9"/>
  <c r="G131" i="9"/>
  <c r="G129" i="9"/>
  <c r="G127" i="9"/>
  <c r="G125" i="9"/>
  <c r="G123" i="9"/>
  <c r="C141" i="9"/>
  <c r="C139" i="9"/>
  <c r="C137" i="9"/>
  <c r="C135" i="9"/>
  <c r="C133" i="9"/>
  <c r="C131" i="9"/>
  <c r="C129" i="9"/>
  <c r="C127" i="9"/>
  <c r="C125" i="9"/>
  <c r="C123" i="9"/>
  <c r="C140" i="9"/>
  <c r="C138" i="9"/>
  <c r="C136" i="9"/>
  <c r="C134" i="9"/>
  <c r="C132" i="9"/>
  <c r="C130" i="9"/>
  <c r="C128" i="9"/>
  <c r="C126" i="9"/>
  <c r="C124" i="9"/>
  <c r="C122" i="9"/>
  <c r="O141" i="10"/>
  <c r="O137" i="10"/>
  <c r="O133" i="10"/>
  <c r="O129" i="10"/>
  <c r="O125" i="10"/>
  <c r="O138" i="10"/>
  <c r="O134" i="10"/>
  <c r="O130" i="10"/>
  <c r="O126" i="10"/>
  <c r="O124" i="10"/>
  <c r="O123" i="10"/>
  <c r="O122" i="10"/>
  <c r="O139" i="10"/>
  <c r="O131" i="10"/>
  <c r="O140" i="10"/>
  <c r="O132" i="10"/>
  <c r="O127" i="10"/>
  <c r="O128" i="10"/>
  <c r="O135" i="10"/>
  <c r="G139" i="10"/>
  <c r="G135" i="10"/>
  <c r="G131" i="10"/>
  <c r="G127" i="10"/>
  <c r="G140" i="10"/>
  <c r="G136" i="10"/>
  <c r="G132" i="10"/>
  <c r="G128" i="10"/>
  <c r="G124" i="10"/>
  <c r="G123" i="10"/>
  <c r="G122" i="10"/>
  <c r="G141" i="10"/>
  <c r="G133" i="10"/>
  <c r="G125" i="10"/>
  <c r="G134" i="10"/>
  <c r="G126" i="10"/>
  <c r="G137" i="10"/>
  <c r="G138" i="10"/>
  <c r="G129" i="10"/>
  <c r="C140" i="10"/>
  <c r="C136" i="10"/>
  <c r="C132" i="10"/>
  <c r="C128" i="10"/>
  <c r="C141" i="10"/>
  <c r="C137" i="10"/>
  <c r="C133" i="10"/>
  <c r="C129" i="10"/>
  <c r="C125" i="10"/>
  <c r="C124" i="10"/>
  <c r="C123" i="10"/>
  <c r="C122" i="10"/>
  <c r="C138" i="10"/>
  <c r="C130" i="10"/>
  <c r="C139" i="10"/>
  <c r="C131" i="10"/>
  <c r="C134" i="10"/>
  <c r="C135" i="10"/>
  <c r="C126" i="10"/>
  <c r="J123" i="10"/>
  <c r="C122" i="8"/>
  <c r="K122" i="8"/>
  <c r="S122" i="8"/>
  <c r="G123" i="8"/>
  <c r="O123" i="8"/>
  <c r="C124" i="8"/>
  <c r="K124" i="8"/>
  <c r="S124" i="8"/>
  <c r="G125" i="8"/>
  <c r="O125" i="8"/>
  <c r="C126" i="8"/>
  <c r="K126" i="8"/>
  <c r="S126" i="8"/>
  <c r="G127" i="8"/>
  <c r="O127" i="8"/>
  <c r="C128" i="8"/>
  <c r="K128" i="8"/>
  <c r="S128" i="8"/>
  <c r="G129" i="8"/>
  <c r="O129" i="8"/>
  <c r="C130" i="8"/>
  <c r="K130" i="8"/>
  <c r="S130" i="8"/>
  <c r="G131" i="8"/>
  <c r="O131" i="8"/>
  <c r="C132" i="8"/>
  <c r="K132" i="8"/>
  <c r="S132" i="8"/>
  <c r="G133" i="8"/>
  <c r="O133" i="8"/>
  <c r="C134" i="8"/>
  <c r="K134" i="8"/>
  <c r="S134" i="8"/>
  <c r="N135" i="8"/>
  <c r="B122" i="9"/>
  <c r="N123" i="9"/>
  <c r="R126" i="9"/>
  <c r="B130" i="9"/>
  <c r="N131" i="9"/>
  <c r="N139" i="9"/>
  <c r="B141" i="8"/>
  <c r="R141" i="8"/>
  <c r="N140" i="8"/>
  <c r="J141" i="8"/>
  <c r="F140" i="8"/>
  <c r="B139" i="9"/>
  <c r="J141" i="9"/>
  <c r="F122" i="8"/>
  <c r="N122" i="8"/>
  <c r="B123" i="8"/>
  <c r="J123" i="8"/>
  <c r="R123" i="8"/>
  <c r="F124" i="8"/>
  <c r="B125" i="8"/>
  <c r="J125" i="8"/>
  <c r="R125" i="8"/>
  <c r="F126" i="8"/>
  <c r="N126" i="8"/>
  <c r="B127" i="8"/>
  <c r="J127" i="8"/>
  <c r="F128" i="8"/>
  <c r="B129" i="8"/>
  <c r="J129" i="8"/>
  <c r="R129" i="8"/>
  <c r="F130" i="8"/>
  <c r="N130" i="8"/>
  <c r="B131" i="8"/>
  <c r="J131" i="8"/>
  <c r="R131" i="8"/>
  <c r="F132" i="8"/>
  <c r="B133" i="8"/>
  <c r="J133" i="8"/>
  <c r="R133" i="8"/>
  <c r="B136" i="8"/>
  <c r="F139" i="8"/>
  <c r="J122" i="9"/>
  <c r="B124" i="9"/>
  <c r="F127" i="9"/>
  <c r="J130" i="9"/>
  <c r="B132" i="9"/>
  <c r="F135" i="9"/>
  <c r="J138" i="9"/>
  <c r="B140" i="9"/>
  <c r="G130" i="10"/>
  <c r="O140" i="8"/>
  <c r="O138" i="8"/>
  <c r="O136" i="8"/>
  <c r="O141" i="8"/>
  <c r="O139" i="8"/>
  <c r="O137" i="8"/>
  <c r="O135" i="8"/>
  <c r="G140" i="8"/>
  <c r="G138" i="8"/>
  <c r="G136" i="8"/>
  <c r="G141" i="8"/>
  <c r="G139" i="8"/>
  <c r="G137" i="8"/>
  <c r="G135" i="8"/>
  <c r="S140" i="10"/>
  <c r="S136" i="10"/>
  <c r="S132" i="10"/>
  <c r="S128" i="10"/>
  <c r="S141" i="10"/>
  <c r="S137" i="10"/>
  <c r="S133" i="10"/>
  <c r="S129" i="10"/>
  <c r="S125" i="10"/>
  <c r="S124" i="10"/>
  <c r="S123" i="10"/>
  <c r="S122" i="10"/>
  <c r="S134" i="10"/>
  <c r="S126" i="10"/>
  <c r="S135" i="10"/>
  <c r="S127" i="10"/>
  <c r="S130" i="10"/>
  <c r="S131" i="10"/>
  <c r="S138" i="10"/>
  <c r="K138" i="10"/>
  <c r="K134" i="10"/>
  <c r="K130" i="10"/>
  <c r="K126" i="10"/>
  <c r="K139" i="10"/>
  <c r="K135" i="10"/>
  <c r="K131" i="10"/>
  <c r="K127" i="10"/>
  <c r="K124" i="10"/>
  <c r="K123" i="10"/>
  <c r="K122" i="10"/>
  <c r="K136" i="10"/>
  <c r="K128" i="10"/>
  <c r="K137" i="10"/>
  <c r="K129" i="10"/>
  <c r="K140" i="10"/>
  <c r="K141" i="10"/>
  <c r="K125" i="10"/>
  <c r="K132" i="10"/>
  <c r="J131" i="10"/>
  <c r="I141" i="9"/>
  <c r="U122" i="10"/>
  <c r="Q123" i="10"/>
  <c r="M124" i="10"/>
  <c r="E122" i="10"/>
  <c r="G122" i="8"/>
  <c r="O122" i="8"/>
  <c r="C123" i="8"/>
  <c r="K123" i="8"/>
  <c r="S123" i="8"/>
  <c r="G124" i="8"/>
  <c r="O124" i="8"/>
  <c r="C125" i="8"/>
  <c r="K125" i="8"/>
  <c r="S125" i="8"/>
  <c r="G126" i="8"/>
  <c r="O126" i="8"/>
  <c r="C127" i="8"/>
  <c r="K127" i="8"/>
  <c r="S127" i="8"/>
  <c r="G128" i="8"/>
  <c r="O128" i="8"/>
  <c r="C129" i="8"/>
  <c r="K129" i="8"/>
  <c r="S129" i="8"/>
  <c r="G130" i="8"/>
  <c r="O130" i="8"/>
  <c r="C131" i="8"/>
  <c r="K131" i="8"/>
  <c r="S131" i="8"/>
  <c r="G132" i="8"/>
  <c r="O132" i="8"/>
  <c r="C133" i="8"/>
  <c r="K133" i="8"/>
  <c r="S133" i="8"/>
  <c r="G134" i="8"/>
  <c r="O134" i="8"/>
  <c r="C135" i="8"/>
  <c r="B138" i="8"/>
  <c r="N139" i="8"/>
  <c r="F141" i="8"/>
  <c r="R122" i="9"/>
  <c r="B126" i="9"/>
  <c r="N127" i="9"/>
  <c r="F129" i="9"/>
  <c r="R130" i="9"/>
  <c r="N135" i="9"/>
  <c r="F137" i="9"/>
  <c r="I123" i="10"/>
  <c r="C127" i="10"/>
  <c r="N135" i="10"/>
  <c r="S139" i="10"/>
  <c r="T141" i="8"/>
  <c r="T140" i="8"/>
  <c r="T139" i="8"/>
  <c r="T138" i="8"/>
  <c r="T137" i="8"/>
  <c r="T136" i="8"/>
  <c r="T135" i="8"/>
  <c r="T134" i="8"/>
  <c r="T133" i="8"/>
  <c r="T132" i="8"/>
  <c r="T131" i="8"/>
  <c r="T130" i="8"/>
  <c r="T129" i="8"/>
  <c r="T128" i="8"/>
  <c r="T127" i="8"/>
  <c r="T126" i="8"/>
  <c r="T125" i="8"/>
  <c r="T124" i="8"/>
  <c r="T123" i="8"/>
  <c r="T122" i="8"/>
  <c r="P141" i="8"/>
  <c r="P140" i="8"/>
  <c r="P139" i="8"/>
  <c r="P138" i="8"/>
  <c r="P137" i="8"/>
  <c r="P136" i="8"/>
  <c r="P135" i="8"/>
  <c r="P134" i="8"/>
  <c r="P133" i="8"/>
  <c r="P132" i="8"/>
  <c r="P131" i="8"/>
  <c r="P130" i="8"/>
  <c r="P129" i="8"/>
  <c r="P128" i="8"/>
  <c r="P127" i="8"/>
  <c r="P126" i="8"/>
  <c r="P125" i="8"/>
  <c r="P124" i="8"/>
  <c r="P123" i="8"/>
  <c r="P122" i="8"/>
  <c r="L141" i="8"/>
  <c r="L140" i="8"/>
  <c r="L139" i="8"/>
  <c r="L138" i="8"/>
  <c r="L137" i="8"/>
  <c r="L136" i="8"/>
  <c r="L135" i="8"/>
  <c r="L134" i="8"/>
  <c r="L133" i="8"/>
  <c r="L132" i="8"/>
  <c r="L131" i="8"/>
  <c r="L130" i="8"/>
  <c r="L129" i="8"/>
  <c r="L128" i="8"/>
  <c r="L127" i="8"/>
  <c r="L126" i="8"/>
  <c r="L125" i="8"/>
  <c r="L124" i="8"/>
  <c r="L123" i="8"/>
  <c r="L122" i="8"/>
  <c r="H141" i="8"/>
  <c r="H140" i="8"/>
  <c r="H139" i="8"/>
  <c r="H138" i="8"/>
  <c r="H137" i="8"/>
  <c r="H136" i="8"/>
  <c r="H135" i="8"/>
  <c r="H134" i="8"/>
  <c r="H133" i="8"/>
  <c r="H132" i="8"/>
  <c r="H131" i="8"/>
  <c r="H130" i="8"/>
  <c r="H129" i="8"/>
  <c r="H128" i="8"/>
  <c r="H127" i="8"/>
  <c r="H126" i="8"/>
  <c r="H125" i="8"/>
  <c r="H124" i="8"/>
  <c r="H123" i="8"/>
  <c r="H122" i="8"/>
  <c r="D141" i="8"/>
  <c r="D140" i="8"/>
  <c r="D139" i="8"/>
  <c r="D138" i="8"/>
  <c r="D137" i="8"/>
  <c r="D136" i="8"/>
  <c r="D135" i="8"/>
  <c r="D134" i="8"/>
  <c r="D133" i="8"/>
  <c r="D132" i="8"/>
  <c r="D131" i="8"/>
  <c r="D130" i="8"/>
  <c r="D129" i="8"/>
  <c r="D128" i="8"/>
  <c r="D127" i="8"/>
  <c r="D126" i="8"/>
  <c r="D125" i="8"/>
  <c r="D124" i="8"/>
  <c r="D123" i="8"/>
  <c r="D122" i="8"/>
  <c r="R141" i="9"/>
  <c r="B141" i="9"/>
  <c r="T141" i="9"/>
  <c r="T140" i="9"/>
  <c r="T139" i="9"/>
  <c r="T138" i="9"/>
  <c r="T137" i="9"/>
  <c r="T136" i="9"/>
  <c r="T135" i="9"/>
  <c r="T134" i="9"/>
  <c r="T133" i="9"/>
  <c r="T132" i="9"/>
  <c r="T131" i="9"/>
  <c r="T130" i="9"/>
  <c r="T129" i="9"/>
  <c r="T128" i="9"/>
  <c r="T127" i="9"/>
  <c r="T126" i="9"/>
  <c r="T125" i="9"/>
  <c r="T124" i="9"/>
  <c r="T123" i="9"/>
  <c r="T122" i="9"/>
  <c r="P141" i="9"/>
  <c r="P140" i="9"/>
  <c r="P139" i="9"/>
  <c r="P138" i="9"/>
  <c r="P137" i="9"/>
  <c r="P136" i="9"/>
  <c r="P135" i="9"/>
  <c r="P134" i="9"/>
  <c r="P133" i="9"/>
  <c r="P132" i="9"/>
  <c r="P131" i="9"/>
  <c r="P130" i="9"/>
  <c r="P129" i="9"/>
  <c r="P128" i="9"/>
  <c r="P127" i="9"/>
  <c r="P126" i="9"/>
  <c r="P125" i="9"/>
  <c r="P124" i="9"/>
  <c r="P123" i="9"/>
  <c r="P122" i="9"/>
  <c r="L141" i="9"/>
  <c r="L140" i="9"/>
  <c r="L139" i="9"/>
  <c r="L138" i="9"/>
  <c r="L137" i="9"/>
  <c r="L136" i="9"/>
  <c r="L135" i="9"/>
  <c r="L134" i="9"/>
  <c r="L133" i="9"/>
  <c r="L132" i="9"/>
  <c r="L131" i="9"/>
  <c r="L130" i="9"/>
  <c r="L129" i="9"/>
  <c r="L128" i="9"/>
  <c r="L127" i="9"/>
  <c r="L126" i="9"/>
  <c r="L125" i="9"/>
  <c r="L124" i="9"/>
  <c r="L123" i="9"/>
  <c r="L122" i="9"/>
  <c r="H141" i="9"/>
  <c r="H140" i="9"/>
  <c r="H139" i="9"/>
  <c r="H138" i="9"/>
  <c r="H137" i="9"/>
  <c r="H136" i="9"/>
  <c r="H135" i="9"/>
  <c r="H134" i="9"/>
  <c r="H133" i="9"/>
  <c r="H132" i="9"/>
  <c r="H131" i="9"/>
  <c r="H130" i="9"/>
  <c r="H129" i="9"/>
  <c r="H128" i="9"/>
  <c r="H127" i="9"/>
  <c r="H126" i="9"/>
  <c r="H125" i="9"/>
  <c r="H124" i="9"/>
  <c r="H123" i="9"/>
  <c r="H122" i="9"/>
  <c r="D141" i="9"/>
  <c r="D140" i="9"/>
  <c r="D139" i="9"/>
  <c r="D138" i="9"/>
  <c r="D137" i="9"/>
  <c r="D136" i="9"/>
  <c r="D135" i="9"/>
  <c r="D134" i="9"/>
  <c r="D133" i="9"/>
  <c r="D132" i="9"/>
  <c r="D131" i="9"/>
  <c r="D130" i="9"/>
  <c r="D129" i="9"/>
  <c r="D128" i="9"/>
  <c r="D127" i="9"/>
  <c r="D126" i="9"/>
  <c r="D125" i="9"/>
  <c r="D124" i="9"/>
  <c r="D123" i="9"/>
  <c r="D122" i="9"/>
  <c r="N134" i="10"/>
  <c r="N122" i="10"/>
  <c r="B141" i="10"/>
  <c r="R137" i="10"/>
  <c r="B125" i="10"/>
  <c r="T141" i="10"/>
  <c r="T137" i="10"/>
  <c r="T133" i="10"/>
  <c r="T129" i="10"/>
  <c r="T125" i="10"/>
  <c r="T124" i="10"/>
  <c r="T123" i="10"/>
  <c r="T122" i="10"/>
  <c r="T138" i="10"/>
  <c r="T134" i="10"/>
  <c r="T130" i="10"/>
  <c r="T126" i="10"/>
  <c r="T135" i="10"/>
  <c r="T127" i="10"/>
  <c r="T136" i="10"/>
  <c r="T128" i="10"/>
  <c r="T131" i="10"/>
  <c r="T132" i="10"/>
  <c r="T139" i="10"/>
  <c r="P138" i="10"/>
  <c r="P134" i="10"/>
  <c r="P130" i="10"/>
  <c r="P126" i="10"/>
  <c r="P124" i="10"/>
  <c r="P123" i="10"/>
  <c r="P122" i="10"/>
  <c r="P139" i="10"/>
  <c r="P135" i="10"/>
  <c r="P131" i="10"/>
  <c r="P127" i="10"/>
  <c r="P140" i="10"/>
  <c r="P132" i="10"/>
  <c r="P141" i="10"/>
  <c r="P133" i="10"/>
  <c r="P125" i="10"/>
  <c r="P128" i="10"/>
  <c r="P129" i="10"/>
  <c r="P136" i="10"/>
  <c r="L139" i="10"/>
  <c r="L135" i="10"/>
  <c r="L131" i="10"/>
  <c r="L127" i="10"/>
  <c r="L124" i="10"/>
  <c r="L123" i="10"/>
  <c r="L122" i="10"/>
  <c r="L140" i="10"/>
  <c r="L136" i="10"/>
  <c r="L132" i="10"/>
  <c r="L128" i="10"/>
  <c r="L137" i="10"/>
  <c r="L129" i="10"/>
  <c r="L138" i="10"/>
  <c r="L130" i="10"/>
  <c r="L141" i="10"/>
  <c r="L125" i="10"/>
  <c r="L126" i="10"/>
  <c r="L133" i="10"/>
  <c r="H140" i="10"/>
  <c r="H136" i="10"/>
  <c r="H132" i="10"/>
  <c r="H128" i="10"/>
  <c r="H124" i="10"/>
  <c r="H123" i="10"/>
  <c r="H122" i="10"/>
  <c r="H141" i="10"/>
  <c r="H137" i="10"/>
  <c r="H133" i="10"/>
  <c r="H129" i="10"/>
  <c r="H125" i="10"/>
  <c r="H134" i="10"/>
  <c r="H126" i="10"/>
  <c r="H135" i="10"/>
  <c r="H127" i="10"/>
  <c r="H138" i="10"/>
  <c r="H139" i="10"/>
  <c r="H130" i="10"/>
  <c r="F128" i="10"/>
  <c r="D141" i="10"/>
  <c r="D137" i="10"/>
  <c r="D133" i="10"/>
  <c r="D129" i="10"/>
  <c r="D125" i="10"/>
  <c r="D124" i="10"/>
  <c r="D123" i="10"/>
  <c r="D122" i="10"/>
  <c r="D138" i="10"/>
  <c r="D134" i="10"/>
  <c r="D130" i="10"/>
  <c r="D126" i="10"/>
  <c r="D139" i="10"/>
  <c r="D131" i="10"/>
  <c r="D140" i="10"/>
  <c r="D132" i="10"/>
  <c r="D135" i="10"/>
  <c r="D136" i="10"/>
  <c r="D127" i="10"/>
  <c r="F124" i="10"/>
  <c r="B122" i="8"/>
  <c r="J122" i="8"/>
  <c r="R122" i="8"/>
  <c r="F123" i="8"/>
  <c r="N123" i="8"/>
  <c r="B124" i="8"/>
  <c r="J124" i="8"/>
  <c r="R124" i="8"/>
  <c r="F125" i="8"/>
  <c r="B126" i="8"/>
  <c r="J126" i="8"/>
  <c r="R126" i="8"/>
  <c r="F127" i="8"/>
  <c r="N127" i="8"/>
  <c r="B128" i="8"/>
  <c r="J128" i="8"/>
  <c r="R128" i="8"/>
  <c r="F129" i="8"/>
  <c r="B130" i="8"/>
  <c r="J130" i="8"/>
  <c r="R130" i="8"/>
  <c r="F131" i="8"/>
  <c r="N131" i="8"/>
  <c r="B132" i="8"/>
  <c r="J132" i="8"/>
  <c r="R132" i="8"/>
  <c r="F133" i="8"/>
  <c r="J134" i="8"/>
  <c r="F135" i="8"/>
  <c r="R136" i="8"/>
  <c r="B140" i="8"/>
  <c r="F123" i="9"/>
  <c r="R124" i="9"/>
  <c r="J126" i="9"/>
  <c r="B128" i="9"/>
  <c r="F131" i="9"/>
  <c r="R132" i="9"/>
  <c r="B136" i="9"/>
  <c r="F139" i="9"/>
  <c r="U140" i="9"/>
  <c r="E124" i="10"/>
  <c r="D128" i="10"/>
  <c r="J132" i="10"/>
  <c r="O136" i="10"/>
  <c r="T140" i="10"/>
  <c r="R140" i="9"/>
  <c r="N141" i="9"/>
  <c r="F141" i="9"/>
  <c r="B139" i="10"/>
  <c r="B135" i="10"/>
  <c r="B131" i="10"/>
  <c r="B127" i="10"/>
  <c r="B140" i="10"/>
  <c r="B136" i="10"/>
  <c r="B132" i="10"/>
  <c r="B128" i="10"/>
  <c r="B137" i="10"/>
  <c r="B129" i="10"/>
  <c r="B124" i="10"/>
  <c r="B122" i="10"/>
  <c r="B138" i="10"/>
  <c r="B130" i="10"/>
  <c r="R139" i="10"/>
  <c r="R135" i="10"/>
  <c r="R131" i="10"/>
  <c r="R127" i="10"/>
  <c r="R140" i="10"/>
  <c r="R136" i="10"/>
  <c r="R132" i="10"/>
  <c r="R128" i="10"/>
  <c r="R141" i="10"/>
  <c r="R133" i="10"/>
  <c r="R125" i="10"/>
  <c r="R124" i="10"/>
  <c r="R122" i="10"/>
  <c r="R134" i="10"/>
  <c r="R126" i="10"/>
  <c r="N140" i="10"/>
  <c r="N136" i="10"/>
  <c r="N132" i="10"/>
  <c r="N128" i="10"/>
  <c r="N141" i="10"/>
  <c r="N137" i="10"/>
  <c r="N133" i="10"/>
  <c r="N129" i="10"/>
  <c r="N125" i="10"/>
  <c r="N138" i="10"/>
  <c r="N130" i="10"/>
  <c r="N123" i="10"/>
  <c r="N139" i="10"/>
  <c r="N131" i="10"/>
  <c r="J141" i="10"/>
  <c r="J137" i="10"/>
  <c r="J133" i="10"/>
  <c r="J129" i="10"/>
  <c r="J125" i="10"/>
  <c r="J138" i="10"/>
  <c r="J134" i="10"/>
  <c r="J130" i="10"/>
  <c r="J126" i="10"/>
  <c r="J135" i="10"/>
  <c r="J127" i="10"/>
  <c r="J124" i="10"/>
  <c r="J122" i="10"/>
  <c r="J136" i="10"/>
  <c r="J128" i="10"/>
  <c r="F138" i="10"/>
  <c r="F134" i="10"/>
  <c r="F130" i="10"/>
  <c r="F126" i="10"/>
  <c r="F139" i="10"/>
  <c r="F135" i="10"/>
  <c r="F131" i="10"/>
  <c r="F127" i="10"/>
  <c r="F140" i="10"/>
  <c r="F132" i="10"/>
  <c r="F123" i="10"/>
  <c r="F141" i="10"/>
  <c r="F133" i="10"/>
  <c r="F125" i="10"/>
  <c r="J135" i="8"/>
  <c r="R135" i="8"/>
  <c r="F136" i="8"/>
  <c r="N136" i="8"/>
  <c r="B137" i="8"/>
  <c r="J137" i="8"/>
  <c r="R137" i="8"/>
  <c r="F138" i="8"/>
  <c r="N138" i="8"/>
  <c r="B139" i="8"/>
  <c r="J139" i="8"/>
  <c r="R139" i="8"/>
  <c r="F122" i="9"/>
  <c r="N122" i="9"/>
  <c r="B123" i="9"/>
  <c r="J123" i="9"/>
  <c r="R123" i="9"/>
  <c r="F124" i="9"/>
  <c r="N124" i="9"/>
  <c r="B125" i="9"/>
  <c r="J125" i="9"/>
  <c r="R125" i="9"/>
  <c r="F126" i="9"/>
  <c r="N126" i="9"/>
  <c r="B127" i="9"/>
  <c r="J127" i="9"/>
  <c r="R127" i="9"/>
  <c r="F128" i="9"/>
  <c r="N128" i="9"/>
  <c r="B129" i="9"/>
  <c r="J129" i="9"/>
  <c r="R129" i="9"/>
  <c r="F130" i="9"/>
  <c r="N130" i="9"/>
  <c r="B131" i="9"/>
  <c r="J131" i="9"/>
  <c r="R131" i="9"/>
  <c r="F132" i="9"/>
  <c r="N132" i="9"/>
  <c r="B133" i="9"/>
  <c r="J133" i="9"/>
  <c r="R133" i="9"/>
  <c r="F134" i="9"/>
  <c r="N134" i="9"/>
  <c r="B135" i="9"/>
  <c r="J135" i="9"/>
  <c r="R135" i="9"/>
  <c r="F136" i="9"/>
  <c r="N136" i="9"/>
  <c r="B137" i="9"/>
  <c r="J137" i="9"/>
  <c r="R137" i="9"/>
  <c r="F138" i="9"/>
  <c r="N138" i="9"/>
  <c r="J139" i="9"/>
  <c r="R139" i="9"/>
  <c r="F140" i="9"/>
  <c r="N140" i="9"/>
  <c r="N127" i="10"/>
  <c r="R130" i="10"/>
  <c r="B134" i="10"/>
  <c r="F137" i="10"/>
  <c r="J140" i="10"/>
  <c r="U141" i="8"/>
  <c r="U140" i="8"/>
  <c r="U139" i="8"/>
  <c r="U138" i="8"/>
  <c r="U137" i="8"/>
  <c r="U136" i="8"/>
  <c r="U135" i="8"/>
  <c r="Q141" i="8"/>
  <c r="Q140" i="8"/>
  <c r="Q139" i="8"/>
  <c r="Q138" i="8"/>
  <c r="Q137" i="8"/>
  <c r="Q136" i="8"/>
  <c r="Q135" i="8"/>
  <c r="M141" i="8"/>
  <c r="M140" i="8"/>
  <c r="M139" i="8"/>
  <c r="M138" i="8"/>
  <c r="M137" i="8"/>
  <c r="M136" i="8"/>
  <c r="M135" i="8"/>
  <c r="I141" i="8"/>
  <c r="I140" i="8"/>
  <c r="I139" i="8"/>
  <c r="I138" i="8"/>
  <c r="I137" i="8"/>
  <c r="I136" i="8"/>
  <c r="I135" i="8"/>
  <c r="E141" i="8"/>
  <c r="E140" i="8"/>
  <c r="E139" i="8"/>
  <c r="E138" i="8"/>
  <c r="E137" i="8"/>
  <c r="E136" i="8"/>
  <c r="U139" i="9"/>
  <c r="U138" i="9"/>
  <c r="U137" i="9"/>
  <c r="U136" i="9"/>
  <c r="U135" i="9"/>
  <c r="U134" i="9"/>
  <c r="U133" i="9"/>
  <c r="U132" i="9"/>
  <c r="U131" i="9"/>
  <c r="U130" i="9"/>
  <c r="U129" i="9"/>
  <c r="U128" i="9"/>
  <c r="U127" i="9"/>
  <c r="U126" i="9"/>
  <c r="U125" i="9"/>
  <c r="U124" i="9"/>
  <c r="U123" i="9"/>
  <c r="U122" i="9"/>
  <c r="U141" i="9"/>
  <c r="Q139" i="9"/>
  <c r="Q138" i="9"/>
  <c r="Q137" i="9"/>
  <c r="Q136" i="9"/>
  <c r="Q135" i="9"/>
  <c r="Q134" i="9"/>
  <c r="Q133" i="9"/>
  <c r="Q132" i="9"/>
  <c r="Q131" i="9"/>
  <c r="Q130" i="9"/>
  <c r="Q129" i="9"/>
  <c r="Q128" i="9"/>
  <c r="Q127" i="9"/>
  <c r="Q126" i="9"/>
  <c r="Q125" i="9"/>
  <c r="Q124" i="9"/>
  <c r="Q123" i="9"/>
  <c r="Q122" i="9"/>
  <c r="Q140" i="9"/>
  <c r="M140" i="9"/>
  <c r="M139" i="9"/>
  <c r="M138" i="9"/>
  <c r="M137" i="9"/>
  <c r="M136" i="9"/>
  <c r="M135" i="9"/>
  <c r="M134" i="9"/>
  <c r="M133" i="9"/>
  <c r="M132" i="9"/>
  <c r="M131" i="9"/>
  <c r="M130" i="9"/>
  <c r="M129" i="9"/>
  <c r="M128" i="9"/>
  <c r="M127" i="9"/>
  <c r="M126" i="9"/>
  <c r="M125" i="9"/>
  <c r="M124" i="9"/>
  <c r="M123" i="9"/>
  <c r="M122" i="9"/>
  <c r="M141" i="9"/>
  <c r="I140" i="9"/>
  <c r="I139" i="9"/>
  <c r="I138" i="9"/>
  <c r="I137" i="9"/>
  <c r="I136" i="9"/>
  <c r="I135" i="9"/>
  <c r="I134" i="9"/>
  <c r="I133" i="9"/>
  <c r="I132" i="9"/>
  <c r="I131" i="9"/>
  <c r="I130" i="9"/>
  <c r="I129" i="9"/>
  <c r="I128" i="9"/>
  <c r="I127" i="9"/>
  <c r="I126" i="9"/>
  <c r="I125" i="9"/>
  <c r="I124" i="9"/>
  <c r="I123" i="9"/>
  <c r="I122" i="9"/>
  <c r="E140" i="9"/>
  <c r="E139" i="9"/>
  <c r="E138" i="9"/>
  <c r="E137" i="9"/>
  <c r="E136" i="9"/>
  <c r="E135" i="9"/>
  <c r="E134" i="9"/>
  <c r="E133" i="9"/>
  <c r="E132" i="9"/>
  <c r="E131" i="9"/>
  <c r="E130" i="9"/>
  <c r="E129" i="9"/>
  <c r="E128" i="9"/>
  <c r="E127" i="9"/>
  <c r="E126" i="9"/>
  <c r="E125" i="9"/>
  <c r="E124" i="9"/>
  <c r="E123" i="9"/>
  <c r="E122" i="9"/>
  <c r="E141" i="9"/>
  <c r="U141" i="10"/>
  <c r="U140" i="10"/>
  <c r="U139" i="10"/>
  <c r="U138" i="10"/>
  <c r="U137" i="10"/>
  <c r="U136" i="10"/>
  <c r="U135" i="10"/>
  <c r="U134" i="10"/>
  <c r="U133" i="10"/>
  <c r="U132" i="10"/>
  <c r="U131" i="10"/>
  <c r="U130" i="10"/>
  <c r="U129" i="10"/>
  <c r="U128" i="10"/>
  <c r="U127" i="10"/>
  <c r="U126" i="10"/>
  <c r="U125" i="10"/>
  <c r="U123" i="10"/>
  <c r="Q141" i="10"/>
  <c r="Q140" i="10"/>
  <c r="Q139" i="10"/>
  <c r="Q138" i="10"/>
  <c r="Q137" i="10"/>
  <c r="Q136" i="10"/>
  <c r="Q135" i="10"/>
  <c r="Q134" i="10"/>
  <c r="Q133" i="10"/>
  <c r="Q132" i="10"/>
  <c r="Q131" i="10"/>
  <c r="Q130" i="10"/>
  <c r="Q129" i="10"/>
  <c r="Q128" i="10"/>
  <c r="Q127" i="10"/>
  <c r="Q126" i="10"/>
  <c r="Q125" i="10"/>
  <c r="Q124" i="10"/>
  <c r="Q122" i="10"/>
  <c r="M141" i="10"/>
  <c r="M140" i="10"/>
  <c r="M139" i="10"/>
  <c r="M138" i="10"/>
  <c r="M137" i="10"/>
  <c r="M136" i="10"/>
  <c r="M135" i="10"/>
  <c r="M134" i="10"/>
  <c r="M133" i="10"/>
  <c r="M132" i="10"/>
  <c r="M131" i="10"/>
  <c r="M130" i="10"/>
  <c r="M129" i="10"/>
  <c r="M128" i="10"/>
  <c r="M127" i="10"/>
  <c r="M126" i="10"/>
  <c r="M125" i="10"/>
  <c r="M123" i="10"/>
  <c r="I141" i="10"/>
  <c r="I140" i="10"/>
  <c r="I139" i="10"/>
  <c r="I138" i="10"/>
  <c r="I137" i="10"/>
  <c r="I136" i="10"/>
  <c r="I135" i="10"/>
  <c r="I134" i="10"/>
  <c r="I133" i="10"/>
  <c r="I132" i="10"/>
  <c r="I131" i="10"/>
  <c r="I130" i="10"/>
  <c r="I129" i="10"/>
  <c r="I128" i="10"/>
  <c r="I127" i="10"/>
  <c r="I126" i="10"/>
  <c r="I125" i="10"/>
  <c r="I124" i="10"/>
  <c r="I122" i="10"/>
  <c r="E141" i="10"/>
  <c r="E140" i="10"/>
  <c r="E139" i="10"/>
  <c r="E138" i="10"/>
  <c r="E137" i="10"/>
  <c r="E136" i="10"/>
  <c r="E135" i="10"/>
  <c r="E134" i="10"/>
  <c r="E133" i="10"/>
  <c r="E132" i="10"/>
  <c r="E131" i="10"/>
  <c r="E130" i="10"/>
  <c r="E129" i="10"/>
  <c r="E128" i="10"/>
  <c r="E127" i="10"/>
  <c r="E126" i="10"/>
  <c r="E125" i="10"/>
  <c r="E123" i="10"/>
  <c r="E122" i="8"/>
  <c r="I122" i="8"/>
  <c r="M122" i="8"/>
  <c r="Q122" i="8"/>
  <c r="U122" i="8"/>
  <c r="E123" i="8"/>
  <c r="I123" i="8"/>
  <c r="M123" i="8"/>
  <c r="Q123" i="8"/>
  <c r="U123" i="8"/>
  <c r="E124" i="8"/>
  <c r="I124" i="8"/>
  <c r="M124" i="8"/>
  <c r="Q124" i="8"/>
  <c r="U124" i="8"/>
  <c r="E125" i="8"/>
  <c r="I125" i="8"/>
  <c r="M125" i="8"/>
  <c r="Q125" i="8"/>
  <c r="U125" i="8"/>
  <c r="E126" i="8"/>
  <c r="I126" i="8"/>
  <c r="M126" i="8"/>
  <c r="Q126" i="8"/>
  <c r="U126" i="8"/>
  <c r="E127" i="8"/>
  <c r="I127" i="8"/>
  <c r="M127" i="8"/>
  <c r="Q127" i="8"/>
  <c r="U127" i="8"/>
  <c r="E128" i="8"/>
  <c r="I128" i="8"/>
  <c r="M128" i="8"/>
  <c r="Q128" i="8"/>
  <c r="U128" i="8"/>
  <c r="E129" i="8"/>
  <c r="I129" i="8"/>
  <c r="M129" i="8"/>
  <c r="Q129" i="8"/>
  <c r="U129" i="8"/>
  <c r="E130" i="8"/>
  <c r="I130" i="8"/>
  <c r="M130" i="8"/>
  <c r="Q130" i="8"/>
  <c r="U130" i="8"/>
  <c r="E131" i="8"/>
  <c r="I131" i="8"/>
  <c r="M131" i="8"/>
  <c r="Q131" i="8"/>
  <c r="U131" i="8"/>
  <c r="E132" i="8"/>
  <c r="I132" i="8"/>
  <c r="M132" i="8"/>
  <c r="Q132" i="8"/>
  <c r="U132" i="8"/>
  <c r="E133" i="8"/>
  <c r="I133" i="8"/>
  <c r="M133" i="8"/>
  <c r="Q133" i="8"/>
  <c r="U133" i="8"/>
  <c r="E134" i="8"/>
  <c r="I134" i="8"/>
  <c r="M134" i="8"/>
  <c r="Q134" i="8"/>
  <c r="U134" i="8"/>
  <c r="E135" i="8"/>
  <c r="F122" i="10"/>
  <c r="B123" i="10"/>
  <c r="R123" i="10"/>
  <c r="N124" i="10"/>
  <c r="N126" i="10"/>
  <c r="R129" i="10"/>
  <c r="B133" i="10"/>
  <c r="F136" i="10"/>
  <c r="J139" i="10"/>
  <c r="B54" i="7"/>
  <c r="B62" i="7"/>
  <c r="M80" i="14"/>
  <c r="D37" i="14"/>
  <c r="B59" i="5"/>
  <c r="M78" i="14"/>
  <c r="B27" i="5"/>
  <c r="B36" i="5"/>
  <c r="Y21" i="4"/>
  <c r="Z21" i="4" s="1"/>
  <c r="AA21" i="4" s="1"/>
  <c r="M48" i="14"/>
  <c r="B5" i="5"/>
  <c r="B21" i="5"/>
  <c r="B9" i="5"/>
  <c r="B19" i="5"/>
  <c r="F64" i="14" l="1"/>
  <c r="F64" i="25"/>
  <c r="C71" i="25"/>
  <c r="C71" i="14"/>
  <c r="F31" i="14"/>
  <c r="F31" i="25"/>
  <c r="O72" i="14"/>
  <c r="O72" i="25"/>
  <c r="F84" i="14"/>
  <c r="F84" i="25"/>
  <c r="N52" i="14"/>
  <c r="N52" i="25"/>
  <c r="N50" i="14"/>
  <c r="N50" i="25"/>
  <c r="E64" i="14"/>
  <c r="E64" i="25"/>
  <c r="N21" i="14"/>
  <c r="N21" i="25"/>
  <c r="E35" i="14"/>
  <c r="E35" i="25"/>
  <c r="M52" i="14"/>
  <c r="M52" i="25"/>
  <c r="D65" i="14"/>
  <c r="D65" i="25"/>
  <c r="D36" i="14"/>
  <c r="D36" i="25"/>
  <c r="M49" i="14"/>
  <c r="M49" i="25"/>
  <c r="D63" i="14"/>
  <c r="D63" i="25"/>
  <c r="M55" i="14"/>
  <c r="M55" i="25"/>
  <c r="F22" i="25"/>
  <c r="F21" i="25"/>
  <c r="F28" i="14"/>
  <c r="F28" i="25"/>
  <c r="D27" i="14"/>
  <c r="D27" i="25"/>
  <c r="C86" i="25"/>
  <c r="C86" i="14"/>
  <c r="M21" i="14"/>
  <c r="M21" i="25"/>
  <c r="O43" i="14"/>
  <c r="O43" i="25"/>
  <c r="L52" i="14"/>
  <c r="L52" i="25"/>
  <c r="C65" i="14"/>
  <c r="C65" i="25"/>
  <c r="C64" i="14"/>
  <c r="C64" i="25"/>
  <c r="L49" i="14"/>
  <c r="L49" i="25"/>
  <c r="C35" i="14"/>
  <c r="C35" i="25"/>
  <c r="B67" i="7"/>
  <c r="O78" i="25" s="1"/>
  <c r="B114" i="6"/>
  <c r="N87" i="25" s="1"/>
  <c r="N31" i="14"/>
  <c r="N31" i="25"/>
  <c r="B79" i="6"/>
  <c r="E72" i="25" s="1"/>
  <c r="D55" i="14"/>
  <c r="L72" i="14"/>
  <c r="L72" i="25"/>
  <c r="F29" i="14"/>
  <c r="F29" i="25"/>
  <c r="B113" i="6"/>
  <c r="N80" i="25" s="1"/>
  <c r="M24" i="14"/>
  <c r="M24" i="25"/>
  <c r="B90" i="5"/>
  <c r="M79" i="25" s="1"/>
  <c r="M50" i="14"/>
  <c r="M50" i="25"/>
  <c r="G123" i="25"/>
  <c r="M62" i="14"/>
  <c r="M62" i="25"/>
  <c r="L80" i="14"/>
  <c r="L80" i="25"/>
  <c r="C66" i="14"/>
  <c r="C66" i="25"/>
  <c r="L79" i="14"/>
  <c r="L79" i="25"/>
  <c r="L22" i="14"/>
  <c r="L22" i="25"/>
  <c r="O80" i="14"/>
  <c r="O80" i="25"/>
  <c r="O77" i="14"/>
  <c r="O77" i="25"/>
  <c r="B110" i="6"/>
  <c r="N59" i="25" s="1"/>
  <c r="B83" i="6"/>
  <c r="N30" i="25" s="1"/>
  <c r="N85" i="14"/>
  <c r="N85" i="25"/>
  <c r="N84" i="14"/>
  <c r="N84" i="25"/>
  <c r="N28" i="14"/>
  <c r="N28" i="25"/>
  <c r="M87" i="14"/>
  <c r="M87" i="25"/>
  <c r="M31" i="14"/>
  <c r="M31" i="25"/>
  <c r="B10" i="7"/>
  <c r="F69" i="25" s="1"/>
  <c r="M83" i="14"/>
  <c r="M83" i="25"/>
  <c r="D28" i="14"/>
  <c r="D28" i="25"/>
  <c r="M22" i="14"/>
  <c r="M22" i="25"/>
  <c r="F57" i="14"/>
  <c r="F57" i="25"/>
  <c r="N78" i="14"/>
  <c r="N78" i="25"/>
  <c r="O20" i="14"/>
  <c r="O20" i="25"/>
  <c r="L45" i="14"/>
  <c r="L45" i="25"/>
  <c r="L44" i="14"/>
  <c r="L44" i="25"/>
  <c r="C58" i="14"/>
  <c r="C58" i="25"/>
  <c r="C21" i="14"/>
  <c r="C21" i="25"/>
  <c r="F58" i="14"/>
  <c r="F58" i="25"/>
  <c r="B8" i="7"/>
  <c r="F55" i="25" s="1"/>
  <c r="N24" i="14"/>
  <c r="N24" i="25"/>
  <c r="E66" i="14"/>
  <c r="E66" i="25"/>
  <c r="B78" i="6"/>
  <c r="E65" i="25" s="1"/>
  <c r="E63" i="14"/>
  <c r="E63" i="25"/>
  <c r="B11" i="7"/>
  <c r="F76" i="25" s="1"/>
  <c r="M51" i="14"/>
  <c r="M51" i="25"/>
  <c r="D35" i="14"/>
  <c r="D35" i="25"/>
  <c r="N34" i="14"/>
  <c r="B15" i="6"/>
  <c r="N34" i="25" s="1"/>
  <c r="I123" i="25"/>
  <c r="H119" i="25"/>
  <c r="I121" i="25"/>
  <c r="H120" i="25"/>
  <c r="G121" i="25"/>
  <c r="D20" i="14"/>
  <c r="D34" i="14"/>
  <c r="D34" i="25"/>
  <c r="N76" i="14"/>
  <c r="N76" i="25"/>
  <c r="E34" i="14"/>
  <c r="E34" i="25"/>
  <c r="L38" i="14"/>
  <c r="L38" i="25"/>
  <c r="C52" i="14"/>
  <c r="C52" i="25"/>
  <c r="L37" i="14"/>
  <c r="L37" i="25"/>
  <c r="C79" i="14"/>
  <c r="C79" i="25"/>
  <c r="C78" i="14"/>
  <c r="C50" i="14"/>
  <c r="C50" i="25"/>
  <c r="C22" i="14"/>
  <c r="C22" i="25"/>
  <c r="L35" i="14"/>
  <c r="L35" i="25"/>
  <c r="C49" i="14"/>
  <c r="C49" i="25"/>
  <c r="O66" i="14"/>
  <c r="O66" i="25"/>
  <c r="B103" i="7"/>
  <c r="F80" i="25" s="1"/>
  <c r="F52" i="14"/>
  <c r="F52" i="25"/>
  <c r="F24" i="14"/>
  <c r="F24" i="25"/>
  <c r="B88" i="7"/>
  <c r="O65" i="25" s="1"/>
  <c r="B84" i="7"/>
  <c r="O37" i="25" s="1"/>
  <c r="F79" i="14"/>
  <c r="F79" i="25"/>
  <c r="B76" i="7"/>
  <c r="F51" i="25" s="1"/>
  <c r="O83" i="14"/>
  <c r="O83" i="25"/>
  <c r="F27" i="14"/>
  <c r="F27" i="25"/>
  <c r="N73" i="14"/>
  <c r="B112" i="6"/>
  <c r="N73" i="25" s="1"/>
  <c r="N45" i="14"/>
  <c r="N45" i="25"/>
  <c r="E87" i="14"/>
  <c r="E87" i="25"/>
  <c r="E59" i="14"/>
  <c r="B100" i="6"/>
  <c r="E59" i="25" s="1"/>
  <c r="E31" i="14"/>
  <c r="E31" i="25"/>
  <c r="N72" i="14"/>
  <c r="B89" i="6"/>
  <c r="N72" i="25" s="1"/>
  <c r="E86" i="14"/>
  <c r="B81" i="6"/>
  <c r="E86" i="25" s="1"/>
  <c r="E58" i="14"/>
  <c r="B77" i="6"/>
  <c r="E58" i="25" s="1"/>
  <c r="E30" i="14"/>
  <c r="B73" i="6"/>
  <c r="E30" i="25" s="1"/>
  <c r="E85" i="14"/>
  <c r="B58" i="6"/>
  <c r="E85" i="25" s="1"/>
  <c r="E57" i="14"/>
  <c r="B54" i="6"/>
  <c r="E57" i="25" s="1"/>
  <c r="E29" i="14"/>
  <c r="B50" i="6"/>
  <c r="E29" i="25" s="1"/>
  <c r="N70" i="14"/>
  <c r="B43" i="6"/>
  <c r="N70" i="25" s="1"/>
  <c r="N42" i="14"/>
  <c r="B39" i="6"/>
  <c r="N42" i="25" s="1"/>
  <c r="E84" i="14"/>
  <c r="B35" i="6"/>
  <c r="E84" i="25" s="1"/>
  <c r="B31" i="6"/>
  <c r="E56" i="25" s="1"/>
  <c r="C28" i="14"/>
  <c r="C28" i="25"/>
  <c r="F48" i="14"/>
  <c r="F48" i="25"/>
  <c r="M73" i="14"/>
  <c r="M73" i="25"/>
  <c r="B108" i="5"/>
  <c r="M45" i="25" s="1"/>
  <c r="M72" i="14"/>
  <c r="M72" i="25"/>
  <c r="M44" i="14"/>
  <c r="M44" i="25"/>
  <c r="B77" i="5"/>
  <c r="D58" i="25" s="1"/>
  <c r="D30" i="14"/>
  <c r="D30" i="25"/>
  <c r="E83" i="14"/>
  <c r="B12" i="6"/>
  <c r="E83" i="25" s="1"/>
  <c r="E76" i="14"/>
  <c r="B11" i="6"/>
  <c r="E76" i="25" s="1"/>
  <c r="B15" i="5"/>
  <c r="M34" i="25" s="1"/>
  <c r="E69" i="14"/>
  <c r="E69" i="25"/>
  <c r="B14" i="5"/>
  <c r="M27" i="25" s="1"/>
  <c r="B54" i="23"/>
  <c r="I122" i="25"/>
  <c r="G122" i="25"/>
  <c r="G120" i="25"/>
  <c r="M76" i="14"/>
  <c r="M76" i="25"/>
  <c r="N20" i="14"/>
  <c r="N20" i="25"/>
  <c r="C38" i="14"/>
  <c r="C38" i="25"/>
  <c r="L50" i="14"/>
  <c r="L50" i="25"/>
  <c r="C36" i="14"/>
  <c r="C36" i="25"/>
  <c r="L21" i="14"/>
  <c r="L21" i="25"/>
  <c r="C63" i="14"/>
  <c r="C63" i="25"/>
  <c r="F65" i="14"/>
  <c r="F65" i="25"/>
  <c r="F83" i="14"/>
  <c r="B12" i="7"/>
  <c r="F83" i="25" s="1"/>
  <c r="B75" i="6"/>
  <c r="E44" i="25" s="1"/>
  <c r="N56" i="14"/>
  <c r="N56" i="25"/>
  <c r="E70" i="14"/>
  <c r="E70" i="25"/>
  <c r="O34" i="14"/>
  <c r="B15" i="7"/>
  <c r="O34" i="25" s="1"/>
  <c r="M58" i="14"/>
  <c r="M58" i="25"/>
  <c r="D43" i="14"/>
  <c r="D43" i="25"/>
  <c r="M56" i="14"/>
  <c r="M56" i="25"/>
  <c r="N62" i="14"/>
  <c r="N62" i="25"/>
  <c r="E62" i="14"/>
  <c r="E62" i="25"/>
  <c r="F87" i="14"/>
  <c r="F87" i="25"/>
  <c r="C87" i="14"/>
  <c r="C87" i="25"/>
  <c r="C31" i="14"/>
  <c r="C31" i="25"/>
  <c r="C30" i="14"/>
  <c r="C30" i="25"/>
  <c r="O44" i="14"/>
  <c r="B85" i="7"/>
  <c r="O44" i="25" s="1"/>
  <c r="B43" i="7"/>
  <c r="O70" i="25" s="1"/>
  <c r="N23" i="14"/>
  <c r="B82" i="6"/>
  <c r="N23" i="25" s="1"/>
  <c r="B74" i="6"/>
  <c r="E37" i="25" s="1"/>
  <c r="N22" i="14"/>
  <c r="N22" i="25"/>
  <c r="N49" i="14"/>
  <c r="N49" i="25"/>
  <c r="D66" i="14"/>
  <c r="D66" i="25"/>
  <c r="D64" i="14"/>
  <c r="D64" i="25"/>
  <c r="F41" i="14"/>
  <c r="B6" i="7"/>
  <c r="F41" i="25" s="1"/>
  <c r="D62" i="14"/>
  <c r="D62" i="25"/>
  <c r="O71" i="14"/>
  <c r="N48" i="14"/>
  <c r="N48" i="25"/>
  <c r="N41" i="14"/>
  <c r="L31" i="14"/>
  <c r="L31" i="25"/>
  <c r="C73" i="14"/>
  <c r="C73" i="25"/>
  <c r="C45" i="14"/>
  <c r="C45" i="25"/>
  <c r="L58" i="14"/>
  <c r="L58" i="25"/>
  <c r="C44" i="14"/>
  <c r="C44" i="25"/>
  <c r="L85" i="14"/>
  <c r="L85" i="25"/>
  <c r="L57" i="14"/>
  <c r="L57" i="25"/>
  <c r="C43" i="14"/>
  <c r="C43" i="25"/>
  <c r="L84" i="14"/>
  <c r="L84" i="25"/>
  <c r="L56" i="14"/>
  <c r="L56" i="25"/>
  <c r="L28" i="14"/>
  <c r="L28" i="25"/>
  <c r="C42" i="14"/>
  <c r="C42" i="25"/>
  <c r="F45" i="14"/>
  <c r="F45" i="25"/>
  <c r="B75" i="7"/>
  <c r="F44" i="25" s="1"/>
  <c r="O85" i="14"/>
  <c r="O85" i="25"/>
  <c r="O29" i="14"/>
  <c r="O29" i="25"/>
  <c r="F42" i="14"/>
  <c r="F42" i="25"/>
  <c r="E80" i="14"/>
  <c r="E80" i="25"/>
  <c r="E52" i="14"/>
  <c r="E52" i="25"/>
  <c r="E24" i="14"/>
  <c r="E24" i="25"/>
  <c r="B76" i="6"/>
  <c r="E51" i="25" s="1"/>
  <c r="E122" i="25"/>
  <c r="E78" i="14"/>
  <c r="E78" i="25"/>
  <c r="E50" i="14"/>
  <c r="E50" i="25"/>
  <c r="B20" i="7"/>
  <c r="O69" i="25" s="1"/>
  <c r="B3" i="7"/>
  <c r="F20" i="25"/>
  <c r="M38" i="14"/>
  <c r="M38" i="25"/>
  <c r="M65" i="14"/>
  <c r="M65" i="25"/>
  <c r="B72" i="5"/>
  <c r="D23" i="25" s="1"/>
  <c r="D78" i="14"/>
  <c r="D78" i="25"/>
  <c r="B42" i="5"/>
  <c r="M63" i="25" s="1"/>
  <c r="B34" i="5"/>
  <c r="D77" i="25" s="1"/>
  <c r="O62" i="14"/>
  <c r="O62" i="25"/>
  <c r="B12" i="5"/>
  <c r="D83" i="25" s="1"/>
  <c r="I119" i="25"/>
  <c r="H123" i="25"/>
  <c r="G119" i="25"/>
  <c r="B79" i="23"/>
  <c r="B35" i="23"/>
  <c r="B62" i="23"/>
  <c r="F59" i="14"/>
  <c r="M36" i="14"/>
  <c r="B84" i="5"/>
  <c r="B6" i="6"/>
  <c r="B20" i="6" s="1"/>
  <c r="M35" i="14"/>
  <c r="B65" i="5"/>
  <c r="D72" i="14"/>
  <c r="B29" i="6"/>
  <c r="B33" i="5"/>
  <c r="B98" i="5"/>
  <c r="O51" i="14"/>
  <c r="B74" i="7"/>
  <c r="B14" i="6"/>
  <c r="D41" i="14"/>
  <c r="B44" i="5"/>
  <c r="B29" i="5"/>
  <c r="M23" i="14"/>
  <c r="B91" i="5"/>
  <c r="B82" i="7"/>
  <c r="B73" i="7"/>
  <c r="E38" i="14"/>
  <c r="N51" i="14"/>
  <c r="B64" i="6"/>
  <c r="B26" i="6"/>
  <c r="E27" i="14"/>
  <c r="B63" i="7"/>
  <c r="B32" i="7"/>
  <c r="O42" i="14"/>
  <c r="B60" i="6"/>
  <c r="O59" i="14"/>
  <c r="N58" i="14"/>
  <c r="E23" i="14"/>
  <c r="B30" i="6"/>
  <c r="B27" i="6"/>
  <c r="B106" i="7"/>
  <c r="F70" i="14"/>
  <c r="B107" i="6"/>
  <c r="F71" i="14"/>
  <c r="N64" i="14"/>
  <c r="B53" i="5"/>
  <c r="B99" i="5"/>
  <c r="B41" i="7"/>
  <c r="E77" i="14"/>
  <c r="E79" i="14"/>
  <c r="N36" i="14"/>
  <c r="B91" i="7"/>
  <c r="B52" i="7"/>
  <c r="E56" i="14"/>
  <c r="B114" i="7"/>
  <c r="O58" i="14"/>
  <c r="B79" i="7"/>
  <c r="B45" i="7"/>
  <c r="N65" i="14"/>
  <c r="N63" i="14"/>
  <c r="B38" i="6"/>
  <c r="B111" i="5"/>
  <c r="D80" i="14"/>
  <c r="D79" i="14"/>
  <c r="B76" i="5"/>
  <c r="B18" i="6"/>
  <c r="B49" i="7"/>
  <c r="N44" i="14"/>
  <c r="B66" i="6"/>
  <c r="B102" i="7"/>
  <c r="B83" i="7"/>
  <c r="O41" i="14"/>
  <c r="B49" i="6"/>
  <c r="F20" i="14"/>
  <c r="B95" i="5"/>
  <c r="B49" i="5"/>
  <c r="B30" i="5"/>
  <c r="E55" i="14"/>
  <c r="B7" i="6"/>
  <c r="B11" i="5"/>
  <c r="B20" i="5" s="1"/>
  <c r="N37" i="14"/>
  <c r="B10" i="5"/>
  <c r="B37" i="7"/>
  <c r="B66" i="5"/>
  <c r="N66" i="14"/>
  <c r="B64" i="7"/>
  <c r="D44" i="14"/>
  <c r="B98" i="6"/>
  <c r="N86" i="14"/>
  <c r="E71" i="14"/>
  <c r="E43" i="14"/>
  <c r="B101" i="7"/>
  <c r="B51" i="7"/>
  <c r="B40" i="7"/>
  <c r="M57" i="14"/>
  <c r="B56" i="5"/>
  <c r="B54" i="5" s="1"/>
  <c r="B45" i="5"/>
  <c r="B37" i="5"/>
  <c r="B109" i="7"/>
  <c r="B105" i="7"/>
  <c r="F38" i="14"/>
  <c r="B36" i="7"/>
  <c r="B28" i="7"/>
  <c r="D73" i="14"/>
  <c r="B68" i="5"/>
  <c r="M29" i="14"/>
  <c r="B3" i="6"/>
  <c r="D48" i="14"/>
  <c r="M30" i="14"/>
  <c r="B110" i="5"/>
  <c r="B90" i="7"/>
  <c r="E73" i="14"/>
  <c r="B59" i="7"/>
  <c r="B97" i="5"/>
  <c r="F85" i="14"/>
  <c r="D59" i="14"/>
  <c r="B72" i="7"/>
  <c r="B22" i="6"/>
  <c r="B107" i="7"/>
  <c r="D56" i="14"/>
  <c r="B26" i="5"/>
  <c r="B65" i="7"/>
  <c r="M41" i="14"/>
  <c r="M42" i="14"/>
  <c r="M70" i="14"/>
  <c r="B81" i="5"/>
  <c r="D29" i="14"/>
  <c r="B96" i="5"/>
  <c r="D87" i="14"/>
  <c r="O36" i="14"/>
  <c r="O63" i="14"/>
  <c r="B30" i="7"/>
  <c r="B34" i="7" s="1"/>
  <c r="B57" i="7"/>
  <c r="O35" i="14"/>
  <c r="F22" i="14"/>
  <c r="F21" i="14"/>
  <c r="B53" i="7"/>
  <c r="E21" i="14"/>
  <c r="B14" i="7"/>
  <c r="O27" i="25" s="1"/>
  <c r="O123" i="7"/>
  <c r="S139" i="7"/>
  <c r="S123" i="7"/>
  <c r="C123" i="7"/>
  <c r="B21" i="7"/>
  <c r="Y18" i="4"/>
  <c r="Z18" i="4" s="1"/>
  <c r="AA18" i="4" s="1"/>
  <c r="F77" i="25" l="1"/>
  <c r="F77" i="14"/>
  <c r="M69" i="25"/>
  <c r="M69" i="14"/>
  <c r="N69" i="25"/>
  <c r="N69" i="14"/>
  <c r="D57" i="25"/>
  <c r="D57" i="14"/>
  <c r="O21" i="14"/>
  <c r="O21" i="25"/>
  <c r="N55" i="14"/>
  <c r="N55" i="25"/>
  <c r="N38" i="14"/>
  <c r="N38" i="25"/>
  <c r="O50" i="14"/>
  <c r="O50" i="25"/>
  <c r="C72" i="25"/>
  <c r="C72" i="14"/>
  <c r="F78" i="14"/>
  <c r="F78" i="25"/>
  <c r="N71" i="14"/>
  <c r="N71" i="25"/>
  <c r="D51" i="14"/>
  <c r="D51" i="25"/>
  <c r="N35" i="14"/>
  <c r="N35" i="25"/>
  <c r="F72" i="14"/>
  <c r="F72" i="25"/>
  <c r="F43" i="14"/>
  <c r="F43" i="25"/>
  <c r="D50" i="14"/>
  <c r="D50" i="25"/>
  <c r="N27" i="14"/>
  <c r="N27" i="25"/>
  <c r="D70" i="14"/>
  <c r="D70" i="25"/>
  <c r="D83" i="14"/>
  <c r="D77" i="14"/>
  <c r="E20" i="14"/>
  <c r="E20" i="25"/>
  <c r="F44" i="14"/>
  <c r="C122" i="25"/>
  <c r="M45" i="14"/>
  <c r="B62" i="6"/>
  <c r="O65" i="14"/>
  <c r="F55" i="14"/>
  <c r="F69" i="14"/>
  <c r="N30" i="14"/>
  <c r="O78" i="14"/>
  <c r="F23" i="14"/>
  <c r="F23" i="25"/>
  <c r="M59" i="14"/>
  <c r="M59" i="25"/>
  <c r="M28" i="14"/>
  <c r="M28" i="25"/>
  <c r="O57" i="14"/>
  <c r="O57" i="25"/>
  <c r="M66" i="14"/>
  <c r="M66" i="25"/>
  <c r="E49" i="14"/>
  <c r="E49" i="25"/>
  <c r="N29" i="14"/>
  <c r="N29" i="25"/>
  <c r="M86" i="14"/>
  <c r="M86" i="25"/>
  <c r="D45" i="14"/>
  <c r="D45" i="25"/>
  <c r="M64" i="14"/>
  <c r="M64" i="25"/>
  <c r="F50" i="14"/>
  <c r="F50" i="25"/>
  <c r="D86" i="14"/>
  <c r="D86" i="25"/>
  <c r="O38" i="14"/>
  <c r="O38" i="25"/>
  <c r="O22" i="14"/>
  <c r="O22" i="25"/>
  <c r="M85" i="14"/>
  <c r="M85" i="25"/>
  <c r="F36" i="14"/>
  <c r="F36" i="25"/>
  <c r="F49" i="14"/>
  <c r="F49" i="25"/>
  <c r="O24" i="14"/>
  <c r="O24" i="25"/>
  <c r="D71" i="14"/>
  <c r="D71" i="25"/>
  <c r="F66" i="14"/>
  <c r="F66" i="25"/>
  <c r="E45" i="14"/>
  <c r="E45" i="25"/>
  <c r="M71" i="14"/>
  <c r="M71" i="25"/>
  <c r="D76" i="14"/>
  <c r="D76" i="25"/>
  <c r="B13" i="5"/>
  <c r="D22" i="14"/>
  <c r="D22" i="25"/>
  <c r="O86" i="14"/>
  <c r="O86" i="25"/>
  <c r="O31" i="14"/>
  <c r="O31" i="25"/>
  <c r="E22" i="14"/>
  <c r="E22" i="25"/>
  <c r="E21" i="25"/>
  <c r="F30" i="14"/>
  <c r="F30" i="25"/>
  <c r="D42" i="14"/>
  <c r="D42" i="25"/>
  <c r="F37" i="14"/>
  <c r="F37" i="25"/>
  <c r="E42" i="14"/>
  <c r="E42" i="25"/>
  <c r="E41" i="14"/>
  <c r="E41" i="25"/>
  <c r="L43" i="25"/>
  <c r="L43" i="14"/>
  <c r="E51" i="14"/>
  <c r="E37" i="14"/>
  <c r="O70" i="14"/>
  <c r="E44" i="14"/>
  <c r="M27" i="14"/>
  <c r="M34" i="14"/>
  <c r="B58" i="5"/>
  <c r="M79" i="14"/>
  <c r="N80" i="14"/>
  <c r="B81" i="7"/>
  <c r="D38" i="14"/>
  <c r="D38" i="25"/>
  <c r="O49" i="14"/>
  <c r="O49" i="25"/>
  <c r="D69" i="14"/>
  <c r="D69" i="25"/>
  <c r="F73" i="14"/>
  <c r="F73" i="25"/>
  <c r="O84" i="14"/>
  <c r="O84" i="25"/>
  <c r="D52" i="14"/>
  <c r="D52" i="25"/>
  <c r="C57" i="25"/>
  <c r="C121" i="25" s="1"/>
  <c r="C57" i="14"/>
  <c r="C120" i="25"/>
  <c r="O64" i="14"/>
  <c r="O64" i="25"/>
  <c r="M84" i="14"/>
  <c r="M84" i="25"/>
  <c r="D49" i="14"/>
  <c r="D49" i="25"/>
  <c r="O76" i="14"/>
  <c r="O76" i="25"/>
  <c r="D31" i="14"/>
  <c r="D31" i="25"/>
  <c r="D21" i="14"/>
  <c r="D21" i="25"/>
  <c r="N83" i="14"/>
  <c r="N83" i="25"/>
  <c r="O79" i="14"/>
  <c r="O79" i="25"/>
  <c r="F35" i="14"/>
  <c r="F35" i="25"/>
  <c r="O52" i="14"/>
  <c r="O52" i="25"/>
  <c r="F123" i="25" s="1"/>
  <c r="O28" i="14"/>
  <c r="O28" i="25"/>
  <c r="E48" i="14"/>
  <c r="E48" i="25"/>
  <c r="D24" i="14"/>
  <c r="D24" i="25"/>
  <c r="D123" i="25" s="1"/>
  <c r="O30" i="14"/>
  <c r="O30" i="25"/>
  <c r="O87" i="14"/>
  <c r="O87" i="25"/>
  <c r="O56" i="14"/>
  <c r="O56" i="25"/>
  <c r="E28" i="14"/>
  <c r="E28" i="25"/>
  <c r="F63" i="14"/>
  <c r="F63" i="25"/>
  <c r="N57" i="14"/>
  <c r="N57" i="25"/>
  <c r="O23" i="14"/>
  <c r="O23" i="25"/>
  <c r="M77" i="14"/>
  <c r="M77" i="25"/>
  <c r="M37" i="14"/>
  <c r="M37" i="25"/>
  <c r="D122" i="25" s="1"/>
  <c r="C84" i="25"/>
  <c r="C84" i="14"/>
  <c r="M63" i="14"/>
  <c r="D23" i="14"/>
  <c r="O69" i="14"/>
  <c r="E123" i="25"/>
  <c r="C123" i="25"/>
  <c r="B35" i="5"/>
  <c r="B62" i="5"/>
  <c r="D58" i="14"/>
  <c r="F51" i="14"/>
  <c r="O37" i="14"/>
  <c r="F80" i="14"/>
  <c r="F76" i="14"/>
  <c r="E65" i="14"/>
  <c r="N59" i="14"/>
  <c r="B31" i="7"/>
  <c r="E72" i="14"/>
  <c r="N87" i="14"/>
  <c r="F121" i="25"/>
  <c r="P128" i="7"/>
  <c r="G127" i="7"/>
  <c r="S127" i="7"/>
  <c r="G139" i="7"/>
  <c r="C127" i="7"/>
  <c r="G123" i="7"/>
  <c r="C125" i="7"/>
  <c r="C135" i="7"/>
  <c r="O127" i="7"/>
  <c r="S125" i="7"/>
  <c r="C139" i="7"/>
  <c r="E128" i="7"/>
  <c r="G135" i="7"/>
  <c r="O135" i="7"/>
  <c r="R138" i="7"/>
  <c r="P139" i="7"/>
  <c r="S136" i="7"/>
  <c r="P136" i="7"/>
  <c r="G129" i="7"/>
  <c r="C136" i="7"/>
  <c r="P123" i="7"/>
  <c r="I134" i="7"/>
  <c r="O139" i="7"/>
  <c r="D139" i="7"/>
  <c r="S135" i="7"/>
  <c r="D125" i="7"/>
  <c r="D127" i="7"/>
  <c r="G128" i="7"/>
  <c r="I139" i="7"/>
  <c r="O124" i="7"/>
  <c r="M126" i="7"/>
  <c r="B124" i="7"/>
  <c r="I123" i="7"/>
  <c r="S129" i="7"/>
  <c r="I124" i="7"/>
  <c r="I127" i="7"/>
  <c r="O129" i="7"/>
  <c r="E129" i="7"/>
  <c r="I129" i="7"/>
  <c r="I131" i="7"/>
  <c r="U141" i="7"/>
  <c r="C129" i="7"/>
  <c r="I135" i="7"/>
  <c r="I128" i="7"/>
  <c r="H127" i="7"/>
  <c r="H123" i="7"/>
  <c r="E123" i="7"/>
  <c r="H125" i="7"/>
  <c r="H128" i="7"/>
  <c r="H134" i="7"/>
  <c r="U131" i="7"/>
  <c r="H135" i="7"/>
  <c r="I125" i="7"/>
  <c r="H129" i="7"/>
  <c r="G141" i="7"/>
  <c r="D128" i="7"/>
  <c r="O128" i="7"/>
  <c r="H139" i="7"/>
  <c r="M128" i="7"/>
  <c r="D122" i="7"/>
  <c r="E139" i="7"/>
  <c r="E124" i="7"/>
  <c r="C141" i="7"/>
  <c r="G125" i="7"/>
  <c r="D124" i="7"/>
  <c r="C128" i="7"/>
  <c r="S128" i="7"/>
  <c r="E134" i="7"/>
  <c r="H124" i="7"/>
  <c r="S141" i="7"/>
  <c r="S124" i="7"/>
  <c r="D123" i="7"/>
  <c r="E125" i="7"/>
  <c r="O125" i="7"/>
  <c r="P124" i="7"/>
  <c r="E135" i="7"/>
  <c r="H141" i="7"/>
  <c r="C124" i="7"/>
  <c r="D129" i="7"/>
  <c r="E127" i="7"/>
  <c r="F124" i="7"/>
  <c r="D135" i="7"/>
  <c r="G124" i="7"/>
  <c r="K138" i="7"/>
  <c r="U138" i="7"/>
  <c r="E131" i="7"/>
  <c r="F141" i="7"/>
  <c r="L139" i="7"/>
  <c r="M123" i="7"/>
  <c r="G131" i="7"/>
  <c r="U128" i="7"/>
  <c r="B135" i="7"/>
  <c r="L131" i="7"/>
  <c r="R124" i="7"/>
  <c r="L125" i="7"/>
  <c r="E141" i="7"/>
  <c r="U139" i="7"/>
  <c r="U136" i="7"/>
  <c r="U125" i="7"/>
  <c r="D141" i="7"/>
  <c r="I141" i="7"/>
  <c r="B128" i="7"/>
  <c r="K139" i="7"/>
  <c r="F135" i="7"/>
  <c r="F123" i="7"/>
  <c r="B123" i="7"/>
  <c r="R123" i="7"/>
  <c r="N141" i="7"/>
  <c r="U135" i="7"/>
  <c r="U124" i="7"/>
  <c r="O141" i="7"/>
  <c r="B130" i="7"/>
  <c r="O138" i="7"/>
  <c r="G138" i="7"/>
  <c r="J132" i="7"/>
  <c r="U127" i="7"/>
  <c r="K141" i="7"/>
  <c r="U123" i="7"/>
  <c r="U129" i="7"/>
  <c r="L129" i="7"/>
  <c r="L132" i="7"/>
  <c r="S126" i="7"/>
  <c r="D138" i="7"/>
  <c r="R132" i="7"/>
  <c r="R129" i="7"/>
  <c r="C138" i="7"/>
  <c r="R139" i="7"/>
  <c r="C131" i="7"/>
  <c r="S131" i="7"/>
  <c r="E132" i="7"/>
  <c r="E138" i="7"/>
  <c r="L133" i="7"/>
  <c r="R135" i="7"/>
  <c r="K123" i="7"/>
  <c r="L123" i="7"/>
  <c r="L136" i="7"/>
  <c r="K129" i="7"/>
  <c r="I138" i="7"/>
  <c r="D131" i="7"/>
  <c r="K127" i="7"/>
  <c r="R126" i="7"/>
  <c r="D132" i="7"/>
  <c r="G126" i="7"/>
  <c r="F129" i="7"/>
  <c r="L126" i="7"/>
  <c r="F125" i="7"/>
  <c r="H126" i="7"/>
  <c r="O132" i="7"/>
  <c r="L135" i="7"/>
  <c r="P129" i="7"/>
  <c r="M125" i="7"/>
  <c r="P138" i="7"/>
  <c r="R127" i="7"/>
  <c r="R125" i="7"/>
  <c r="H138" i="7"/>
  <c r="S132" i="7"/>
  <c r="E136" i="7"/>
  <c r="H136" i="7"/>
  <c r="P132" i="7"/>
  <c r="M131" i="7"/>
  <c r="G136" i="7"/>
  <c r="K136" i="7"/>
  <c r="C132" i="7"/>
  <c r="F126" i="7"/>
  <c r="F139" i="7"/>
  <c r="P131" i="7"/>
  <c r="K131" i="7"/>
  <c r="K128" i="7"/>
  <c r="M129" i="7"/>
  <c r="D136" i="7"/>
  <c r="F138" i="7"/>
  <c r="F136" i="7"/>
  <c r="K126" i="7"/>
  <c r="F132" i="7"/>
  <c r="O136" i="7"/>
  <c r="L124" i="7"/>
  <c r="L128" i="7"/>
  <c r="R131" i="7"/>
  <c r="K125" i="7"/>
  <c r="H132" i="7"/>
  <c r="G132" i="7"/>
  <c r="I132" i="7"/>
  <c r="D126" i="7"/>
  <c r="N132" i="7"/>
  <c r="U126" i="7"/>
  <c r="R128" i="7"/>
  <c r="S138" i="7"/>
  <c r="L138" i="7"/>
  <c r="R136" i="7"/>
  <c r="R141" i="7"/>
  <c r="E126" i="7"/>
  <c r="P127" i="7"/>
  <c r="L127" i="7"/>
  <c r="P141" i="7"/>
  <c r="I136" i="7"/>
  <c r="L141" i="7"/>
  <c r="U132" i="7"/>
  <c r="K132" i="7"/>
  <c r="I126" i="7"/>
  <c r="K124" i="7"/>
  <c r="K135" i="7"/>
  <c r="H131" i="7"/>
  <c r="O126" i="7"/>
  <c r="F128" i="7"/>
  <c r="P126" i="7"/>
  <c r="F131" i="7"/>
  <c r="C126" i="7"/>
  <c r="F127" i="7"/>
  <c r="O131" i="7"/>
  <c r="P135" i="7"/>
  <c r="P125" i="7"/>
  <c r="J138" i="7"/>
  <c r="J134" i="7"/>
  <c r="N128" i="7"/>
  <c r="L122" i="7"/>
  <c r="B136" i="7"/>
  <c r="B139" i="7"/>
  <c r="F122" i="7"/>
  <c r="K122" i="7"/>
  <c r="B126" i="7"/>
  <c r="B125" i="7"/>
  <c r="B129" i="7"/>
  <c r="B127" i="7"/>
  <c r="R134" i="7"/>
  <c r="J141" i="7"/>
  <c r="C130" i="7"/>
  <c r="N126" i="7"/>
  <c r="B132" i="7"/>
  <c r="H122" i="7"/>
  <c r="B131" i="7"/>
  <c r="S122" i="7"/>
  <c r="P122" i="7"/>
  <c r="N130" i="7"/>
  <c r="I122" i="7"/>
  <c r="O122" i="7"/>
  <c r="R122" i="7"/>
  <c r="J125" i="7"/>
  <c r="J122" i="7"/>
  <c r="E122" i="7"/>
  <c r="C134" i="7"/>
  <c r="U122" i="7"/>
  <c r="B122" i="7"/>
  <c r="G122" i="7"/>
  <c r="B138" i="7"/>
  <c r="C122" i="7"/>
  <c r="B141" i="7"/>
  <c r="N134" i="7"/>
  <c r="U134" i="7"/>
  <c r="J139" i="7"/>
  <c r="J124" i="7"/>
  <c r="P130" i="7"/>
  <c r="J123" i="7"/>
  <c r="J128" i="7"/>
  <c r="J133" i="7"/>
  <c r="N125" i="7"/>
  <c r="P134" i="7"/>
  <c r="N122" i="7"/>
  <c r="N131" i="7"/>
  <c r="N127" i="7"/>
  <c r="D134" i="7"/>
  <c r="U130" i="7"/>
  <c r="O134" i="7"/>
  <c r="J131" i="7"/>
  <c r="N133" i="7"/>
  <c r="O27" i="14"/>
  <c r="R130" i="7"/>
  <c r="G130" i="7"/>
  <c r="S130" i="7"/>
  <c r="L130" i="7"/>
  <c r="J135" i="7"/>
  <c r="H130" i="7"/>
  <c r="N123" i="7"/>
  <c r="S134" i="7"/>
  <c r="L134" i="7"/>
  <c r="N138" i="7"/>
  <c r="N124" i="7"/>
  <c r="J136" i="7"/>
  <c r="J127" i="7"/>
  <c r="B134" i="7"/>
  <c r="N139" i="7"/>
  <c r="J129" i="7"/>
  <c r="N129" i="7"/>
  <c r="F134" i="7"/>
  <c r="D130" i="7"/>
  <c r="K130" i="7"/>
  <c r="J130" i="7"/>
  <c r="E130" i="7"/>
  <c r="G134" i="7"/>
  <c r="N135" i="7"/>
  <c r="K134" i="7"/>
  <c r="N136" i="7"/>
  <c r="O130" i="7"/>
  <c r="J126" i="7"/>
  <c r="I130" i="7"/>
  <c r="F130" i="7"/>
  <c r="K133" i="7"/>
  <c r="M135" i="7"/>
  <c r="M122" i="7"/>
  <c r="M133" i="7"/>
  <c r="B133" i="7"/>
  <c r="P133" i="7"/>
  <c r="M134" i="7"/>
  <c r="C133" i="7"/>
  <c r="M136" i="7"/>
  <c r="D133" i="7"/>
  <c r="M141" i="7"/>
  <c r="E133" i="7"/>
  <c r="M138" i="7"/>
  <c r="M127" i="7"/>
  <c r="H133" i="7"/>
  <c r="O133" i="7"/>
  <c r="M124" i="7"/>
  <c r="F133" i="7"/>
  <c r="U133" i="7"/>
  <c r="S133" i="7"/>
  <c r="R133" i="7"/>
  <c r="I133" i="7"/>
  <c r="G133" i="7"/>
  <c r="M130" i="7"/>
  <c r="M132" i="7"/>
  <c r="M139" i="7"/>
  <c r="T141" i="7"/>
  <c r="T140" i="7"/>
  <c r="T139" i="7"/>
  <c r="T138" i="7"/>
  <c r="T136" i="7"/>
  <c r="T135" i="7"/>
  <c r="T134" i="7"/>
  <c r="T133" i="7"/>
  <c r="T132" i="7"/>
  <c r="T131" i="7"/>
  <c r="T130" i="7"/>
  <c r="T129" i="7"/>
  <c r="T128" i="7"/>
  <c r="T127" i="7"/>
  <c r="T126" i="7"/>
  <c r="T125" i="7"/>
  <c r="T124" i="7"/>
  <c r="T123" i="7"/>
  <c r="T122" i="7"/>
  <c r="F140" i="7"/>
  <c r="J140" i="7"/>
  <c r="S140" i="7"/>
  <c r="P140" i="7"/>
  <c r="G140" i="7"/>
  <c r="M140" i="7"/>
  <c r="B140" i="7"/>
  <c r="D140" i="7"/>
  <c r="N140" i="7"/>
  <c r="O140" i="7"/>
  <c r="U140" i="7"/>
  <c r="R140" i="7"/>
  <c r="H140" i="7"/>
  <c r="E140" i="7"/>
  <c r="C140" i="7"/>
  <c r="K140" i="7"/>
  <c r="I140" i="7"/>
  <c r="L140" i="7"/>
  <c r="B18" i="7"/>
  <c r="D84" i="25" l="1"/>
  <c r="D120" i="25" s="1"/>
  <c r="D84" i="14"/>
  <c r="F86" i="25"/>
  <c r="F86" i="14"/>
  <c r="D85" i="25"/>
  <c r="D85" i="14"/>
  <c r="E120" i="25"/>
  <c r="E121" i="25"/>
  <c r="M20" i="25"/>
  <c r="D119" i="25" s="1"/>
  <c r="M20" i="14"/>
  <c r="N43" i="25"/>
  <c r="N43" i="14"/>
  <c r="E119" i="25"/>
  <c r="O55" i="14"/>
  <c r="O55" i="25"/>
  <c r="F119" i="25" s="1"/>
  <c r="F56" i="25"/>
  <c r="F120" i="25" s="1"/>
  <c r="F56" i="14"/>
  <c r="M43" i="25"/>
  <c r="D121" i="25" s="1"/>
  <c r="M43" i="14"/>
  <c r="F122" i="25"/>
  <c r="Q141" i="7"/>
  <c r="Q140" i="7"/>
  <c r="Q139" i="7"/>
  <c r="Q138" i="7"/>
  <c r="Q137" i="7"/>
  <c r="Q136" i="7"/>
  <c r="Q135" i="7"/>
  <c r="Q134" i="7"/>
  <c r="Q133" i="7"/>
  <c r="Q132" i="7"/>
  <c r="Q131" i="7"/>
  <c r="Q130" i="7"/>
  <c r="Q129" i="7"/>
  <c r="Q128" i="7"/>
  <c r="Q127" i="7"/>
  <c r="Q126" i="7"/>
  <c r="Q125" i="7"/>
  <c r="Q124" i="7"/>
  <c r="Q123" i="7"/>
  <c r="Q122" i="7"/>
  <c r="F137" i="7"/>
  <c r="D137" i="7"/>
  <c r="O137" i="7"/>
  <c r="U137" i="7"/>
  <c r="H137" i="7"/>
  <c r="J137" i="7"/>
  <c r="E137" i="7"/>
  <c r="N137" i="7"/>
  <c r="C137" i="7"/>
  <c r="K137" i="7"/>
  <c r="L137" i="7"/>
  <c r="I137" i="7"/>
  <c r="G137" i="7"/>
  <c r="B137" i="7"/>
  <c r="S137" i="7"/>
  <c r="M137" i="7"/>
  <c r="R137" i="7"/>
  <c r="P137" i="7"/>
  <c r="T137" i="7"/>
  <c r="D116" i="6" l="1"/>
  <c r="B116" i="6"/>
  <c r="D116" i="5"/>
  <c r="B116" i="5"/>
  <c r="BR184" i="4" l="1"/>
  <c r="N141" i="5"/>
  <c r="N137" i="5"/>
  <c r="N133" i="5"/>
  <c r="N129" i="5"/>
  <c r="N125" i="5"/>
  <c r="Q141" i="5"/>
  <c r="Q137" i="5"/>
  <c r="Q132" i="5"/>
  <c r="Q133" i="5"/>
  <c r="Q125" i="5"/>
  <c r="P141" i="5"/>
  <c r="P137" i="5"/>
  <c r="P127" i="5"/>
  <c r="P132" i="5"/>
  <c r="P133" i="5"/>
  <c r="K141" i="5"/>
  <c r="K137" i="5"/>
  <c r="K133" i="5"/>
  <c r="K129" i="5"/>
  <c r="K125" i="5"/>
  <c r="M141" i="5"/>
  <c r="M137" i="5"/>
  <c r="M131" i="5"/>
  <c r="M134" i="5"/>
  <c r="M126" i="5"/>
  <c r="L141" i="5"/>
  <c r="L137" i="5"/>
  <c r="L126" i="5"/>
  <c r="L131" i="5"/>
  <c r="L134" i="5"/>
  <c r="H141" i="5"/>
  <c r="H137" i="5"/>
  <c r="H129" i="5"/>
  <c r="H132" i="5"/>
  <c r="H127" i="5"/>
  <c r="D141" i="5"/>
  <c r="D137" i="5"/>
  <c r="D130" i="5"/>
  <c r="D129" i="5"/>
  <c r="D128" i="5"/>
  <c r="I141" i="5"/>
  <c r="I137" i="5"/>
  <c r="I132" i="5"/>
  <c r="I133" i="5"/>
  <c r="I125" i="5"/>
  <c r="S141" i="5"/>
  <c r="S137" i="5"/>
  <c r="S133" i="5"/>
  <c r="S129" i="5"/>
  <c r="S125" i="5"/>
  <c r="R141" i="5"/>
  <c r="R137" i="5"/>
  <c r="R133" i="5"/>
  <c r="R129" i="5"/>
  <c r="R125" i="5"/>
  <c r="J141" i="5"/>
  <c r="J137" i="5"/>
  <c r="J133" i="5"/>
  <c r="J129" i="5"/>
  <c r="J125" i="5"/>
  <c r="O141" i="5"/>
  <c r="O137" i="5"/>
  <c r="O133" i="5"/>
  <c r="O129" i="5"/>
  <c r="O125" i="5"/>
  <c r="G141" i="5"/>
  <c r="G137" i="5"/>
  <c r="G133" i="5"/>
  <c r="G129" i="5"/>
  <c r="G125" i="5"/>
  <c r="E141" i="5"/>
  <c r="E137" i="5"/>
  <c r="E131" i="5"/>
  <c r="E134" i="5"/>
  <c r="E126" i="5"/>
  <c r="B141" i="5"/>
  <c r="B137" i="5"/>
  <c r="B133" i="5"/>
  <c r="B129" i="5"/>
  <c r="B125" i="5"/>
  <c r="T141" i="5"/>
  <c r="T137" i="5"/>
  <c r="T132" i="5"/>
  <c r="T122" i="5"/>
  <c r="T127" i="5"/>
  <c r="U141" i="5"/>
  <c r="N140" i="5"/>
  <c r="N136" i="5"/>
  <c r="N132" i="5"/>
  <c r="N128" i="5"/>
  <c r="N124" i="5"/>
  <c r="Q140" i="5"/>
  <c r="Q136" i="5"/>
  <c r="Q130" i="5"/>
  <c r="Q131" i="5"/>
  <c r="Q124" i="5"/>
  <c r="P140" i="5"/>
  <c r="P136" i="5"/>
  <c r="P125" i="5"/>
  <c r="P130" i="5"/>
  <c r="P129" i="5"/>
  <c r="K140" i="5"/>
  <c r="K136" i="5"/>
  <c r="K132" i="5"/>
  <c r="K128" i="5"/>
  <c r="K124" i="5"/>
  <c r="M140" i="5"/>
  <c r="M136" i="5"/>
  <c r="M129" i="5"/>
  <c r="M132" i="5"/>
  <c r="M124" i="5"/>
  <c r="L140" i="5"/>
  <c r="L136" i="5"/>
  <c r="L124" i="5"/>
  <c r="L129" i="5"/>
  <c r="L132" i="5"/>
  <c r="H140" i="5"/>
  <c r="H136" i="5"/>
  <c r="H123" i="5"/>
  <c r="H130" i="5"/>
  <c r="H125" i="5"/>
  <c r="D140" i="5"/>
  <c r="D136" i="5"/>
  <c r="D124" i="5"/>
  <c r="D127" i="5"/>
  <c r="D126" i="5"/>
  <c r="I140" i="5"/>
  <c r="I136" i="5"/>
  <c r="I130" i="5"/>
  <c r="I131" i="5"/>
  <c r="I124" i="5"/>
  <c r="S140" i="5"/>
  <c r="S136" i="5"/>
  <c r="S132" i="5"/>
  <c r="S128" i="5"/>
  <c r="S124" i="5"/>
  <c r="R140" i="5"/>
  <c r="R136" i="5"/>
  <c r="R132" i="5"/>
  <c r="R128" i="5"/>
  <c r="R124" i="5"/>
  <c r="J140" i="5"/>
  <c r="J136" i="5"/>
  <c r="J132" i="5"/>
  <c r="J128" i="5"/>
  <c r="J124" i="5"/>
  <c r="O140" i="5"/>
  <c r="O136" i="5"/>
  <c r="O132" i="5"/>
  <c r="O128" i="5"/>
  <c r="O124" i="5"/>
  <c r="G140" i="5"/>
  <c r="G136" i="5"/>
  <c r="G132" i="5"/>
  <c r="G128" i="5"/>
  <c r="G124" i="5"/>
  <c r="E140" i="5"/>
  <c r="E136" i="5"/>
  <c r="E129" i="5"/>
  <c r="E132" i="5"/>
  <c r="E124" i="5"/>
  <c r="B140" i="5"/>
  <c r="B136" i="5"/>
  <c r="B132" i="5"/>
  <c r="B128" i="5"/>
  <c r="B124" i="5"/>
  <c r="T140" i="5"/>
  <c r="T136" i="5"/>
  <c r="T130" i="5"/>
  <c r="T133" i="5"/>
  <c r="T125" i="5"/>
  <c r="U140" i="5"/>
  <c r="N139" i="5"/>
  <c r="N135" i="5"/>
  <c r="N131" i="5"/>
  <c r="N127" i="5"/>
  <c r="N123" i="5"/>
  <c r="Q139" i="5"/>
  <c r="Q135" i="5"/>
  <c r="Q128" i="5"/>
  <c r="Q129" i="5"/>
  <c r="Q123" i="5"/>
  <c r="P139" i="5"/>
  <c r="P135" i="5"/>
  <c r="P123" i="5"/>
  <c r="P128" i="5"/>
  <c r="P124" i="5"/>
  <c r="K139" i="5"/>
  <c r="K135" i="5"/>
  <c r="K131" i="5"/>
  <c r="K127" i="5"/>
  <c r="K123" i="5"/>
  <c r="M139" i="5"/>
  <c r="M135" i="5"/>
  <c r="M127" i="5"/>
  <c r="M130" i="5"/>
  <c r="M123" i="5"/>
  <c r="L139" i="5"/>
  <c r="L135" i="5"/>
  <c r="L122" i="5"/>
  <c r="L127" i="5"/>
  <c r="L130" i="5"/>
  <c r="H139" i="5"/>
  <c r="H135" i="5"/>
  <c r="H122" i="5"/>
  <c r="H128" i="5"/>
  <c r="H124" i="5"/>
  <c r="D139" i="5"/>
  <c r="D135" i="5"/>
  <c r="D133" i="5"/>
  <c r="D125" i="5"/>
  <c r="D123" i="5"/>
  <c r="I139" i="5"/>
  <c r="I135" i="5"/>
  <c r="I128" i="5"/>
  <c r="I129" i="5"/>
  <c r="I123" i="5"/>
  <c r="S139" i="5"/>
  <c r="S135" i="5"/>
  <c r="S131" i="5"/>
  <c r="S127" i="5"/>
  <c r="S123" i="5"/>
  <c r="R139" i="5"/>
  <c r="R135" i="5"/>
  <c r="R131" i="5"/>
  <c r="R127" i="5"/>
  <c r="R123" i="5"/>
  <c r="J139" i="5"/>
  <c r="J135" i="5"/>
  <c r="J131" i="5"/>
  <c r="J127" i="5"/>
  <c r="J123" i="5"/>
  <c r="O139" i="5"/>
  <c r="O135" i="5"/>
  <c r="O131" i="5"/>
  <c r="O127" i="5"/>
  <c r="O123" i="5"/>
  <c r="G139" i="5"/>
  <c r="G135" i="5"/>
  <c r="G131" i="5"/>
  <c r="G127" i="5"/>
  <c r="G123" i="5"/>
  <c r="E139" i="5"/>
  <c r="E135" i="5"/>
  <c r="E127" i="5"/>
  <c r="E130" i="5"/>
  <c r="E123" i="5"/>
  <c r="B139" i="5"/>
  <c r="B135" i="5"/>
  <c r="B131" i="5"/>
  <c r="B127" i="5"/>
  <c r="B123" i="5"/>
  <c r="T139" i="5"/>
  <c r="T135" i="5"/>
  <c r="T126" i="5"/>
  <c r="T131" i="5"/>
  <c r="T128" i="5"/>
  <c r="U139" i="5"/>
  <c r="N138" i="5"/>
  <c r="N134" i="5"/>
  <c r="N130" i="5"/>
  <c r="N126" i="5"/>
  <c r="N122" i="5"/>
  <c r="Q138" i="5"/>
  <c r="Q134" i="5"/>
  <c r="Q126" i="5"/>
  <c r="Q127" i="5"/>
  <c r="Q122" i="5"/>
  <c r="P138" i="5"/>
  <c r="P131" i="5"/>
  <c r="P134" i="5"/>
  <c r="P126" i="5"/>
  <c r="P122" i="5"/>
  <c r="K138" i="5"/>
  <c r="K134" i="5"/>
  <c r="K130" i="5"/>
  <c r="K126" i="5"/>
  <c r="K122" i="5"/>
  <c r="M138" i="5"/>
  <c r="M133" i="5"/>
  <c r="M125" i="5"/>
  <c r="M128" i="5"/>
  <c r="M122" i="5"/>
  <c r="L138" i="5"/>
  <c r="L128" i="5"/>
  <c r="L133" i="5"/>
  <c r="L125" i="5"/>
  <c r="L123" i="5"/>
  <c r="H138" i="5"/>
  <c r="H133" i="5"/>
  <c r="H134" i="5"/>
  <c r="H126" i="5"/>
  <c r="H131" i="5"/>
  <c r="D138" i="5"/>
  <c r="D134" i="5"/>
  <c r="D131" i="5"/>
  <c r="D132" i="5"/>
  <c r="D122" i="5"/>
  <c r="I138" i="5"/>
  <c r="I134" i="5"/>
  <c r="I126" i="5"/>
  <c r="I127" i="5"/>
  <c r="I122" i="5"/>
  <c r="S138" i="5"/>
  <c r="S134" i="5"/>
  <c r="S130" i="5"/>
  <c r="S126" i="5"/>
  <c r="S122" i="5"/>
  <c r="R138" i="5"/>
  <c r="R134" i="5"/>
  <c r="R130" i="5"/>
  <c r="R126" i="5"/>
  <c r="R122" i="5"/>
  <c r="J138" i="5"/>
  <c r="J134" i="5"/>
  <c r="J130" i="5"/>
  <c r="J126" i="5"/>
  <c r="J122" i="5"/>
  <c r="O138" i="5"/>
  <c r="O134" i="5"/>
  <c r="O130" i="5"/>
  <c r="O126" i="5"/>
  <c r="O122" i="5"/>
  <c r="G138" i="5"/>
  <c r="G134" i="5"/>
  <c r="G130" i="5"/>
  <c r="G126" i="5"/>
  <c r="G122" i="5"/>
  <c r="E138" i="5"/>
  <c r="E133" i="5"/>
  <c r="E125" i="5"/>
  <c r="E128" i="5"/>
  <c r="E122" i="5"/>
  <c r="B138" i="5"/>
  <c r="B134" i="5"/>
  <c r="B130" i="5"/>
  <c r="B126" i="5"/>
  <c r="B122" i="5"/>
  <c r="T138" i="5"/>
  <c r="T134" i="5"/>
  <c r="T124" i="5"/>
  <c r="T129" i="5"/>
  <c r="T123" i="5"/>
  <c r="U138" i="5"/>
  <c r="U134" i="5"/>
  <c r="U127" i="5"/>
  <c r="U128" i="5"/>
  <c r="U122" i="5"/>
  <c r="F138" i="5"/>
  <c r="F134" i="5"/>
  <c r="F130" i="5"/>
  <c r="F126" i="5"/>
  <c r="F122" i="5"/>
  <c r="C138" i="5"/>
  <c r="C134" i="5"/>
  <c r="C130" i="5"/>
  <c r="C126" i="5"/>
  <c r="C122" i="5"/>
  <c r="U137" i="5"/>
  <c r="U133" i="5"/>
  <c r="U125" i="5"/>
  <c r="U126" i="5"/>
  <c r="F141" i="5"/>
  <c r="F137" i="5"/>
  <c r="F133" i="5"/>
  <c r="F129" i="5"/>
  <c r="F125" i="5"/>
  <c r="C141" i="5"/>
  <c r="C137" i="5"/>
  <c r="C133" i="5"/>
  <c r="C129" i="5"/>
  <c r="C125" i="5"/>
  <c r="U136" i="5"/>
  <c r="U131" i="5"/>
  <c r="U132" i="5"/>
  <c r="U124" i="5"/>
  <c r="F140" i="5"/>
  <c r="F136" i="5"/>
  <c r="F132" i="5"/>
  <c r="F128" i="5"/>
  <c r="F124" i="5"/>
  <c r="C140" i="5"/>
  <c r="C136" i="5"/>
  <c r="C132" i="5"/>
  <c r="C128" i="5"/>
  <c r="C124" i="5"/>
  <c r="U135" i="5"/>
  <c r="U129" i="5"/>
  <c r="U130" i="5"/>
  <c r="U123" i="5"/>
  <c r="F139" i="5"/>
  <c r="F135" i="5"/>
  <c r="F131" i="5"/>
  <c r="F127" i="5"/>
  <c r="F123" i="5"/>
  <c r="C139" i="5"/>
  <c r="C135" i="5"/>
  <c r="C131" i="5"/>
  <c r="C127" i="5"/>
  <c r="C123" i="5"/>
  <c r="D124" i="6"/>
  <c r="F140" i="6"/>
  <c r="L123" i="6"/>
  <c r="M124" i="6"/>
  <c r="H124" i="6"/>
  <c r="T123" i="6"/>
  <c r="K141" i="6"/>
  <c r="K137" i="6"/>
  <c r="K133" i="6"/>
  <c r="K129" i="6"/>
  <c r="K125" i="6"/>
  <c r="N128" i="6"/>
  <c r="R131" i="6"/>
  <c r="R135" i="6"/>
  <c r="R139" i="6"/>
  <c r="H122" i="6"/>
  <c r="N125" i="6"/>
  <c r="N131" i="6"/>
  <c r="B138" i="6"/>
  <c r="G139" i="6"/>
  <c r="G135" i="6"/>
  <c r="G131" i="6"/>
  <c r="G127" i="6"/>
  <c r="S140" i="6"/>
  <c r="S136" i="6"/>
  <c r="S132" i="6"/>
  <c r="S128" i="6"/>
  <c r="E122" i="6"/>
  <c r="F138" i="6"/>
  <c r="D138" i="6"/>
  <c r="D134" i="6"/>
  <c r="D130" i="6"/>
  <c r="D126" i="6"/>
  <c r="L138" i="6"/>
  <c r="L134" i="6"/>
  <c r="L130" i="6"/>
  <c r="L126" i="6"/>
  <c r="T138" i="6"/>
  <c r="T134" i="6"/>
  <c r="T130" i="6"/>
  <c r="T126" i="6"/>
  <c r="N122" i="6"/>
  <c r="J123" i="6"/>
  <c r="F124" i="6"/>
  <c r="B125" i="6"/>
  <c r="F127" i="6"/>
  <c r="J130" i="6"/>
  <c r="N133" i="6"/>
  <c r="R136" i="6"/>
  <c r="B140" i="6"/>
  <c r="B126" i="6"/>
  <c r="J132" i="6"/>
  <c r="R138" i="6"/>
  <c r="C139" i="6"/>
  <c r="C135" i="6"/>
  <c r="C131" i="6"/>
  <c r="C127" i="6"/>
  <c r="O140" i="6"/>
  <c r="O136" i="6"/>
  <c r="O132" i="6"/>
  <c r="O128" i="6"/>
  <c r="I122" i="6"/>
  <c r="U123" i="6"/>
  <c r="H139" i="6"/>
  <c r="H135" i="6"/>
  <c r="H131" i="6"/>
  <c r="H127" i="6"/>
  <c r="P139" i="6"/>
  <c r="P135" i="6"/>
  <c r="P131" i="6"/>
  <c r="P127" i="6"/>
  <c r="E139" i="6"/>
  <c r="E135" i="6"/>
  <c r="E131" i="6"/>
  <c r="E127" i="6"/>
  <c r="I140" i="6"/>
  <c r="I136" i="6"/>
  <c r="I132" i="6"/>
  <c r="I128" i="6"/>
  <c r="M141" i="6"/>
  <c r="M137" i="6"/>
  <c r="M133" i="6"/>
  <c r="M129" i="6"/>
  <c r="M125" i="6"/>
  <c r="Q138" i="6"/>
  <c r="Q134" i="6"/>
  <c r="Q130" i="6"/>
  <c r="Q126" i="6"/>
  <c r="U139" i="6"/>
  <c r="U135" i="6"/>
  <c r="U131" i="6"/>
  <c r="U127" i="6"/>
  <c r="G122" i="6"/>
  <c r="C123" i="6"/>
  <c r="S123" i="6"/>
  <c r="O124" i="6"/>
  <c r="T125" i="6"/>
  <c r="B129" i="6"/>
  <c r="F132" i="6"/>
  <c r="J135" i="6"/>
  <c r="N138" i="6"/>
  <c r="T124" i="6"/>
  <c r="Q124" i="6"/>
  <c r="L124" i="6"/>
  <c r="K136" i="6"/>
  <c r="K128" i="6"/>
  <c r="J129" i="6"/>
  <c r="N136" i="6"/>
  <c r="L122" i="6"/>
  <c r="F133" i="6"/>
  <c r="G138" i="6"/>
  <c r="G130" i="6"/>
  <c r="S139" i="6"/>
  <c r="S131" i="6"/>
  <c r="M122" i="6"/>
  <c r="D137" i="6"/>
  <c r="D129" i="6"/>
  <c r="L137" i="6"/>
  <c r="L129" i="6"/>
  <c r="T137" i="6"/>
  <c r="B122" i="6"/>
  <c r="N123" i="6"/>
  <c r="J125" i="6"/>
  <c r="F131" i="6"/>
  <c r="N137" i="6"/>
  <c r="N127" i="6"/>
  <c r="N139" i="6"/>
  <c r="C134" i="6"/>
  <c r="C126" i="6"/>
  <c r="O135" i="6"/>
  <c r="O127" i="6"/>
  <c r="B135" i="6"/>
  <c r="H134" i="6"/>
  <c r="H126" i="6"/>
  <c r="P130" i="6"/>
  <c r="E138" i="6"/>
  <c r="E130" i="6"/>
  <c r="I139" i="6"/>
  <c r="I127" i="6"/>
  <c r="M136" i="6"/>
  <c r="M128" i="6"/>
  <c r="Q137" i="6"/>
  <c r="Q129" i="6"/>
  <c r="U138" i="6"/>
  <c r="U130" i="6"/>
  <c r="G123" i="6"/>
  <c r="N126" i="6"/>
  <c r="B133" i="6"/>
  <c r="H123" i="6"/>
  <c r="I124" i="6"/>
  <c r="J140" i="6"/>
  <c r="K130" i="6"/>
  <c r="R127" i="6"/>
  <c r="F134" i="6"/>
  <c r="D122" i="6"/>
  <c r="T122" i="6"/>
  <c r="J136" i="6"/>
  <c r="G136" i="6"/>
  <c r="G132" i="6"/>
  <c r="S141" i="6"/>
  <c r="S129" i="6"/>
  <c r="I123" i="6"/>
  <c r="D135" i="6"/>
  <c r="D127" i="6"/>
  <c r="L135" i="6"/>
  <c r="T139" i="6"/>
  <c r="T127" i="6"/>
  <c r="F123" i="6"/>
  <c r="R124" i="6"/>
  <c r="N129" i="6"/>
  <c r="B136" i="6"/>
  <c r="F125" i="6"/>
  <c r="F137" i="6"/>
  <c r="C136" i="6"/>
  <c r="O141" i="6"/>
  <c r="O133" i="6"/>
  <c r="O125" i="6"/>
  <c r="H140" i="6"/>
  <c r="H132" i="6"/>
  <c r="P140" i="6"/>
  <c r="P132" i="6"/>
  <c r="E140" i="6"/>
  <c r="E128" i="6"/>
  <c r="I137" i="6"/>
  <c r="I129" i="6"/>
  <c r="M138" i="6"/>
  <c r="M130" i="6"/>
  <c r="Q139" i="6"/>
  <c r="Q135" i="6"/>
  <c r="Q131" i="6"/>
  <c r="Q127" i="6"/>
  <c r="U140" i="6"/>
  <c r="U136" i="6"/>
  <c r="U132" i="6"/>
  <c r="U128" i="6"/>
  <c r="C122" i="6"/>
  <c r="S122" i="6"/>
  <c r="O123" i="6"/>
  <c r="K124" i="6"/>
  <c r="L125" i="6"/>
  <c r="F128" i="6"/>
  <c r="J131" i="6"/>
  <c r="N134" i="6"/>
  <c r="R137" i="6"/>
  <c r="Q123" i="6"/>
  <c r="P124" i="6"/>
  <c r="K140" i="6"/>
  <c r="K132" i="6"/>
  <c r="F126" i="6"/>
  <c r="N132" i="6"/>
  <c r="N140" i="6"/>
  <c r="R126" i="6"/>
  <c r="F141" i="6"/>
  <c r="G134" i="6"/>
  <c r="G126" i="6"/>
  <c r="S135" i="6"/>
  <c r="S127" i="6"/>
  <c r="D141" i="6"/>
  <c r="D133" i="6"/>
  <c r="L141" i="6"/>
  <c r="L133" i="6"/>
  <c r="T141" i="6"/>
  <c r="T133" i="6"/>
  <c r="T129" i="6"/>
  <c r="R122" i="6"/>
  <c r="J124" i="6"/>
  <c r="B128" i="6"/>
  <c r="J134" i="6"/>
  <c r="R140" i="6"/>
  <c r="B134" i="6"/>
  <c r="C138" i="6"/>
  <c r="C130" i="6"/>
  <c r="O139" i="6"/>
  <c r="O131" i="6"/>
  <c r="Q122" i="6"/>
  <c r="H138" i="6"/>
  <c r="H130" i="6"/>
  <c r="P138" i="6"/>
  <c r="P134" i="6"/>
  <c r="P126" i="6"/>
  <c r="E134" i="6"/>
  <c r="E126" i="6"/>
  <c r="I135" i="6"/>
  <c r="I131" i="6"/>
  <c r="M140" i="6"/>
  <c r="M132" i="6"/>
  <c r="Q141" i="6"/>
  <c r="Q133" i="6"/>
  <c r="Q125" i="6"/>
  <c r="U134" i="6"/>
  <c r="U126" i="6"/>
  <c r="K122" i="6"/>
  <c r="C124" i="6"/>
  <c r="S124" i="6"/>
  <c r="R129" i="6"/>
  <c r="F136" i="6"/>
  <c r="P125" i="6"/>
  <c r="R141" i="6"/>
  <c r="E124" i="6"/>
  <c r="U124" i="6"/>
  <c r="H125" i="6"/>
  <c r="J139" i="6"/>
  <c r="K139" i="6"/>
  <c r="K135" i="6"/>
  <c r="K131" i="6"/>
  <c r="K127" i="6"/>
  <c r="B127" i="6"/>
  <c r="F130" i="6"/>
  <c r="J133" i="6"/>
  <c r="J137" i="6"/>
  <c r="J141" i="6"/>
  <c r="P122" i="6"/>
  <c r="J128" i="6"/>
  <c r="R134" i="6"/>
  <c r="G141" i="6"/>
  <c r="G137" i="6"/>
  <c r="G133" i="6"/>
  <c r="G129" i="6"/>
  <c r="G125" i="6"/>
  <c r="S138" i="6"/>
  <c r="S134" i="6"/>
  <c r="S130" i="6"/>
  <c r="S126" i="6"/>
  <c r="U122" i="6"/>
  <c r="D140" i="6"/>
  <c r="D136" i="6"/>
  <c r="D132" i="6"/>
  <c r="D128" i="6"/>
  <c r="L140" i="6"/>
  <c r="L136" i="6"/>
  <c r="L132" i="6"/>
  <c r="L128" i="6"/>
  <c r="T140" i="6"/>
  <c r="T136" i="6"/>
  <c r="T132" i="6"/>
  <c r="T128" i="6"/>
  <c r="F122" i="6"/>
  <c r="B123" i="6"/>
  <c r="R123" i="6"/>
  <c r="N124" i="6"/>
  <c r="R125" i="6"/>
  <c r="R128" i="6"/>
  <c r="B132" i="6"/>
  <c r="F135" i="6"/>
  <c r="J138" i="6"/>
  <c r="N141" i="6"/>
  <c r="F129" i="6"/>
  <c r="N135" i="6"/>
  <c r="C141" i="6"/>
  <c r="C137" i="6"/>
  <c r="C133" i="6"/>
  <c r="C129" i="6"/>
  <c r="C125" i="6"/>
  <c r="O138" i="6"/>
  <c r="O134" i="6"/>
  <c r="O130" i="6"/>
  <c r="O126" i="6"/>
  <c r="E123" i="6"/>
  <c r="H141" i="6"/>
  <c r="H137" i="6"/>
  <c r="H133" i="6"/>
  <c r="H129" i="6"/>
  <c r="P141" i="6"/>
  <c r="P137" i="6"/>
  <c r="P133" i="6"/>
  <c r="P129" i="6"/>
  <c r="E141" i="6"/>
  <c r="E137" i="6"/>
  <c r="E133" i="6"/>
  <c r="E129" i="6"/>
  <c r="E125" i="6"/>
  <c r="I138" i="6"/>
  <c r="I134" i="6"/>
  <c r="I130" i="6"/>
  <c r="I126" i="6"/>
  <c r="M139" i="6"/>
  <c r="M135" i="6"/>
  <c r="M131" i="6"/>
  <c r="M127" i="6"/>
  <c r="Q140" i="6"/>
  <c r="Q136" i="6"/>
  <c r="Q132" i="6"/>
  <c r="Q128" i="6"/>
  <c r="U141" i="6"/>
  <c r="U137" i="6"/>
  <c r="U133" i="6"/>
  <c r="U129" i="6"/>
  <c r="U125" i="6"/>
  <c r="O122" i="6"/>
  <c r="K123" i="6"/>
  <c r="G124" i="6"/>
  <c r="D125" i="6"/>
  <c r="J127" i="6"/>
  <c r="N130" i="6"/>
  <c r="R133" i="6"/>
  <c r="B137" i="6"/>
  <c r="B141" i="6"/>
  <c r="P123" i="6"/>
  <c r="D123" i="6"/>
  <c r="K138" i="6"/>
  <c r="K134" i="6"/>
  <c r="K126" i="6"/>
  <c r="B131" i="6"/>
  <c r="B139" i="6"/>
  <c r="B130" i="6"/>
  <c r="G140" i="6"/>
  <c r="G128" i="6"/>
  <c r="S137" i="6"/>
  <c r="S133" i="6"/>
  <c r="S125" i="6"/>
  <c r="D139" i="6"/>
  <c r="D131" i="6"/>
  <c r="L139" i="6"/>
  <c r="L131" i="6"/>
  <c r="L127" i="6"/>
  <c r="T135" i="6"/>
  <c r="T131" i="6"/>
  <c r="J122" i="6"/>
  <c r="B124" i="6"/>
  <c r="J126" i="6"/>
  <c r="R132" i="6"/>
  <c r="F139" i="6"/>
  <c r="R130" i="6"/>
  <c r="C140" i="6"/>
  <c r="C132" i="6"/>
  <c r="C128" i="6"/>
  <c r="O137" i="6"/>
  <c r="O129" i="6"/>
  <c r="M123" i="6"/>
  <c r="H136" i="6"/>
  <c r="H128" i="6"/>
  <c r="P136" i="6"/>
  <c r="P128" i="6"/>
  <c r="E136" i="6"/>
  <c r="E132" i="6"/>
  <c r="I141" i="6"/>
  <c r="I133" i="6"/>
  <c r="I125" i="6"/>
  <c r="M134" i="6"/>
  <c r="M126" i="6"/>
  <c r="F123" i="4"/>
  <c r="F127" i="4"/>
  <c r="F131" i="4"/>
  <c r="F135" i="4"/>
  <c r="F139" i="4"/>
  <c r="E123" i="4"/>
  <c r="E127" i="4"/>
  <c r="E131" i="4"/>
  <c r="E135" i="4"/>
  <c r="E139" i="4"/>
  <c r="D142" i="4"/>
  <c r="D125" i="4"/>
  <c r="D130" i="4"/>
  <c r="D136" i="4"/>
  <c r="D141" i="4"/>
  <c r="C123" i="4"/>
  <c r="C127" i="4"/>
  <c r="C131" i="4"/>
  <c r="C135" i="4"/>
  <c r="C139" i="4"/>
  <c r="F130" i="4"/>
  <c r="D124" i="4"/>
  <c r="D140" i="4"/>
  <c r="C130" i="4"/>
  <c r="C142" i="4"/>
  <c r="F124" i="4"/>
  <c r="F128" i="4"/>
  <c r="F132" i="4"/>
  <c r="F136" i="4"/>
  <c r="F140" i="4"/>
  <c r="E124" i="4"/>
  <c r="E128" i="4"/>
  <c r="E132" i="4"/>
  <c r="E136" i="4"/>
  <c r="E140" i="4"/>
  <c r="D131" i="4"/>
  <c r="D126" i="4"/>
  <c r="D132" i="4"/>
  <c r="D137" i="4"/>
  <c r="D127" i="4"/>
  <c r="C124" i="4"/>
  <c r="C128" i="4"/>
  <c r="C132" i="4"/>
  <c r="C136" i="4"/>
  <c r="C140" i="4"/>
  <c r="F134" i="4"/>
  <c r="E142" i="4"/>
  <c r="D134" i="4"/>
  <c r="C126" i="4"/>
  <c r="C138" i="4"/>
  <c r="F125" i="4"/>
  <c r="F129" i="4"/>
  <c r="F133" i="4"/>
  <c r="F137" i="4"/>
  <c r="F141" i="4"/>
  <c r="E125" i="4"/>
  <c r="E129" i="4"/>
  <c r="E133" i="4"/>
  <c r="E137" i="4"/>
  <c r="E141" i="4"/>
  <c r="D135" i="4"/>
  <c r="D128" i="4"/>
  <c r="D133" i="4"/>
  <c r="D138" i="4"/>
  <c r="D139" i="4"/>
  <c r="C125" i="4"/>
  <c r="C129" i="4"/>
  <c r="C133" i="4"/>
  <c r="C137" i="4"/>
  <c r="C141" i="4"/>
  <c r="F126" i="4"/>
  <c r="F138" i="4"/>
  <c r="F142" i="4"/>
  <c r="E126" i="4"/>
  <c r="E130" i="4"/>
  <c r="E134" i="4"/>
  <c r="E138" i="4"/>
  <c r="D129" i="4"/>
  <c r="D123" i="4"/>
  <c r="C134" i="4"/>
  <c r="BS185" i="4"/>
  <c r="BT186" i="4"/>
  <c r="BX190" i="4"/>
  <c r="BU187" i="4"/>
  <c r="BY191" i="4"/>
  <c r="BV188" i="4"/>
  <c r="BZ192" i="4"/>
  <c r="BW189" i="4"/>
  <c r="CA193" i="4"/>
  <c r="BQ183" i="4"/>
  <c r="BP182" i="4"/>
  <c r="BO181" i="4"/>
  <c r="BN180" i="4"/>
  <c r="BM179" i="4"/>
  <c r="BL178" i="4"/>
  <c r="AJ174" i="4"/>
  <c r="AJ176" i="4"/>
  <c r="AJ178" i="4"/>
  <c r="AJ180" i="4"/>
  <c r="AJ182" i="4"/>
  <c r="AJ184" i="4"/>
  <c r="AJ186" i="4"/>
  <c r="AJ188" i="4"/>
  <c r="AJ190" i="4"/>
  <c r="AJ192" i="4"/>
  <c r="AJ175" i="4"/>
  <c r="AJ177" i="4"/>
  <c r="BK177" i="4" s="1"/>
  <c r="AJ179" i="4"/>
  <c r="AJ181" i="4"/>
  <c r="AJ183" i="4"/>
  <c r="AJ185" i="4"/>
  <c r="AJ187" i="4"/>
  <c r="AJ189" i="4"/>
  <c r="AJ191" i="4"/>
  <c r="AJ193" i="4"/>
  <c r="AI174" i="4"/>
  <c r="AI176" i="4"/>
  <c r="BJ176" i="4" s="1"/>
  <c r="AI178" i="4"/>
  <c r="AI180" i="4"/>
  <c r="AI182" i="4"/>
  <c r="AI184" i="4"/>
  <c r="AI186" i="4"/>
  <c r="AI188" i="4"/>
  <c r="AI190" i="4"/>
  <c r="AI192" i="4"/>
  <c r="AI175" i="4"/>
  <c r="AI177" i="4"/>
  <c r="AI179" i="4"/>
  <c r="AI181" i="4"/>
  <c r="AI183" i="4"/>
  <c r="AI185" i="4"/>
  <c r="AI187" i="4"/>
  <c r="AI189" i="4"/>
  <c r="AI191" i="4"/>
  <c r="AI193" i="4"/>
  <c r="AH176" i="4"/>
  <c r="AH178" i="4"/>
  <c r="AH180" i="4"/>
  <c r="AH182" i="4"/>
  <c r="AH184" i="4"/>
  <c r="AH186" i="4"/>
  <c r="AH188" i="4"/>
  <c r="AH190" i="4"/>
  <c r="AH192" i="4"/>
  <c r="AH175" i="4"/>
  <c r="BI175" i="4" s="1"/>
  <c r="AH177" i="4"/>
  <c r="AH179" i="4"/>
  <c r="AH181" i="4"/>
  <c r="AH183" i="4"/>
  <c r="AH185" i="4"/>
  <c r="AH187" i="4"/>
  <c r="AH189" i="4"/>
  <c r="AH191" i="4"/>
  <c r="AH193" i="4"/>
  <c r="BH174" i="4"/>
  <c r="AX194" i="4" l="1"/>
  <c r="AU194" i="4"/>
  <c r="AO194" i="4"/>
  <c r="AP194" i="4"/>
  <c r="AT194" i="4"/>
  <c r="AI194" i="4"/>
  <c r="AJ194" i="4"/>
  <c r="AK194" i="4"/>
  <c r="AL194" i="4"/>
  <c r="AN194" i="4"/>
  <c r="AW194" i="4"/>
  <c r="AQ194" i="4"/>
  <c r="AZ194" i="4"/>
  <c r="AG194" i="4"/>
  <c r="AM194" i="4"/>
  <c r="AS194" i="4"/>
  <c r="AV194" i="4"/>
  <c r="AY194" i="4"/>
  <c r="AR194" i="4"/>
  <c r="AH194" i="4"/>
  <c r="BA179" i="4"/>
  <c r="BA174" i="4"/>
  <c r="BA191" i="4"/>
  <c r="BA187" i="4"/>
  <c r="BA188" i="4"/>
  <c r="BA183" i="4"/>
  <c r="BA181" i="4"/>
  <c r="BA192" i="4"/>
  <c r="BA177" i="4"/>
  <c r="BA185" i="4"/>
  <c r="BA190" i="4"/>
  <c r="BA182" i="4"/>
  <c r="BA176" i="4"/>
  <c r="BA180" i="4"/>
  <c r="BA193" i="4"/>
  <c r="BA178" i="4"/>
  <c r="BA175" i="4"/>
  <c r="BA186" i="4"/>
  <c r="BA184" i="4"/>
  <c r="BA189" i="4"/>
  <c r="E3" i="4"/>
  <c r="F3" i="4" s="1"/>
  <c r="B3" i="23" s="1"/>
  <c r="C20" i="25" s="1"/>
  <c r="E4" i="4"/>
  <c r="F4" i="4" s="1"/>
  <c r="B4" i="23" s="1"/>
  <c r="C27" i="25" s="1"/>
  <c r="E5" i="4"/>
  <c r="F5" i="4" s="1"/>
  <c r="E6" i="4"/>
  <c r="F6" i="4" s="1"/>
  <c r="E7" i="4"/>
  <c r="F7" i="4" s="1"/>
  <c r="B7" i="23" s="1"/>
  <c r="C48" i="25" s="1"/>
  <c r="E8" i="4"/>
  <c r="F8" i="4" s="1"/>
  <c r="E9" i="4"/>
  <c r="F9" i="4" s="1"/>
  <c r="E10" i="4"/>
  <c r="F10" i="4" s="1"/>
  <c r="E11" i="4"/>
  <c r="F11" i="4" s="1"/>
  <c r="E12" i="4"/>
  <c r="F12" i="4" s="1"/>
  <c r="E13" i="4"/>
  <c r="F13" i="4" s="1"/>
  <c r="E14" i="4"/>
  <c r="F14" i="4" s="1"/>
  <c r="B14" i="23" s="1"/>
  <c r="L27" i="25" s="1"/>
  <c r="E15" i="4"/>
  <c r="F15" i="4" s="1"/>
  <c r="E16" i="4"/>
  <c r="F16" i="4" s="1"/>
  <c r="E17" i="4"/>
  <c r="F17" i="4" s="1"/>
  <c r="B17" i="23" s="1"/>
  <c r="L48" i="25" s="1"/>
  <c r="E18" i="4"/>
  <c r="F18" i="4" s="1"/>
  <c r="E19" i="4"/>
  <c r="F19" i="4" s="1"/>
  <c r="E20" i="4"/>
  <c r="F20" i="4" s="1"/>
  <c r="B20" i="23" s="1"/>
  <c r="L69" i="25" s="1"/>
  <c r="E21" i="4"/>
  <c r="F21" i="4" s="1"/>
  <c r="E22" i="4"/>
  <c r="F22" i="4" s="1"/>
  <c r="B18" i="23" l="1"/>
  <c r="L55" i="25" s="1"/>
  <c r="B22" i="23"/>
  <c r="L83" i="25" s="1"/>
  <c r="B15" i="23"/>
  <c r="L34" i="25" s="1"/>
  <c r="B16" i="23"/>
  <c r="B11" i="23"/>
  <c r="B9" i="23"/>
  <c r="B8" i="23"/>
  <c r="C55" i="25" s="1"/>
  <c r="B21" i="23"/>
  <c r="L48" i="14"/>
  <c r="B19" i="23"/>
  <c r="L27" i="14"/>
  <c r="B12" i="23"/>
  <c r="B10" i="23"/>
  <c r="B6" i="23"/>
  <c r="B5" i="23"/>
  <c r="C48" i="14"/>
  <c r="C20" i="14"/>
  <c r="B137" i="4"/>
  <c r="B129" i="4"/>
  <c r="B140" i="4"/>
  <c r="B136" i="4"/>
  <c r="B132" i="4"/>
  <c r="B128" i="4"/>
  <c r="B124" i="4"/>
  <c r="B141" i="4"/>
  <c r="B125" i="4"/>
  <c r="B139" i="4"/>
  <c r="B135" i="4"/>
  <c r="B131" i="4"/>
  <c r="B127" i="4"/>
  <c r="B133" i="4"/>
  <c r="B142" i="4"/>
  <c r="B138" i="4"/>
  <c r="B134" i="4"/>
  <c r="B130" i="4"/>
  <c r="B126" i="4"/>
  <c r="B123" i="4"/>
  <c r="BA194" i="4"/>
  <c r="AL195" i="4" s="1"/>
  <c r="C83" i="14" l="1"/>
  <c r="C83" i="25"/>
  <c r="C76" i="14"/>
  <c r="C76" i="25"/>
  <c r="C69" i="14"/>
  <c r="C69" i="25"/>
  <c r="L62" i="14"/>
  <c r="L62" i="25"/>
  <c r="C62" i="14"/>
  <c r="C62" i="25"/>
  <c r="C34" i="14"/>
  <c r="C34" i="25"/>
  <c r="L76" i="14"/>
  <c r="L76" i="25"/>
  <c r="L41" i="14"/>
  <c r="L41" i="25"/>
  <c r="C41" i="14"/>
  <c r="C41" i="25"/>
  <c r="B13" i="23"/>
  <c r="C27" i="14"/>
  <c r="C122" i="23"/>
  <c r="M122" i="4" s="1"/>
  <c r="AH122" i="4" s="1"/>
  <c r="C126" i="23"/>
  <c r="M126" i="4" s="1"/>
  <c r="AH126" i="4" s="1"/>
  <c r="C130" i="23"/>
  <c r="M130" i="4" s="1"/>
  <c r="C134" i="23"/>
  <c r="M134" i="4" s="1"/>
  <c r="AH134" i="4" s="1"/>
  <c r="C138" i="23"/>
  <c r="M138" i="4" s="1"/>
  <c r="AH138" i="4" s="1"/>
  <c r="C123" i="23"/>
  <c r="M123" i="4" s="1"/>
  <c r="C127" i="23"/>
  <c r="M127" i="4" s="1"/>
  <c r="AH127" i="4" s="1"/>
  <c r="C131" i="23"/>
  <c r="M131" i="4" s="1"/>
  <c r="AH131" i="4" s="1"/>
  <c r="C135" i="23"/>
  <c r="M135" i="4" s="1"/>
  <c r="C139" i="23"/>
  <c r="M139" i="4" s="1"/>
  <c r="AH139" i="4" s="1"/>
  <c r="C124" i="23"/>
  <c r="M124" i="4" s="1"/>
  <c r="AH124" i="4" s="1"/>
  <c r="C128" i="23"/>
  <c r="C132" i="23"/>
  <c r="M132" i="4" s="1"/>
  <c r="AH132" i="4" s="1"/>
  <c r="C136" i="23"/>
  <c r="M136" i="4" s="1"/>
  <c r="AH136" i="4" s="1"/>
  <c r="C140" i="23"/>
  <c r="M140" i="4" s="1"/>
  <c r="AH140" i="4" s="1"/>
  <c r="C125" i="23"/>
  <c r="M125" i="4" s="1"/>
  <c r="AH125" i="4" s="1"/>
  <c r="C129" i="23"/>
  <c r="M129" i="4" s="1"/>
  <c r="AH129" i="4" s="1"/>
  <c r="C133" i="23"/>
  <c r="M133" i="4" s="1"/>
  <c r="AH133" i="4" s="1"/>
  <c r="C137" i="23"/>
  <c r="M137" i="4" s="1"/>
  <c r="C141" i="23"/>
  <c r="M141" i="4" s="1"/>
  <c r="G127" i="23"/>
  <c r="Q127" i="4" s="1"/>
  <c r="AL127" i="4" s="1"/>
  <c r="C55" i="14"/>
  <c r="N134" i="23"/>
  <c r="X134" i="4" s="1"/>
  <c r="AS134" i="4" s="1"/>
  <c r="L34" i="14"/>
  <c r="S130" i="23"/>
  <c r="AC130" i="4" s="1"/>
  <c r="AX130" i="4" s="1"/>
  <c r="L69" i="14"/>
  <c r="U141" i="23"/>
  <c r="AE141" i="4" s="1"/>
  <c r="AZ141" i="4" s="1"/>
  <c r="L83" i="14"/>
  <c r="Q137" i="23"/>
  <c r="AA137" i="4" s="1"/>
  <c r="AV137" i="4" s="1"/>
  <c r="L55" i="14"/>
  <c r="T135" i="23"/>
  <c r="AD135" i="4" s="1"/>
  <c r="AY135" i="4" s="1"/>
  <c r="O128" i="23"/>
  <c r="Y128" i="4" s="1"/>
  <c r="AT128" i="4" s="1"/>
  <c r="J137" i="23"/>
  <c r="T137" i="4" s="1"/>
  <c r="Q135" i="23"/>
  <c r="AA135" i="4" s="1"/>
  <c r="AV135" i="4" s="1"/>
  <c r="O141" i="23"/>
  <c r="Y141" i="4" s="1"/>
  <c r="J134" i="23"/>
  <c r="T134" i="4" s="1"/>
  <c r="AO134" i="4" s="1"/>
  <c r="Q130" i="23"/>
  <c r="AA130" i="4" s="1"/>
  <c r="J135" i="23"/>
  <c r="T135" i="4" s="1"/>
  <c r="N137" i="23"/>
  <c r="X137" i="4" s="1"/>
  <c r="AS137" i="4" s="1"/>
  <c r="Q141" i="23"/>
  <c r="Q127" i="23"/>
  <c r="AA127" i="4" s="1"/>
  <c r="AV127" i="4" s="1"/>
  <c r="U137" i="23"/>
  <c r="AE137" i="4" s="1"/>
  <c r="AZ137" i="4" s="1"/>
  <c r="J130" i="23"/>
  <c r="T130" i="4" s="1"/>
  <c r="N135" i="23"/>
  <c r="X135" i="4" s="1"/>
  <c r="AS135" i="4" s="1"/>
  <c r="Q134" i="23"/>
  <c r="AA134" i="4" s="1"/>
  <c r="AV134" i="4" s="1"/>
  <c r="O134" i="23"/>
  <c r="Y134" i="4" s="1"/>
  <c r="AT134" i="4" s="1"/>
  <c r="U134" i="23"/>
  <c r="AE134" i="4" s="1"/>
  <c r="AZ134" i="4" s="1"/>
  <c r="U135" i="23"/>
  <c r="AE135" i="4" s="1"/>
  <c r="AZ135" i="4" s="1"/>
  <c r="O130" i="23"/>
  <c r="Y130" i="4" s="1"/>
  <c r="AT130" i="4" s="1"/>
  <c r="N141" i="23"/>
  <c r="X141" i="4" s="1"/>
  <c r="O137" i="23"/>
  <c r="Y137" i="4" s="1"/>
  <c r="AT137" i="4" s="1"/>
  <c r="G135" i="23"/>
  <c r="Q135" i="4" s="1"/>
  <c r="AL135" i="4" s="1"/>
  <c r="O135" i="23"/>
  <c r="Y135" i="4" s="1"/>
  <c r="AT135" i="4" s="1"/>
  <c r="O129" i="23"/>
  <c r="Y129" i="4" s="1"/>
  <c r="AT129" i="4" s="1"/>
  <c r="U138" i="23"/>
  <c r="AE138" i="4" s="1"/>
  <c r="N130" i="23"/>
  <c r="X130" i="4" s="1"/>
  <c r="AS130" i="4" s="1"/>
  <c r="P134" i="23"/>
  <c r="Z134" i="4" s="1"/>
  <c r="AU134" i="4" s="1"/>
  <c r="M130" i="23"/>
  <c r="W130" i="4" s="1"/>
  <c r="AR130" i="4" s="1"/>
  <c r="Q128" i="23"/>
  <c r="AA128" i="4" s="1"/>
  <c r="J128" i="23"/>
  <c r="T128" i="4" s="1"/>
  <c r="J141" i="23"/>
  <c r="T141" i="4" s="1"/>
  <c r="U130" i="23"/>
  <c r="AE130" i="4" s="1"/>
  <c r="AZ130" i="4" s="1"/>
  <c r="L130" i="23"/>
  <c r="V130" i="4" s="1"/>
  <c r="AQ130" i="4" s="1"/>
  <c r="H141" i="23"/>
  <c r="R141" i="4" s="1"/>
  <c r="H130" i="23"/>
  <c r="R130" i="4" s="1"/>
  <c r="AM130" i="4" s="1"/>
  <c r="H134" i="23"/>
  <c r="R134" i="4" s="1"/>
  <c r="AM134" i="4" s="1"/>
  <c r="H128" i="23"/>
  <c r="R128" i="4" s="1"/>
  <c r="AM128" i="4" s="1"/>
  <c r="N128" i="23"/>
  <c r="X128" i="4" s="1"/>
  <c r="AS128" i="4" s="1"/>
  <c r="H137" i="23"/>
  <c r="R137" i="4" s="1"/>
  <c r="AM137" i="4" s="1"/>
  <c r="H135" i="23"/>
  <c r="R135" i="4" s="1"/>
  <c r="AM135" i="4" s="1"/>
  <c r="U128" i="23"/>
  <c r="AE128" i="4" s="1"/>
  <c r="AZ128" i="4" s="1"/>
  <c r="K128" i="23"/>
  <c r="U128" i="4" s="1"/>
  <c r="AP128" i="4" s="1"/>
  <c r="H127" i="23"/>
  <c r="R127" i="4" s="1"/>
  <c r="AM127" i="4" s="1"/>
  <c r="G128" i="23"/>
  <c r="Q128" i="4" s="1"/>
  <c r="AL128" i="4" s="1"/>
  <c r="J127" i="23"/>
  <c r="T127" i="4" s="1"/>
  <c r="AO127" i="4" s="1"/>
  <c r="G134" i="23"/>
  <c r="Q134" i="4" s="1"/>
  <c r="AL134" i="4" s="1"/>
  <c r="G141" i="23"/>
  <c r="Q141" i="4" s="1"/>
  <c r="G130" i="23"/>
  <c r="Q130" i="4" s="1"/>
  <c r="AL130" i="4" s="1"/>
  <c r="G137" i="23"/>
  <c r="Q137" i="4" s="1"/>
  <c r="AL137" i="4" s="1"/>
  <c r="U127" i="23"/>
  <c r="AE127" i="4" s="1"/>
  <c r="AZ127" i="4" s="1"/>
  <c r="O127" i="23"/>
  <c r="Y127" i="4" s="1"/>
  <c r="AT127" i="4" s="1"/>
  <c r="N127" i="23"/>
  <c r="X127" i="4" s="1"/>
  <c r="AS127" i="4" s="1"/>
  <c r="B127" i="23"/>
  <c r="L127" i="4" s="1"/>
  <c r="AG127" i="4" s="1"/>
  <c r="L141" i="23"/>
  <c r="V141" i="4" s="1"/>
  <c r="U132" i="23"/>
  <c r="AE132" i="4" s="1"/>
  <c r="AZ132" i="4" s="1"/>
  <c r="M135" i="23"/>
  <c r="W135" i="4" s="1"/>
  <c r="AR135" i="4" s="1"/>
  <c r="S133" i="23"/>
  <c r="AC133" i="4" s="1"/>
  <c r="AX133" i="4" s="1"/>
  <c r="G140" i="23"/>
  <c r="Q140" i="4" s="1"/>
  <c r="AL140" i="4" s="1"/>
  <c r="J139" i="23"/>
  <c r="T139" i="4" s="1"/>
  <c r="AO139" i="4" s="1"/>
  <c r="H139" i="23"/>
  <c r="R139" i="4" s="1"/>
  <c r="AM139" i="4" s="1"/>
  <c r="S141" i="23"/>
  <c r="AC141" i="4" s="1"/>
  <c r="O140" i="23"/>
  <c r="Y140" i="4" s="1"/>
  <c r="AT140" i="4" s="1"/>
  <c r="T139" i="23"/>
  <c r="AD139" i="4" s="1"/>
  <c r="AY139" i="4" s="1"/>
  <c r="U139" i="23"/>
  <c r="AE139" i="4" s="1"/>
  <c r="O133" i="23"/>
  <c r="Y133" i="4" s="1"/>
  <c r="AT133" i="4" s="1"/>
  <c r="M127" i="23"/>
  <c r="W127" i="4" s="1"/>
  <c r="AR127" i="4" s="1"/>
  <c r="J133" i="23"/>
  <c r="T133" i="4" s="1"/>
  <c r="AO133" i="4" s="1"/>
  <c r="N139" i="23"/>
  <c r="X139" i="4" s="1"/>
  <c r="AS139" i="4" s="1"/>
  <c r="M141" i="23"/>
  <c r="W141" i="4" s="1"/>
  <c r="M139" i="23"/>
  <c r="W139" i="4" s="1"/>
  <c r="AR139" i="4" s="1"/>
  <c r="O139" i="23"/>
  <c r="Y139" i="4" s="1"/>
  <c r="AT139" i="4" s="1"/>
  <c r="T137" i="23"/>
  <c r="AD137" i="4" s="1"/>
  <c r="AY137" i="4" s="1"/>
  <c r="T127" i="23"/>
  <c r="AD127" i="4" s="1"/>
  <c r="AY127" i="4" s="1"/>
  <c r="U140" i="23"/>
  <c r="AE140" i="4" s="1"/>
  <c r="N133" i="23"/>
  <c r="X133" i="4" s="1"/>
  <c r="AS133" i="4" s="1"/>
  <c r="G139" i="23"/>
  <c r="Q139" i="4" s="1"/>
  <c r="AL139" i="4" s="1"/>
  <c r="M133" i="23"/>
  <c r="W133" i="4" s="1"/>
  <c r="AR133" i="4" s="1"/>
  <c r="T132" i="23"/>
  <c r="AD132" i="4" s="1"/>
  <c r="AY132" i="4" s="1"/>
  <c r="T134" i="23"/>
  <c r="AD134" i="4" s="1"/>
  <c r="AY134" i="4" s="1"/>
  <c r="S135" i="23"/>
  <c r="AC135" i="4" s="1"/>
  <c r="AX135" i="4" s="1"/>
  <c r="L140" i="23"/>
  <c r="V140" i="4" s="1"/>
  <c r="AQ140" i="4" s="1"/>
  <c r="Q133" i="23"/>
  <c r="AA133" i="4" s="1"/>
  <c r="AV133" i="4" s="1"/>
  <c r="S128" i="23"/>
  <c r="AC128" i="4" s="1"/>
  <c r="AX128" i="4" s="1"/>
  <c r="S134" i="23"/>
  <c r="AC134" i="4" s="1"/>
  <c r="AX134" i="4" s="1"/>
  <c r="J140" i="23"/>
  <c r="T140" i="4" s="1"/>
  <c r="AO140" i="4" s="1"/>
  <c r="N140" i="23"/>
  <c r="X140" i="4" s="1"/>
  <c r="AS140" i="4" s="1"/>
  <c r="Q140" i="23"/>
  <c r="AA140" i="4" s="1"/>
  <c r="AV140" i="4" s="1"/>
  <c r="S139" i="23"/>
  <c r="AC139" i="4" s="1"/>
  <c r="AX139" i="4" s="1"/>
  <c r="M134" i="23"/>
  <c r="W134" i="4" s="1"/>
  <c r="AR134" i="4" s="1"/>
  <c r="H133" i="23"/>
  <c r="R133" i="4" s="1"/>
  <c r="AM133" i="4" s="1"/>
  <c r="T141" i="23"/>
  <c r="AD141" i="4" s="1"/>
  <c r="T128" i="23"/>
  <c r="AD128" i="4" s="1"/>
  <c r="AY128" i="4" s="1"/>
  <c r="T130" i="23"/>
  <c r="AD130" i="4" s="1"/>
  <c r="AY130" i="4" s="1"/>
  <c r="S137" i="23"/>
  <c r="AC137" i="4" s="1"/>
  <c r="AX137" i="4" s="1"/>
  <c r="M128" i="23"/>
  <c r="W128" i="4" s="1"/>
  <c r="AR128" i="4" s="1"/>
  <c r="K130" i="23"/>
  <c r="U130" i="4" s="1"/>
  <c r="AP130" i="4" s="1"/>
  <c r="L134" i="23"/>
  <c r="V134" i="4" s="1"/>
  <c r="AQ134" i="4" s="1"/>
  <c r="Q139" i="23"/>
  <c r="AA139" i="4" s="1"/>
  <c r="AV139" i="4" s="1"/>
  <c r="G133" i="23"/>
  <c r="Q133" i="4" s="1"/>
  <c r="AL133" i="4" s="1"/>
  <c r="S140" i="23"/>
  <c r="AC140" i="4" s="1"/>
  <c r="AX140" i="4" s="1"/>
  <c r="M137" i="23"/>
  <c r="W137" i="4" s="1"/>
  <c r="AR137" i="4" s="1"/>
  <c r="M140" i="23"/>
  <c r="W140" i="4" s="1"/>
  <c r="AR140" i="4" s="1"/>
  <c r="H140" i="23"/>
  <c r="R140" i="4" s="1"/>
  <c r="AM140" i="4" s="1"/>
  <c r="T140" i="23"/>
  <c r="AD140" i="4" s="1"/>
  <c r="AY140" i="4" s="1"/>
  <c r="T133" i="23"/>
  <c r="AD133" i="4" s="1"/>
  <c r="AY133" i="4" s="1"/>
  <c r="U133" i="23"/>
  <c r="AE133" i="4" s="1"/>
  <c r="AZ133" i="4" s="1"/>
  <c r="S127" i="23"/>
  <c r="AC127" i="4" s="1"/>
  <c r="AX127" i="4" s="1"/>
  <c r="F125" i="23"/>
  <c r="P125" i="4" s="1"/>
  <c r="AK125" i="4" s="1"/>
  <c r="F124" i="23"/>
  <c r="P124" i="4" s="1"/>
  <c r="AK124" i="4" s="1"/>
  <c r="M131" i="23"/>
  <c r="W131" i="4" s="1"/>
  <c r="AR131" i="4" s="1"/>
  <c r="D123" i="23"/>
  <c r="N123" i="4" s="1"/>
  <c r="AI123" i="4" s="1"/>
  <c r="S123" i="23"/>
  <c r="AC123" i="4" s="1"/>
  <c r="AX123" i="4" s="1"/>
  <c r="R138" i="23"/>
  <c r="AB138" i="4" s="1"/>
  <c r="AW138" i="4" s="1"/>
  <c r="K133" i="23"/>
  <c r="U133" i="4" s="1"/>
  <c r="AP133" i="4" s="1"/>
  <c r="D130" i="23"/>
  <c r="N130" i="4" s="1"/>
  <c r="AI130" i="4" s="1"/>
  <c r="Q136" i="23"/>
  <c r="AA136" i="4" s="1"/>
  <c r="AV136" i="4" s="1"/>
  <c r="U131" i="23"/>
  <c r="AE131" i="4" s="1"/>
  <c r="AZ131" i="4" s="1"/>
  <c r="P130" i="23"/>
  <c r="Z130" i="4" s="1"/>
  <c r="AU130" i="4" s="1"/>
  <c r="K135" i="23"/>
  <c r="U135" i="4" s="1"/>
  <c r="AP135" i="4" s="1"/>
  <c r="I130" i="23"/>
  <c r="S130" i="4" s="1"/>
  <c r="AN130" i="4" s="1"/>
  <c r="R140" i="23"/>
  <c r="AB140" i="4" s="1"/>
  <c r="AW140" i="4" s="1"/>
  <c r="K139" i="23"/>
  <c r="U139" i="4" s="1"/>
  <c r="AP139" i="4" s="1"/>
  <c r="D140" i="23"/>
  <c r="N140" i="4" s="1"/>
  <c r="AI140" i="4" s="1"/>
  <c r="I132" i="23"/>
  <c r="S132" i="4" s="1"/>
  <c r="AN132" i="4" s="1"/>
  <c r="T131" i="23"/>
  <c r="AD131" i="4" s="1"/>
  <c r="AY131" i="4" s="1"/>
  <c r="B133" i="23"/>
  <c r="L133" i="4" s="1"/>
  <c r="AG133" i="4" s="1"/>
  <c r="K141" i="23"/>
  <c r="U141" i="4" s="1"/>
  <c r="D137" i="23"/>
  <c r="N137" i="4" s="1"/>
  <c r="AI137" i="4" s="1"/>
  <c r="P138" i="23"/>
  <c r="Z138" i="4" s="1"/>
  <c r="AU138" i="4" s="1"/>
  <c r="Q131" i="23"/>
  <c r="AA131" i="4" s="1"/>
  <c r="AV131" i="4" s="1"/>
  <c r="R127" i="23"/>
  <c r="AB127" i="4" s="1"/>
  <c r="AW127" i="4" s="1"/>
  <c r="L124" i="23"/>
  <c r="V124" i="4" s="1"/>
  <c r="AQ124" i="4" s="1"/>
  <c r="B132" i="23"/>
  <c r="L132" i="4" s="1"/>
  <c r="AG132" i="4" s="1"/>
  <c r="J138" i="23"/>
  <c r="T138" i="4" s="1"/>
  <c r="AO138" i="4" s="1"/>
  <c r="J136" i="23"/>
  <c r="T136" i="4" s="1"/>
  <c r="AO136" i="4" s="1"/>
  <c r="N138" i="23"/>
  <c r="X138" i="4" s="1"/>
  <c r="AS138" i="4" s="1"/>
  <c r="G131" i="23"/>
  <c r="Q131" i="4" s="1"/>
  <c r="AL131" i="4" s="1"/>
  <c r="G136" i="23"/>
  <c r="Q136" i="4" s="1"/>
  <c r="AL136" i="4" s="1"/>
  <c r="K134" i="23"/>
  <c r="U134" i="4" s="1"/>
  <c r="AP134" i="4" s="1"/>
  <c r="K140" i="23"/>
  <c r="U140" i="4" s="1"/>
  <c r="AP140" i="4" s="1"/>
  <c r="D127" i="23"/>
  <c r="N127" i="4" s="1"/>
  <c r="AI127" i="4" s="1"/>
  <c r="P139" i="23"/>
  <c r="Z139" i="4" s="1"/>
  <c r="AU139" i="4" s="1"/>
  <c r="R128" i="23"/>
  <c r="AB128" i="4" s="1"/>
  <c r="AW128" i="4" s="1"/>
  <c r="I141" i="23"/>
  <c r="S141" i="4" s="1"/>
  <c r="P132" i="23"/>
  <c r="Z132" i="4" s="1"/>
  <c r="AU132" i="4" s="1"/>
  <c r="O131" i="23"/>
  <c r="Y131" i="4" s="1"/>
  <c r="AT131" i="4" s="1"/>
  <c r="N131" i="23"/>
  <c r="X131" i="4" s="1"/>
  <c r="AS131" i="4" s="1"/>
  <c r="L131" i="23"/>
  <c r="V131" i="4" s="1"/>
  <c r="AQ131" i="4" s="1"/>
  <c r="R129" i="23"/>
  <c r="AB129" i="4" s="1"/>
  <c r="AW129" i="4" s="1"/>
  <c r="I135" i="23"/>
  <c r="S135" i="4" s="1"/>
  <c r="AN135" i="4" s="1"/>
  <c r="J131" i="23"/>
  <c r="T131" i="4" s="1"/>
  <c r="AO131" i="4" s="1"/>
  <c r="R139" i="23"/>
  <c r="AB139" i="4" s="1"/>
  <c r="AW139" i="4" s="1"/>
  <c r="K137" i="23"/>
  <c r="U137" i="4" s="1"/>
  <c r="AP137" i="4" s="1"/>
  <c r="K131" i="23"/>
  <c r="U131" i="4" s="1"/>
  <c r="AP131" i="4" s="1"/>
  <c r="D124" i="23"/>
  <c r="N124" i="4" s="1"/>
  <c r="AI124" i="4" s="1"/>
  <c r="H131" i="23"/>
  <c r="R131" i="4" s="1"/>
  <c r="AM131" i="4" s="1"/>
  <c r="P136" i="23"/>
  <c r="Z136" i="4" s="1"/>
  <c r="AU136" i="4" s="1"/>
  <c r="Q124" i="23"/>
  <c r="AA124" i="4" s="1"/>
  <c r="AV124" i="4" s="1"/>
  <c r="Q123" i="23"/>
  <c r="AA123" i="4" s="1"/>
  <c r="R137" i="23"/>
  <c r="AB137" i="4" s="1"/>
  <c r="AW137" i="4" s="1"/>
  <c r="I131" i="23"/>
  <c r="S131" i="4" s="1"/>
  <c r="AN131" i="4" s="1"/>
  <c r="I136" i="23"/>
  <c r="S136" i="4" s="1"/>
  <c r="AN136" i="4" s="1"/>
  <c r="O138" i="23"/>
  <c r="Y138" i="4" s="1"/>
  <c r="AT138" i="4" s="1"/>
  <c r="T123" i="23"/>
  <c r="AD123" i="4" s="1"/>
  <c r="AY123" i="4" s="1"/>
  <c r="S131" i="23"/>
  <c r="AC131" i="4" s="1"/>
  <c r="AX131" i="4" s="1"/>
  <c r="P133" i="23"/>
  <c r="Z133" i="4" s="1"/>
  <c r="AU133" i="4" s="1"/>
  <c r="M129" i="23"/>
  <c r="W129" i="4" s="1"/>
  <c r="AR129" i="4" s="1"/>
  <c r="K127" i="23"/>
  <c r="U127" i="4" s="1"/>
  <c r="AP127" i="4" s="1"/>
  <c r="J124" i="23"/>
  <c r="T124" i="4" s="1"/>
  <c r="AO124" i="4" s="1"/>
  <c r="K122" i="23"/>
  <c r="U122" i="4" s="1"/>
  <c r="AP122" i="4" s="1"/>
  <c r="I125" i="23"/>
  <c r="S125" i="4" s="1"/>
  <c r="AN125" i="4" s="1"/>
  <c r="J122" i="23"/>
  <c r="T122" i="4" s="1"/>
  <c r="AO122" i="4" s="1"/>
  <c r="B138" i="23"/>
  <c r="L138" i="4" s="1"/>
  <c r="AG138" i="4" s="1"/>
  <c r="J132" i="23"/>
  <c r="T132" i="4" s="1"/>
  <c r="AO132" i="4" s="1"/>
  <c r="N136" i="23"/>
  <c r="X136" i="4" s="1"/>
  <c r="AS136" i="4" s="1"/>
  <c r="R141" i="23"/>
  <c r="AB141" i="4" s="1"/>
  <c r="Q138" i="23"/>
  <c r="AA138" i="4" s="1"/>
  <c r="AV138" i="4" s="1"/>
  <c r="G129" i="23"/>
  <c r="Q129" i="4" s="1"/>
  <c r="AL129" i="4" s="1"/>
  <c r="K138" i="23"/>
  <c r="U138" i="4" s="1"/>
  <c r="AP138" i="4" s="1"/>
  <c r="K132" i="23"/>
  <c r="U132" i="4" s="1"/>
  <c r="AP132" i="4" s="1"/>
  <c r="H138" i="23"/>
  <c r="R138" i="4" s="1"/>
  <c r="AM138" i="4" s="1"/>
  <c r="H132" i="23"/>
  <c r="R132" i="4" s="1"/>
  <c r="AM132" i="4" s="1"/>
  <c r="L132" i="23"/>
  <c r="V132" i="4" s="1"/>
  <c r="AQ132" i="4" s="1"/>
  <c r="L138" i="23"/>
  <c r="V138" i="4" s="1"/>
  <c r="AQ138" i="4" s="1"/>
  <c r="P137" i="23"/>
  <c r="Z137" i="4" s="1"/>
  <c r="AU137" i="4" s="1"/>
  <c r="Q132" i="23"/>
  <c r="AA132" i="4" s="1"/>
  <c r="AV132" i="4" s="1"/>
  <c r="R133" i="23"/>
  <c r="AB133" i="4" s="1"/>
  <c r="AW133" i="4" s="1"/>
  <c r="R130" i="23"/>
  <c r="AB130" i="4" s="1"/>
  <c r="AW130" i="4" s="1"/>
  <c r="I138" i="23"/>
  <c r="S138" i="4" s="1"/>
  <c r="AN138" i="4" s="1"/>
  <c r="I137" i="23"/>
  <c r="S137" i="4" s="1"/>
  <c r="AN137" i="4" s="1"/>
  <c r="T129" i="23"/>
  <c r="AD129" i="4" s="1"/>
  <c r="AY129" i="4" s="1"/>
  <c r="S132" i="23"/>
  <c r="AC132" i="4" s="1"/>
  <c r="AX132" i="4" s="1"/>
  <c r="S138" i="23"/>
  <c r="AC138" i="4" s="1"/>
  <c r="AX138" i="4" s="1"/>
  <c r="P128" i="23"/>
  <c r="Z128" i="4" s="1"/>
  <c r="AU128" i="4" s="1"/>
  <c r="O132" i="23"/>
  <c r="Y132" i="4" s="1"/>
  <c r="AT132" i="4" s="1"/>
  <c r="I128" i="23"/>
  <c r="S128" i="4" s="1"/>
  <c r="AN128" i="4" s="1"/>
  <c r="M138" i="23"/>
  <c r="W138" i="4" s="1"/>
  <c r="AR138" i="4" s="1"/>
  <c r="H129" i="23"/>
  <c r="R129" i="4" s="1"/>
  <c r="AM129" i="4" s="1"/>
  <c r="H136" i="23"/>
  <c r="R136" i="4" s="1"/>
  <c r="AM136" i="4" s="1"/>
  <c r="L133" i="23"/>
  <c r="V133" i="4" s="1"/>
  <c r="AQ133" i="4" s="1"/>
  <c r="L139" i="23"/>
  <c r="V139" i="4" s="1"/>
  <c r="AQ139" i="4" s="1"/>
  <c r="P141" i="23"/>
  <c r="Z141" i="4" s="1"/>
  <c r="R136" i="23"/>
  <c r="AB136" i="4" s="1"/>
  <c r="AW136" i="4" s="1"/>
  <c r="R131" i="23"/>
  <c r="AB131" i="4" s="1"/>
  <c r="AW131" i="4" s="1"/>
  <c r="I134" i="23"/>
  <c r="S134" i="4" s="1"/>
  <c r="AN134" i="4" s="1"/>
  <c r="I140" i="23"/>
  <c r="S140" i="4" s="1"/>
  <c r="AN140" i="4" s="1"/>
  <c r="T136" i="23"/>
  <c r="AD136" i="4" s="1"/>
  <c r="AY136" i="4" s="1"/>
  <c r="T138" i="23"/>
  <c r="AD138" i="4" s="1"/>
  <c r="AY138" i="4" s="1"/>
  <c r="U129" i="23"/>
  <c r="AE129" i="4" s="1"/>
  <c r="AZ129" i="4" s="1"/>
  <c r="P127" i="23"/>
  <c r="Z127" i="4" s="1"/>
  <c r="AU127" i="4" s="1"/>
  <c r="N132" i="23"/>
  <c r="X132" i="4" s="1"/>
  <c r="AS132" i="4" s="1"/>
  <c r="K129" i="23"/>
  <c r="U129" i="4" s="1"/>
  <c r="AP129" i="4" s="1"/>
  <c r="S129" i="23"/>
  <c r="AC129" i="4" s="1"/>
  <c r="AX129" i="4" s="1"/>
  <c r="P135" i="23"/>
  <c r="Z135" i="4" s="1"/>
  <c r="AU135" i="4" s="1"/>
  <c r="P124" i="23"/>
  <c r="Z124" i="4" s="1"/>
  <c r="AU124" i="4" s="1"/>
  <c r="M132" i="23"/>
  <c r="W132" i="4" s="1"/>
  <c r="AR132" i="4" s="1"/>
  <c r="N129" i="23"/>
  <c r="X129" i="4" s="1"/>
  <c r="AS129" i="4" s="1"/>
  <c r="L129" i="23"/>
  <c r="V129" i="4" s="1"/>
  <c r="AQ129" i="4" s="1"/>
  <c r="L127" i="23"/>
  <c r="V127" i="4" s="1"/>
  <c r="AQ127" i="4" s="1"/>
  <c r="J129" i="23"/>
  <c r="T129" i="4" s="1"/>
  <c r="AO129" i="4" s="1"/>
  <c r="I127" i="23"/>
  <c r="S127" i="4" s="1"/>
  <c r="AN127" i="4" s="1"/>
  <c r="D129" i="23"/>
  <c r="N129" i="4" s="1"/>
  <c r="AI129" i="4" s="1"/>
  <c r="G138" i="23"/>
  <c r="Q138" i="4" s="1"/>
  <c r="AL138" i="4" s="1"/>
  <c r="G132" i="23"/>
  <c r="Q132" i="4" s="1"/>
  <c r="AL132" i="4" s="1"/>
  <c r="K136" i="23"/>
  <c r="U136" i="4" s="1"/>
  <c r="AP136" i="4" s="1"/>
  <c r="M136" i="23"/>
  <c r="W136" i="4" s="1"/>
  <c r="AR136" i="4" s="1"/>
  <c r="L136" i="23"/>
  <c r="V136" i="4" s="1"/>
  <c r="AQ136" i="4" s="1"/>
  <c r="L137" i="23"/>
  <c r="V137" i="4" s="1"/>
  <c r="AQ137" i="4" s="1"/>
  <c r="L135" i="23"/>
  <c r="V135" i="4" s="1"/>
  <c r="AQ135" i="4" s="1"/>
  <c r="P140" i="23"/>
  <c r="Z140" i="4" s="1"/>
  <c r="AU140" i="4" s="1"/>
  <c r="Q129" i="23"/>
  <c r="AA129" i="4" s="1"/>
  <c r="AV129" i="4" s="1"/>
  <c r="R132" i="23"/>
  <c r="AB132" i="4" s="1"/>
  <c r="AW132" i="4" s="1"/>
  <c r="R135" i="23"/>
  <c r="AB135" i="4" s="1"/>
  <c r="AW135" i="4" s="1"/>
  <c r="R134" i="23"/>
  <c r="AB134" i="4" s="1"/>
  <c r="AW134" i="4" s="1"/>
  <c r="I129" i="23"/>
  <c r="S129" i="4" s="1"/>
  <c r="AN129" i="4" s="1"/>
  <c r="I139" i="23"/>
  <c r="S139" i="4" s="1"/>
  <c r="AN139" i="4" s="1"/>
  <c r="I133" i="23"/>
  <c r="S133" i="4" s="1"/>
  <c r="AN133" i="4" s="1"/>
  <c r="O136" i="23"/>
  <c r="Y136" i="4" s="1"/>
  <c r="AT136" i="4" s="1"/>
  <c r="U136" i="23"/>
  <c r="AE136" i="4" s="1"/>
  <c r="AZ136" i="4" s="1"/>
  <c r="S136" i="23"/>
  <c r="AC136" i="4" s="1"/>
  <c r="AX136" i="4" s="1"/>
  <c r="P129" i="23"/>
  <c r="Z129" i="4" s="1"/>
  <c r="AU129" i="4" s="1"/>
  <c r="P131" i="23"/>
  <c r="Z131" i="4" s="1"/>
  <c r="AU131" i="4" s="1"/>
  <c r="L128" i="23"/>
  <c r="V128" i="4" s="1"/>
  <c r="AQ128" i="4" s="1"/>
  <c r="G124" i="23"/>
  <c r="Q124" i="4" s="1"/>
  <c r="AL124" i="4" s="1"/>
  <c r="F127" i="23"/>
  <c r="P127" i="4" s="1"/>
  <c r="AK127" i="4" s="1"/>
  <c r="E136" i="23"/>
  <c r="O136" i="4" s="1"/>
  <c r="AJ136" i="4" s="1"/>
  <c r="E141" i="23"/>
  <c r="O141" i="4" s="1"/>
  <c r="R126" i="23"/>
  <c r="AB126" i="4" s="1"/>
  <c r="AW126" i="4" s="1"/>
  <c r="T126" i="23"/>
  <c r="AD126" i="4" s="1"/>
  <c r="AY126" i="4" s="1"/>
  <c r="U125" i="23"/>
  <c r="AE125" i="4" s="1"/>
  <c r="AZ125" i="4" s="1"/>
  <c r="U126" i="23"/>
  <c r="AE126" i="4" s="1"/>
  <c r="AZ126" i="4" s="1"/>
  <c r="N125" i="23"/>
  <c r="X125" i="4" s="1"/>
  <c r="AS125" i="4" s="1"/>
  <c r="K126" i="23"/>
  <c r="U126" i="4" s="1"/>
  <c r="AP126" i="4" s="1"/>
  <c r="G126" i="23"/>
  <c r="Q126" i="4" s="1"/>
  <c r="AL126" i="4" s="1"/>
  <c r="F130" i="23"/>
  <c r="P130" i="4" s="1"/>
  <c r="AK130" i="4" s="1"/>
  <c r="E129" i="23"/>
  <c r="O129" i="4" s="1"/>
  <c r="AJ129" i="4" s="1"/>
  <c r="F139" i="23"/>
  <c r="P139" i="4" s="1"/>
  <c r="AK139" i="4" s="1"/>
  <c r="E139" i="23"/>
  <c r="O139" i="4" s="1"/>
  <c r="AJ139" i="4" s="1"/>
  <c r="F136" i="23"/>
  <c r="P136" i="4" s="1"/>
  <c r="AK136" i="4" s="1"/>
  <c r="E134" i="23"/>
  <c r="O134" i="4" s="1"/>
  <c r="AJ134" i="4" s="1"/>
  <c r="O125" i="23"/>
  <c r="Y125" i="4" s="1"/>
  <c r="AT125" i="4" s="1"/>
  <c r="F129" i="23"/>
  <c r="P129" i="4" s="1"/>
  <c r="AK129" i="4" s="1"/>
  <c r="F132" i="23"/>
  <c r="P132" i="4" s="1"/>
  <c r="AK132" i="4" s="1"/>
  <c r="E137" i="23"/>
  <c r="O137" i="4" s="1"/>
  <c r="AJ137" i="4" s="1"/>
  <c r="E140" i="23"/>
  <c r="O140" i="4" s="1"/>
  <c r="AJ140" i="4" s="1"/>
  <c r="Q125" i="23"/>
  <c r="AA125" i="4" s="1"/>
  <c r="AV125" i="4" s="1"/>
  <c r="R125" i="23"/>
  <c r="AB125" i="4" s="1"/>
  <c r="AW125" i="4" s="1"/>
  <c r="S125" i="23"/>
  <c r="AC125" i="4" s="1"/>
  <c r="AX125" i="4" s="1"/>
  <c r="L125" i="23"/>
  <c r="V125" i="4" s="1"/>
  <c r="AQ125" i="4" s="1"/>
  <c r="H123" i="23"/>
  <c r="R123" i="4" s="1"/>
  <c r="AM123" i="4" s="1"/>
  <c r="K125" i="23"/>
  <c r="U125" i="4" s="1"/>
  <c r="AP125" i="4" s="1"/>
  <c r="G125" i="23"/>
  <c r="Q125" i="4" s="1"/>
  <c r="AL125" i="4" s="1"/>
  <c r="F135" i="23"/>
  <c r="P135" i="4" s="1"/>
  <c r="AK135" i="4" s="1"/>
  <c r="F133" i="23"/>
  <c r="P133" i="4" s="1"/>
  <c r="AK133" i="4" s="1"/>
  <c r="F137" i="23"/>
  <c r="P137" i="4" s="1"/>
  <c r="AK137" i="4" s="1"/>
  <c r="E127" i="23"/>
  <c r="O127" i="4" s="1"/>
  <c r="AJ127" i="4" s="1"/>
  <c r="E126" i="23"/>
  <c r="O126" i="4" s="1"/>
  <c r="AJ126" i="4" s="1"/>
  <c r="E138" i="23"/>
  <c r="O138" i="4" s="1"/>
  <c r="AJ138" i="4" s="1"/>
  <c r="M125" i="23"/>
  <c r="W125" i="4" s="1"/>
  <c r="AR125" i="4" s="1"/>
  <c r="M126" i="23"/>
  <c r="W126" i="4" s="1"/>
  <c r="AR126" i="4" s="1"/>
  <c r="F140" i="23"/>
  <c r="P140" i="4" s="1"/>
  <c r="AK140" i="4" s="1"/>
  <c r="F134" i="23"/>
  <c r="P134" i="4" s="1"/>
  <c r="AK134" i="4" s="1"/>
  <c r="F138" i="23"/>
  <c r="P138" i="4" s="1"/>
  <c r="AK138" i="4" s="1"/>
  <c r="E125" i="23"/>
  <c r="O125" i="4" s="1"/>
  <c r="AJ125" i="4" s="1"/>
  <c r="E131" i="23"/>
  <c r="O131" i="4" s="1"/>
  <c r="AJ131" i="4" s="1"/>
  <c r="E128" i="23"/>
  <c r="O128" i="4" s="1"/>
  <c r="AJ128" i="4" s="1"/>
  <c r="S126" i="23"/>
  <c r="AC126" i="4" s="1"/>
  <c r="AX126" i="4" s="1"/>
  <c r="N126" i="23"/>
  <c r="X126" i="4" s="1"/>
  <c r="AS126" i="4" s="1"/>
  <c r="L126" i="23"/>
  <c r="V126" i="4" s="1"/>
  <c r="AQ126" i="4" s="1"/>
  <c r="J125" i="23"/>
  <c r="T125" i="4" s="1"/>
  <c r="AO125" i="4" s="1"/>
  <c r="H125" i="23"/>
  <c r="R125" i="4" s="1"/>
  <c r="AM125" i="4" s="1"/>
  <c r="J126" i="23"/>
  <c r="T126" i="4" s="1"/>
  <c r="AO126" i="4" s="1"/>
  <c r="I126" i="23"/>
  <c r="S126" i="4" s="1"/>
  <c r="AN126" i="4" s="1"/>
  <c r="H126" i="23"/>
  <c r="R126" i="4" s="1"/>
  <c r="AM126" i="4" s="1"/>
  <c r="F123" i="23"/>
  <c r="P123" i="4" s="1"/>
  <c r="AK123" i="4" s="1"/>
  <c r="M128" i="4"/>
  <c r="P123" i="23"/>
  <c r="Z123" i="4" s="1"/>
  <c r="AU123" i="4" s="1"/>
  <c r="E124" i="23"/>
  <c r="O124" i="4" s="1"/>
  <c r="AJ124" i="4" s="1"/>
  <c r="D138" i="23"/>
  <c r="N138" i="4" s="1"/>
  <c r="AI138" i="4" s="1"/>
  <c r="R123" i="23"/>
  <c r="AB123" i="4" s="1"/>
  <c r="AW123" i="4" s="1"/>
  <c r="U123" i="23"/>
  <c r="AE123" i="4" s="1"/>
  <c r="AZ123" i="4" s="1"/>
  <c r="O124" i="23"/>
  <c r="Y124" i="4" s="1"/>
  <c r="AT124" i="4" s="1"/>
  <c r="O123" i="23"/>
  <c r="Y123" i="4" s="1"/>
  <c r="AT123" i="4" s="1"/>
  <c r="H124" i="23"/>
  <c r="R124" i="4" s="1"/>
  <c r="AM124" i="4" s="1"/>
  <c r="E123" i="23"/>
  <c r="O123" i="4" s="1"/>
  <c r="AJ123" i="4" s="1"/>
  <c r="B124" i="23"/>
  <c r="L124" i="4" s="1"/>
  <c r="AG124" i="4" s="1"/>
  <c r="F126" i="23"/>
  <c r="P126" i="4" s="1"/>
  <c r="AK126" i="4" s="1"/>
  <c r="F128" i="23"/>
  <c r="P128" i="4" s="1"/>
  <c r="AK128" i="4" s="1"/>
  <c r="F141" i="23"/>
  <c r="P141" i="4" s="1"/>
  <c r="F131" i="23"/>
  <c r="P131" i="4" s="1"/>
  <c r="AK131" i="4" s="1"/>
  <c r="E135" i="23"/>
  <c r="O135" i="4" s="1"/>
  <c r="AJ135" i="4" s="1"/>
  <c r="E133" i="23"/>
  <c r="O133" i="4" s="1"/>
  <c r="AJ133" i="4" s="1"/>
  <c r="E130" i="23"/>
  <c r="O130" i="4" s="1"/>
  <c r="AJ130" i="4" s="1"/>
  <c r="E132" i="23"/>
  <c r="O132" i="4" s="1"/>
  <c r="AJ132" i="4" s="1"/>
  <c r="D126" i="23"/>
  <c r="N126" i="4" s="1"/>
  <c r="AI126" i="4" s="1"/>
  <c r="D139" i="23"/>
  <c r="N139" i="4" s="1"/>
  <c r="AI139" i="4" s="1"/>
  <c r="D136" i="23"/>
  <c r="N136" i="4" s="1"/>
  <c r="AI136" i="4" s="1"/>
  <c r="D133" i="23"/>
  <c r="N133" i="4" s="1"/>
  <c r="AI133" i="4" s="1"/>
  <c r="Q126" i="23"/>
  <c r="AA126" i="4" s="1"/>
  <c r="AV126" i="4" s="1"/>
  <c r="R124" i="23"/>
  <c r="AB124" i="4" s="1"/>
  <c r="AW124" i="4" s="1"/>
  <c r="T125" i="23"/>
  <c r="AD125" i="4" s="1"/>
  <c r="AY125" i="4" s="1"/>
  <c r="T124" i="23"/>
  <c r="AD124" i="4" s="1"/>
  <c r="AY124" i="4" s="1"/>
  <c r="U124" i="23"/>
  <c r="AE124" i="4" s="1"/>
  <c r="AZ124" i="4" s="1"/>
  <c r="S124" i="23"/>
  <c r="AC124" i="4" s="1"/>
  <c r="AX124" i="4" s="1"/>
  <c r="P125" i="23"/>
  <c r="Z125" i="4" s="1"/>
  <c r="AU125" i="4" s="1"/>
  <c r="P126" i="23"/>
  <c r="Z126" i="4" s="1"/>
  <c r="AU126" i="4" s="1"/>
  <c r="O126" i="23"/>
  <c r="Y126" i="4" s="1"/>
  <c r="AT126" i="4" s="1"/>
  <c r="M124" i="23"/>
  <c r="W124" i="4" s="1"/>
  <c r="AR124" i="4" s="1"/>
  <c r="M123" i="23"/>
  <c r="W123" i="4" s="1"/>
  <c r="AR123" i="4" s="1"/>
  <c r="L123" i="23"/>
  <c r="V123" i="4" s="1"/>
  <c r="AQ123" i="4" s="1"/>
  <c r="K124" i="23"/>
  <c r="U124" i="4" s="1"/>
  <c r="AP124" i="4" s="1"/>
  <c r="K123" i="23"/>
  <c r="U123" i="4" s="1"/>
  <c r="AP123" i="4" s="1"/>
  <c r="J123" i="23"/>
  <c r="T123" i="4" s="1"/>
  <c r="I123" i="23"/>
  <c r="S123" i="4" s="1"/>
  <c r="AN123" i="4" s="1"/>
  <c r="G123" i="23"/>
  <c r="Q123" i="4" s="1"/>
  <c r="AL123" i="4" s="1"/>
  <c r="D122" i="23"/>
  <c r="N122" i="4" s="1"/>
  <c r="AI122" i="4" s="1"/>
  <c r="D134" i="23"/>
  <c r="N134" i="4" s="1"/>
  <c r="AI134" i="4" s="1"/>
  <c r="D131" i="23"/>
  <c r="N131" i="4" s="1"/>
  <c r="AI131" i="4" s="1"/>
  <c r="D128" i="23"/>
  <c r="N128" i="4" s="1"/>
  <c r="AI128" i="4" s="1"/>
  <c r="D125" i="23"/>
  <c r="N125" i="4" s="1"/>
  <c r="AI125" i="4" s="1"/>
  <c r="D141" i="23"/>
  <c r="N141" i="4" s="1"/>
  <c r="N124" i="23"/>
  <c r="X124" i="4" s="1"/>
  <c r="AS124" i="4" s="1"/>
  <c r="N123" i="23"/>
  <c r="X123" i="4" s="1"/>
  <c r="AS123" i="4" s="1"/>
  <c r="I124" i="23"/>
  <c r="S124" i="4" s="1"/>
  <c r="AN124" i="4" s="1"/>
  <c r="D135" i="23"/>
  <c r="N135" i="4" s="1"/>
  <c r="AI135" i="4" s="1"/>
  <c r="D132" i="23"/>
  <c r="N132" i="4" s="1"/>
  <c r="AI132" i="4" s="1"/>
  <c r="B134" i="23"/>
  <c r="L134" i="4" s="1"/>
  <c r="AG134" i="4" s="1"/>
  <c r="P122" i="23"/>
  <c r="Z122" i="4" s="1"/>
  <c r="AU122" i="4" s="1"/>
  <c r="M122" i="23"/>
  <c r="W122" i="4" s="1"/>
  <c r="AR122" i="4" s="1"/>
  <c r="N122" i="23"/>
  <c r="X122" i="4" s="1"/>
  <c r="AS122" i="4" s="1"/>
  <c r="H122" i="23"/>
  <c r="R122" i="4" s="1"/>
  <c r="AM122" i="4" s="1"/>
  <c r="E122" i="23"/>
  <c r="O122" i="4" s="1"/>
  <c r="AJ122" i="4" s="1"/>
  <c r="B130" i="23"/>
  <c r="L130" i="4" s="1"/>
  <c r="AG130" i="4" s="1"/>
  <c r="B129" i="23"/>
  <c r="L129" i="4" s="1"/>
  <c r="AG129" i="4" s="1"/>
  <c r="B136" i="23"/>
  <c r="L136" i="4" s="1"/>
  <c r="AG136" i="4" s="1"/>
  <c r="B126" i="23"/>
  <c r="L126" i="4" s="1"/>
  <c r="AG126" i="4" s="1"/>
  <c r="B135" i="23"/>
  <c r="L135" i="4" s="1"/>
  <c r="AG135" i="4" s="1"/>
  <c r="B141" i="23"/>
  <c r="L141" i="4" s="1"/>
  <c r="AG141" i="4" s="1"/>
  <c r="Q122" i="23"/>
  <c r="AA122" i="4" s="1"/>
  <c r="AV122" i="4" s="1"/>
  <c r="R122" i="23"/>
  <c r="AB122" i="4" s="1"/>
  <c r="AW122" i="4" s="1"/>
  <c r="T122" i="23"/>
  <c r="AD122" i="4" s="1"/>
  <c r="AY122" i="4" s="1"/>
  <c r="U122" i="23"/>
  <c r="AE122" i="4" s="1"/>
  <c r="AZ122" i="4" s="1"/>
  <c r="O122" i="23"/>
  <c r="Y122" i="4" s="1"/>
  <c r="AT122" i="4" s="1"/>
  <c r="G122" i="23"/>
  <c r="Q122" i="4" s="1"/>
  <c r="AL122" i="4" s="1"/>
  <c r="F122" i="23"/>
  <c r="P122" i="4" s="1"/>
  <c r="AK122" i="4" s="1"/>
  <c r="B122" i="23"/>
  <c r="L122" i="4" s="1"/>
  <c r="AG122" i="4" s="1"/>
  <c r="B131" i="23"/>
  <c r="L131" i="4" s="1"/>
  <c r="AG131" i="4" s="1"/>
  <c r="B137" i="23"/>
  <c r="L137" i="4" s="1"/>
  <c r="AG137" i="4" s="1"/>
  <c r="B125" i="23"/>
  <c r="L125" i="4" s="1"/>
  <c r="AG125" i="4" s="1"/>
  <c r="B139" i="23"/>
  <c r="L139" i="4" s="1"/>
  <c r="AG139" i="4" s="1"/>
  <c r="B123" i="23"/>
  <c r="L123" i="4" s="1"/>
  <c r="AG123" i="4" s="1"/>
  <c r="B140" i="23"/>
  <c r="L140" i="4" s="1"/>
  <c r="AG140" i="4" s="1"/>
  <c r="B128" i="23"/>
  <c r="L128" i="4" s="1"/>
  <c r="AG128" i="4" s="1"/>
  <c r="S122" i="23"/>
  <c r="AC122" i="4" s="1"/>
  <c r="AX122" i="4" s="1"/>
  <c r="L122" i="23"/>
  <c r="V122" i="4" s="1"/>
  <c r="AQ122" i="4" s="1"/>
  <c r="I122" i="23"/>
  <c r="S122" i="4" s="1"/>
  <c r="AN122" i="4" s="1"/>
  <c r="AA141" i="4"/>
  <c r="AZ195" i="4"/>
  <c r="AJ195" i="4"/>
  <c r="AI195" i="4"/>
  <c r="AH195" i="4"/>
  <c r="AV195" i="4"/>
  <c r="AY195" i="4"/>
  <c r="AS195" i="4"/>
  <c r="AG195" i="4"/>
  <c r="AR195" i="4"/>
  <c r="AU195" i="4"/>
  <c r="AO195" i="4"/>
  <c r="AW195" i="4"/>
  <c r="AN195" i="4"/>
  <c r="AQ195" i="4"/>
  <c r="AT195" i="4"/>
  <c r="AM195" i="4"/>
  <c r="AX195" i="4"/>
  <c r="AP195" i="4"/>
  <c r="AK195" i="4"/>
  <c r="G135" i="4"/>
  <c r="H135" i="4" s="1"/>
  <c r="BT196" i="4" s="1"/>
  <c r="G131" i="4"/>
  <c r="H131" i="4" s="1"/>
  <c r="BP196" i="4" s="1"/>
  <c r="G127" i="4"/>
  <c r="H127" i="4" s="1"/>
  <c r="BL196" i="4" s="1"/>
  <c r="G123" i="4"/>
  <c r="H123" i="4" s="1"/>
  <c r="BH196" i="4" s="1"/>
  <c r="G138" i="4"/>
  <c r="H138" i="4" s="1"/>
  <c r="BW196" i="4" s="1"/>
  <c r="G130" i="4"/>
  <c r="H130" i="4" s="1"/>
  <c r="BO196" i="4" s="1"/>
  <c r="G126" i="4"/>
  <c r="H126" i="4" s="1"/>
  <c r="BK196" i="4" s="1"/>
  <c r="G134" i="4"/>
  <c r="H134" i="4" s="1"/>
  <c r="BS196" i="4" s="1"/>
  <c r="G137" i="4"/>
  <c r="H137" i="4" s="1"/>
  <c r="BV196" i="4" s="1"/>
  <c r="G133" i="4"/>
  <c r="H133" i="4" s="1"/>
  <c r="BR196" i="4" s="1"/>
  <c r="G129" i="4"/>
  <c r="H129" i="4" s="1"/>
  <c r="BN196" i="4" s="1"/>
  <c r="G125" i="4"/>
  <c r="H125" i="4" s="1"/>
  <c r="BJ196" i="4" s="1"/>
  <c r="G136" i="4"/>
  <c r="H136" i="4" s="1"/>
  <c r="BU196" i="4" s="1"/>
  <c r="G132" i="4"/>
  <c r="H132" i="4" s="1"/>
  <c r="BQ196" i="4" s="1"/>
  <c r="G128" i="4"/>
  <c r="H128" i="4" s="1"/>
  <c r="BM196" i="4" s="1"/>
  <c r="G124" i="4"/>
  <c r="H124" i="4" s="1"/>
  <c r="BI196" i="4" s="1"/>
  <c r="G141" i="4"/>
  <c r="H141" i="4" s="1"/>
  <c r="BZ196" i="4" s="1"/>
  <c r="G139" i="4"/>
  <c r="H139" i="4" s="1"/>
  <c r="BX196" i="4" s="1"/>
  <c r="G142" i="4"/>
  <c r="H142" i="4" s="1"/>
  <c r="CA196" i="4" s="1"/>
  <c r="G140" i="4"/>
  <c r="H140" i="4" s="1"/>
  <c r="BY196" i="4" s="1"/>
  <c r="L20" i="25" l="1"/>
  <c r="C119" i="25" s="1"/>
  <c r="L20" i="14"/>
  <c r="AO137" i="4"/>
  <c r="AO128" i="4"/>
  <c r="AV130" i="4"/>
  <c r="AO130" i="4"/>
  <c r="AO135" i="4"/>
  <c r="AV128" i="4"/>
  <c r="AH135" i="4"/>
  <c r="AH128" i="4"/>
  <c r="AH137" i="4"/>
  <c r="AH130" i="4"/>
  <c r="AH123" i="4"/>
  <c r="AO123" i="4"/>
  <c r="AV123" i="4"/>
  <c r="BA195" i="4"/>
  <c r="CB196" i="4"/>
  <c r="BD134" i="4"/>
  <c r="BC134" i="4"/>
  <c r="BD127" i="4"/>
  <c r="BC127" i="4"/>
  <c r="BC124" i="4"/>
  <c r="BD124" i="4"/>
  <c r="BC136" i="4"/>
  <c r="BD136" i="4"/>
  <c r="BD126" i="4"/>
  <c r="BC126" i="4"/>
  <c r="BC133" i="4"/>
  <c r="BD133" i="4"/>
  <c r="BC132" i="4"/>
  <c r="BD132" i="4"/>
  <c r="BC129" i="4"/>
  <c r="BD129" i="4"/>
  <c r="BD131" i="4"/>
  <c r="BC131" i="4"/>
  <c r="BC125" i="4"/>
  <c r="BD125" i="4"/>
  <c r="BC122" i="4"/>
  <c r="BD122" i="4"/>
  <c r="BA125" i="4"/>
  <c r="BB125" i="4" s="1"/>
  <c r="AG151" i="4" s="1"/>
  <c r="BA122" i="4"/>
  <c r="BB122" i="4" s="1"/>
  <c r="AN148" i="4" s="1"/>
  <c r="BA131" i="4"/>
  <c r="BB131" i="4" s="1"/>
  <c r="AO157" i="4" s="1"/>
  <c r="BA129" i="4"/>
  <c r="BB129" i="4" s="1"/>
  <c r="AI155" i="4" s="1"/>
  <c r="BA134" i="4"/>
  <c r="BB134" i="4" s="1"/>
  <c r="AX160" i="4" s="1"/>
  <c r="BA124" i="4"/>
  <c r="BB124" i="4" s="1"/>
  <c r="AZ150" i="4" s="1"/>
  <c r="BA136" i="4"/>
  <c r="BB136" i="4" s="1"/>
  <c r="AZ162" i="4" s="1"/>
  <c r="BA133" i="4"/>
  <c r="BB133" i="4" s="1"/>
  <c r="AU159" i="4" s="1"/>
  <c r="BA127" i="4"/>
  <c r="BB127" i="4" s="1"/>
  <c r="AN153" i="4" s="1"/>
  <c r="BA126" i="4"/>
  <c r="BB126" i="4" s="1"/>
  <c r="AS152" i="4" s="1"/>
  <c r="BA132" i="4"/>
  <c r="BB132" i="4" s="1"/>
  <c r="AI158" i="4" s="1"/>
  <c r="AR141" i="4"/>
  <c r="AZ139" i="4"/>
  <c r="BD139" i="4" s="1"/>
  <c r="AX141" i="4"/>
  <c r="AT141" i="4"/>
  <c r="AI141" i="4"/>
  <c r="AV141" i="4"/>
  <c r="AU141" i="4"/>
  <c r="AO141" i="4"/>
  <c r="AP141" i="4"/>
  <c r="AZ138" i="4"/>
  <c r="BA138" i="4" s="1"/>
  <c r="BB138" i="4" s="1"/>
  <c r="AK164" i="4" s="1"/>
  <c r="AW141" i="4"/>
  <c r="AH141" i="4"/>
  <c r="AK141" i="4"/>
  <c r="AY141" i="4"/>
  <c r="AZ140" i="4"/>
  <c r="BC140" i="4" s="1"/>
  <c r="AQ141" i="4"/>
  <c r="AS141" i="4"/>
  <c r="AL141" i="4"/>
  <c r="AN141" i="4"/>
  <c r="AJ141" i="4"/>
  <c r="AM141" i="4"/>
  <c r="BI197" i="4" l="1"/>
  <c r="BM197" i="4"/>
  <c r="BQ197" i="4"/>
  <c r="BU197" i="4"/>
  <c r="BY197" i="4"/>
  <c r="BO197" i="4"/>
  <c r="BW197" i="4"/>
  <c r="BP197" i="4"/>
  <c r="BT197" i="4"/>
  <c r="BH197" i="4"/>
  <c r="BJ197" i="4"/>
  <c r="BN197" i="4"/>
  <c r="BR197" i="4"/>
  <c r="BV197" i="4"/>
  <c r="BZ197" i="4"/>
  <c r="BK197" i="4"/>
  <c r="CA197" i="4"/>
  <c r="BL197" i="4"/>
  <c r="BX197" i="4"/>
  <c r="BS197" i="4"/>
  <c r="BA137" i="4"/>
  <c r="BB137" i="4" s="1"/>
  <c r="AP163" i="4" s="1"/>
  <c r="BA135" i="4"/>
  <c r="BB135" i="4" s="1"/>
  <c r="AZ161" i="4" s="1"/>
  <c r="BC135" i="4"/>
  <c r="BD137" i="4"/>
  <c r="BC130" i="4"/>
  <c r="BD135" i="4"/>
  <c r="BC137" i="4"/>
  <c r="BC128" i="4"/>
  <c r="BD128" i="4"/>
  <c r="BA128" i="4"/>
  <c r="BB128" i="4" s="1"/>
  <c r="AH154" i="4" s="1"/>
  <c r="BC123" i="4"/>
  <c r="BA130" i="4"/>
  <c r="BB130" i="4" s="1"/>
  <c r="AV156" i="4" s="1"/>
  <c r="BD130" i="4"/>
  <c r="BD123" i="4"/>
  <c r="BA123" i="4"/>
  <c r="BB123" i="4" s="1"/>
  <c r="AR149" i="4" s="1"/>
  <c r="AT196" i="4"/>
  <c r="Q14" i="25" s="1"/>
  <c r="AP151" i="4"/>
  <c r="BE136" i="4"/>
  <c r="BE132" i="4"/>
  <c r="BE127" i="4"/>
  <c r="BC141" i="4"/>
  <c r="BE122" i="4"/>
  <c r="BD140" i="4"/>
  <c r="BE140" i="4" s="1"/>
  <c r="BE125" i="4"/>
  <c r="BE129" i="4"/>
  <c r="BE133" i="4"/>
  <c r="BD141" i="4"/>
  <c r="BE124" i="4"/>
  <c r="BD138" i="4"/>
  <c r="BC139" i="4"/>
  <c r="BE139" i="4" s="1"/>
  <c r="BC138" i="4"/>
  <c r="BE131" i="4"/>
  <c r="BE126" i="4"/>
  <c r="BE134" i="4"/>
  <c r="AV151" i="4"/>
  <c r="AY151" i="4"/>
  <c r="AZ151" i="4"/>
  <c r="AO151" i="4"/>
  <c r="AQ160" i="4"/>
  <c r="AR151" i="4"/>
  <c r="AQ151" i="4"/>
  <c r="AM151" i="4"/>
  <c r="AH151" i="4"/>
  <c r="AL151" i="4"/>
  <c r="AY148" i="4"/>
  <c r="AS151" i="4"/>
  <c r="AT151" i="4"/>
  <c r="AU151" i="4"/>
  <c r="AK160" i="4"/>
  <c r="AV160" i="4"/>
  <c r="AG160" i="4"/>
  <c r="AX151" i="4"/>
  <c r="AI151" i="4"/>
  <c r="AW151" i="4"/>
  <c r="AK151" i="4"/>
  <c r="AN151" i="4"/>
  <c r="AP153" i="4"/>
  <c r="AY150" i="4"/>
  <c r="AV157" i="4"/>
  <c r="AR148" i="4"/>
  <c r="AL148" i="4"/>
  <c r="AO150" i="4"/>
  <c r="AO148" i="4"/>
  <c r="AZ148" i="4"/>
  <c r="AQ148" i="4"/>
  <c r="AG158" i="4"/>
  <c r="AX148" i="4"/>
  <c r="AH148" i="4"/>
  <c r="AJ155" i="4"/>
  <c r="AV148" i="4"/>
  <c r="AM148" i="4"/>
  <c r="AJ148" i="4"/>
  <c r="AS148" i="4"/>
  <c r="AU148" i="4"/>
  <c r="AM153" i="4"/>
  <c r="AW148" i="4"/>
  <c r="AH158" i="4"/>
  <c r="AI148" i="4"/>
  <c r="AP159" i="4"/>
  <c r="AP150" i="4"/>
  <c r="AK148" i="4"/>
  <c r="AT148" i="4"/>
  <c r="AP148" i="4"/>
  <c r="AZ155" i="4"/>
  <c r="AZ158" i="4"/>
  <c r="AT159" i="4"/>
  <c r="AY155" i="4"/>
  <c r="AW158" i="4"/>
  <c r="AQ157" i="4"/>
  <c r="AS159" i="4"/>
  <c r="AG155" i="4"/>
  <c r="AV155" i="4"/>
  <c r="AW155" i="4"/>
  <c r="AN158" i="4"/>
  <c r="AT158" i="4"/>
  <c r="AI159" i="4"/>
  <c r="AK158" i="4"/>
  <c r="AV158" i="4"/>
  <c r="AS158" i="4"/>
  <c r="AM159" i="4"/>
  <c r="AX159" i="4"/>
  <c r="AL159" i="4"/>
  <c r="AJ159" i="4"/>
  <c r="AQ159" i="4"/>
  <c r="AK159" i="4"/>
  <c r="AP158" i="4"/>
  <c r="AK155" i="4"/>
  <c r="AT155" i="4"/>
  <c r="AH155" i="4"/>
  <c r="AL155" i="4"/>
  <c r="AQ155" i="4"/>
  <c r="AY157" i="4"/>
  <c r="AY159" i="4"/>
  <c r="AM158" i="4"/>
  <c r="AX158" i="4"/>
  <c r="AY158" i="4"/>
  <c r="AJ157" i="4"/>
  <c r="AW157" i="4"/>
  <c r="AZ159" i="4"/>
  <c r="AN159" i="4"/>
  <c r="AV159" i="4"/>
  <c r="AL158" i="4"/>
  <c r="AH162" i="4"/>
  <c r="AU155" i="4"/>
  <c r="AP155" i="4"/>
  <c r="AR155" i="4"/>
  <c r="AO158" i="4"/>
  <c r="AO159" i="4"/>
  <c r="AG159" i="4"/>
  <c r="AJ158" i="4"/>
  <c r="AR158" i="4"/>
  <c r="AW159" i="4"/>
  <c r="AM157" i="4"/>
  <c r="AH159" i="4"/>
  <c r="AU158" i="4"/>
  <c r="AO155" i="4"/>
  <c r="AX155" i="4"/>
  <c r="AZ160" i="4"/>
  <c r="AJ160" i="4"/>
  <c r="AL160" i="4"/>
  <c r="AY160" i="4"/>
  <c r="AM160" i="4"/>
  <c r="AI160" i="4"/>
  <c r="AU160" i="4"/>
  <c r="AP160" i="4"/>
  <c r="AO160" i="4"/>
  <c r="AT160" i="4"/>
  <c r="AR160" i="4"/>
  <c r="AN160" i="4"/>
  <c r="AW160" i="4"/>
  <c r="AH160" i="4"/>
  <c r="AM155" i="4"/>
  <c r="AU153" i="4"/>
  <c r="AW153" i="4"/>
  <c r="AG150" i="4"/>
  <c r="AM150" i="4"/>
  <c r="AQ153" i="4"/>
  <c r="AI153" i="4"/>
  <c r="AN150" i="4"/>
  <c r="AV150" i="4"/>
  <c r="AQ150" i="4"/>
  <c r="AL150" i="4"/>
  <c r="AX150" i="4"/>
  <c r="AX153" i="4"/>
  <c r="AS153" i="4"/>
  <c r="AJ150" i="4"/>
  <c r="AU150" i="4"/>
  <c r="AO153" i="4"/>
  <c r="AK153" i="4"/>
  <c r="AT150" i="4"/>
  <c r="AH150" i="4"/>
  <c r="AS150" i="4"/>
  <c r="AK150" i="4"/>
  <c r="AW150" i="4"/>
  <c r="AV153" i="4"/>
  <c r="AS155" i="4"/>
  <c r="AG152" i="4"/>
  <c r="AU157" i="4"/>
  <c r="AU152" i="4"/>
  <c r="AR157" i="4"/>
  <c r="AS157" i="4"/>
  <c r="AG157" i="4"/>
  <c r="AT157" i="4"/>
  <c r="AS162" i="4"/>
  <c r="AQ152" i="4"/>
  <c r="AN157" i="4"/>
  <c r="AJ152" i="4"/>
  <c r="AZ157" i="4"/>
  <c r="AI157" i="4"/>
  <c r="AX157" i="4"/>
  <c r="AH157" i="4"/>
  <c r="AG162" i="4"/>
  <c r="AZ153" i="4"/>
  <c r="AR152" i="4"/>
  <c r="AN152" i="4"/>
  <c r="AK157" i="4"/>
  <c r="AL157" i="4"/>
  <c r="AK162" i="4"/>
  <c r="AT152" i="4"/>
  <c r="AO152" i="4"/>
  <c r="AV152" i="4"/>
  <c r="AI152" i="4"/>
  <c r="AL152" i="4"/>
  <c r="AL162" i="4"/>
  <c r="AX162" i="4"/>
  <c r="AN162" i="4"/>
  <c r="AJ162" i="4"/>
  <c r="AW152" i="4"/>
  <c r="AY152" i="4"/>
  <c r="AH152" i="4"/>
  <c r="AX152" i="4"/>
  <c r="AM152" i="4"/>
  <c r="AR150" i="4"/>
  <c r="AY153" i="4"/>
  <c r="AR153" i="4"/>
  <c r="AH153" i="4"/>
  <c r="AQ162" i="4"/>
  <c r="AM162" i="4"/>
  <c r="AV162" i="4"/>
  <c r="AP162" i="4"/>
  <c r="AT162" i="4"/>
  <c r="AY162" i="4"/>
  <c r="AT153" i="4"/>
  <c r="AG153" i="4"/>
  <c r="AP152" i="4"/>
  <c r="AZ152" i="4"/>
  <c r="AJ153" i="4"/>
  <c r="AR162" i="4"/>
  <c r="AW162" i="4"/>
  <c r="AI162" i="4"/>
  <c r="AO162" i="4"/>
  <c r="AI164" i="4"/>
  <c r="AS164" i="4"/>
  <c r="AM164" i="4"/>
  <c r="AT164" i="4"/>
  <c r="AR164" i="4"/>
  <c r="AJ164" i="4"/>
  <c r="AQ164" i="4"/>
  <c r="AN164" i="4"/>
  <c r="AZ164" i="4"/>
  <c r="BA140" i="4"/>
  <c r="BB140" i="4" s="1"/>
  <c r="BA139" i="4"/>
  <c r="BB139" i="4" s="1"/>
  <c r="AL164" i="4"/>
  <c r="AY164" i="4"/>
  <c r="AV164" i="4"/>
  <c r="AG164" i="4"/>
  <c r="AX164" i="4"/>
  <c r="AU164" i="4"/>
  <c r="AH164" i="4"/>
  <c r="AP164" i="4"/>
  <c r="AO164" i="4"/>
  <c r="BA141" i="4"/>
  <c r="BB141" i="4" s="1"/>
  <c r="AG167" i="4" s="1"/>
  <c r="AH163" i="4" l="1"/>
  <c r="BE130" i="4"/>
  <c r="AK163" i="4"/>
  <c r="AS163" i="4"/>
  <c r="AJ154" i="4"/>
  <c r="AU163" i="4"/>
  <c r="AG163" i="4"/>
  <c r="AN163" i="4"/>
  <c r="AT163" i="4"/>
  <c r="AM163" i="4"/>
  <c r="AR163" i="4"/>
  <c r="AI163" i="4"/>
  <c r="AL163" i="4"/>
  <c r="AY163" i="4"/>
  <c r="AX163" i="4"/>
  <c r="AJ163" i="4"/>
  <c r="AZ163" i="4"/>
  <c r="AO163" i="4"/>
  <c r="AQ163" i="4"/>
  <c r="AW163" i="4"/>
  <c r="AP161" i="4"/>
  <c r="AG161" i="4"/>
  <c r="AO161" i="4"/>
  <c r="AU161" i="4"/>
  <c r="BE135" i="4"/>
  <c r="AV161" i="4"/>
  <c r="AL161" i="4"/>
  <c r="AW161" i="4"/>
  <c r="AM161" i="4"/>
  <c r="AK161" i="4"/>
  <c r="AQ161" i="4"/>
  <c r="AS161" i="4"/>
  <c r="AI161" i="4"/>
  <c r="AN161" i="4"/>
  <c r="AX161" i="4"/>
  <c r="AJ161" i="4"/>
  <c r="AR161" i="4"/>
  <c r="AH161" i="4"/>
  <c r="AY161" i="4"/>
  <c r="AY154" i="4"/>
  <c r="AO154" i="4"/>
  <c r="AP154" i="4"/>
  <c r="AZ154" i="4"/>
  <c r="AK154" i="4"/>
  <c r="AU154" i="4"/>
  <c r="AX154" i="4"/>
  <c r="AT154" i="4"/>
  <c r="AQ154" i="4"/>
  <c r="BE128" i="4"/>
  <c r="BE137" i="4"/>
  <c r="BE123" i="4"/>
  <c r="AW149" i="4"/>
  <c r="AL149" i="4"/>
  <c r="AV154" i="4"/>
  <c r="AN154" i="4"/>
  <c r="AG154" i="4"/>
  <c r="AR154" i="4"/>
  <c r="AI154" i="4"/>
  <c r="AL154" i="4"/>
  <c r="AW154" i="4"/>
  <c r="AS154" i="4"/>
  <c r="AQ149" i="4"/>
  <c r="AO149" i="4"/>
  <c r="AT149" i="4"/>
  <c r="AT156" i="4"/>
  <c r="AX149" i="4"/>
  <c r="AM149" i="4"/>
  <c r="AJ149" i="4"/>
  <c r="AS149" i="4"/>
  <c r="AI156" i="4"/>
  <c r="AU156" i="4"/>
  <c r="AG156" i="4"/>
  <c r="AM156" i="4"/>
  <c r="AU149" i="4"/>
  <c r="AG149" i="4"/>
  <c r="AY149" i="4"/>
  <c r="AK149" i="4"/>
  <c r="AP149" i="4"/>
  <c r="AI149" i="4"/>
  <c r="AN149" i="4"/>
  <c r="AP156" i="4"/>
  <c r="AS156" i="4"/>
  <c r="AH156" i="4"/>
  <c r="AR156" i="4"/>
  <c r="AV149" i="4"/>
  <c r="AZ149" i="4"/>
  <c r="AZ156" i="4"/>
  <c r="AQ156" i="4"/>
  <c r="AW156" i="4"/>
  <c r="AY156" i="4"/>
  <c r="AL156" i="4"/>
  <c r="AX156" i="4"/>
  <c r="AN156" i="4"/>
  <c r="AK156" i="4"/>
  <c r="AJ156" i="4"/>
  <c r="AL196" i="4"/>
  <c r="I14" i="25" s="1"/>
  <c r="AO196" i="4"/>
  <c r="L14" i="25" s="1"/>
  <c r="AV196" i="4"/>
  <c r="S14" i="25" s="1"/>
  <c r="AP196" i="4"/>
  <c r="M14" i="25" s="1"/>
  <c r="AM196" i="4"/>
  <c r="J14" i="25" s="1"/>
  <c r="AK196" i="4"/>
  <c r="H14" i="25" s="1"/>
  <c r="AR196" i="4"/>
  <c r="O14" i="25" s="1"/>
  <c r="AY196" i="4"/>
  <c r="V14" i="25" s="1"/>
  <c r="AI196" i="4"/>
  <c r="F14" i="25" s="1"/>
  <c r="AW196" i="4"/>
  <c r="T14" i="25" s="1"/>
  <c r="AX196" i="4"/>
  <c r="U14" i="25" s="1"/>
  <c r="AN196" i="4"/>
  <c r="K14" i="25" s="1"/>
  <c r="AU196" i="4"/>
  <c r="R14" i="25" s="1"/>
  <c r="AH196" i="4"/>
  <c r="E14" i="25" s="1"/>
  <c r="AS196" i="4"/>
  <c r="P14" i="25" s="1"/>
  <c r="AZ196" i="4"/>
  <c r="W14" i="25" s="1"/>
  <c r="AJ196" i="4"/>
  <c r="G14" i="25" s="1"/>
  <c r="AQ196" i="4"/>
  <c r="N14" i="25" s="1"/>
  <c r="CB197" i="4"/>
  <c r="H143" i="4"/>
  <c r="AG196" i="4"/>
  <c r="D14" i="25" s="1"/>
  <c r="BC151" i="4"/>
  <c r="BC148" i="4"/>
  <c r="BB148" i="4"/>
  <c r="BC160" i="4"/>
  <c r="BB160" i="4"/>
  <c r="BC152" i="4"/>
  <c r="BB152" i="4"/>
  <c r="BC155" i="4"/>
  <c r="BB155" i="4"/>
  <c r="BB151" i="4"/>
  <c r="BC164" i="4"/>
  <c r="BB164" i="4"/>
  <c r="BC153" i="4"/>
  <c r="BB153" i="4"/>
  <c r="BB162" i="4"/>
  <c r="BC162" i="4"/>
  <c r="BC150" i="4"/>
  <c r="BB150" i="4"/>
  <c r="BB158" i="4"/>
  <c r="BC158" i="4"/>
  <c r="BC157" i="4"/>
  <c r="BB157" i="4"/>
  <c r="BC159" i="4"/>
  <c r="BB159" i="4"/>
  <c r="BE141" i="4"/>
  <c r="BE138" i="4"/>
  <c r="BA151" i="4"/>
  <c r="BA158" i="4"/>
  <c r="BA159" i="4"/>
  <c r="BA148" i="4"/>
  <c r="BA153" i="4"/>
  <c r="BA157" i="4"/>
  <c r="BA155" i="4"/>
  <c r="BA160" i="4"/>
  <c r="BA150" i="4"/>
  <c r="BA162" i="4"/>
  <c r="BA152" i="4"/>
  <c r="AM167" i="4"/>
  <c r="BA164" i="4"/>
  <c r="AI167" i="4"/>
  <c r="AU167" i="4"/>
  <c r="AO167" i="4"/>
  <c r="AY167" i="4"/>
  <c r="AQ165" i="4"/>
  <c r="AV165" i="4"/>
  <c r="AI165" i="4"/>
  <c r="AG165" i="4"/>
  <c r="AU165" i="4"/>
  <c r="AW165" i="4"/>
  <c r="AP165" i="4"/>
  <c r="AN165" i="4"/>
  <c r="AK165" i="4"/>
  <c r="AO165" i="4"/>
  <c r="AY165" i="4"/>
  <c r="AR165" i="4"/>
  <c r="AT165" i="4"/>
  <c r="AJ165" i="4"/>
  <c r="AL165" i="4"/>
  <c r="AH165" i="4"/>
  <c r="AM165" i="4"/>
  <c r="AS165" i="4"/>
  <c r="AP167" i="4"/>
  <c r="AZ165" i="4"/>
  <c r="AL167" i="4"/>
  <c r="AW167" i="4"/>
  <c r="AH167" i="4"/>
  <c r="AK167" i="4"/>
  <c r="AP166" i="4"/>
  <c r="AH166" i="4"/>
  <c r="AM166" i="4"/>
  <c r="AG166" i="4"/>
  <c r="AW166" i="4"/>
  <c r="AT166" i="4"/>
  <c r="AK166" i="4"/>
  <c r="AS166" i="4"/>
  <c r="AR166" i="4"/>
  <c r="AX166" i="4"/>
  <c r="AJ166" i="4"/>
  <c r="AQ166" i="4"/>
  <c r="AL166" i="4"/>
  <c r="AN166" i="4"/>
  <c r="AI166" i="4"/>
  <c r="AO166" i="4"/>
  <c r="AU166" i="4"/>
  <c r="AV166" i="4"/>
  <c r="AV167" i="4"/>
  <c r="AZ166" i="4"/>
  <c r="AQ167" i="4"/>
  <c r="AR167" i="4"/>
  <c r="AS167" i="4"/>
  <c r="AX167" i="4"/>
  <c r="AN167" i="4"/>
  <c r="AT167" i="4"/>
  <c r="AJ167" i="4"/>
  <c r="B9" i="25" l="1"/>
  <c r="K10" i="25" s="1"/>
  <c r="O10" i="25"/>
  <c r="B5" i="25"/>
  <c r="W6" i="25" s="1"/>
  <c r="B11" i="25"/>
  <c r="B3" i="25"/>
  <c r="R4" i="25" s="1"/>
  <c r="X14" i="25"/>
  <c r="B7" i="25"/>
  <c r="Q8" i="25" s="1"/>
  <c r="F4" i="25"/>
  <c r="AW168" i="4"/>
  <c r="AZ168" i="4"/>
  <c r="AU168" i="4"/>
  <c r="AQ168" i="4"/>
  <c r="AT168" i="4"/>
  <c r="AX168" i="4"/>
  <c r="AV168" i="4"/>
  <c r="AK168" i="4"/>
  <c r="AS168" i="4"/>
  <c r="AR168" i="4"/>
  <c r="AL168" i="4"/>
  <c r="AP168" i="4"/>
  <c r="AM168" i="4"/>
  <c r="AY168" i="4"/>
  <c r="AJ168" i="4"/>
  <c r="AH168" i="4"/>
  <c r="AI168" i="4"/>
  <c r="AO168" i="4"/>
  <c r="AN168" i="4"/>
  <c r="AG168" i="4"/>
  <c r="BC163" i="4"/>
  <c r="BA163" i="4"/>
  <c r="BB163" i="4"/>
  <c r="BB161" i="4"/>
  <c r="BA161" i="4"/>
  <c r="BC161" i="4"/>
  <c r="BB154" i="4"/>
  <c r="BA154" i="4"/>
  <c r="BC154" i="4"/>
  <c r="BC156" i="4"/>
  <c r="BA149" i="4"/>
  <c r="BC149" i="4"/>
  <c r="BB156" i="4"/>
  <c r="BB149" i="4"/>
  <c r="BA156" i="4"/>
  <c r="BA196" i="4"/>
  <c r="BD151" i="4"/>
  <c r="BT151" i="4" s="1"/>
  <c r="BT177" i="4" s="1"/>
  <c r="BD160" i="4"/>
  <c r="BJ160" i="4" s="1"/>
  <c r="BJ186" i="4" s="1"/>
  <c r="BD153" i="4"/>
  <c r="CA153" i="4" s="1"/>
  <c r="CA179" i="4" s="1"/>
  <c r="BC167" i="4"/>
  <c r="BD159" i="4"/>
  <c r="BQ159" i="4" s="1"/>
  <c r="BQ185" i="4" s="1"/>
  <c r="BD158" i="4"/>
  <c r="BS158" i="4" s="1"/>
  <c r="BS184" i="4" s="1"/>
  <c r="BD150" i="4"/>
  <c r="BM150" i="4" s="1"/>
  <c r="BM176" i="4" s="1"/>
  <c r="BD164" i="4"/>
  <c r="BM164" i="4" s="1"/>
  <c r="BM190" i="4" s="1"/>
  <c r="BD155" i="4"/>
  <c r="BP155" i="4" s="1"/>
  <c r="BP181" i="4" s="1"/>
  <c r="BB167" i="4"/>
  <c r="BB166" i="4"/>
  <c r="BC166" i="4"/>
  <c r="BC165" i="4"/>
  <c r="BB165" i="4"/>
  <c r="BD152" i="4"/>
  <c r="BT152" i="4" s="1"/>
  <c r="BT178" i="4" s="1"/>
  <c r="BD157" i="4"/>
  <c r="BY157" i="4" s="1"/>
  <c r="BY183" i="4" s="1"/>
  <c r="BD162" i="4"/>
  <c r="BM162" i="4" s="1"/>
  <c r="BM188" i="4" s="1"/>
  <c r="BD148" i="4"/>
  <c r="BW148" i="4" s="1"/>
  <c r="BW174" i="4" s="1"/>
  <c r="BA167" i="4"/>
  <c r="BA166" i="4"/>
  <c r="BA165" i="4"/>
  <c r="I8" i="25" l="1"/>
  <c r="M10" i="25"/>
  <c r="H112" i="25" s="1"/>
  <c r="D4" i="25"/>
  <c r="B2" i="25"/>
  <c r="V4" i="25"/>
  <c r="L8" i="25"/>
  <c r="T4" i="25"/>
  <c r="U6" i="25"/>
  <c r="G112" i="25"/>
  <c r="C115" i="25"/>
  <c r="H116" i="25"/>
  <c r="E113" i="25"/>
  <c r="D114" i="25"/>
  <c r="C116" i="25"/>
  <c r="G116" i="25"/>
  <c r="H115" i="25"/>
  <c r="C113" i="25"/>
  <c r="I112" i="25"/>
  <c r="F113" i="25"/>
  <c r="E112" i="25"/>
  <c r="G115" i="25"/>
  <c r="F112" i="25"/>
  <c r="I114" i="25"/>
  <c r="G113" i="25"/>
  <c r="C114" i="25"/>
  <c r="H114" i="25"/>
  <c r="C112" i="25"/>
  <c r="G114" i="25"/>
  <c r="F116" i="25"/>
  <c r="D113" i="25"/>
  <c r="E116" i="25"/>
  <c r="F114" i="25"/>
  <c r="E114" i="25"/>
  <c r="D115" i="25"/>
  <c r="I115" i="25"/>
  <c r="H113" i="25"/>
  <c r="I116" i="25"/>
  <c r="D116" i="25"/>
  <c r="F115" i="25"/>
  <c r="X10" i="25"/>
  <c r="I113" i="25"/>
  <c r="D112" i="25"/>
  <c r="J4" i="25"/>
  <c r="G8" i="25"/>
  <c r="E6" i="25"/>
  <c r="P6" i="25"/>
  <c r="H6" i="25"/>
  <c r="N6" i="25"/>
  <c r="E115" i="25"/>
  <c r="BA168" i="4"/>
  <c r="AG169" i="4" s="1"/>
  <c r="AG170" i="4" s="1"/>
  <c r="BD163" i="4"/>
  <c r="CA163" i="4" s="1"/>
  <c r="CA189" i="4" s="1"/>
  <c r="BD161" i="4"/>
  <c r="CA161" i="4" s="1"/>
  <c r="CA187" i="4" s="1"/>
  <c r="BD154" i="4"/>
  <c r="BI154" i="4" s="1"/>
  <c r="BI180" i="4" s="1"/>
  <c r="BD156" i="4"/>
  <c r="BO156" i="4" s="1"/>
  <c r="BO182" i="4" s="1"/>
  <c r="BD149" i="4"/>
  <c r="BL149" i="4" s="1"/>
  <c r="BL175" i="4" s="1"/>
  <c r="BJ151" i="4"/>
  <c r="BJ177" i="4" s="1"/>
  <c r="BH151" i="4"/>
  <c r="BH177" i="4" s="1"/>
  <c r="CA151" i="4"/>
  <c r="CA177" i="4" s="1"/>
  <c r="BN160" i="4"/>
  <c r="BN186" i="4" s="1"/>
  <c r="BU151" i="4"/>
  <c r="BU177" i="4" s="1"/>
  <c r="BN151" i="4"/>
  <c r="BN177" i="4" s="1"/>
  <c r="BZ150" i="4"/>
  <c r="BZ176" i="4" s="1"/>
  <c r="BM151" i="4"/>
  <c r="BM177" i="4" s="1"/>
  <c r="BZ151" i="4"/>
  <c r="BZ177" i="4" s="1"/>
  <c r="BX151" i="4"/>
  <c r="BX177" i="4" s="1"/>
  <c r="BP151" i="4"/>
  <c r="BP177" i="4" s="1"/>
  <c r="BI151" i="4"/>
  <c r="BI177" i="4" s="1"/>
  <c r="BO151" i="4"/>
  <c r="BO177" i="4" s="1"/>
  <c r="BL151" i="4"/>
  <c r="BL177" i="4" s="1"/>
  <c r="BV151" i="4"/>
  <c r="BV177" i="4" s="1"/>
  <c r="BZ164" i="4"/>
  <c r="BZ190" i="4" s="1"/>
  <c r="BL150" i="4"/>
  <c r="BL176" i="4" s="1"/>
  <c r="BI159" i="4"/>
  <c r="BI185" i="4" s="1"/>
  <c r="CA150" i="4"/>
  <c r="CA176" i="4" s="1"/>
  <c r="BI160" i="4"/>
  <c r="BI186" i="4" s="1"/>
  <c r="BU160" i="4"/>
  <c r="BU186" i="4" s="1"/>
  <c r="BZ160" i="4"/>
  <c r="BZ186" i="4" s="1"/>
  <c r="BJ153" i="4"/>
  <c r="BJ179" i="4" s="1"/>
  <c r="BX160" i="4"/>
  <c r="BX186" i="4" s="1"/>
  <c r="BQ160" i="4"/>
  <c r="BQ186" i="4" s="1"/>
  <c r="BH150" i="4"/>
  <c r="BH176" i="4" s="1"/>
  <c r="BL160" i="4"/>
  <c r="BL186" i="4" s="1"/>
  <c r="BM160" i="4"/>
  <c r="BM186" i="4" s="1"/>
  <c r="BS160" i="4"/>
  <c r="BS186" i="4" s="1"/>
  <c r="BY160" i="4"/>
  <c r="BY186" i="4" s="1"/>
  <c r="BP160" i="4"/>
  <c r="BP186" i="4" s="1"/>
  <c r="BX150" i="4"/>
  <c r="BX176" i="4" s="1"/>
  <c r="BW150" i="4"/>
  <c r="BW176" i="4" s="1"/>
  <c r="BQ164" i="4"/>
  <c r="BQ190" i="4" s="1"/>
  <c r="BT150" i="4"/>
  <c r="BT176" i="4" s="1"/>
  <c r="BW160" i="4"/>
  <c r="BW186" i="4" s="1"/>
  <c r="BQ151" i="4"/>
  <c r="BQ177" i="4" s="1"/>
  <c r="BS151" i="4"/>
  <c r="BS177" i="4" s="1"/>
  <c r="BW151" i="4"/>
  <c r="BW177" i="4" s="1"/>
  <c r="BY151" i="4"/>
  <c r="BY177" i="4" s="1"/>
  <c r="BR151" i="4"/>
  <c r="BR177" i="4" s="1"/>
  <c r="BU150" i="4"/>
  <c r="BU176" i="4" s="1"/>
  <c r="BY153" i="4"/>
  <c r="BY179" i="4" s="1"/>
  <c r="BS150" i="4"/>
  <c r="BS176" i="4" s="1"/>
  <c r="BY150" i="4"/>
  <c r="BY176" i="4" s="1"/>
  <c r="BR150" i="4"/>
  <c r="BR176" i="4" s="1"/>
  <c r="BH153" i="4"/>
  <c r="BH179" i="4" s="1"/>
  <c r="BN164" i="4"/>
  <c r="BN190" i="4" s="1"/>
  <c r="BO150" i="4"/>
  <c r="BO176" i="4" s="1"/>
  <c r="BN150" i="4"/>
  <c r="BN176" i="4" s="1"/>
  <c r="BQ150" i="4"/>
  <c r="BQ176" i="4" s="1"/>
  <c r="BK150" i="4"/>
  <c r="BK176" i="4" s="1"/>
  <c r="BO159" i="4"/>
  <c r="BO185" i="4" s="1"/>
  <c r="BI155" i="4"/>
  <c r="BI181" i="4" s="1"/>
  <c r="BX159" i="4"/>
  <c r="BX185" i="4" s="1"/>
  <c r="BT153" i="4"/>
  <c r="BT179" i="4" s="1"/>
  <c r="BK155" i="4"/>
  <c r="BK181" i="4" s="1"/>
  <c r="BK159" i="4"/>
  <c r="BK185" i="4" s="1"/>
  <c r="BW159" i="4"/>
  <c r="BW185" i="4" s="1"/>
  <c r="BR159" i="4"/>
  <c r="BR185" i="4" s="1"/>
  <c r="BS153" i="4"/>
  <c r="BS179" i="4" s="1"/>
  <c r="BK153" i="4"/>
  <c r="BK179" i="4" s="1"/>
  <c r="BU162" i="4"/>
  <c r="BU188" i="4" s="1"/>
  <c r="BS155" i="4"/>
  <c r="BS181" i="4" s="1"/>
  <c r="BX153" i="4"/>
  <c r="BX179" i="4" s="1"/>
  <c r="BI153" i="4"/>
  <c r="BI179" i="4" s="1"/>
  <c r="BQ153" i="4"/>
  <c r="BQ179" i="4" s="1"/>
  <c r="BL153" i="4"/>
  <c r="BL179" i="4" s="1"/>
  <c r="BD167" i="4"/>
  <c r="BQ167" i="4" s="1"/>
  <c r="BQ193" i="4" s="1"/>
  <c r="BY162" i="4"/>
  <c r="BY188" i="4" s="1"/>
  <c r="BN153" i="4"/>
  <c r="BN179" i="4" s="1"/>
  <c r="BS162" i="4"/>
  <c r="BS188" i="4" s="1"/>
  <c r="BM159" i="4"/>
  <c r="BM185" i="4" s="1"/>
  <c r="BU164" i="4"/>
  <c r="BU190" i="4" s="1"/>
  <c r="BV159" i="4"/>
  <c r="BV185" i="4" s="1"/>
  <c r="BP153" i="4"/>
  <c r="BP179" i="4" s="1"/>
  <c r="BL159" i="4"/>
  <c r="BL185" i="4" s="1"/>
  <c r="BO153" i="4"/>
  <c r="BO179" i="4" s="1"/>
  <c r="BH160" i="4"/>
  <c r="BH186" i="4" s="1"/>
  <c r="BK160" i="4"/>
  <c r="BK186" i="4" s="1"/>
  <c r="CA160" i="4"/>
  <c r="CA186" i="4" s="1"/>
  <c r="BZ153" i="4"/>
  <c r="BZ179" i="4" s="1"/>
  <c r="BW153" i="4"/>
  <c r="BW179" i="4" s="1"/>
  <c r="CA159" i="4"/>
  <c r="CA185" i="4" s="1"/>
  <c r="BO160" i="4"/>
  <c r="BO186" i="4" s="1"/>
  <c r="BL162" i="4"/>
  <c r="BL188" i="4" s="1"/>
  <c r="BR162" i="4"/>
  <c r="BR188" i="4" s="1"/>
  <c r="BJ155" i="4"/>
  <c r="BJ181" i="4" s="1"/>
  <c r="BO157" i="4"/>
  <c r="BO183" i="4" s="1"/>
  <c r="BV155" i="4"/>
  <c r="BV181" i="4" s="1"/>
  <c r="BI150" i="4"/>
  <c r="BI176" i="4" s="1"/>
  <c r="BR153" i="4"/>
  <c r="BR179" i="4" s="1"/>
  <c r="BV153" i="4"/>
  <c r="BV179" i="4" s="1"/>
  <c r="BQ155" i="4"/>
  <c r="BQ181" i="4" s="1"/>
  <c r="BH155" i="4"/>
  <c r="BH181" i="4" s="1"/>
  <c r="BU155" i="4"/>
  <c r="BU181" i="4" s="1"/>
  <c r="BR155" i="4"/>
  <c r="BR181" i="4" s="1"/>
  <c r="BZ159" i="4"/>
  <c r="BZ185" i="4" s="1"/>
  <c r="BW155" i="4"/>
  <c r="BW181" i="4" s="1"/>
  <c r="BR160" i="4"/>
  <c r="BR186" i="4" s="1"/>
  <c r="BV160" i="4"/>
  <c r="BV186" i="4" s="1"/>
  <c r="CA155" i="4"/>
  <c r="CA181" i="4" s="1"/>
  <c r="BO162" i="4"/>
  <c r="BO188" i="4" s="1"/>
  <c r="BW162" i="4"/>
  <c r="BW188" i="4" s="1"/>
  <c r="BX155" i="4"/>
  <c r="BX181" i="4" s="1"/>
  <c r="BI157" i="4"/>
  <c r="BI183" i="4" s="1"/>
  <c r="BP159" i="4"/>
  <c r="BP185" i="4" s="1"/>
  <c r="BV150" i="4"/>
  <c r="BV176" i="4" s="1"/>
  <c r="BU153" i="4"/>
  <c r="BU179" i="4" s="1"/>
  <c r="BN152" i="4"/>
  <c r="BN178" i="4" s="1"/>
  <c r="BL158" i="4"/>
  <c r="BL184" i="4" s="1"/>
  <c r="BM158" i="4"/>
  <c r="BM184" i="4" s="1"/>
  <c r="BO164" i="4"/>
  <c r="BO190" i="4" s="1"/>
  <c r="BY152" i="4"/>
  <c r="BY178" i="4" s="1"/>
  <c r="BN158" i="4"/>
  <c r="BN184" i="4" s="1"/>
  <c r="BM157" i="4"/>
  <c r="BM183" i="4" s="1"/>
  <c r="BJ164" i="4"/>
  <c r="BJ190" i="4" s="1"/>
  <c r="BI158" i="4"/>
  <c r="BI184" i="4" s="1"/>
  <c r="BU158" i="4"/>
  <c r="BU184" i="4" s="1"/>
  <c r="BN159" i="4"/>
  <c r="BN185" i="4" s="1"/>
  <c r="BN148" i="4"/>
  <c r="BN174" i="4" s="1"/>
  <c r="BO152" i="4"/>
  <c r="BO178" i="4" s="1"/>
  <c r="BH152" i="4"/>
  <c r="BH178" i="4" s="1"/>
  <c r="BV148" i="4"/>
  <c r="BV174" i="4" s="1"/>
  <c r="BT148" i="4"/>
  <c r="BT174" i="4" s="1"/>
  <c r="CA152" i="4"/>
  <c r="CA178" i="4" s="1"/>
  <c r="BP152" i="4"/>
  <c r="BP178" i="4" s="1"/>
  <c r="CA158" i="4"/>
  <c r="CA184" i="4" s="1"/>
  <c r="BH164" i="4"/>
  <c r="BH190" i="4" s="1"/>
  <c r="BS164" i="4"/>
  <c r="BS190" i="4" s="1"/>
  <c r="BI152" i="4"/>
  <c r="BI178" i="4" s="1"/>
  <c r="BY158" i="4"/>
  <c r="BY184" i="4" s="1"/>
  <c r="BK164" i="4"/>
  <c r="BK190" i="4" s="1"/>
  <c r="BM148" i="4"/>
  <c r="BM174" i="4" s="1"/>
  <c r="BJ158" i="4"/>
  <c r="BJ184" i="4" s="1"/>
  <c r="BM152" i="4"/>
  <c r="BM178" i="4" s="1"/>
  <c r="BU152" i="4"/>
  <c r="BU178" i="4" s="1"/>
  <c r="BL164" i="4"/>
  <c r="BL190" i="4" s="1"/>
  <c r="BV152" i="4"/>
  <c r="BV178" i="4" s="1"/>
  <c r="BW152" i="4"/>
  <c r="BW178" i="4" s="1"/>
  <c r="BY164" i="4"/>
  <c r="BY190" i="4" s="1"/>
  <c r="BV158" i="4"/>
  <c r="BV184" i="4" s="1"/>
  <c r="BW158" i="4"/>
  <c r="BW184" i="4" s="1"/>
  <c r="BP158" i="4"/>
  <c r="BP184" i="4" s="1"/>
  <c r="BN157" i="4"/>
  <c r="BN183" i="4" s="1"/>
  <c r="BN155" i="4"/>
  <c r="BN181" i="4" s="1"/>
  <c r="BY155" i="4"/>
  <c r="BY181" i="4" s="1"/>
  <c r="BT155" i="4"/>
  <c r="BT181" i="4" s="1"/>
  <c r="BM155" i="4"/>
  <c r="BM181" i="4" s="1"/>
  <c r="BZ155" i="4"/>
  <c r="BZ181" i="4" s="1"/>
  <c r="BZ158" i="4"/>
  <c r="BZ184" i="4" s="1"/>
  <c r="BT164" i="4"/>
  <c r="BT190" i="4" s="1"/>
  <c r="BO158" i="4"/>
  <c r="BO184" i="4" s="1"/>
  <c r="BV164" i="4"/>
  <c r="BV190" i="4" s="1"/>
  <c r="BP150" i="4"/>
  <c r="BP176" i="4" s="1"/>
  <c r="BL155" i="4"/>
  <c r="BL181" i="4" s="1"/>
  <c r="BP164" i="4"/>
  <c r="BP190" i="4" s="1"/>
  <c r="BK152" i="4"/>
  <c r="BK178" i="4" s="1"/>
  <c r="CA164" i="4"/>
  <c r="CA190" i="4" s="1"/>
  <c r="BQ152" i="4"/>
  <c r="BQ178" i="4" s="1"/>
  <c r="BR152" i="4"/>
  <c r="BR178" i="4" s="1"/>
  <c r="BI164" i="4"/>
  <c r="BI190" i="4" s="1"/>
  <c r="BR164" i="4"/>
  <c r="BR190" i="4" s="1"/>
  <c r="BW164" i="4"/>
  <c r="BW190" i="4" s="1"/>
  <c r="BT158" i="4"/>
  <c r="BT184" i="4" s="1"/>
  <c r="BJ157" i="4"/>
  <c r="BJ183" i="4" s="1"/>
  <c r="BQ158" i="4"/>
  <c r="BQ184" i="4" s="1"/>
  <c r="BX158" i="4"/>
  <c r="BX184" i="4" s="1"/>
  <c r="BH158" i="4"/>
  <c r="BH184" i="4" s="1"/>
  <c r="BU159" i="4"/>
  <c r="BU185" i="4" s="1"/>
  <c r="BT159" i="4"/>
  <c r="BT185" i="4" s="1"/>
  <c r="BH159" i="4"/>
  <c r="BH185" i="4" s="1"/>
  <c r="BY159" i="4"/>
  <c r="BY185" i="4" s="1"/>
  <c r="BJ159" i="4"/>
  <c r="BJ185" i="4" s="1"/>
  <c r="BK158" i="4"/>
  <c r="BK184" i="4" s="1"/>
  <c r="BZ162" i="4"/>
  <c r="BZ188" i="4" s="1"/>
  <c r="BI162" i="4"/>
  <c r="BI188" i="4" s="1"/>
  <c r="BP162" i="4"/>
  <c r="BP188" i="4" s="1"/>
  <c r="BX162" i="4"/>
  <c r="BX188" i="4" s="1"/>
  <c r="BJ162" i="4"/>
  <c r="BJ188" i="4" s="1"/>
  <c r="BT162" i="4"/>
  <c r="BT188" i="4" s="1"/>
  <c r="BH162" i="4"/>
  <c r="BH188" i="4" s="1"/>
  <c r="BN162" i="4"/>
  <c r="BN188" i="4" s="1"/>
  <c r="BK162" i="4"/>
  <c r="BK188" i="4" s="1"/>
  <c r="BK148" i="4"/>
  <c r="BK174" i="4" s="1"/>
  <c r="BX148" i="4"/>
  <c r="BX174" i="4" s="1"/>
  <c r="BP148" i="4"/>
  <c r="BP174" i="4" s="1"/>
  <c r="BO148" i="4"/>
  <c r="BO174" i="4" s="1"/>
  <c r="BD165" i="4"/>
  <c r="BU165" i="4" s="1"/>
  <c r="BU191" i="4" s="1"/>
  <c r="BX157" i="4"/>
  <c r="BX183" i="4" s="1"/>
  <c r="BH157" i="4"/>
  <c r="BH183" i="4" s="1"/>
  <c r="BL157" i="4"/>
  <c r="BL183" i="4" s="1"/>
  <c r="BZ157" i="4"/>
  <c r="BZ183" i="4" s="1"/>
  <c r="BK157" i="4"/>
  <c r="BK183" i="4" s="1"/>
  <c r="BP157" i="4"/>
  <c r="BP183" i="4" s="1"/>
  <c r="CA162" i="4"/>
  <c r="CA188" i="4" s="1"/>
  <c r="CA157" i="4"/>
  <c r="CA183" i="4" s="1"/>
  <c r="BU157" i="4"/>
  <c r="BU183" i="4" s="1"/>
  <c r="BR157" i="4"/>
  <c r="BR183" i="4" s="1"/>
  <c r="BS157" i="4"/>
  <c r="BS183" i="4" s="1"/>
  <c r="CA148" i="4"/>
  <c r="CA174" i="4" s="1"/>
  <c r="BS148" i="4"/>
  <c r="BS174" i="4" s="1"/>
  <c r="BL148" i="4"/>
  <c r="BL174" i="4" s="1"/>
  <c r="BI148" i="4"/>
  <c r="BI174" i="4" s="1"/>
  <c r="BZ148" i="4"/>
  <c r="BZ174" i="4" s="1"/>
  <c r="BU148" i="4"/>
  <c r="BU174" i="4" s="1"/>
  <c r="BR148" i="4"/>
  <c r="BR174" i="4" s="1"/>
  <c r="BQ148" i="4"/>
  <c r="BQ174" i="4" s="1"/>
  <c r="BY148" i="4"/>
  <c r="BY174" i="4" s="1"/>
  <c r="BJ148" i="4"/>
  <c r="BJ174" i="4" s="1"/>
  <c r="BQ162" i="4"/>
  <c r="BQ188" i="4" s="1"/>
  <c r="BJ152" i="4"/>
  <c r="BJ178" i="4" s="1"/>
  <c r="BX152" i="4"/>
  <c r="BX178" i="4" s="1"/>
  <c r="BS152" i="4"/>
  <c r="BS178" i="4" s="1"/>
  <c r="BD166" i="4"/>
  <c r="BV166" i="4" s="1"/>
  <c r="BV192" i="4" s="1"/>
  <c r="BZ152" i="4"/>
  <c r="BZ178" i="4" s="1"/>
  <c r="BT157" i="4"/>
  <c r="BT183" i="4" s="1"/>
  <c r="BV157" i="4"/>
  <c r="BV183" i="4" s="1"/>
  <c r="BW157" i="4"/>
  <c r="BW183" i="4" s="1"/>
  <c r="F99" i="25" l="1"/>
  <c r="H105" i="25"/>
  <c r="F107" i="25"/>
  <c r="H109" i="25"/>
  <c r="E105" i="25"/>
  <c r="D105" i="25"/>
  <c r="C106" i="25"/>
  <c r="D106" i="25"/>
  <c r="E109" i="25"/>
  <c r="F106" i="25"/>
  <c r="D109" i="25"/>
  <c r="C108" i="25"/>
  <c r="F108" i="25"/>
  <c r="G109" i="25"/>
  <c r="F109" i="25"/>
  <c r="G105" i="25"/>
  <c r="I109" i="25"/>
  <c r="G107" i="25"/>
  <c r="D108" i="25"/>
  <c r="C105" i="25"/>
  <c r="I106" i="25"/>
  <c r="D107" i="25"/>
  <c r="I107" i="25"/>
  <c r="H107" i="25"/>
  <c r="G106" i="25"/>
  <c r="H106" i="25"/>
  <c r="E107" i="25"/>
  <c r="H108" i="25"/>
  <c r="E106" i="25"/>
  <c r="E108" i="25"/>
  <c r="G108" i="25"/>
  <c r="C107" i="25"/>
  <c r="I105" i="25"/>
  <c r="F105" i="25"/>
  <c r="I108" i="25"/>
  <c r="X8" i="25"/>
  <c r="C109" i="25"/>
  <c r="F101" i="25"/>
  <c r="E100" i="25"/>
  <c r="I101" i="25"/>
  <c r="I102" i="25"/>
  <c r="E102" i="25"/>
  <c r="X6" i="25"/>
  <c r="E101" i="25"/>
  <c r="G98" i="25"/>
  <c r="C100" i="25"/>
  <c r="E99" i="25"/>
  <c r="C101" i="25"/>
  <c r="H101" i="25"/>
  <c r="C99" i="25"/>
  <c r="H100" i="25"/>
  <c r="F98" i="25"/>
  <c r="G101" i="25"/>
  <c r="I100" i="25"/>
  <c r="I99" i="25"/>
  <c r="G99" i="25"/>
  <c r="H99" i="25"/>
  <c r="F102" i="25"/>
  <c r="I98" i="25"/>
  <c r="G100" i="25"/>
  <c r="D101" i="25"/>
  <c r="H98" i="25"/>
  <c r="D102" i="25"/>
  <c r="G102" i="25"/>
  <c r="D98" i="25"/>
  <c r="D99" i="25"/>
  <c r="F100" i="25"/>
  <c r="E98" i="25"/>
  <c r="H102" i="25"/>
  <c r="D100" i="25"/>
  <c r="C98" i="25"/>
  <c r="C102" i="25"/>
  <c r="F94" i="25"/>
  <c r="G93" i="25"/>
  <c r="H92" i="25"/>
  <c r="I91" i="25"/>
  <c r="C92" i="25"/>
  <c r="G95" i="25"/>
  <c r="H94" i="25"/>
  <c r="G91" i="25"/>
  <c r="P91" i="25" s="1"/>
  <c r="H95" i="25"/>
  <c r="G94" i="25"/>
  <c r="E94" i="25"/>
  <c r="H91" i="25"/>
  <c r="Q91" i="25" s="1"/>
  <c r="I95" i="25"/>
  <c r="X4" i="25"/>
  <c r="C95" i="25"/>
  <c r="D94" i="25"/>
  <c r="F91" i="25"/>
  <c r="I92" i="25"/>
  <c r="I93" i="25"/>
  <c r="C93" i="25"/>
  <c r="E91" i="25"/>
  <c r="F92" i="25"/>
  <c r="F93" i="25"/>
  <c r="O93" i="25" s="1"/>
  <c r="H93" i="25"/>
  <c r="Q93" i="25" s="1"/>
  <c r="C94" i="25"/>
  <c r="F95" i="25"/>
  <c r="E92" i="25"/>
  <c r="C91" i="25"/>
  <c r="D95" i="25"/>
  <c r="D93" i="25"/>
  <c r="D91" i="25"/>
  <c r="E95" i="25"/>
  <c r="D92" i="25"/>
  <c r="I94" i="25"/>
  <c r="E93" i="25"/>
  <c r="G92" i="25"/>
  <c r="BM163" i="4"/>
  <c r="BM189" i="4" s="1"/>
  <c r="AM169" i="4"/>
  <c r="AM170" i="4" s="1"/>
  <c r="AJ169" i="4"/>
  <c r="AJ170" i="4" s="1"/>
  <c r="AW169" i="4"/>
  <c r="AW170" i="4" s="1"/>
  <c r="AI169" i="4"/>
  <c r="AI170" i="4" s="1"/>
  <c r="AR169" i="4"/>
  <c r="AR170" i="4" s="1"/>
  <c r="AU169" i="4"/>
  <c r="AU170" i="4" s="1"/>
  <c r="AN169" i="4"/>
  <c r="AN170" i="4" s="1"/>
  <c r="AX169" i="4"/>
  <c r="AX170" i="4" s="1"/>
  <c r="AK169" i="4"/>
  <c r="AK170" i="4" s="1"/>
  <c r="AT169" i="4"/>
  <c r="AT170" i="4" s="1"/>
  <c r="AP169" i="4"/>
  <c r="AP170" i="4" s="1"/>
  <c r="AY169" i="4"/>
  <c r="AY170" i="4" s="1"/>
  <c r="AV169" i="4"/>
  <c r="AV170" i="4" s="1"/>
  <c r="AQ169" i="4"/>
  <c r="AQ170" i="4" s="1"/>
  <c r="AS169" i="4"/>
  <c r="AS170" i="4" s="1"/>
  <c r="AZ169" i="4"/>
  <c r="AZ170" i="4" s="1"/>
  <c r="AO169" i="4"/>
  <c r="AO170" i="4" s="1"/>
  <c r="AL169" i="4"/>
  <c r="AL170" i="4" s="1"/>
  <c r="AH169" i="4"/>
  <c r="AH170" i="4" s="1"/>
  <c r="BU163" i="4"/>
  <c r="BU189" i="4" s="1"/>
  <c r="BT163" i="4"/>
  <c r="BT189" i="4" s="1"/>
  <c r="BL163" i="4"/>
  <c r="BL189" i="4" s="1"/>
  <c r="BJ163" i="4"/>
  <c r="BJ189" i="4" s="1"/>
  <c r="BX163" i="4"/>
  <c r="BX189" i="4" s="1"/>
  <c r="BP163" i="4"/>
  <c r="BP189" i="4" s="1"/>
  <c r="BO163" i="4"/>
  <c r="BO189" i="4" s="1"/>
  <c r="BH163" i="4"/>
  <c r="BH189" i="4" s="1"/>
  <c r="BK163" i="4"/>
  <c r="BK189" i="4" s="1"/>
  <c r="BR163" i="4"/>
  <c r="BR189" i="4" s="1"/>
  <c r="BI163" i="4"/>
  <c r="BI189" i="4" s="1"/>
  <c r="BV163" i="4"/>
  <c r="BV189" i="4" s="1"/>
  <c r="BQ163" i="4"/>
  <c r="BQ189" i="4" s="1"/>
  <c r="BY163" i="4"/>
  <c r="BY189" i="4" s="1"/>
  <c r="BZ163" i="4"/>
  <c r="BZ189" i="4" s="1"/>
  <c r="BS163" i="4"/>
  <c r="BS189" i="4" s="1"/>
  <c r="BN163" i="4"/>
  <c r="BN189" i="4" s="1"/>
  <c r="BH161" i="4"/>
  <c r="BH187" i="4" s="1"/>
  <c r="BR149" i="4"/>
  <c r="BR175" i="4" s="1"/>
  <c r="BR156" i="4"/>
  <c r="BR182" i="4" s="1"/>
  <c r="BK154" i="4"/>
  <c r="BK180" i="4" s="1"/>
  <c r="BT154" i="4"/>
  <c r="BT180" i="4" s="1"/>
  <c r="BW161" i="4"/>
  <c r="BW187" i="4" s="1"/>
  <c r="BL161" i="4"/>
  <c r="BL187" i="4" s="1"/>
  <c r="BR161" i="4"/>
  <c r="BR187" i="4" s="1"/>
  <c r="BN156" i="4"/>
  <c r="BN182" i="4" s="1"/>
  <c r="BW156" i="4"/>
  <c r="BW182" i="4" s="1"/>
  <c r="BZ161" i="4"/>
  <c r="BZ187" i="4" s="1"/>
  <c r="BI161" i="4"/>
  <c r="BI187" i="4" s="1"/>
  <c r="BO161" i="4"/>
  <c r="BO187" i="4" s="1"/>
  <c r="BN161" i="4"/>
  <c r="BN187" i="4" s="1"/>
  <c r="BT161" i="4"/>
  <c r="BT187" i="4" s="1"/>
  <c r="BP161" i="4"/>
  <c r="BP187" i="4" s="1"/>
  <c r="BV161" i="4"/>
  <c r="BV187" i="4" s="1"/>
  <c r="BM161" i="4"/>
  <c r="BM187" i="4" s="1"/>
  <c r="BQ161" i="4"/>
  <c r="BQ187" i="4" s="1"/>
  <c r="BS161" i="4"/>
  <c r="BS187" i="4" s="1"/>
  <c r="BX161" i="4"/>
  <c r="BX187" i="4" s="1"/>
  <c r="BJ161" i="4"/>
  <c r="BJ187" i="4" s="1"/>
  <c r="BK161" i="4"/>
  <c r="BK187" i="4" s="1"/>
  <c r="BY161" i="4"/>
  <c r="BY187" i="4" s="1"/>
  <c r="BI156" i="4"/>
  <c r="BI182" i="4" s="1"/>
  <c r="BH154" i="4"/>
  <c r="BH180" i="4" s="1"/>
  <c r="BX154" i="4"/>
  <c r="BX180" i="4" s="1"/>
  <c r="BR154" i="4"/>
  <c r="BR180" i="4" s="1"/>
  <c r="BM154" i="4"/>
  <c r="BM180" i="4" s="1"/>
  <c r="BS154" i="4"/>
  <c r="BS180" i="4" s="1"/>
  <c r="BQ154" i="4"/>
  <c r="BQ180" i="4" s="1"/>
  <c r="BO154" i="4"/>
  <c r="BO180" i="4" s="1"/>
  <c r="CA154" i="4"/>
  <c r="CA180" i="4" s="1"/>
  <c r="BY154" i="4"/>
  <c r="BY180" i="4" s="1"/>
  <c r="BL154" i="4"/>
  <c r="BL180" i="4" s="1"/>
  <c r="BU154" i="4"/>
  <c r="BU180" i="4" s="1"/>
  <c r="BJ154" i="4"/>
  <c r="BJ180" i="4" s="1"/>
  <c r="BZ154" i="4"/>
  <c r="BZ180" i="4" s="1"/>
  <c r="BV154" i="4"/>
  <c r="BV180" i="4" s="1"/>
  <c r="BP154" i="4"/>
  <c r="BP180" i="4" s="1"/>
  <c r="BU156" i="4"/>
  <c r="BU182" i="4" s="1"/>
  <c r="CA156" i="4"/>
  <c r="CA182" i="4" s="1"/>
  <c r="BK156" i="4"/>
  <c r="BK182" i="4" s="1"/>
  <c r="BW154" i="4"/>
  <c r="BW180" i="4" s="1"/>
  <c r="CA149" i="4"/>
  <c r="CA175" i="4" s="1"/>
  <c r="BS156" i="4"/>
  <c r="BS182" i="4" s="1"/>
  <c r="BJ156" i="4"/>
  <c r="BJ182" i="4" s="1"/>
  <c r="BV156" i="4"/>
  <c r="BV182" i="4" s="1"/>
  <c r="BM156" i="4"/>
  <c r="BM182" i="4" s="1"/>
  <c r="BL156" i="4"/>
  <c r="BL182" i="4" s="1"/>
  <c r="BZ156" i="4"/>
  <c r="BZ182" i="4" s="1"/>
  <c r="BX156" i="4"/>
  <c r="BX182" i="4" s="1"/>
  <c r="BH156" i="4"/>
  <c r="BH182" i="4" s="1"/>
  <c r="BT156" i="4"/>
  <c r="BT182" i="4" s="1"/>
  <c r="BY156" i="4"/>
  <c r="BY182" i="4" s="1"/>
  <c r="BQ156" i="4"/>
  <c r="BQ182" i="4" s="1"/>
  <c r="BP149" i="4"/>
  <c r="BP175" i="4" s="1"/>
  <c r="BS149" i="4"/>
  <c r="BS175" i="4" s="1"/>
  <c r="BY149" i="4"/>
  <c r="BY175" i="4" s="1"/>
  <c r="BW149" i="4"/>
  <c r="BW175" i="4" s="1"/>
  <c r="BO149" i="4"/>
  <c r="BO175" i="4" s="1"/>
  <c r="BH149" i="4"/>
  <c r="BH175" i="4" s="1"/>
  <c r="BK149" i="4"/>
  <c r="BK175" i="4" s="1"/>
  <c r="BT149" i="4"/>
  <c r="BT175" i="4" s="1"/>
  <c r="BN149" i="4"/>
  <c r="BN175" i="4" s="1"/>
  <c r="BZ149" i="4"/>
  <c r="BZ175" i="4" s="1"/>
  <c r="BV149" i="4"/>
  <c r="BV175" i="4" s="1"/>
  <c r="BU149" i="4"/>
  <c r="BU175" i="4" s="1"/>
  <c r="BM149" i="4"/>
  <c r="BM175" i="4" s="1"/>
  <c r="BX149" i="4"/>
  <c r="BX175" i="4" s="1"/>
  <c r="BQ149" i="4"/>
  <c r="BQ175" i="4" s="1"/>
  <c r="BJ149" i="4"/>
  <c r="BJ175" i="4" s="1"/>
  <c r="BT167" i="4"/>
  <c r="BT193" i="4" s="1"/>
  <c r="BM167" i="4"/>
  <c r="BM193" i="4" s="1"/>
  <c r="BK167" i="4"/>
  <c r="BK193" i="4" s="1"/>
  <c r="BZ167" i="4"/>
  <c r="BZ193" i="4" s="1"/>
  <c r="BL167" i="4"/>
  <c r="BL193" i="4" s="1"/>
  <c r="BN167" i="4"/>
  <c r="BN193" i="4" s="1"/>
  <c r="BO167" i="4"/>
  <c r="BO193" i="4" s="1"/>
  <c r="BR167" i="4"/>
  <c r="BR193" i="4" s="1"/>
  <c r="BJ167" i="4"/>
  <c r="BJ193" i="4" s="1"/>
  <c r="BW167" i="4"/>
  <c r="BW193" i="4" s="1"/>
  <c r="BU167" i="4"/>
  <c r="BU193" i="4" s="1"/>
  <c r="BS167" i="4"/>
  <c r="BS193" i="4" s="1"/>
  <c r="BP167" i="4"/>
  <c r="BP193" i="4" s="1"/>
  <c r="BX167" i="4"/>
  <c r="BX193" i="4" s="1"/>
  <c r="BY167" i="4"/>
  <c r="BY193" i="4" s="1"/>
  <c r="BV167" i="4"/>
  <c r="BV193" i="4" s="1"/>
  <c r="BN166" i="4"/>
  <c r="BN192" i="4" s="1"/>
  <c r="BH167" i="4"/>
  <c r="BH193" i="4" s="1"/>
  <c r="BI167" i="4"/>
  <c r="BI193" i="4" s="1"/>
  <c r="BH165" i="4"/>
  <c r="BH191" i="4" s="1"/>
  <c r="BX166" i="4"/>
  <c r="BX192" i="4" s="1"/>
  <c r="BH166" i="4"/>
  <c r="BH192" i="4" s="1"/>
  <c r="BQ166" i="4"/>
  <c r="BQ192" i="4" s="1"/>
  <c r="BO165" i="4"/>
  <c r="BO191" i="4" s="1"/>
  <c r="BJ165" i="4"/>
  <c r="BJ191" i="4" s="1"/>
  <c r="BT165" i="4"/>
  <c r="BT191" i="4" s="1"/>
  <c r="BW165" i="4"/>
  <c r="BW191" i="4" s="1"/>
  <c r="BR165" i="4"/>
  <c r="BR191" i="4" s="1"/>
  <c r="BL165" i="4"/>
  <c r="BL191" i="4" s="1"/>
  <c r="BI165" i="4"/>
  <c r="BI191" i="4" s="1"/>
  <c r="BS165" i="4"/>
  <c r="BS191" i="4" s="1"/>
  <c r="BK165" i="4"/>
  <c r="BK191" i="4" s="1"/>
  <c r="BQ165" i="4"/>
  <c r="BQ191" i="4" s="1"/>
  <c r="BZ165" i="4"/>
  <c r="BZ191" i="4" s="1"/>
  <c r="BM165" i="4"/>
  <c r="BM191" i="4" s="1"/>
  <c r="BP165" i="4"/>
  <c r="BP191" i="4" s="1"/>
  <c r="CA165" i="4"/>
  <c r="CA191" i="4" s="1"/>
  <c r="BX165" i="4"/>
  <c r="BX191" i="4" s="1"/>
  <c r="BV165" i="4"/>
  <c r="BV191" i="4" s="1"/>
  <c r="BL166" i="4"/>
  <c r="BL192" i="4" s="1"/>
  <c r="BY166" i="4"/>
  <c r="BY192" i="4" s="1"/>
  <c r="BR166" i="4"/>
  <c r="BR192" i="4" s="1"/>
  <c r="BP166" i="4"/>
  <c r="BP192" i="4" s="1"/>
  <c r="BJ166" i="4"/>
  <c r="BJ192" i="4" s="1"/>
  <c r="BK166" i="4"/>
  <c r="BK192" i="4" s="1"/>
  <c r="BO166" i="4"/>
  <c r="BO192" i="4" s="1"/>
  <c r="CA166" i="4"/>
  <c r="CA192" i="4" s="1"/>
  <c r="BU166" i="4"/>
  <c r="BU192" i="4" s="1"/>
  <c r="BT166" i="4"/>
  <c r="BT192" i="4" s="1"/>
  <c r="BW166" i="4"/>
  <c r="BW192" i="4" s="1"/>
  <c r="BI166" i="4"/>
  <c r="BI192" i="4" s="1"/>
  <c r="BM166" i="4"/>
  <c r="BM192" i="4" s="1"/>
  <c r="BN165" i="4"/>
  <c r="BN191" i="4" s="1"/>
  <c r="BS166" i="4"/>
  <c r="BS192" i="4" s="1"/>
  <c r="O95" i="25" l="1"/>
  <c r="R92" i="25"/>
  <c r="P94" i="25"/>
  <c r="L95" i="25"/>
  <c r="AF59" i="25" s="1"/>
  <c r="R94" i="25"/>
  <c r="Q95" i="25"/>
  <c r="Y64" i="25"/>
  <c r="Y43" i="25"/>
  <c r="Y50" i="25"/>
  <c r="AI22" i="25"/>
  <c r="Y85" i="25"/>
  <c r="Y29" i="25"/>
  <c r="Y57" i="25"/>
  <c r="AI57" i="25"/>
  <c r="AI50" i="25"/>
  <c r="AI64" i="25"/>
  <c r="AI43" i="25"/>
  <c r="AI71" i="25"/>
  <c r="Y71" i="25"/>
  <c r="AI85" i="25"/>
  <c r="Y22" i="25"/>
  <c r="Y36" i="25"/>
  <c r="Y78" i="25"/>
  <c r="AI29" i="25"/>
  <c r="AI36" i="25"/>
  <c r="AI78" i="25"/>
  <c r="N91" i="25"/>
  <c r="R91" i="25"/>
  <c r="N92" i="25"/>
  <c r="P92" i="25"/>
  <c r="R95" i="25"/>
  <c r="O94" i="25"/>
  <c r="N95" i="25"/>
  <c r="L93" i="25"/>
  <c r="Q94" i="25"/>
  <c r="L91" i="25"/>
  <c r="L94" i="25"/>
  <c r="M92" i="25"/>
  <c r="N93" i="25"/>
  <c r="R93" i="25"/>
  <c r="M94" i="25"/>
  <c r="M95" i="25"/>
  <c r="L92" i="25"/>
  <c r="V31" i="25"/>
  <c r="V80" i="25"/>
  <c r="AF45" i="25"/>
  <c r="V87" i="25"/>
  <c r="AF24" i="25"/>
  <c r="AI80" i="25"/>
  <c r="Y45" i="25"/>
  <c r="AI66" i="25"/>
  <c r="AI52" i="25"/>
  <c r="Y66" i="25"/>
  <c r="Y38" i="25"/>
  <c r="AI73" i="25"/>
  <c r="Y59" i="25"/>
  <c r="AI31" i="25"/>
  <c r="AI24" i="25"/>
  <c r="AI38" i="25"/>
  <c r="AI87" i="25"/>
  <c r="AI45" i="25"/>
  <c r="Y87" i="25"/>
  <c r="Y52" i="25"/>
  <c r="Y31" i="25"/>
  <c r="AI59" i="25"/>
  <c r="Y24" i="25"/>
  <c r="Y73" i="25"/>
  <c r="Y80" i="25"/>
  <c r="P95" i="25"/>
  <c r="O91" i="25"/>
  <c r="N94" i="25"/>
  <c r="Q92" i="25"/>
  <c r="M93" i="25"/>
  <c r="P93" i="25"/>
  <c r="O92" i="25"/>
  <c r="M91" i="25"/>
  <c r="BA170" i="4"/>
  <c r="BA169" i="4"/>
  <c r="BY194" i="4"/>
  <c r="AF87" i="25" l="1"/>
  <c r="V52" i="25"/>
  <c r="V38" i="25"/>
  <c r="AF38" i="25"/>
  <c r="AF31" i="25"/>
  <c r="V66" i="25"/>
  <c r="V59" i="25"/>
  <c r="AF73" i="25"/>
  <c r="V24" i="25"/>
  <c r="V45" i="25"/>
  <c r="AF52" i="25"/>
  <c r="AF66" i="25"/>
  <c r="AF80" i="25"/>
  <c r="V73" i="25"/>
  <c r="S95" i="25"/>
  <c r="Y27" i="25"/>
  <c r="Y83" i="25"/>
  <c r="Y55" i="25"/>
  <c r="AI62" i="25"/>
  <c r="AI41" i="25"/>
  <c r="AI27" i="25"/>
  <c r="Y76" i="25"/>
  <c r="Y69" i="25"/>
  <c r="Y41" i="25"/>
  <c r="AI55" i="25"/>
  <c r="AI48" i="25"/>
  <c r="Y20" i="25"/>
  <c r="AI83" i="25"/>
  <c r="AI69" i="25"/>
  <c r="AI76" i="25"/>
  <c r="Y34" i="25"/>
  <c r="AI34" i="25"/>
  <c r="Y48" i="25"/>
  <c r="AI20" i="25"/>
  <c r="Y62" i="25"/>
  <c r="W31" i="25"/>
  <c r="AC31" i="25" s="1"/>
  <c r="AG80" i="25"/>
  <c r="W45" i="25"/>
  <c r="AG59" i="25"/>
  <c r="W73" i="25"/>
  <c r="AC73" i="25" s="1"/>
  <c r="AG73" i="25"/>
  <c r="W80" i="25"/>
  <c r="AG52" i="25"/>
  <c r="W52" i="25"/>
  <c r="AC52" i="25" s="1"/>
  <c r="W87" i="25"/>
  <c r="W38" i="25"/>
  <c r="W59" i="25"/>
  <c r="AG38" i="25"/>
  <c r="AG45" i="25"/>
  <c r="W24" i="25"/>
  <c r="AG31" i="25"/>
  <c r="AG87" i="25"/>
  <c r="AM87" i="25" s="1"/>
  <c r="AG24" i="25"/>
  <c r="AG66" i="25"/>
  <c r="W66" i="25"/>
  <c r="AG28" i="25"/>
  <c r="W84" i="25"/>
  <c r="W77" i="25"/>
  <c r="AG84" i="25"/>
  <c r="AG35" i="25"/>
  <c r="AG77" i="25"/>
  <c r="W70" i="25"/>
  <c r="AG56" i="25"/>
  <c r="W28" i="25"/>
  <c r="AG70" i="25"/>
  <c r="W21" i="25"/>
  <c r="AG21" i="25"/>
  <c r="W63" i="25"/>
  <c r="AG49" i="25"/>
  <c r="W56" i="25"/>
  <c r="AG63" i="25"/>
  <c r="W49" i="25"/>
  <c r="W35" i="25"/>
  <c r="AG42" i="25"/>
  <c r="W42" i="25"/>
  <c r="V50" i="25"/>
  <c r="V78" i="25"/>
  <c r="AF85" i="25"/>
  <c r="AF29" i="25"/>
  <c r="V71" i="25"/>
  <c r="V29" i="25"/>
  <c r="AF78" i="25"/>
  <c r="AF22" i="25"/>
  <c r="AF64" i="25"/>
  <c r="V64" i="25"/>
  <c r="AF57" i="25"/>
  <c r="V43" i="25"/>
  <c r="V57" i="25"/>
  <c r="AF43" i="25"/>
  <c r="V85" i="25"/>
  <c r="S93" i="25"/>
  <c r="V36" i="25"/>
  <c r="V22" i="25"/>
  <c r="AF36" i="25"/>
  <c r="AF71" i="25"/>
  <c r="AF50" i="25"/>
  <c r="W36" i="25"/>
  <c r="W57" i="25"/>
  <c r="W78" i="25"/>
  <c r="W50" i="25"/>
  <c r="AG57" i="25"/>
  <c r="AG78" i="25"/>
  <c r="W43" i="25"/>
  <c r="W29" i="25"/>
  <c r="AG43" i="25"/>
  <c r="AG29" i="25"/>
  <c r="W22" i="25"/>
  <c r="AG50" i="25"/>
  <c r="AG71" i="25"/>
  <c r="W64" i="25"/>
  <c r="AG64" i="25"/>
  <c r="W85" i="25"/>
  <c r="AG85" i="25"/>
  <c r="W71" i="25"/>
  <c r="AG36" i="25"/>
  <c r="AG22" i="25"/>
  <c r="W72" i="25"/>
  <c r="W23" i="25"/>
  <c r="W58" i="25"/>
  <c r="AG23" i="25"/>
  <c r="AG44" i="25"/>
  <c r="AG30" i="25"/>
  <c r="W51" i="25"/>
  <c r="AG86" i="25"/>
  <c r="AG58" i="25"/>
  <c r="AG72" i="25"/>
  <c r="W37" i="25"/>
  <c r="W30" i="25"/>
  <c r="W79" i="25"/>
  <c r="AG65" i="25"/>
  <c r="W44" i="25"/>
  <c r="AG51" i="25"/>
  <c r="W65" i="25"/>
  <c r="AG79" i="25"/>
  <c r="W86" i="25"/>
  <c r="AG37" i="25"/>
  <c r="AF30" i="25"/>
  <c r="AF51" i="25"/>
  <c r="V23" i="25"/>
  <c r="AF44" i="25"/>
  <c r="AF23" i="25"/>
  <c r="AF58" i="25"/>
  <c r="AF79" i="25"/>
  <c r="V72" i="25"/>
  <c r="AF86" i="25"/>
  <c r="V86" i="25"/>
  <c r="V51" i="25"/>
  <c r="V30" i="25"/>
  <c r="V65" i="25"/>
  <c r="V58" i="25"/>
  <c r="AF72" i="25"/>
  <c r="AF65" i="25"/>
  <c r="V44" i="25"/>
  <c r="AF37" i="25"/>
  <c r="S94" i="25"/>
  <c r="V37" i="25"/>
  <c r="V79" i="25"/>
  <c r="AH38" i="25"/>
  <c r="X38" i="25"/>
  <c r="X66" i="25"/>
  <c r="X73" i="25"/>
  <c r="X24" i="25"/>
  <c r="AH73" i="25"/>
  <c r="X45" i="25"/>
  <c r="X87" i="25"/>
  <c r="AC87" i="25" s="1"/>
  <c r="AH24" i="25"/>
  <c r="AM24" i="25" s="1"/>
  <c r="X52" i="25"/>
  <c r="AH87" i="25"/>
  <c r="AH66" i="25"/>
  <c r="AH31" i="25"/>
  <c r="AH80" i="25"/>
  <c r="X31" i="25"/>
  <c r="X80" i="25"/>
  <c r="AH52" i="25"/>
  <c r="X59" i="25"/>
  <c r="AC59" i="25" s="1"/>
  <c r="AH45" i="25"/>
  <c r="AM45" i="25" s="1"/>
  <c r="AH59" i="25"/>
  <c r="X28" i="25"/>
  <c r="AH77" i="25"/>
  <c r="X84" i="25"/>
  <c r="X21" i="25"/>
  <c r="X42" i="25"/>
  <c r="AH21" i="25"/>
  <c r="AH84" i="25"/>
  <c r="AH70" i="25"/>
  <c r="AH28" i="25"/>
  <c r="X77" i="25"/>
  <c r="X70" i="25"/>
  <c r="X35" i="25"/>
  <c r="AH49" i="25"/>
  <c r="AH63" i="25"/>
  <c r="AH56" i="25"/>
  <c r="AH42" i="25"/>
  <c r="X63" i="25"/>
  <c r="X56" i="25"/>
  <c r="AH35" i="25"/>
  <c r="X49" i="25"/>
  <c r="W69" i="25"/>
  <c r="W20" i="25"/>
  <c r="W76" i="25"/>
  <c r="AG41" i="25"/>
  <c r="W62" i="25"/>
  <c r="W34" i="25"/>
  <c r="AG69" i="25"/>
  <c r="AG83" i="25"/>
  <c r="W41" i="25"/>
  <c r="AG27" i="25"/>
  <c r="AG62" i="25"/>
  <c r="W48" i="25"/>
  <c r="AG34" i="25"/>
  <c r="AG20" i="25"/>
  <c r="W83" i="25"/>
  <c r="W27" i="25"/>
  <c r="AG76" i="25"/>
  <c r="W55" i="25"/>
  <c r="AG55" i="25"/>
  <c r="AG48" i="25"/>
  <c r="AF20" i="25"/>
  <c r="AF27" i="25"/>
  <c r="V20" i="25"/>
  <c r="V34" i="25"/>
  <c r="AF55" i="25"/>
  <c r="V83" i="25"/>
  <c r="V69" i="25"/>
  <c r="AF76" i="25"/>
  <c r="V41" i="25"/>
  <c r="AF48" i="25"/>
  <c r="AF34" i="25"/>
  <c r="V55" i="25"/>
  <c r="V62" i="25"/>
  <c r="AF69" i="25"/>
  <c r="AF41" i="25"/>
  <c r="V76" i="25"/>
  <c r="V48" i="25"/>
  <c r="V27" i="25"/>
  <c r="AF83" i="25"/>
  <c r="S91" i="25"/>
  <c r="AF62" i="25"/>
  <c r="Y79" i="25"/>
  <c r="AI79" i="25"/>
  <c r="AI51" i="25"/>
  <c r="Y72" i="25"/>
  <c r="AI86" i="25"/>
  <c r="AI65" i="25"/>
  <c r="Y58" i="25"/>
  <c r="Y37" i="25"/>
  <c r="Y51" i="25"/>
  <c r="Y44" i="25"/>
  <c r="AI72" i="25"/>
  <c r="Y86" i="25"/>
  <c r="AI23" i="25"/>
  <c r="Y23" i="25"/>
  <c r="AI58" i="25"/>
  <c r="Y65" i="25"/>
  <c r="AI37" i="25"/>
  <c r="AI44" i="25"/>
  <c r="Y30" i="25"/>
  <c r="AI30" i="25"/>
  <c r="Y63" i="25"/>
  <c r="AI42" i="25"/>
  <c r="Y84" i="25"/>
  <c r="AI70" i="25"/>
  <c r="AI28" i="25"/>
  <c r="Y49" i="25"/>
  <c r="Y42" i="25"/>
  <c r="Y70" i="25"/>
  <c r="Y77" i="25"/>
  <c r="AI63" i="25"/>
  <c r="Y21" i="25"/>
  <c r="AI77" i="25"/>
  <c r="AI56" i="25"/>
  <c r="Y28" i="25"/>
  <c r="AI84" i="25"/>
  <c r="AI49" i="25"/>
  <c r="Y35" i="25"/>
  <c r="AI21" i="25"/>
  <c r="AI35" i="25"/>
  <c r="Y56" i="25"/>
  <c r="AH23" i="25"/>
  <c r="X37" i="25"/>
  <c r="AH86" i="25"/>
  <c r="AH44" i="25"/>
  <c r="X30" i="25"/>
  <c r="X72" i="25"/>
  <c r="AH79" i="25"/>
  <c r="AH58" i="25"/>
  <c r="AH65" i="25"/>
  <c r="AH72" i="25"/>
  <c r="AH51" i="25"/>
  <c r="X86" i="25"/>
  <c r="AH37" i="25"/>
  <c r="X23" i="25"/>
  <c r="X65" i="25"/>
  <c r="X79" i="25"/>
  <c r="X44" i="25"/>
  <c r="X58" i="25"/>
  <c r="AH30" i="25"/>
  <c r="X51" i="25"/>
  <c r="AF21" i="25"/>
  <c r="AM21" i="25" s="1"/>
  <c r="AF35" i="25"/>
  <c r="V56" i="25"/>
  <c r="V49" i="25"/>
  <c r="AF42" i="25"/>
  <c r="V70" i="25"/>
  <c r="AF56" i="25"/>
  <c r="V35" i="25"/>
  <c r="AF28" i="25"/>
  <c r="AF77" i="25"/>
  <c r="AM77" i="25" s="1"/>
  <c r="V63" i="25"/>
  <c r="AF70" i="25"/>
  <c r="AF84" i="25"/>
  <c r="V77" i="25"/>
  <c r="V21" i="25"/>
  <c r="V84" i="25"/>
  <c r="AF63" i="25"/>
  <c r="AM63" i="25" s="1"/>
  <c r="S92" i="25"/>
  <c r="V28" i="25"/>
  <c r="V42" i="25"/>
  <c r="AF49" i="25"/>
  <c r="X71" i="25"/>
  <c r="AH36" i="25"/>
  <c r="X29" i="25"/>
  <c r="AH22" i="25"/>
  <c r="X36" i="25"/>
  <c r="X64" i="25"/>
  <c r="AH71" i="25"/>
  <c r="AH85" i="25"/>
  <c r="X22" i="25"/>
  <c r="AH50" i="25"/>
  <c r="X43" i="25"/>
  <c r="X50" i="25"/>
  <c r="AH57" i="25"/>
  <c r="X85" i="25"/>
  <c r="AH43" i="25"/>
  <c r="AH29" i="25"/>
  <c r="X57" i="25"/>
  <c r="X78" i="25"/>
  <c r="AH64" i="25"/>
  <c r="AH78" i="25"/>
  <c r="AH55" i="25"/>
  <c r="X34" i="25"/>
  <c r="X55" i="25"/>
  <c r="X76" i="25"/>
  <c r="X83" i="25"/>
  <c r="X48" i="25"/>
  <c r="AH62" i="25"/>
  <c r="AH76" i="25"/>
  <c r="AH83" i="25"/>
  <c r="X27" i="25"/>
  <c r="X41" i="25"/>
  <c r="X69" i="25"/>
  <c r="AH20" i="25"/>
  <c r="X20" i="25"/>
  <c r="AH69" i="25"/>
  <c r="X62" i="25"/>
  <c r="AH48" i="25"/>
  <c r="AH34" i="25"/>
  <c r="AH27" i="25"/>
  <c r="AH41" i="25"/>
  <c r="BS194" i="4"/>
  <c r="BZ194" i="4"/>
  <c r="BT194" i="4"/>
  <c r="BV194" i="4"/>
  <c r="BN194" i="4"/>
  <c r="BL194" i="4"/>
  <c r="CA194" i="4"/>
  <c r="BX194" i="4"/>
  <c r="BR194" i="4"/>
  <c r="BI194" i="4"/>
  <c r="BH194" i="4"/>
  <c r="BW194" i="4"/>
  <c r="BM194" i="4"/>
  <c r="BO194" i="4"/>
  <c r="BK194" i="4"/>
  <c r="BU194" i="4"/>
  <c r="BJ194" i="4"/>
  <c r="BQ194" i="4"/>
  <c r="BP194" i="4"/>
  <c r="AM84" i="25" l="1"/>
  <c r="AM31" i="25"/>
  <c r="AM38" i="25"/>
  <c r="AM73" i="25"/>
  <c r="AM56" i="25"/>
  <c r="AM59" i="25"/>
  <c r="AM66" i="25"/>
  <c r="AC38" i="25"/>
  <c r="AC45" i="25"/>
  <c r="AM49" i="25"/>
  <c r="AM28" i="25"/>
  <c r="AM42" i="25"/>
  <c r="AM70" i="25"/>
  <c r="AC24" i="25"/>
  <c r="AC84" i="25"/>
  <c r="AC35" i="25"/>
  <c r="AM35" i="25"/>
  <c r="AC42" i="25"/>
  <c r="AC49" i="25"/>
  <c r="AC80" i="25"/>
  <c r="AM80" i="25"/>
  <c r="AC28" i="25"/>
  <c r="AC63" i="25"/>
  <c r="AC56" i="25"/>
  <c r="AC21" i="25"/>
  <c r="AC77" i="25"/>
  <c r="AC70" i="25"/>
  <c r="AC66" i="25"/>
  <c r="AM52" i="25"/>
  <c r="AM83" i="25"/>
  <c r="AM41" i="25"/>
  <c r="AM34" i="25"/>
  <c r="AC69" i="25"/>
  <c r="AC20" i="25"/>
  <c r="AM37" i="25"/>
  <c r="AC58" i="25"/>
  <c r="AC86" i="25"/>
  <c r="AM58" i="25"/>
  <c r="AM51" i="25"/>
  <c r="AM71" i="25"/>
  <c r="AC43" i="25"/>
  <c r="AM22" i="25"/>
  <c r="AM29" i="25"/>
  <c r="AC27" i="25"/>
  <c r="AM69" i="25"/>
  <c r="AM48" i="25"/>
  <c r="AC83" i="25"/>
  <c r="AM27" i="25"/>
  <c r="AC79" i="25"/>
  <c r="AC44" i="25"/>
  <c r="AC65" i="25"/>
  <c r="AM86" i="25"/>
  <c r="AM23" i="25"/>
  <c r="AM30" i="25"/>
  <c r="AM36" i="25"/>
  <c r="AC85" i="25"/>
  <c r="AM57" i="25"/>
  <c r="AM78" i="25"/>
  <c r="AM85" i="25"/>
  <c r="AM62" i="25"/>
  <c r="AC48" i="25"/>
  <c r="AC62" i="25"/>
  <c r="AC41" i="25"/>
  <c r="AM55" i="25"/>
  <c r="AM20" i="25"/>
  <c r="AC37" i="25"/>
  <c r="AM65" i="25"/>
  <c r="AC30" i="25"/>
  <c r="AC72" i="25"/>
  <c r="AM44" i="25"/>
  <c r="AM43" i="25"/>
  <c r="AC22" i="25"/>
  <c r="AC64" i="25"/>
  <c r="AC29" i="25"/>
  <c r="AC78" i="25"/>
  <c r="AC76" i="25"/>
  <c r="AC55" i="25"/>
  <c r="AM76" i="25"/>
  <c r="AC34" i="25"/>
  <c r="AM72" i="25"/>
  <c r="AC51" i="25"/>
  <c r="AM79" i="25"/>
  <c r="AC23" i="25"/>
  <c r="AM50" i="25"/>
  <c r="AC36" i="25"/>
  <c r="AC57" i="25"/>
  <c r="AM64" i="25"/>
  <c r="AC71" i="25"/>
  <c r="AC50" i="25"/>
  <c r="CB194" i="4"/>
  <c r="BL195" i="4" s="1"/>
  <c r="AM19" i="25" l="1"/>
  <c r="AM26" i="25"/>
  <c r="AC75" i="25"/>
  <c r="AM54" i="25"/>
  <c r="AC40" i="25"/>
  <c r="AC33" i="25"/>
  <c r="AC54" i="25"/>
  <c r="AC47" i="25"/>
  <c r="AM68" i="25"/>
  <c r="AC68" i="25"/>
  <c r="AM61" i="25"/>
  <c r="AC26" i="25"/>
  <c r="AM33" i="25"/>
  <c r="AC82" i="25"/>
  <c r="AM40" i="25"/>
  <c r="AM75" i="25"/>
  <c r="AC61" i="25"/>
  <c r="AM47" i="25"/>
  <c r="AC19" i="25"/>
  <c r="AM82" i="25"/>
  <c r="BL205" i="4"/>
  <c r="F29" i="21" s="1"/>
  <c r="BL200" i="4"/>
  <c r="BL201" i="4"/>
  <c r="BL203" i="4"/>
  <c r="BX195" i="4"/>
  <c r="BJ195" i="4"/>
  <c r="BN195" i="4"/>
  <c r="CA195" i="4"/>
  <c r="BS195" i="4"/>
  <c r="BR195" i="4"/>
  <c r="BO195" i="4"/>
  <c r="BW195" i="4"/>
  <c r="BI195" i="4"/>
  <c r="BM195" i="4"/>
  <c r="BH195" i="4"/>
  <c r="BZ195" i="4"/>
  <c r="BK195" i="4"/>
  <c r="BY195" i="4"/>
  <c r="BT195" i="4"/>
  <c r="BQ195" i="4"/>
  <c r="BP195" i="4"/>
  <c r="BV195" i="4"/>
  <c r="BU195" i="4"/>
  <c r="Z9" i="25" l="1"/>
  <c r="Z5" i="25"/>
  <c r="Z7" i="25"/>
  <c r="Z11" i="25"/>
  <c r="Z3" i="25"/>
  <c r="H14" i="14"/>
  <c r="BZ205" i="4"/>
  <c r="T29" i="21" s="1"/>
  <c r="BV205" i="4"/>
  <c r="P29" i="21" s="1"/>
  <c r="BY205" i="4"/>
  <c r="S29" i="21" s="1"/>
  <c r="BR205" i="4"/>
  <c r="L29" i="21" s="1"/>
  <c r="BJ205" i="4"/>
  <c r="D29" i="21" s="1"/>
  <c r="BQ205" i="4"/>
  <c r="K29" i="21" s="1"/>
  <c r="BM205" i="4"/>
  <c r="G29" i="21" s="1"/>
  <c r="BP205" i="4"/>
  <c r="J29" i="21" s="1"/>
  <c r="BK205" i="4"/>
  <c r="E29" i="21" s="1"/>
  <c r="BI205" i="4"/>
  <c r="C29" i="21" s="1"/>
  <c r="BS205" i="4"/>
  <c r="M29" i="21" s="1"/>
  <c r="BX205" i="4"/>
  <c r="R29" i="21" s="1"/>
  <c r="CA205" i="4"/>
  <c r="U29" i="21" s="1"/>
  <c r="BW205" i="4"/>
  <c r="Q29" i="21" s="1"/>
  <c r="BU205" i="4"/>
  <c r="O29" i="21" s="1"/>
  <c r="BT205" i="4"/>
  <c r="N29" i="21" s="1"/>
  <c r="BO205" i="4"/>
  <c r="I29" i="21" s="1"/>
  <c r="BN205" i="4"/>
  <c r="H29" i="21" s="1"/>
  <c r="BH205" i="4"/>
  <c r="B29" i="21" s="1"/>
  <c r="BU201" i="4"/>
  <c r="BU200" i="4"/>
  <c r="BH200" i="4"/>
  <c r="BH201" i="4"/>
  <c r="BV201" i="4"/>
  <c r="BV200" i="4"/>
  <c r="BY201" i="4"/>
  <c r="BY200" i="4"/>
  <c r="BR201" i="4"/>
  <c r="BR200" i="4"/>
  <c r="BK201" i="4"/>
  <c r="BK200" i="4"/>
  <c r="BI200" i="4"/>
  <c r="BI201" i="4"/>
  <c r="BX200" i="4"/>
  <c r="BX201" i="4"/>
  <c r="BT200" i="4"/>
  <c r="BT201" i="4"/>
  <c r="BO201" i="4"/>
  <c r="BO200" i="4"/>
  <c r="BN201" i="4"/>
  <c r="BN200" i="4"/>
  <c r="BM200" i="4"/>
  <c r="BM201" i="4"/>
  <c r="BJ201" i="4"/>
  <c r="BJ200" i="4"/>
  <c r="BP200" i="4"/>
  <c r="BP201" i="4"/>
  <c r="BS201" i="4"/>
  <c r="BS200" i="4"/>
  <c r="BQ200" i="4"/>
  <c r="BQ201" i="4"/>
  <c r="BZ201" i="4"/>
  <c r="BZ200" i="4"/>
  <c r="BW201" i="4"/>
  <c r="BW200" i="4"/>
  <c r="CA201" i="4"/>
  <c r="CA200" i="4"/>
  <c r="CA203" i="4"/>
  <c r="BW203" i="4"/>
  <c r="BQ203" i="4"/>
  <c r="BZ203" i="4"/>
  <c r="BU203" i="4"/>
  <c r="BT203" i="4"/>
  <c r="BO203" i="4"/>
  <c r="BV203" i="4"/>
  <c r="BM203" i="4"/>
  <c r="BJ203" i="4"/>
  <c r="BN203" i="4"/>
  <c r="BY203" i="4"/>
  <c r="BR203" i="4"/>
  <c r="BP203" i="4"/>
  <c r="BK203" i="4"/>
  <c r="BI203" i="4"/>
  <c r="BS203" i="4"/>
  <c r="BX203" i="4"/>
  <c r="BH203" i="4"/>
  <c r="CB195" i="4"/>
  <c r="AB3" i="25" l="1"/>
  <c r="AB11" i="25"/>
  <c r="AB5" i="25"/>
  <c r="AA14" i="25"/>
  <c r="AB7" i="25"/>
  <c r="AB9" i="25"/>
  <c r="V29" i="21"/>
  <c r="W14" i="14"/>
  <c r="G14" i="14"/>
  <c r="V14" i="14"/>
  <c r="Q14" i="14"/>
  <c r="O14" i="14"/>
  <c r="I14" i="14"/>
  <c r="U14" i="14"/>
  <c r="R14" i="14"/>
  <c r="K14" i="14"/>
  <c r="F14" i="14"/>
  <c r="P14" i="14"/>
  <c r="T14" i="14"/>
  <c r="L14" i="14"/>
  <c r="N14" i="14"/>
  <c r="J14" i="14"/>
  <c r="S14" i="14"/>
  <c r="E14" i="14"/>
  <c r="M14" i="14"/>
  <c r="CB198" i="4"/>
  <c r="CB201" i="4"/>
  <c r="BL202" i="4" s="1"/>
  <c r="CB203" i="4"/>
  <c r="BM204" i="4" s="1"/>
  <c r="AC3" i="25" l="1"/>
  <c r="AC9" i="25"/>
  <c r="AC5" i="25"/>
  <c r="AC11" i="25"/>
  <c r="AC7" i="25"/>
  <c r="B9" i="14"/>
  <c r="AD9" i="14" s="1"/>
  <c r="B7" i="14"/>
  <c r="AD7" i="14" s="1"/>
  <c r="B5" i="14"/>
  <c r="AD5" i="14" s="1"/>
  <c r="B11" i="14"/>
  <c r="AD11" i="14" s="1"/>
  <c r="BJ204" i="4"/>
  <c r="BO204" i="4"/>
  <c r="BV204" i="4"/>
  <c r="BU204" i="4"/>
  <c r="BP204" i="4"/>
  <c r="BN204" i="4"/>
  <c r="BY204" i="4"/>
  <c r="BL204" i="4"/>
  <c r="BW204" i="4"/>
  <c r="BX204" i="4"/>
  <c r="BK204" i="4"/>
  <c r="BI204" i="4"/>
  <c r="BR204" i="4"/>
  <c r="BT204" i="4"/>
  <c r="BQ204" i="4"/>
  <c r="BZ204" i="4"/>
  <c r="CA204" i="4"/>
  <c r="BS204" i="4"/>
  <c r="BH204" i="4"/>
  <c r="BV202" i="4"/>
  <c r="BQ202" i="4"/>
  <c r="BU202" i="4"/>
  <c r="BT202" i="4"/>
  <c r="BJ202" i="4"/>
  <c r="BO202" i="4"/>
  <c r="BP202" i="4"/>
  <c r="BK202" i="4"/>
  <c r="BS202" i="4"/>
  <c r="BW202" i="4"/>
  <c r="BY202" i="4"/>
  <c r="BI202" i="4"/>
  <c r="BZ202" i="4"/>
  <c r="BR202" i="4"/>
  <c r="BX202" i="4"/>
  <c r="BM202" i="4"/>
  <c r="BH202" i="4"/>
  <c r="BN202" i="4"/>
  <c r="CA202" i="4"/>
  <c r="G8" i="14" l="1"/>
  <c r="H6" i="14"/>
  <c r="O10" i="14"/>
  <c r="I10" i="14"/>
  <c r="K10" i="14"/>
  <c r="M10" i="14"/>
  <c r="CB204" i="4"/>
  <c r="CB202" i="4"/>
  <c r="CB205" i="4"/>
  <c r="D14" i="14"/>
  <c r="B3" i="14" s="1"/>
  <c r="AD3" i="14" s="1"/>
  <c r="V4" i="14" l="1"/>
  <c r="U12" i="14"/>
  <c r="R8" i="14"/>
  <c r="S6" i="14"/>
  <c r="W6" i="14"/>
  <c r="E6" i="14"/>
  <c r="X14" i="14"/>
  <c r="T4" i="14" l="1"/>
  <c r="Q12" i="14"/>
  <c r="P12" i="14"/>
  <c r="N12" i="14"/>
  <c r="L12" i="14"/>
  <c r="F4" i="14"/>
  <c r="J4" i="14"/>
  <c r="E102" i="14"/>
  <c r="X6" i="14"/>
  <c r="I98" i="14"/>
  <c r="C100" i="14"/>
  <c r="F98" i="14"/>
  <c r="F102" i="14"/>
  <c r="D98" i="14"/>
  <c r="C102" i="14"/>
  <c r="D101" i="14"/>
  <c r="H100" i="14"/>
  <c r="G102" i="14"/>
  <c r="H99" i="14"/>
  <c r="C98" i="14"/>
  <c r="G98" i="14"/>
  <c r="C99" i="14"/>
  <c r="E100" i="14"/>
  <c r="H98" i="14"/>
  <c r="I101" i="14"/>
  <c r="G99" i="14"/>
  <c r="F99" i="14"/>
  <c r="E98" i="14"/>
  <c r="F100" i="14"/>
  <c r="E101" i="14"/>
  <c r="H101" i="14"/>
  <c r="H102" i="14"/>
  <c r="F101" i="14"/>
  <c r="I100" i="14"/>
  <c r="D100" i="14"/>
  <c r="C101" i="14"/>
  <c r="I102" i="14"/>
  <c r="I99" i="14"/>
  <c r="E99" i="14"/>
  <c r="G101" i="14"/>
  <c r="G100" i="14"/>
  <c r="D99" i="14"/>
  <c r="D102" i="14"/>
  <c r="I108" i="14"/>
  <c r="D107" i="14"/>
  <c r="E108" i="14"/>
  <c r="F108" i="14"/>
  <c r="D109" i="14"/>
  <c r="C108" i="14"/>
  <c r="G107" i="14"/>
  <c r="F107" i="14"/>
  <c r="H106" i="14"/>
  <c r="G105" i="14"/>
  <c r="I106" i="14"/>
  <c r="H105" i="14"/>
  <c r="C106" i="14"/>
  <c r="E109" i="14"/>
  <c r="G106" i="14"/>
  <c r="E105" i="14"/>
  <c r="X8" i="14"/>
  <c r="H108" i="14"/>
  <c r="F105" i="14"/>
  <c r="F109" i="14"/>
  <c r="C107" i="14"/>
  <c r="H109" i="14"/>
  <c r="E106" i="14"/>
  <c r="G108" i="14"/>
  <c r="I107" i="14"/>
  <c r="E107" i="14"/>
  <c r="C105" i="14"/>
  <c r="H107" i="14"/>
  <c r="I105" i="14"/>
  <c r="D106" i="14"/>
  <c r="G109" i="14"/>
  <c r="C109" i="14"/>
  <c r="I109" i="14"/>
  <c r="D108" i="14"/>
  <c r="F106" i="14"/>
  <c r="D105" i="14"/>
  <c r="E113" i="14"/>
  <c r="F113" i="14"/>
  <c r="H113" i="14"/>
  <c r="I114" i="14"/>
  <c r="H116" i="14"/>
  <c r="G112" i="14"/>
  <c r="G116" i="14"/>
  <c r="E114" i="14"/>
  <c r="I116" i="14"/>
  <c r="C114" i="14"/>
  <c r="G114" i="14"/>
  <c r="G115" i="14"/>
  <c r="C115" i="14"/>
  <c r="F116" i="14"/>
  <c r="D115" i="14"/>
  <c r="I115" i="14"/>
  <c r="G113" i="14"/>
  <c r="E116" i="14"/>
  <c r="D114" i="14"/>
  <c r="F114" i="14"/>
  <c r="H112" i="14"/>
  <c r="F112" i="14"/>
  <c r="X10" i="14"/>
  <c r="F115" i="14"/>
  <c r="E112" i="14"/>
  <c r="C116" i="14"/>
  <c r="C113" i="14"/>
  <c r="H114" i="14"/>
  <c r="E115" i="14"/>
  <c r="D112" i="14"/>
  <c r="I113" i="14"/>
  <c r="D113" i="14"/>
  <c r="H115" i="14"/>
  <c r="D116" i="14"/>
  <c r="I112" i="14"/>
  <c r="C112" i="14"/>
  <c r="B2" i="14"/>
  <c r="D4" i="14"/>
  <c r="E123" i="14" l="1"/>
  <c r="E121" i="14"/>
  <c r="I123" i="14"/>
  <c r="I120" i="14"/>
  <c r="G121" i="14"/>
  <c r="H121" i="14"/>
  <c r="G123" i="14"/>
  <c r="H123" i="14"/>
  <c r="F123" i="14"/>
  <c r="E119" i="14"/>
  <c r="H120" i="14"/>
  <c r="D119" i="14"/>
  <c r="I122" i="14"/>
  <c r="E120" i="14"/>
  <c r="G120" i="14"/>
  <c r="F121" i="14"/>
  <c r="I121" i="14"/>
  <c r="G119" i="14"/>
  <c r="F119" i="14"/>
  <c r="F122" i="14"/>
  <c r="D120" i="14"/>
  <c r="I119" i="14"/>
  <c r="C120" i="14"/>
  <c r="H122" i="14"/>
  <c r="C119" i="14"/>
  <c r="H119" i="14"/>
  <c r="C123" i="14"/>
  <c r="E122" i="14"/>
  <c r="F120" i="14"/>
  <c r="D122" i="14"/>
  <c r="D123" i="14"/>
  <c r="C121" i="14"/>
  <c r="G122" i="14"/>
  <c r="D121" i="14"/>
  <c r="C122" i="14"/>
  <c r="C91" i="14"/>
  <c r="G91" i="14"/>
  <c r="D92" i="14"/>
  <c r="H92" i="14"/>
  <c r="E93" i="14"/>
  <c r="I93" i="14"/>
  <c r="F94" i="14"/>
  <c r="C95" i="14"/>
  <c r="G95" i="14"/>
  <c r="G92" i="14"/>
  <c r="H93" i="14"/>
  <c r="F95" i="14"/>
  <c r="D91" i="14"/>
  <c r="H91" i="14"/>
  <c r="E92" i="14"/>
  <c r="I92" i="14"/>
  <c r="F93" i="14"/>
  <c r="C94" i="14"/>
  <c r="G94" i="14"/>
  <c r="D95" i="14"/>
  <c r="H95" i="14"/>
  <c r="C92" i="14"/>
  <c r="E94" i="14"/>
  <c r="E91" i="14"/>
  <c r="I91" i="14"/>
  <c r="F92" i="14"/>
  <c r="C93" i="14"/>
  <c r="G93" i="14"/>
  <c r="D94" i="14"/>
  <c r="H94" i="14"/>
  <c r="E95" i="14"/>
  <c r="I95" i="14"/>
  <c r="F91" i="14"/>
  <c r="D93" i="14"/>
  <c r="I94" i="14"/>
  <c r="X4" i="14"/>
  <c r="AA11" i="14" l="1"/>
  <c r="J118" i="14"/>
  <c r="AA5" i="14"/>
  <c r="J97" i="14"/>
  <c r="AA3" i="14"/>
  <c r="AA7" i="14"/>
  <c r="J104" i="14"/>
  <c r="AA9" i="14"/>
  <c r="J111" i="14"/>
  <c r="J90" i="14"/>
  <c r="L92" i="14" l="1"/>
  <c r="V56" i="14" s="1"/>
  <c r="L91" i="14"/>
  <c r="L94" i="14"/>
  <c r="L95" i="14"/>
  <c r="L93" i="14"/>
  <c r="Q95" i="14"/>
  <c r="P92" i="14"/>
  <c r="R93" i="14"/>
  <c r="R94" i="14"/>
  <c r="O95" i="14"/>
  <c r="O93" i="14"/>
  <c r="N94" i="14"/>
  <c r="M95" i="14"/>
  <c r="P91" i="14"/>
  <c r="Q92" i="14"/>
  <c r="Q93" i="14"/>
  <c r="O91" i="14"/>
  <c r="N92" i="14"/>
  <c r="M93" i="14"/>
  <c r="M94" i="14"/>
  <c r="O92" i="14"/>
  <c r="R95" i="14"/>
  <c r="Q94" i="14"/>
  <c r="R92" i="14"/>
  <c r="Q91" i="14"/>
  <c r="N93" i="14"/>
  <c r="O94" i="14"/>
  <c r="N95" i="14"/>
  <c r="P95" i="14"/>
  <c r="P94" i="14"/>
  <c r="P93" i="14"/>
  <c r="R91" i="14"/>
  <c r="M91" i="14"/>
  <c r="M92" i="14"/>
  <c r="N91" i="14"/>
  <c r="AF42" i="14" l="1"/>
  <c r="V35" i="14"/>
  <c r="AF49" i="14"/>
  <c r="V63" i="14"/>
  <c r="AF77" i="14"/>
  <c r="V77" i="14"/>
  <c r="V21" i="14"/>
  <c r="AF70" i="14"/>
  <c r="V28" i="14"/>
  <c r="AF56" i="14"/>
  <c r="AF63" i="14"/>
  <c r="V84" i="14"/>
  <c r="AF35" i="14"/>
  <c r="V49" i="14"/>
  <c r="V70" i="14"/>
  <c r="V42" i="14"/>
  <c r="AF21" i="14"/>
  <c r="AF28" i="14"/>
  <c r="AF84" i="14"/>
  <c r="AH29" i="14"/>
  <c r="X43" i="14"/>
  <c r="AH85" i="14"/>
  <c r="X57" i="14"/>
  <c r="AH50" i="14"/>
  <c r="X50" i="14"/>
  <c r="X85" i="14"/>
  <c r="AH43" i="14"/>
  <c r="X22" i="14"/>
  <c r="AH71" i="14"/>
  <c r="AH22" i="14"/>
  <c r="AH36" i="14"/>
  <c r="X78" i="14"/>
  <c r="AH64" i="14"/>
  <c r="AH57" i="14"/>
  <c r="X29" i="14"/>
  <c r="AH78" i="14"/>
  <c r="X36" i="14"/>
  <c r="X71" i="14"/>
  <c r="X64" i="14"/>
  <c r="AH66" i="14"/>
  <c r="AH80" i="14"/>
  <c r="X38" i="14"/>
  <c r="X45" i="14"/>
  <c r="X59" i="14"/>
  <c r="AH38" i="14"/>
  <c r="X24" i="14"/>
  <c r="X66" i="14"/>
  <c r="X80" i="14"/>
  <c r="X31" i="14"/>
  <c r="AH59" i="14"/>
  <c r="X52" i="14"/>
  <c r="X87" i="14"/>
  <c r="AH52" i="14"/>
  <c r="X73" i="14"/>
  <c r="AH45" i="14"/>
  <c r="AH31" i="14"/>
  <c r="AH73" i="14"/>
  <c r="AH87" i="14"/>
  <c r="AH24" i="14"/>
  <c r="AG23" i="14"/>
  <c r="W37" i="14"/>
  <c r="AG72" i="14"/>
  <c r="AG30" i="14"/>
  <c r="W30" i="14"/>
  <c r="AG86" i="14"/>
  <c r="W79" i="14"/>
  <c r="W58" i="14"/>
  <c r="W86" i="14"/>
  <c r="AG65" i="14"/>
  <c r="AG51" i="14"/>
  <c r="W23" i="14"/>
  <c r="AG37" i="14"/>
  <c r="AG79" i="14"/>
  <c r="W51" i="14"/>
  <c r="AG58" i="14"/>
  <c r="AG44" i="14"/>
  <c r="W44" i="14"/>
  <c r="W65" i="14"/>
  <c r="W72" i="14"/>
  <c r="AH44" i="14"/>
  <c r="AH72" i="14"/>
  <c r="AH51" i="14"/>
  <c r="X23" i="14"/>
  <c r="AH37" i="14"/>
  <c r="AH86" i="14"/>
  <c r="X72" i="14"/>
  <c r="AH65" i="14"/>
  <c r="AH58" i="14"/>
  <c r="X44" i="14"/>
  <c r="X51" i="14"/>
  <c r="AH30" i="14"/>
  <c r="X58" i="14"/>
  <c r="X65" i="14"/>
  <c r="X37" i="14"/>
  <c r="AH23" i="14"/>
  <c r="X86" i="14"/>
  <c r="X30" i="14"/>
  <c r="AH79" i="14"/>
  <c r="X79" i="14"/>
  <c r="S93" i="14"/>
  <c r="AF85" i="14"/>
  <c r="AF78" i="14"/>
  <c r="AF36" i="14"/>
  <c r="AF22" i="14"/>
  <c r="V57" i="14"/>
  <c r="V36" i="14"/>
  <c r="V43" i="14"/>
  <c r="AF64" i="14"/>
  <c r="V64" i="14"/>
  <c r="V50" i="14"/>
  <c r="V71" i="14"/>
  <c r="AF50" i="14"/>
  <c r="V29" i="14"/>
  <c r="V22" i="14"/>
  <c r="AF29" i="14"/>
  <c r="V78" i="14"/>
  <c r="AF43" i="14"/>
  <c r="AF57" i="14"/>
  <c r="AF71" i="14"/>
  <c r="V85" i="14"/>
  <c r="S94" i="14"/>
  <c r="V79" i="14"/>
  <c r="V30" i="14"/>
  <c r="AF65" i="14"/>
  <c r="AF58" i="14"/>
  <c r="AF51" i="14"/>
  <c r="V58" i="14"/>
  <c r="V23" i="14"/>
  <c r="AF37" i="14"/>
  <c r="V72" i="14"/>
  <c r="V86" i="14"/>
  <c r="AF72" i="14"/>
  <c r="AF86" i="14"/>
  <c r="AF30" i="14"/>
  <c r="V51" i="14"/>
  <c r="AF23" i="14"/>
  <c r="AF44" i="14"/>
  <c r="V65" i="14"/>
  <c r="V37" i="14"/>
  <c r="V44" i="14"/>
  <c r="AF79" i="14"/>
  <c r="AG63" i="14"/>
  <c r="AG56" i="14"/>
  <c r="AG49" i="14"/>
  <c r="W49" i="14"/>
  <c r="AG28" i="14"/>
  <c r="AG70" i="14"/>
  <c r="AG21" i="14"/>
  <c r="W84" i="14"/>
  <c r="W42" i="14"/>
  <c r="W35" i="14"/>
  <c r="W21" i="14"/>
  <c r="AG84" i="14"/>
  <c r="W56" i="14"/>
  <c r="AG77" i="14"/>
  <c r="AG42" i="14"/>
  <c r="W28" i="14"/>
  <c r="W63" i="14"/>
  <c r="W70" i="14"/>
  <c r="AG35" i="14"/>
  <c r="W77" i="14"/>
  <c r="W76" i="14"/>
  <c r="AG76" i="14"/>
  <c r="AG27" i="14"/>
  <c r="W55" i="14"/>
  <c r="AG34" i="14"/>
  <c r="AG20" i="14"/>
  <c r="AG69" i="14"/>
  <c r="W41" i="14"/>
  <c r="W34" i="14"/>
  <c r="W69" i="14"/>
  <c r="W83" i="14"/>
  <c r="AG55" i="14"/>
  <c r="AG62" i="14"/>
  <c r="AG48" i="14"/>
  <c r="W20" i="14"/>
  <c r="W48" i="14"/>
  <c r="AG41" i="14"/>
  <c r="W62" i="14"/>
  <c r="W27" i="14"/>
  <c r="AG83" i="14"/>
  <c r="AH55" i="14"/>
  <c r="X83" i="14"/>
  <c r="AH76" i="14"/>
  <c r="X41" i="14"/>
  <c r="X20" i="14"/>
  <c r="AH62" i="14"/>
  <c r="AH34" i="14"/>
  <c r="X76" i="14"/>
  <c r="AH48" i="14"/>
  <c r="X27" i="14"/>
  <c r="X62" i="14"/>
  <c r="X48" i="14"/>
  <c r="X55" i="14"/>
  <c r="AH41" i="14"/>
  <c r="X69" i="14"/>
  <c r="AH69" i="14"/>
  <c r="AH83" i="14"/>
  <c r="X34" i="14"/>
  <c r="AH27" i="14"/>
  <c r="AH20" i="14"/>
  <c r="Y65" i="14"/>
  <c r="AI86" i="14"/>
  <c r="Y51" i="14"/>
  <c r="AI72" i="14"/>
  <c r="AI37" i="14"/>
  <c r="Y37" i="14"/>
  <c r="Y30" i="14"/>
  <c r="AI23" i="14"/>
  <c r="Y44" i="14"/>
  <c r="Y58" i="14"/>
  <c r="Y72" i="14"/>
  <c r="Y86" i="14"/>
  <c r="AI30" i="14"/>
  <c r="Y23" i="14"/>
  <c r="AI44" i="14"/>
  <c r="AI58" i="14"/>
  <c r="AI65" i="14"/>
  <c r="AI79" i="14"/>
  <c r="AI51" i="14"/>
  <c r="Y79" i="14"/>
  <c r="W64" i="14"/>
  <c r="AG29" i="14"/>
  <c r="W50" i="14"/>
  <c r="W57" i="14"/>
  <c r="AG64" i="14"/>
  <c r="AG36" i="14"/>
  <c r="W71" i="14"/>
  <c r="AG43" i="14"/>
  <c r="AG78" i="14"/>
  <c r="AG22" i="14"/>
  <c r="W43" i="14"/>
  <c r="W85" i="14"/>
  <c r="AG57" i="14"/>
  <c r="AG50" i="14"/>
  <c r="W22" i="14"/>
  <c r="AG71" i="14"/>
  <c r="AG85" i="14"/>
  <c r="W78" i="14"/>
  <c r="W29" i="14"/>
  <c r="W36" i="14"/>
  <c r="Y64" i="14"/>
  <c r="Y78" i="14"/>
  <c r="AI50" i="14"/>
  <c r="AI71" i="14"/>
  <c r="Y22" i="14"/>
  <c r="Y85" i="14"/>
  <c r="AI29" i="14"/>
  <c r="Y36" i="14"/>
  <c r="Y43" i="14"/>
  <c r="AI57" i="14"/>
  <c r="AI36" i="14"/>
  <c r="AI78" i="14"/>
  <c r="AI22" i="14"/>
  <c r="Y57" i="14"/>
  <c r="AI85" i="14"/>
  <c r="AI43" i="14"/>
  <c r="Y71" i="14"/>
  <c r="Y29" i="14"/>
  <c r="AI64" i="14"/>
  <c r="Y50" i="14"/>
  <c r="V73" i="14"/>
  <c r="AF52" i="14"/>
  <c r="AF87" i="14"/>
  <c r="V80" i="14"/>
  <c r="AF31" i="14"/>
  <c r="AF59" i="14"/>
  <c r="V38" i="14"/>
  <c r="V52" i="14"/>
  <c r="V87" i="14"/>
  <c r="AF45" i="14"/>
  <c r="V24" i="14"/>
  <c r="V59" i="14"/>
  <c r="AF38" i="14"/>
  <c r="V31" i="14"/>
  <c r="V66" i="14"/>
  <c r="S95" i="14"/>
  <c r="AF73" i="14"/>
  <c r="AF80" i="14"/>
  <c r="AF66" i="14"/>
  <c r="AF24" i="14"/>
  <c r="V45" i="14"/>
  <c r="S91" i="14"/>
  <c r="V48" i="14"/>
  <c r="V76" i="14"/>
  <c r="AF69" i="14"/>
  <c r="AF55" i="14"/>
  <c r="V55" i="14"/>
  <c r="AF20" i="14"/>
  <c r="V34" i="14"/>
  <c r="V83" i="14"/>
  <c r="AF76" i="14"/>
  <c r="AF83" i="14"/>
  <c r="AF41" i="14"/>
  <c r="AF62" i="14"/>
  <c r="AF27" i="14"/>
  <c r="V20" i="14"/>
  <c r="V69" i="14"/>
  <c r="AF48" i="14"/>
  <c r="V41" i="14"/>
  <c r="V27" i="14"/>
  <c r="V62" i="14"/>
  <c r="AF34" i="14"/>
  <c r="X42" i="14"/>
  <c r="AH63" i="14"/>
  <c r="X21" i="14"/>
  <c r="X70" i="14"/>
  <c r="X63" i="14"/>
  <c r="AH35" i="14"/>
  <c r="AH77" i="14"/>
  <c r="AH84" i="14"/>
  <c r="X77" i="14"/>
  <c r="X35" i="14"/>
  <c r="X28" i="14"/>
  <c r="AH28" i="14"/>
  <c r="AH21" i="14"/>
  <c r="AH49" i="14"/>
  <c r="X84" i="14"/>
  <c r="X49" i="14"/>
  <c r="AH56" i="14"/>
  <c r="AH42" i="14"/>
  <c r="X56" i="14"/>
  <c r="AH70" i="14"/>
  <c r="AI73" i="14"/>
  <c r="AI45" i="14"/>
  <c r="AI52" i="14"/>
  <c r="Y73" i="14"/>
  <c r="Y31" i="14"/>
  <c r="Y87" i="14"/>
  <c r="Y66" i="14"/>
  <c r="Y24" i="14"/>
  <c r="AI59" i="14"/>
  <c r="AI87" i="14"/>
  <c r="Y45" i="14"/>
  <c r="AI31" i="14"/>
  <c r="AI66" i="14"/>
  <c r="Y52" i="14"/>
  <c r="AI80" i="14"/>
  <c r="Y38" i="14"/>
  <c r="AI38" i="14"/>
  <c r="Y59" i="14"/>
  <c r="Y80" i="14"/>
  <c r="AI24" i="14"/>
  <c r="AI35" i="14"/>
  <c r="Y70" i="14"/>
  <c r="Y35" i="14"/>
  <c r="AI84" i="14"/>
  <c r="Y77" i="14"/>
  <c r="AI63" i="14"/>
  <c r="AI28" i="14"/>
  <c r="Y28" i="14"/>
  <c r="Y63" i="14"/>
  <c r="Y42" i="14"/>
  <c r="AI21" i="14"/>
  <c r="AI56" i="14"/>
  <c r="Y49" i="14"/>
  <c r="AI70" i="14"/>
  <c r="Y56" i="14"/>
  <c r="Y21" i="14"/>
  <c r="AI42" i="14"/>
  <c r="Y84" i="14"/>
  <c r="AI49" i="14"/>
  <c r="AI77" i="14"/>
  <c r="Y41" i="14"/>
  <c r="AI27" i="14"/>
  <c r="Y20" i="14"/>
  <c r="Y69" i="14"/>
  <c r="AI48" i="14"/>
  <c r="AI76" i="14"/>
  <c r="Y48" i="14"/>
  <c r="AI34" i="14"/>
  <c r="AI62" i="14"/>
  <c r="Y34" i="14"/>
  <c r="AI41" i="14"/>
  <c r="AI69" i="14"/>
  <c r="Y62" i="14"/>
  <c r="AI20" i="14"/>
  <c r="Y55" i="14"/>
  <c r="AI83" i="14"/>
  <c r="Y27" i="14"/>
  <c r="AI55" i="14"/>
  <c r="Y83" i="14"/>
  <c r="Y76" i="14"/>
  <c r="AG59" i="14"/>
  <c r="W31" i="14"/>
  <c r="AG38" i="14"/>
  <c r="AG31" i="14"/>
  <c r="AG45" i="14"/>
  <c r="W66" i="14"/>
  <c r="W59" i="14"/>
  <c r="AG24" i="14"/>
  <c r="W87" i="14"/>
  <c r="W80" i="14"/>
  <c r="AG80" i="14"/>
  <c r="AG73" i="14"/>
  <c r="W52" i="14"/>
  <c r="AG52" i="14"/>
  <c r="W38" i="14"/>
  <c r="AG87" i="14"/>
  <c r="W45" i="14"/>
  <c r="W24" i="14"/>
  <c r="W73" i="14"/>
  <c r="AG66" i="14"/>
  <c r="S92" i="14"/>
  <c r="T95" i="14" l="1"/>
  <c r="T92" i="14"/>
  <c r="T93" i="14"/>
  <c r="T91" i="14"/>
  <c r="T94" i="14"/>
  <c r="AC77" i="14"/>
  <c r="AC63" i="14"/>
  <c r="AM70" i="14"/>
  <c r="AM56" i="14"/>
  <c r="AC70" i="14"/>
  <c r="AM49" i="14"/>
  <c r="AC35" i="14"/>
  <c r="AC84" i="14"/>
  <c r="AC42" i="14"/>
  <c r="AM28" i="14"/>
  <c r="AM63" i="14"/>
  <c r="AC56" i="14"/>
  <c r="AM77" i="14"/>
  <c r="AC21" i="14"/>
  <c r="AC28" i="14"/>
  <c r="AM42" i="14"/>
  <c r="AM35" i="14"/>
  <c r="AM84" i="14"/>
  <c r="AM21" i="14"/>
  <c r="AC49" i="14"/>
  <c r="AC62" i="14"/>
  <c r="AC69" i="14"/>
  <c r="AM41" i="14"/>
  <c r="AC34" i="14"/>
  <c r="AM69" i="14"/>
  <c r="AC45" i="14"/>
  <c r="AM73" i="14"/>
  <c r="AM38" i="14"/>
  <c r="AC87" i="14"/>
  <c r="AM31" i="14"/>
  <c r="AC73" i="14"/>
  <c r="AC37" i="14"/>
  <c r="AC51" i="14"/>
  <c r="AC86" i="14"/>
  <c r="AC58" i="14"/>
  <c r="AC30" i="14"/>
  <c r="AM71" i="14"/>
  <c r="AM29" i="14"/>
  <c r="AC71" i="14"/>
  <c r="AC43" i="14"/>
  <c r="AM36" i="14"/>
  <c r="AC27" i="14"/>
  <c r="AC20" i="14"/>
  <c r="AM83" i="14"/>
  <c r="AM20" i="14"/>
  <c r="AC76" i="14"/>
  <c r="AM24" i="14"/>
  <c r="AC59" i="14"/>
  <c r="AC52" i="14"/>
  <c r="AC80" i="14"/>
  <c r="AC65" i="14"/>
  <c r="AM30" i="14"/>
  <c r="AC72" i="14"/>
  <c r="AM51" i="14"/>
  <c r="AC79" i="14"/>
  <c r="AM57" i="14"/>
  <c r="AC22" i="14"/>
  <c r="AC50" i="14"/>
  <c r="AC36" i="14"/>
  <c r="AM78" i="14"/>
  <c r="AC41" i="14"/>
  <c r="AM27" i="14"/>
  <c r="AM76" i="14"/>
  <c r="AC55" i="14"/>
  <c r="AC48" i="14"/>
  <c r="AM66" i="14"/>
  <c r="AC66" i="14"/>
  <c r="AC24" i="14"/>
  <c r="AC38" i="14"/>
  <c r="AM87" i="14"/>
  <c r="AM79" i="14"/>
  <c r="AM44" i="14"/>
  <c r="AM86" i="14"/>
  <c r="AM37" i="14"/>
  <c r="AM58" i="14"/>
  <c r="AM43" i="14"/>
  <c r="AC29" i="14"/>
  <c r="AC64" i="14"/>
  <c r="AC57" i="14"/>
  <c r="AM85" i="14"/>
  <c r="AM34" i="14"/>
  <c r="AM48" i="14"/>
  <c r="AM62" i="14"/>
  <c r="AC83" i="14"/>
  <c r="AM55" i="14"/>
  <c r="AM80" i="14"/>
  <c r="AC31" i="14"/>
  <c r="AM45" i="14"/>
  <c r="AM59" i="14"/>
  <c r="AM52" i="14"/>
  <c r="AC44" i="14"/>
  <c r="AM23" i="14"/>
  <c r="AM72" i="14"/>
  <c r="AC23" i="14"/>
  <c r="AM65" i="14"/>
  <c r="AC85" i="14"/>
  <c r="AC78" i="14"/>
  <c r="AM50" i="14"/>
  <c r="AM64" i="14"/>
  <c r="AM22" i="14"/>
  <c r="AM26" i="14" l="1"/>
  <c r="M50" i="21" s="1"/>
  <c r="AC54" i="14"/>
  <c r="G50" i="21" s="1"/>
  <c r="AM82" i="14"/>
  <c r="U50" i="21" s="1"/>
  <c r="AC33" i="14"/>
  <c r="D50" i="21" s="1"/>
  <c r="AC82" i="14"/>
  <c r="K50" i="21" s="1"/>
  <c r="AM61" i="14"/>
  <c r="R50" i="21" s="1"/>
  <c r="AM75" i="14"/>
  <c r="T50" i="21" s="1"/>
  <c r="AC19" i="14"/>
  <c r="AM40" i="14"/>
  <c r="O50" i="21" s="1"/>
  <c r="AC75" i="14"/>
  <c r="J50" i="21" s="1"/>
  <c r="AC26" i="14"/>
  <c r="C50" i="21" s="1"/>
  <c r="AC68" i="14"/>
  <c r="I50" i="21" s="1"/>
  <c r="AM47" i="14"/>
  <c r="P50" i="21" s="1"/>
  <c r="AM54" i="14"/>
  <c r="Q50" i="21" s="1"/>
  <c r="AM33" i="14"/>
  <c r="N50" i="21" s="1"/>
  <c r="AC47" i="14"/>
  <c r="F50" i="21" s="1"/>
  <c r="AC40" i="14"/>
  <c r="E50" i="21" s="1"/>
  <c r="AM19" i="14"/>
  <c r="L50" i="21" s="1"/>
  <c r="AM68" i="14"/>
  <c r="S50" i="21" s="1"/>
  <c r="AC61" i="14"/>
  <c r="H50" i="21" s="1"/>
  <c r="Z9" i="14" l="1"/>
  <c r="B80" i="21" s="1"/>
  <c r="B50" i="21"/>
  <c r="Z3" i="14"/>
  <c r="Z5" i="14"/>
  <c r="Z7" i="14"/>
  <c r="B79" i="21" s="1"/>
  <c r="Z11" i="14"/>
  <c r="B81" i="21" s="1"/>
  <c r="B78" i="21" l="1"/>
  <c r="AB3" i="14"/>
  <c r="AB11" i="14"/>
  <c r="AB5" i="14"/>
  <c r="AA14" i="14"/>
  <c r="B77" i="21"/>
  <c r="AB9" i="14"/>
  <c r="AB7" i="14"/>
  <c r="AC5" i="14" l="1"/>
  <c r="B18" i="21" s="1"/>
  <c r="AC7" i="14"/>
  <c r="B20" i="21" s="1"/>
  <c r="AC11" i="14"/>
  <c r="B24" i="21" s="1"/>
  <c r="AC9" i="14"/>
  <c r="B22" i="21" s="1"/>
  <c r="B82" i="21"/>
  <c r="AC3" i="14"/>
  <c r="B16" i="21" s="1"/>
  <c r="AD3" i="25" s="1"/>
  <c r="AD9" i="25" l="1"/>
  <c r="AD11" i="25"/>
  <c r="AD7" i="25"/>
  <c r="AD5" i="25"/>
  <c r="AD12" i="25" l="1"/>
  <c r="AE3" i="25" s="1"/>
  <c r="AD12" i="14"/>
  <c r="AE3" i="14" s="1"/>
  <c r="AE9" i="25" l="1"/>
  <c r="AF9" i="25" s="1"/>
  <c r="AE5" i="25"/>
  <c r="AF5" i="25" s="1"/>
  <c r="AE11" i="25"/>
  <c r="AF11" i="25" s="1"/>
  <c r="AF3" i="25"/>
  <c r="AE7" i="25"/>
  <c r="AF3" i="14"/>
  <c r="AE9" i="14"/>
  <c r="AE7" i="14"/>
  <c r="AE11" i="14"/>
  <c r="AE5" i="14"/>
  <c r="AE12" i="25" l="1"/>
  <c r="AG3" i="25"/>
  <c r="AH3" i="25" s="1"/>
  <c r="AF7" i="25"/>
  <c r="AG7" i="25" s="1"/>
  <c r="AH7" i="25" s="1"/>
  <c r="AG5" i="25"/>
  <c r="AH5" i="25" s="1"/>
  <c r="AG9" i="25"/>
  <c r="AH9" i="25" s="1"/>
  <c r="AG11" i="25"/>
  <c r="AH11" i="25" s="1"/>
  <c r="AF9" i="14"/>
  <c r="AG9" i="14" s="1"/>
  <c r="AH9" i="14" s="1"/>
  <c r="AF5" i="14"/>
  <c r="AG5" i="14" s="1"/>
  <c r="AH5" i="14" s="1"/>
  <c r="AG3" i="14"/>
  <c r="AH3" i="14" s="1"/>
  <c r="AF11" i="14"/>
  <c r="AG11" i="14" s="1"/>
  <c r="AH11" i="14" s="1"/>
  <c r="AF7" i="14"/>
  <c r="AG7" i="14" s="1"/>
  <c r="AH7" i="14" s="1"/>
  <c r="AE12" i="14"/>
</calcChain>
</file>

<file path=xl/sharedStrings.xml><?xml version="1.0" encoding="utf-8"?>
<sst xmlns="http://schemas.openxmlformats.org/spreadsheetml/2006/main" count="7214" uniqueCount="261">
  <si>
    <t>综合犹豫度</t>
    <phoneticPr fontId="1" type="noConversion"/>
  </si>
  <si>
    <t>ei/S</t>
    <phoneticPr fontId="1" type="noConversion"/>
  </si>
  <si>
    <t>犹豫度</t>
    <phoneticPr fontId="1" type="noConversion"/>
  </si>
  <si>
    <t>e1</t>
    <phoneticPr fontId="1" type="noConversion"/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</si>
  <si>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</si>
  <si>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</si>
  <si>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</si>
  <si>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</si>
  <si>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</si>
  <si>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</si>
  <si>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</si>
  <si>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</si>
  <si>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</si>
  <si>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</si>
  <si>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</si>
  <si>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</si>
  <si>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</si>
  <si>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</si>
  <si>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</si>
  <si>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</si>
  <si>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</si>
  <si>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</si>
  <si>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</si>
  <si>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得分</t>
    <phoneticPr fontId="1" type="noConversion"/>
  </si>
  <si>
    <t>个人犹豫决策矩阵X1 C1</t>
    <phoneticPr fontId="1" type="noConversion"/>
  </si>
  <si>
    <t>个人犹豫决策矩阵X1 C3</t>
    <phoneticPr fontId="1" type="noConversion"/>
  </si>
  <si>
    <t>个人犹豫决策矩阵X1 C4</t>
    <phoneticPr fontId="1" type="noConversion"/>
  </si>
  <si>
    <t>个人犹豫决策矩阵X2 C1</t>
    <phoneticPr fontId="1" type="noConversion"/>
  </si>
  <si>
    <t>个人犹豫决策矩阵X2 C2</t>
    <phoneticPr fontId="1" type="noConversion"/>
  </si>
  <si>
    <t>个人犹豫决策矩阵X2 C3</t>
    <phoneticPr fontId="1" type="noConversion"/>
  </si>
  <si>
    <t>个人犹豫决策矩阵X2 C4</t>
    <phoneticPr fontId="1" type="noConversion"/>
  </si>
  <si>
    <t>个人犹豫决策矩阵X3 C1</t>
    <phoneticPr fontId="1" type="noConversion"/>
  </si>
  <si>
    <t>个人犹豫决策矩阵X3 C3</t>
    <phoneticPr fontId="1" type="noConversion"/>
  </si>
  <si>
    <t>个人犹豫决策矩阵X3 C4</t>
    <phoneticPr fontId="1" type="noConversion"/>
  </si>
  <si>
    <t>C1</t>
    <phoneticPr fontId="1" type="noConversion"/>
  </si>
  <si>
    <t>C2</t>
  </si>
  <si>
    <t>C3</t>
  </si>
  <si>
    <t>C4</t>
  </si>
  <si>
    <t>X1</t>
    <phoneticPr fontId="1" type="noConversion"/>
  </si>
  <si>
    <t>X2</t>
  </si>
  <si>
    <t>X3</t>
  </si>
  <si>
    <t>相似度矩阵</t>
    <phoneticPr fontId="1" type="noConversion"/>
  </si>
  <si>
    <t>距离矩阵</t>
    <phoneticPr fontId="1" type="noConversion"/>
  </si>
  <si>
    <t>个人犹豫决策矩阵X1 C5</t>
    <phoneticPr fontId="1" type="noConversion"/>
  </si>
  <si>
    <t>个人犹豫决策矩阵X1 C6</t>
    <phoneticPr fontId="1" type="noConversion"/>
  </si>
  <si>
    <t>个人犹豫决策矩阵X1 C7</t>
    <phoneticPr fontId="1" type="noConversion"/>
  </si>
  <si>
    <t>个人犹豫决策矩阵X2 C5</t>
    <phoneticPr fontId="1" type="noConversion"/>
  </si>
  <si>
    <t>个人犹豫决策矩阵X2 C6</t>
    <phoneticPr fontId="1" type="noConversion"/>
  </si>
  <si>
    <t>个人犹豫决策矩阵X2 C7</t>
    <phoneticPr fontId="1" type="noConversion"/>
  </si>
  <si>
    <t>个人犹豫决策矩阵X3 C7</t>
    <phoneticPr fontId="1" type="noConversion"/>
  </si>
  <si>
    <t>个人犹豫决策矩阵X3 C6</t>
    <phoneticPr fontId="1" type="noConversion"/>
  </si>
  <si>
    <t>个人犹豫决策矩阵X3 C5</t>
    <phoneticPr fontId="1" type="noConversion"/>
  </si>
  <si>
    <t>C5</t>
  </si>
  <si>
    <t>C6</t>
  </si>
  <si>
    <t>C7</t>
  </si>
  <si>
    <t>方案数</t>
    <phoneticPr fontId="1" type="noConversion"/>
  </si>
  <si>
    <t>属性数量</t>
    <phoneticPr fontId="1" type="noConversion"/>
  </si>
  <si>
    <t>个人犹豫决策矩阵X4 C1</t>
    <phoneticPr fontId="1" type="noConversion"/>
  </si>
  <si>
    <t>个人犹豫决策矩阵X4 C3</t>
    <phoneticPr fontId="1" type="noConversion"/>
  </si>
  <si>
    <t>个人犹豫决策矩阵X4 C4</t>
    <phoneticPr fontId="1" type="noConversion"/>
  </si>
  <si>
    <t>个人犹豫决策矩阵X4 C5</t>
    <phoneticPr fontId="1" type="noConversion"/>
  </si>
  <si>
    <t>个人犹豫决策矩阵X4 C6</t>
    <phoneticPr fontId="1" type="noConversion"/>
  </si>
  <si>
    <t>个人犹豫决策矩阵X4 C7</t>
    <phoneticPr fontId="1" type="noConversion"/>
  </si>
  <si>
    <t>个人犹豫决策矩阵X5 C1</t>
    <phoneticPr fontId="1" type="noConversion"/>
  </si>
  <si>
    <t>个人犹豫决策矩阵X5 C2</t>
    <phoneticPr fontId="1" type="noConversion"/>
  </si>
  <si>
    <t>个人犹豫决策矩阵X5 C3</t>
    <phoneticPr fontId="1" type="noConversion"/>
  </si>
  <si>
    <t>个人犹豫决策矩阵X5 C4</t>
    <phoneticPr fontId="1" type="noConversion"/>
  </si>
  <si>
    <t>个人犹豫决策矩阵X5 C5</t>
    <phoneticPr fontId="1" type="noConversion"/>
  </si>
  <si>
    <t>个人犹豫决策矩阵X5 C6</t>
    <phoneticPr fontId="1" type="noConversion"/>
  </si>
  <si>
    <t>个人犹豫决策矩阵X5 C7</t>
    <phoneticPr fontId="1" type="noConversion"/>
  </si>
  <si>
    <t>行求和</t>
    <phoneticPr fontId="1" type="noConversion"/>
  </si>
  <si>
    <t>行规范化的相似度矩阵</t>
    <phoneticPr fontId="1" type="noConversion"/>
  </si>
  <si>
    <t>X4</t>
  </si>
  <si>
    <t>X5</t>
  </si>
  <si>
    <t>Score</t>
    <phoneticPr fontId="1" type="noConversion"/>
  </si>
  <si>
    <t>e11</t>
    <phoneticPr fontId="1" type="noConversion"/>
  </si>
  <si>
    <t>信任关系</t>
    <phoneticPr fontId="1" type="noConversion"/>
  </si>
  <si>
    <t>Min</t>
    <phoneticPr fontId="1" type="noConversion"/>
  </si>
  <si>
    <t>MAX</t>
    <phoneticPr fontId="1" type="noConversion"/>
  </si>
  <si>
    <t>SUM</t>
    <phoneticPr fontId="1" type="noConversion"/>
  </si>
  <si>
    <t>Max</t>
    <phoneticPr fontId="1" type="noConversion"/>
  </si>
  <si>
    <t>意见影响力矩阵</t>
    <phoneticPr fontId="1" type="noConversion"/>
  </si>
  <si>
    <t>综合影响力矩阵</t>
    <phoneticPr fontId="1" type="noConversion"/>
  </si>
  <si>
    <t>加权入度</t>
    <phoneticPr fontId="1" type="noConversion"/>
  </si>
  <si>
    <t>权重</t>
    <phoneticPr fontId="1" type="noConversion"/>
  </si>
  <si>
    <t>聚类1</t>
    <phoneticPr fontId="1" type="noConversion"/>
  </si>
  <si>
    <t>聚类2</t>
  </si>
  <si>
    <t>聚类3</t>
  </si>
  <si>
    <t>聚类4</t>
  </si>
  <si>
    <t>聚集1</t>
    <phoneticPr fontId="1" type="noConversion"/>
  </si>
  <si>
    <t>e8</t>
    <phoneticPr fontId="1" type="noConversion"/>
  </si>
  <si>
    <t>e15</t>
    <phoneticPr fontId="1" type="noConversion"/>
  </si>
  <si>
    <t>e7</t>
    <phoneticPr fontId="1" type="noConversion"/>
  </si>
  <si>
    <t>e9</t>
    <phoneticPr fontId="1" type="noConversion"/>
  </si>
  <si>
    <t>e10</t>
    <phoneticPr fontId="1" type="noConversion"/>
  </si>
  <si>
    <t>e12</t>
    <phoneticPr fontId="1" type="noConversion"/>
  </si>
  <si>
    <t>e13</t>
    <phoneticPr fontId="1" type="noConversion"/>
  </si>
  <si>
    <t>e14</t>
    <phoneticPr fontId="1" type="noConversion"/>
  </si>
  <si>
    <t>e16</t>
    <phoneticPr fontId="1" type="noConversion"/>
  </si>
  <si>
    <t>e17</t>
    <phoneticPr fontId="1" type="noConversion"/>
  </si>
  <si>
    <t>e18</t>
    <phoneticPr fontId="1" type="noConversion"/>
  </si>
  <si>
    <t>e19</t>
    <phoneticPr fontId="1" type="noConversion"/>
  </si>
  <si>
    <t>e20</t>
    <phoneticPr fontId="1" type="noConversion"/>
  </si>
  <si>
    <t>e2</t>
    <phoneticPr fontId="1" type="noConversion"/>
  </si>
  <si>
    <t>e3</t>
    <phoneticPr fontId="1" type="noConversion"/>
  </si>
  <si>
    <t>e4</t>
    <phoneticPr fontId="1" type="noConversion"/>
  </si>
  <si>
    <t>e5</t>
    <phoneticPr fontId="1" type="noConversion"/>
  </si>
  <si>
    <t>e6</t>
    <phoneticPr fontId="1" type="noConversion"/>
  </si>
  <si>
    <t>聚集2</t>
    <phoneticPr fontId="1" type="noConversion"/>
  </si>
  <si>
    <t>聚集3</t>
    <phoneticPr fontId="1" type="noConversion"/>
  </si>
  <si>
    <t>聚集4</t>
    <phoneticPr fontId="1" type="noConversion"/>
  </si>
  <si>
    <t>大群体</t>
    <phoneticPr fontId="1" type="noConversion"/>
  </si>
  <si>
    <t>聚类5</t>
    <phoneticPr fontId="1" type="noConversion"/>
  </si>
  <si>
    <t>聚集5</t>
    <phoneticPr fontId="1" type="noConversion"/>
  </si>
  <si>
    <t>个体决策矩阵</t>
    <phoneticPr fontId="1" type="noConversion"/>
  </si>
  <si>
    <t>共识测度</t>
    <phoneticPr fontId="1" type="noConversion"/>
  </si>
  <si>
    <t>共识度</t>
    <phoneticPr fontId="1" type="noConversion"/>
  </si>
  <si>
    <t>大群体共识度</t>
    <phoneticPr fontId="1" type="noConversion"/>
  </si>
  <si>
    <t>累计贡献</t>
    <phoneticPr fontId="1" type="noConversion"/>
  </si>
  <si>
    <t>新聚集权重</t>
    <phoneticPr fontId="1" type="noConversion"/>
  </si>
  <si>
    <t>信任权重</t>
    <phoneticPr fontId="1" type="noConversion"/>
  </si>
  <si>
    <t>1-CHD</t>
    <phoneticPr fontId="1" type="noConversion"/>
  </si>
  <si>
    <t>ab/(a+b-ab)</t>
    <phoneticPr fontId="1" type="noConversion"/>
  </si>
  <si>
    <t>(a*b)^0.5</t>
    <phoneticPr fontId="1" type="noConversion"/>
  </si>
  <si>
    <t>(a+b)/2权重</t>
    <phoneticPr fontId="1" type="noConversion"/>
  </si>
  <si>
    <t>术语区间</t>
    <phoneticPr fontId="1" type="noConversion"/>
  </si>
  <si>
    <t>术语集总数</t>
    <phoneticPr fontId="1" type="noConversion"/>
  </si>
  <si>
    <t>术语集长度</t>
    <phoneticPr fontId="1" type="noConversion"/>
  </si>
  <si>
    <t>数量</t>
    <phoneticPr fontId="1" type="noConversion"/>
  </si>
  <si>
    <t>个人犹豫决策矩阵X1 C2</t>
    <phoneticPr fontId="1" type="noConversion"/>
  </si>
  <si>
    <t>个人犹豫决策矩阵X3 C2</t>
    <phoneticPr fontId="1" type="noConversion"/>
  </si>
  <si>
    <t>个人犹豫决策矩阵X4 C2</t>
    <phoneticPr fontId="1" type="noConversion"/>
  </si>
  <si>
    <t>X1C2</t>
    <phoneticPr fontId="1" type="noConversion"/>
  </si>
  <si>
    <t>X2 C2</t>
    <phoneticPr fontId="1" type="noConversion"/>
  </si>
  <si>
    <t>X3 C2</t>
    <phoneticPr fontId="1" type="noConversion"/>
  </si>
  <si>
    <t>X4 C2</t>
    <phoneticPr fontId="1" type="noConversion"/>
  </si>
  <si>
    <t>X5 C2</t>
    <phoneticPr fontId="1" type="noConversion"/>
  </si>
  <si>
    <t>X5 C3</t>
    <phoneticPr fontId="1" type="noConversion"/>
  </si>
  <si>
    <t>X4 C3</t>
    <phoneticPr fontId="1" type="noConversion"/>
  </si>
  <si>
    <t>X3 C3</t>
    <phoneticPr fontId="1" type="noConversion"/>
  </si>
  <si>
    <t>X2 C3</t>
    <phoneticPr fontId="1" type="noConversion"/>
  </si>
  <si>
    <t>X1 C3</t>
    <phoneticPr fontId="1" type="noConversion"/>
  </si>
  <si>
    <t>距离矩阵C2</t>
    <phoneticPr fontId="1" type="noConversion"/>
  </si>
  <si>
    <t>距离矩阵C3</t>
    <phoneticPr fontId="1" type="noConversion"/>
  </si>
  <si>
    <t>距离矩阵C4</t>
    <phoneticPr fontId="1" type="noConversion"/>
  </si>
  <si>
    <t>距离矩阵C5</t>
    <phoneticPr fontId="1" type="noConversion"/>
  </si>
  <si>
    <t>距离矩阵C6</t>
    <phoneticPr fontId="1" type="noConversion"/>
  </si>
  <si>
    <t>Max-Min</t>
    <phoneticPr fontId="1" type="noConversion"/>
  </si>
  <si>
    <t>意见参数</t>
    <phoneticPr fontId="1" type="noConversion"/>
  </si>
  <si>
    <t>信任参数</t>
    <phoneticPr fontId="1" type="noConversion"/>
  </si>
  <si>
    <t xml:space="preserve">HD </t>
    <phoneticPr fontId="1" type="noConversion"/>
  </si>
  <si>
    <t>自我权重</t>
    <phoneticPr fontId="1" type="noConversion"/>
  </si>
  <si>
    <t>关系权重</t>
    <phoneticPr fontId="1" type="noConversion"/>
  </si>
  <si>
    <t>自我权重</t>
    <phoneticPr fontId="1" type="noConversion"/>
  </si>
  <si>
    <t>权重</t>
    <phoneticPr fontId="1" type="noConversion"/>
  </si>
  <si>
    <t>专家权重</t>
    <phoneticPr fontId="1" type="noConversion"/>
  </si>
  <si>
    <t>网络划分聚类方法</t>
    <phoneticPr fontId="1" type="noConversion"/>
  </si>
  <si>
    <t>CRP</t>
    <phoneticPr fontId="1" type="noConversion"/>
  </si>
  <si>
    <t>模型</t>
    <phoneticPr fontId="1" type="noConversion"/>
  </si>
  <si>
    <t>CHD</t>
    <phoneticPr fontId="1" type="noConversion"/>
  </si>
  <si>
    <t>1-CHD</t>
    <phoneticPr fontId="1" type="noConversion"/>
  </si>
  <si>
    <t>权重惩罚参数</t>
    <phoneticPr fontId="1" type="noConversion"/>
  </si>
  <si>
    <t>聚集1</t>
    <phoneticPr fontId="1" type="noConversion"/>
  </si>
  <si>
    <t>聚集2</t>
  </si>
  <si>
    <t>聚集3</t>
  </si>
  <si>
    <t>聚集4</t>
  </si>
  <si>
    <t>聚集5</t>
  </si>
  <si>
    <t>模型0累计贡献</t>
    <phoneticPr fontId="1" type="noConversion"/>
  </si>
  <si>
    <t>X3 C1</t>
    <phoneticPr fontId="1" type="noConversion"/>
  </si>
  <si>
    <t>X2 C1</t>
    <phoneticPr fontId="1" type="noConversion"/>
  </si>
  <si>
    <t>X1 C1</t>
    <phoneticPr fontId="1" type="noConversion"/>
  </si>
  <si>
    <t>X4 C1</t>
    <phoneticPr fontId="1" type="noConversion"/>
  </si>
  <si>
    <t>X5 C1</t>
    <phoneticPr fontId="1" type="noConversion"/>
  </si>
  <si>
    <t>C5</t>
    <phoneticPr fontId="1" type="noConversion"/>
  </si>
  <si>
    <t>C7</t>
    <phoneticPr fontId="1" type="noConversion"/>
  </si>
  <si>
    <t>乐观偏好</t>
    <phoneticPr fontId="1" type="noConversion"/>
  </si>
  <si>
    <t>悲观偏好</t>
    <phoneticPr fontId="1" type="noConversion"/>
  </si>
  <si>
    <t>1-w</t>
    <phoneticPr fontId="1" type="noConversion"/>
  </si>
  <si>
    <t>模型考虑因素</t>
    <phoneticPr fontId="1" type="noConversion"/>
  </si>
  <si>
    <t>偏好表达</t>
    <phoneticPr fontId="1" type="noConversion"/>
  </si>
  <si>
    <t>专家的犹豫度</t>
    <phoneticPr fontId="1" type="noConversion"/>
  </si>
  <si>
    <t>意见接近度</t>
    <phoneticPr fontId="1" type="noConversion"/>
  </si>
  <si>
    <t>基于信任网络</t>
    <phoneticPr fontId="1" type="noConversion"/>
  </si>
  <si>
    <t>基于关联关系网络</t>
    <phoneticPr fontId="1" type="noConversion"/>
  </si>
  <si>
    <t>聚集权重惩罚</t>
    <phoneticPr fontId="1" type="noConversion"/>
  </si>
  <si>
    <t>专家意见调整</t>
    <phoneticPr fontId="1" type="noConversion"/>
  </si>
  <si>
    <t>HFLTS</t>
    <phoneticPr fontId="1" type="noConversion"/>
  </si>
  <si>
    <t>√</t>
  </si>
  <si>
    <t>T=0</t>
    <phoneticPr fontId="1" type="noConversion"/>
  </si>
  <si>
    <t>T=1</t>
  </si>
  <si>
    <t>T=2</t>
  </si>
  <si>
    <t>T=3</t>
  </si>
  <si>
    <t>T=4</t>
  </si>
  <si>
    <t>T=5</t>
  </si>
  <si>
    <t>T=6</t>
  </si>
  <si>
    <t>T=7</t>
  </si>
  <si>
    <t>T=8</t>
  </si>
  <si>
    <t>T=9</t>
  </si>
  <si>
    <t>T=10</t>
  </si>
  <si>
    <t>T=11</t>
  </si>
  <si>
    <t>模型0权重</t>
    <phoneticPr fontId="1" type="noConversion"/>
  </si>
  <si>
    <t>模型1权重</t>
    <phoneticPr fontId="1" type="noConversion"/>
  </si>
  <si>
    <t>T=12</t>
  </si>
  <si>
    <t>T=13</t>
  </si>
  <si>
    <t>T=14</t>
  </si>
  <si>
    <t>T=15</t>
  </si>
  <si>
    <t>T=16</t>
  </si>
  <si>
    <t>T=17</t>
  </si>
  <si>
    <t>T=18</t>
  </si>
  <si>
    <t>个人权重</t>
    <phoneticPr fontId="1" type="noConversion"/>
  </si>
  <si>
    <t>e1</t>
    <phoneticPr fontId="1" type="noConversion"/>
  </si>
  <si>
    <t>聚集权重</t>
    <phoneticPr fontId="1" type="noConversion"/>
  </si>
  <si>
    <t>聚集1</t>
    <phoneticPr fontId="1" type="noConversion"/>
  </si>
  <si>
    <t>T</t>
    <phoneticPr fontId="1" type="noConversion"/>
  </si>
  <si>
    <t>个人共识度</t>
    <phoneticPr fontId="1" type="noConversion"/>
  </si>
  <si>
    <t>聚集共识度</t>
    <phoneticPr fontId="1" type="noConversion"/>
  </si>
  <si>
    <t>大群体共识度</t>
    <phoneticPr fontId="1" type="noConversion"/>
  </si>
  <si>
    <t>T</t>
    <phoneticPr fontId="1" type="noConversion"/>
  </si>
  <si>
    <t>上一轮</t>
    <phoneticPr fontId="1" type="noConversion"/>
  </si>
  <si>
    <t>T=19</t>
  </si>
  <si>
    <t>T=20</t>
  </si>
  <si>
    <t>T=21</t>
  </si>
  <si>
    <t>T=22</t>
  </si>
  <si>
    <t>T=23</t>
  </si>
  <si>
    <t>固执度</t>
    <phoneticPr fontId="1" type="noConversion"/>
  </si>
  <si>
    <t>e1</t>
  </si>
  <si>
    <t>C1</t>
  </si>
  <si>
    <t>X1</t>
  </si>
  <si>
    <t>综合影响力矩阵（T=0）</t>
    <phoneticPr fontId="1" type="noConversion"/>
  </si>
  <si>
    <t>修改意愿</t>
    <phoneticPr fontId="1" type="noConversion"/>
  </si>
  <si>
    <t>X1 C4</t>
    <phoneticPr fontId="1" type="noConversion"/>
  </si>
  <si>
    <t>X2 C4</t>
    <phoneticPr fontId="1" type="noConversion"/>
  </si>
  <si>
    <t>X3 C4</t>
    <phoneticPr fontId="1" type="noConversion"/>
  </si>
  <si>
    <t>X4 C4</t>
    <phoneticPr fontId="1" type="noConversion"/>
  </si>
  <si>
    <t>X5 C4</t>
    <phoneticPr fontId="1" type="noConversion"/>
  </si>
  <si>
    <t>共识测度（T=0）</t>
    <phoneticPr fontId="1" type="noConversion"/>
  </si>
  <si>
    <t>共识测度（T=1）</t>
    <phoneticPr fontId="1" type="noConversion"/>
  </si>
  <si>
    <t>综合影响力矩阵（T=1）</t>
    <phoneticPr fontId="1" type="noConversion"/>
  </si>
  <si>
    <t>共识测度（T=2）</t>
    <phoneticPr fontId="1" type="noConversion"/>
  </si>
  <si>
    <t>综合影响力矩阵（T=2）</t>
    <phoneticPr fontId="1" type="noConversion"/>
  </si>
  <si>
    <t>共识测度（T=3）</t>
    <phoneticPr fontId="1" type="noConversion"/>
  </si>
  <si>
    <t>综合影响力矩阵（T=3）</t>
    <phoneticPr fontId="1" type="noConversion"/>
  </si>
  <si>
    <t>共识测度（T=4）</t>
    <phoneticPr fontId="1" type="noConversion"/>
  </si>
  <si>
    <t>综合影响力矩阵（T=4）</t>
    <phoneticPr fontId="1" type="noConversion"/>
  </si>
  <si>
    <t>共识测度（T=5）</t>
    <phoneticPr fontId="1" type="noConversion"/>
  </si>
  <si>
    <t>综合影响力矩阵（T=5）</t>
    <phoneticPr fontId="1" type="noConversion"/>
  </si>
  <si>
    <t>共识测度（T=6）</t>
    <phoneticPr fontId="1" type="noConversion"/>
  </si>
  <si>
    <t>综合影响力矩阵（T=6）</t>
    <phoneticPr fontId="1" type="noConversion"/>
  </si>
  <si>
    <t>聚集1</t>
  </si>
  <si>
    <t>大群体</t>
  </si>
  <si>
    <t>Score</t>
  </si>
  <si>
    <t>综合影响力矩阵（T=7）</t>
    <phoneticPr fontId="1" type="noConversion"/>
  </si>
  <si>
    <t>总调整</t>
    <phoneticPr fontId="1" type="noConversion"/>
  </si>
  <si>
    <t>X1 C2</t>
    <phoneticPr fontId="1" type="noConversion"/>
  </si>
  <si>
    <t xml:space="preserve">X1 </t>
    <phoneticPr fontId="1" type="noConversion"/>
  </si>
  <si>
    <t xml:space="preserve">X2 </t>
    <phoneticPr fontId="1" type="noConversion"/>
  </si>
  <si>
    <t xml:space="preserve">X3 </t>
    <phoneticPr fontId="1" type="noConversion"/>
  </si>
  <si>
    <t xml:space="preserve">X4 </t>
    <phoneticPr fontId="1" type="noConversion"/>
  </si>
  <si>
    <t xml:space="preserve">X5 </t>
    <phoneticPr fontId="1" type="noConversion"/>
  </si>
  <si>
    <t>个体总调整</t>
    <phoneticPr fontId="1" type="noConversion"/>
  </si>
  <si>
    <t>平均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</si>
</sst>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76" formatCode="0.00_ "/>
    <numFmt numFmtId="177" formatCode="0.000_ "/>
    <numFmt numFmtId="178" formatCode="0.000_);[Red]\(0.000\)"/>
    <numFmt numFmtId="179" formatCode="0.0000_ "/>
    <numFmt numFmtId="180" formatCode="0.0000_);[Red]\(0.0000\)"/>
    <numFmt numFmtId="181" formatCode="0_ "/>
  </numFmts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4BFF9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0906E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2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4" borderId="0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0" xfId="0" applyFill="1" applyBorder="1" applyAlignment="1">
      <alignment horizontal="center" vertical="center"/>
    </xf>
    <xf numFmtId="179" fontId="0" fillId="0" borderId="0" xfId="0" applyNumberForma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0" xfId="0" applyFill="1" applyBorder="1">
      <alignment vertical="center"/>
    </xf>
    <xf numFmtId="176" fontId="0" fillId="6" borderId="0" xfId="0" applyNumberFormat="1" applyFill="1" applyBorder="1">
      <alignment vertical="center"/>
    </xf>
    <xf numFmtId="179" fontId="0" fillId="0" borderId="0" xfId="0" applyNumberFormat="1" applyFill="1">
      <alignment vertical="center"/>
    </xf>
    <xf numFmtId="179" fontId="0" fillId="0" borderId="0" xfId="0" applyNumberFormat="1" applyFill="1" applyBorder="1">
      <alignment vertical="center"/>
    </xf>
    <xf numFmtId="0" fontId="0" fillId="0" borderId="6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178" fontId="0" fillId="0" borderId="0" xfId="0" applyNumberFormat="1" applyBorder="1" applyAlignment="1">
      <alignment horizontal="center" vertical="center"/>
    </xf>
    <xf numFmtId="178" fontId="0" fillId="0" borderId="0" xfId="0" applyNumberFormat="1" applyFill="1" applyBorder="1" applyAlignment="1">
      <alignment horizontal="center" vertical="center"/>
    </xf>
    <xf numFmtId="178" fontId="0" fillId="0" borderId="2" xfId="0" applyNumberFormat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176" fontId="0" fillId="6" borderId="0" xfId="0" applyNumberFormat="1" applyFill="1" applyBorder="1" applyAlignment="1">
      <alignment horizontal="center" vertical="center"/>
    </xf>
    <xf numFmtId="179" fontId="0" fillId="0" borderId="0" xfId="0" applyNumberFormat="1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8" fontId="0" fillId="5" borderId="1" xfId="0" applyNumberFormat="1" applyFill="1" applyBorder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7" fontId="0" fillId="5" borderId="0" xfId="0" applyNumberFormat="1" applyFill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178" fontId="0" fillId="7" borderId="0" xfId="0" applyNumberFormat="1" applyFill="1" applyBorder="1" applyAlignment="1">
      <alignment horizontal="center" vertical="center"/>
    </xf>
    <xf numFmtId="178" fontId="0" fillId="7" borderId="18" xfId="0" applyNumberFormat="1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178" fontId="0" fillId="7" borderId="20" xfId="0" applyNumberFormat="1" applyFill="1" applyBorder="1" applyAlignment="1">
      <alignment horizontal="center" vertical="center"/>
    </xf>
    <xf numFmtId="178" fontId="0" fillId="7" borderId="21" xfId="0" applyNumberFormat="1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178" fontId="0" fillId="0" borderId="18" xfId="0" applyNumberFormat="1" applyFill="1" applyBorder="1" applyAlignment="1">
      <alignment horizontal="center" vertical="center"/>
    </xf>
    <xf numFmtId="178" fontId="0" fillId="0" borderId="20" xfId="0" applyNumberForma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179" fontId="0" fillId="6" borderId="0" xfId="0" applyNumberFormat="1" applyFill="1" applyAlignment="1">
      <alignment horizontal="center" vertical="center"/>
    </xf>
    <xf numFmtId="179" fontId="0" fillId="9" borderId="0" xfId="0" applyNumberForma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9" fontId="0" fillId="2" borderId="0" xfId="0" applyNumberFormat="1" applyFill="1" applyBorder="1" applyAlignment="1">
      <alignment horizontal="center" vertical="center"/>
    </xf>
    <xf numFmtId="0" fontId="0" fillId="13" borderId="0" xfId="0" applyFill="1" applyBorder="1" applyAlignment="1">
      <alignment horizontal="center" vertical="center"/>
    </xf>
    <xf numFmtId="177" fontId="0" fillId="13" borderId="0" xfId="0" applyNumberFormat="1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179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178" fontId="0" fillId="0" borderId="1" xfId="0" applyNumberFormat="1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178" fontId="0" fillId="5" borderId="0" xfId="0" applyNumberForma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8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80" fontId="0" fillId="0" borderId="0" xfId="0" applyNumberFormat="1" applyFill="1" applyBorder="1" applyAlignment="1">
      <alignment horizontal="left" vertical="center"/>
    </xf>
    <xf numFmtId="180" fontId="0" fillId="0" borderId="0" xfId="0" applyNumberFormat="1">
      <alignment vertical="center"/>
    </xf>
    <xf numFmtId="180" fontId="0" fillId="6" borderId="0" xfId="0" applyNumberFormat="1" applyFill="1" applyAlignment="1">
      <alignment horizontal="center" vertical="center"/>
    </xf>
    <xf numFmtId="180" fontId="0" fillId="6" borderId="0" xfId="0" applyNumberFormat="1" applyFill="1" applyBorder="1">
      <alignment vertical="center"/>
    </xf>
    <xf numFmtId="180" fontId="0" fillId="0" borderId="0" xfId="0" applyNumberFormat="1" applyFill="1" applyBorder="1" applyAlignment="1">
      <alignment horizontal="center" vertical="center"/>
    </xf>
    <xf numFmtId="180" fontId="0" fillId="4" borderId="1" xfId="0" applyNumberFormat="1" applyFill="1" applyBorder="1" applyAlignment="1">
      <alignment vertical="center"/>
    </xf>
    <xf numFmtId="180" fontId="0" fillId="0" borderId="0" xfId="0" applyNumberFormat="1" applyAlignment="1">
      <alignment horizontal="center" vertical="center"/>
    </xf>
    <xf numFmtId="180" fontId="0" fillId="0" borderId="0" xfId="0" applyNumberFormat="1" applyFill="1" applyBorder="1" applyAlignment="1">
      <alignment vertical="center"/>
    </xf>
    <xf numFmtId="180" fontId="0" fillId="0" borderId="0" xfId="0" applyNumberFormat="1" applyFill="1" applyBorder="1">
      <alignment vertical="center"/>
    </xf>
    <xf numFmtId="180" fontId="0" fillId="4" borderId="0" xfId="0" applyNumberFormat="1" applyFill="1" applyBorder="1" applyAlignment="1">
      <alignment horizontal="center" vertical="center"/>
    </xf>
    <xf numFmtId="180" fontId="0" fillId="4" borderId="1" xfId="0" applyNumberFormat="1" applyFill="1" applyBorder="1" applyAlignment="1">
      <alignment horizontal="center" vertical="center"/>
    </xf>
    <xf numFmtId="180" fontId="0" fillId="4" borderId="1" xfId="0" applyNumberFormat="1" applyFill="1" applyBorder="1">
      <alignment vertical="center"/>
    </xf>
    <xf numFmtId="180" fontId="0" fillId="4" borderId="0" xfId="0" applyNumberFormat="1" applyFill="1" applyBorder="1">
      <alignment vertical="center"/>
    </xf>
    <xf numFmtId="180" fontId="0" fillId="0" borderId="0" xfId="0" applyNumberFormat="1" applyFill="1">
      <alignment vertical="center"/>
    </xf>
    <xf numFmtId="180" fontId="0" fillId="6" borderId="0" xfId="0" applyNumberFormat="1" applyFill="1" applyBorder="1" applyAlignment="1">
      <alignment horizontal="center" vertical="center"/>
    </xf>
    <xf numFmtId="180" fontId="0" fillId="0" borderId="6" xfId="0" applyNumberFormat="1" applyFill="1" applyBorder="1" applyAlignment="1">
      <alignment horizontal="center" vertical="center"/>
    </xf>
    <xf numFmtId="180" fontId="0" fillId="0" borderId="2" xfId="0" applyNumberFormat="1" applyFill="1" applyBorder="1" applyAlignment="1">
      <alignment horizontal="center" vertical="center"/>
    </xf>
    <xf numFmtId="180" fontId="0" fillId="0" borderId="0" xfId="0" applyNumberFormat="1" applyBorder="1" applyAlignment="1">
      <alignment horizontal="center" vertical="center"/>
    </xf>
    <xf numFmtId="180" fontId="0" fillId="0" borderId="2" xfId="0" applyNumberFormat="1" applyBorder="1" applyAlignment="1">
      <alignment horizontal="center" vertical="center"/>
    </xf>
    <xf numFmtId="180" fontId="0" fillId="0" borderId="7" xfId="0" applyNumberFormat="1" applyFill="1" applyBorder="1" applyAlignment="1">
      <alignment horizontal="center" vertical="center"/>
    </xf>
    <xf numFmtId="179" fontId="0" fillId="11" borderId="0" xfId="0" applyNumberFormat="1" applyFill="1" applyAlignment="1">
      <alignment horizontal="center" vertical="center"/>
    </xf>
    <xf numFmtId="179" fontId="0" fillId="2" borderId="0" xfId="0" applyNumberFormat="1" applyFill="1" applyAlignment="1">
      <alignment horizontal="center" vertical="center"/>
    </xf>
    <xf numFmtId="179" fontId="0" fillId="7" borderId="0" xfId="0" applyNumberFormat="1" applyFill="1" applyAlignment="1">
      <alignment horizontal="center" vertical="center"/>
    </xf>
    <xf numFmtId="179" fontId="0" fillId="4" borderId="0" xfId="0" applyNumberFormat="1" applyFill="1" applyAlignment="1">
      <alignment horizontal="center" vertical="center"/>
    </xf>
    <xf numFmtId="179" fontId="0" fillId="6" borderId="0" xfId="0" applyNumberFormat="1" applyFill="1" applyBorder="1" applyAlignment="1">
      <alignment horizontal="center" vertical="center"/>
    </xf>
    <xf numFmtId="179" fontId="3" fillId="2" borderId="0" xfId="0" applyNumberFormat="1" applyFont="1" applyFill="1" applyBorder="1" applyAlignment="1">
      <alignment horizontal="center" vertical="center"/>
    </xf>
    <xf numFmtId="179" fontId="0" fillId="3" borderId="0" xfId="0" applyNumberFormat="1" applyFill="1" applyAlignment="1">
      <alignment horizontal="center" vertical="center"/>
    </xf>
    <xf numFmtId="179" fontId="0" fillId="2" borderId="0" xfId="0" applyNumberFormat="1" applyFill="1" applyAlignment="1">
      <alignment horizontal="center" vertical="center"/>
    </xf>
    <xf numFmtId="181" fontId="4" fillId="2" borderId="0" xfId="0" applyNumberFormat="1" applyFont="1" applyFill="1" applyAlignment="1">
      <alignment horizontal="center" vertical="center" wrapText="1"/>
    </xf>
    <xf numFmtId="181" fontId="4" fillId="0" borderId="0" xfId="0" applyNumberFormat="1" applyFont="1" applyAlignment="1">
      <alignment horizontal="center" vertical="center" wrapText="1"/>
    </xf>
    <xf numFmtId="179" fontId="4" fillId="0" borderId="0" xfId="0" applyNumberFormat="1" applyFont="1" applyAlignment="1">
      <alignment horizontal="center" vertical="center" wrapText="1"/>
    </xf>
    <xf numFmtId="179" fontId="4" fillId="0" borderId="0" xfId="0" applyNumberFormat="1" applyFont="1" applyBorder="1">
      <alignment vertical="center"/>
    </xf>
    <xf numFmtId="179" fontId="4" fillId="0" borderId="0" xfId="0" applyNumberFormat="1" applyFont="1" applyFill="1" applyBorder="1" applyAlignment="1">
      <alignment horizontal="center" vertical="center" wrapText="1"/>
    </xf>
    <xf numFmtId="179" fontId="4" fillId="0" borderId="0" xfId="0" applyNumberFormat="1" applyFont="1" applyBorder="1" applyAlignment="1">
      <alignment horizontal="center" vertical="center" wrapText="1"/>
    </xf>
    <xf numFmtId="179" fontId="4" fillId="0" borderId="0" xfId="0" applyNumberFormat="1" applyFont="1" applyFill="1" applyBorder="1" applyAlignment="1">
      <alignment vertical="center" wrapText="1"/>
    </xf>
    <xf numFmtId="181" fontId="4" fillId="0" borderId="0" xfId="0" applyNumberFormat="1" applyFont="1" applyFill="1" applyBorder="1" applyAlignment="1">
      <alignment horizontal="center" vertical="center" wrapText="1"/>
    </xf>
    <xf numFmtId="181" fontId="4" fillId="8" borderId="0" xfId="0" applyNumberFormat="1" applyFont="1" applyFill="1" applyAlignment="1">
      <alignment horizontal="center" vertical="center" wrapText="1"/>
    </xf>
    <xf numFmtId="181" fontId="4" fillId="14" borderId="0" xfId="0" applyNumberFormat="1" applyFont="1" applyFill="1" applyAlignment="1">
      <alignment horizontal="center" vertical="center" wrapText="1"/>
    </xf>
    <xf numFmtId="179" fontId="4" fillId="0" borderId="0" xfId="0" applyNumberFormat="1" applyFont="1" applyFill="1" applyAlignment="1">
      <alignment horizontal="center" vertical="center" wrapText="1"/>
    </xf>
    <xf numFmtId="179" fontId="4" fillId="8" borderId="0" xfId="0" applyNumberFormat="1" applyFont="1" applyFill="1" applyAlignment="1">
      <alignment horizontal="center" vertical="center" wrapText="1"/>
    </xf>
    <xf numFmtId="179" fontId="0" fillId="2" borderId="0" xfId="0" applyNumberFormat="1" applyFill="1">
      <alignment vertical="center"/>
    </xf>
    <xf numFmtId="179" fontId="4" fillId="2" borderId="0" xfId="0" applyNumberFormat="1" applyFont="1" applyFill="1" applyAlignment="1">
      <alignment horizontal="center" vertical="center" wrapText="1"/>
    </xf>
    <xf numFmtId="180" fontId="0" fillId="2" borderId="0" xfId="0" applyNumberFormat="1" applyFill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>
      <alignment vertical="center"/>
    </xf>
    <xf numFmtId="180" fontId="0" fillId="2" borderId="0" xfId="0" applyNumberFormat="1" applyFill="1" applyBorder="1">
      <alignment vertical="center"/>
    </xf>
    <xf numFmtId="179" fontId="0" fillId="0" borderId="0" xfId="0" applyNumberFormat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179" fontId="0" fillId="2" borderId="0" xfId="0" applyNumberFormat="1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79" fontId="4" fillId="8" borderId="0" xfId="0" applyNumberFormat="1" applyFont="1" applyFill="1" applyBorder="1" applyAlignment="1">
      <alignment horizontal="center" vertical="center"/>
    </xf>
    <xf numFmtId="179" fontId="4" fillId="0" borderId="0" xfId="0" applyNumberFormat="1" applyFont="1" applyFill="1" applyBorder="1" applyAlignment="1">
      <alignment horizontal="center" vertical="center" wrapText="1"/>
    </xf>
    <xf numFmtId="179" fontId="4" fillId="0" borderId="0" xfId="0" applyNumberFormat="1" applyFont="1" applyAlignment="1">
      <alignment horizontal="center" vertical="center" wrapText="1"/>
    </xf>
    <xf numFmtId="179" fontId="0" fillId="0" borderId="0" xfId="0" applyNumberFormat="1" applyAlignment="1">
      <alignment horizontal="center" vertical="center"/>
    </xf>
    <xf numFmtId="179" fontId="0" fillId="2" borderId="0" xfId="0" applyNumberFormat="1" applyFill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12" borderId="11" xfId="0" applyFill="1" applyBorder="1" applyAlignment="1">
      <alignment horizontal="center" vertical="center"/>
    </xf>
    <xf numFmtId="0" fontId="0" fillId="12" borderId="12" xfId="0" applyFill="1" applyBorder="1" applyAlignment="1">
      <alignment horizontal="center" vertical="center"/>
    </xf>
    <xf numFmtId="0" fontId="0" fillId="12" borderId="13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80" fontId="0" fillId="0" borderId="3" xfId="0" applyNumberFormat="1" applyBorder="1" applyAlignment="1">
      <alignment horizontal="center" vertical="center"/>
    </xf>
    <xf numFmtId="180" fontId="0" fillId="0" borderId="4" xfId="0" applyNumberFormat="1" applyBorder="1" applyAlignment="1">
      <alignment horizontal="center" vertical="center"/>
    </xf>
    <xf numFmtId="180" fontId="0" fillId="0" borderId="5" xfId="0" applyNumberFormat="1" applyBorder="1" applyAlignment="1">
      <alignment horizontal="center" vertical="center"/>
    </xf>
    <xf numFmtId="179" fontId="0" fillId="4" borderId="1" xfId="0" applyNumberFormat="1" applyFill="1" applyBorder="1" applyAlignment="1">
      <alignment horizontal="center" vertical="center"/>
    </xf>
    <xf numFmtId="179" fontId="0" fillId="10" borderId="0" xfId="0" applyNumberFormat="1" applyFill="1" applyAlignment="1">
      <alignment horizontal="center" vertical="center"/>
    </xf>
  </cellXfs>
  <cellStyles count="1">
    <cellStyle name="常规" xfId="0" builtinId="0"/>
  </cellStyles>
  <dxfs count="1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4BFF9C"/>
      <color rgb="FFF0906E"/>
      <color rgb="FF5E43FF"/>
      <color rgb="FF1700A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215153</xdr:colOff>
      <xdr:row>141</xdr:row>
      <xdr:rowOff>161365</xdr:rowOff>
    </xdr:from>
    <xdr:to>
      <xdr:col>42</xdr:col>
      <xdr:colOff>8964</xdr:colOff>
      <xdr:row>144</xdr:row>
      <xdr:rowOff>62753</xdr:rowOff>
    </xdr:to>
    <xdr:sp macro="" textlink="">
      <xdr:nvSpPr>
        <xdr:cNvPr id="2" name="下箭头 1"/>
        <xdr:cNvSpPr/>
      </xdr:nvSpPr>
      <xdr:spPr>
        <a:xfrm>
          <a:off x="21829059" y="26670000"/>
          <a:ext cx="376517" cy="43927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56</xdr:col>
      <xdr:colOff>224118</xdr:colOff>
      <xdr:row>153</xdr:row>
      <xdr:rowOff>89647</xdr:rowOff>
    </xdr:from>
    <xdr:to>
      <xdr:col>57</xdr:col>
      <xdr:colOff>206188</xdr:colOff>
      <xdr:row>155</xdr:row>
      <xdr:rowOff>161365</xdr:rowOff>
    </xdr:to>
    <xdr:sp macro="" textlink="">
      <xdr:nvSpPr>
        <xdr:cNvPr id="3" name="右箭头 2"/>
        <xdr:cNvSpPr/>
      </xdr:nvSpPr>
      <xdr:spPr>
        <a:xfrm>
          <a:off x="29780753" y="28749812"/>
          <a:ext cx="609600" cy="43030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66</xdr:col>
      <xdr:colOff>358588</xdr:colOff>
      <xdr:row>167</xdr:row>
      <xdr:rowOff>152400</xdr:rowOff>
    </xdr:from>
    <xdr:to>
      <xdr:col>67</xdr:col>
      <xdr:colOff>304800</xdr:colOff>
      <xdr:row>170</xdr:row>
      <xdr:rowOff>35859</xdr:rowOff>
    </xdr:to>
    <xdr:sp macro="" textlink="">
      <xdr:nvSpPr>
        <xdr:cNvPr id="4" name="下箭头 3"/>
        <xdr:cNvSpPr/>
      </xdr:nvSpPr>
      <xdr:spPr>
        <a:xfrm>
          <a:off x="35724353" y="31322682"/>
          <a:ext cx="457200" cy="42134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2"/>
  <sheetViews>
    <sheetView topLeftCell="A10" workbookViewId="0">
      <selection activeCell="M24" sqref="M24"/>
    </sheetView>
  </sheetViews>
  <sheetFormatPr defaultRowHeight="13.8" x14ac:dyDescent="0.25"/>
  <cols>
    <col min="1" max="1" width="15" style="117" bestFit="1" customWidth="1"/>
    <col min="2" max="2" width="8.5546875" style="117" bestFit="1" customWidth="1"/>
    <col min="3" max="3" width="8.44140625" style="117" customWidth="1"/>
    <col min="4" max="4" width="11.6640625" style="117" bestFit="1" customWidth="1"/>
    <col min="5" max="5" width="9.109375" style="117" customWidth="1"/>
    <col min="6" max="6" width="11.6640625" style="117" bestFit="1" customWidth="1"/>
    <col min="7" max="7" width="8" style="117" customWidth="1"/>
    <col min="8" max="8" width="9.5546875" style="117" customWidth="1"/>
    <col min="9" max="9" width="9.88671875" style="117" customWidth="1"/>
    <col min="10" max="10" width="8.44140625" style="117" customWidth="1"/>
    <col min="11" max="12" width="9.5546875" style="117" bestFit="1" customWidth="1"/>
    <col min="13" max="13" width="8.6640625" style="117" customWidth="1"/>
    <col min="14" max="15" width="8.5546875" style="117" customWidth="1"/>
    <col min="16" max="17" width="9.5546875" style="117" bestFit="1" customWidth="1"/>
    <col min="18" max="22" width="7.5546875" style="117" bestFit="1" customWidth="1"/>
    <col min="23" max="16384" width="8.88671875" style="117"/>
  </cols>
  <sheetData>
    <row r="1" spans="1:23" ht="27.6" customHeight="1" x14ac:dyDescent="0.25">
      <c r="A1" s="115" t="s">
        <v>125</v>
      </c>
      <c r="B1" s="116">
        <v>-4</v>
      </c>
      <c r="C1" s="116">
        <v>4</v>
      </c>
      <c r="D1" s="115" t="s">
        <v>126</v>
      </c>
      <c r="E1" s="116">
        <f>C1-B1+1</f>
        <v>9</v>
      </c>
      <c r="F1" s="115" t="s">
        <v>127</v>
      </c>
      <c r="G1" s="116">
        <f>C1-B1</f>
        <v>8</v>
      </c>
      <c r="J1" s="118"/>
      <c r="K1" s="118"/>
      <c r="L1" s="139" t="s">
        <v>178</v>
      </c>
      <c r="M1" s="139"/>
      <c r="N1" s="139"/>
      <c r="O1" s="139"/>
      <c r="P1" s="139"/>
      <c r="Q1" s="139"/>
      <c r="R1" s="139"/>
    </row>
    <row r="2" spans="1:23" x14ac:dyDescent="0.25">
      <c r="A2" s="116"/>
      <c r="B2" s="116"/>
      <c r="C2" s="116"/>
      <c r="D2" s="116"/>
      <c r="E2" s="116"/>
      <c r="F2" s="116"/>
      <c r="G2" s="116"/>
      <c r="J2" s="140" t="s">
        <v>158</v>
      </c>
      <c r="K2" s="119" t="s">
        <v>179</v>
      </c>
      <c r="L2" s="140" t="s">
        <v>155</v>
      </c>
      <c r="M2" s="140"/>
      <c r="N2" s="140"/>
      <c r="O2" s="140" t="s">
        <v>156</v>
      </c>
      <c r="P2" s="140"/>
      <c r="Q2" s="140" t="s">
        <v>157</v>
      </c>
      <c r="R2" s="140"/>
    </row>
    <row r="3" spans="1:23" ht="27.6" x14ac:dyDescent="0.25">
      <c r="A3" s="116"/>
      <c r="B3" s="116"/>
      <c r="C3" s="116"/>
      <c r="D3" s="116"/>
      <c r="E3" s="116"/>
      <c r="F3" s="116"/>
      <c r="G3" s="116"/>
      <c r="H3" s="119"/>
      <c r="I3" s="120"/>
      <c r="J3" s="140"/>
      <c r="K3" s="119"/>
      <c r="L3" s="119" t="s">
        <v>180</v>
      </c>
      <c r="M3" s="119" t="s">
        <v>76</v>
      </c>
      <c r="N3" s="119" t="s">
        <v>181</v>
      </c>
      <c r="O3" s="119" t="s">
        <v>182</v>
      </c>
      <c r="P3" s="119" t="s">
        <v>183</v>
      </c>
      <c r="Q3" s="119" t="s">
        <v>184</v>
      </c>
      <c r="R3" s="119" t="s">
        <v>185</v>
      </c>
    </row>
    <row r="4" spans="1:23" x14ac:dyDescent="0.25">
      <c r="A4" s="116"/>
      <c r="B4" s="116"/>
      <c r="C4" s="116"/>
      <c r="D4" s="116"/>
      <c r="E4" s="116"/>
      <c r="F4" s="116"/>
      <c r="G4" s="116"/>
      <c r="H4" s="121"/>
      <c r="I4" s="120"/>
      <c r="J4" s="122">
        <v>0</v>
      </c>
      <c r="K4" s="119" t="s">
        <v>186</v>
      </c>
      <c r="L4" s="119" t="s">
        <v>187</v>
      </c>
      <c r="M4" s="119" t="s">
        <v>187</v>
      </c>
      <c r="N4" s="119" t="s">
        <v>187</v>
      </c>
      <c r="O4" s="119"/>
      <c r="P4" s="119" t="s">
        <v>187</v>
      </c>
      <c r="Q4" s="119" t="s">
        <v>187</v>
      </c>
      <c r="R4" s="119" t="s">
        <v>187</v>
      </c>
    </row>
    <row r="5" spans="1:23" x14ac:dyDescent="0.25">
      <c r="A5" s="123" t="s">
        <v>149</v>
      </c>
      <c r="B5" s="116">
        <f>1-B6</f>
        <v>0.5</v>
      </c>
      <c r="C5" s="116"/>
      <c r="D5" s="124" t="s">
        <v>151</v>
      </c>
      <c r="E5" s="116">
        <v>0.5</v>
      </c>
      <c r="F5" s="116"/>
      <c r="G5" s="116"/>
      <c r="H5" s="121"/>
      <c r="I5" s="120"/>
      <c r="J5" s="122">
        <v>1</v>
      </c>
      <c r="K5" s="119" t="s">
        <v>186</v>
      </c>
      <c r="L5" s="119" t="s">
        <v>187</v>
      </c>
      <c r="M5" s="119" t="s">
        <v>187</v>
      </c>
      <c r="N5" s="119"/>
      <c r="O5" s="119" t="s">
        <v>187</v>
      </c>
      <c r="P5" s="119"/>
      <c r="Q5" s="119" t="s">
        <v>187</v>
      </c>
      <c r="R5" s="119" t="s">
        <v>187</v>
      </c>
    </row>
    <row r="6" spans="1:23" x14ac:dyDescent="0.25">
      <c r="A6" s="123" t="s">
        <v>148</v>
      </c>
      <c r="B6" s="116">
        <v>0.5</v>
      </c>
      <c r="C6" s="116"/>
      <c r="D6" s="124" t="s">
        <v>152</v>
      </c>
      <c r="E6" s="116">
        <f>1-E5</f>
        <v>0.5</v>
      </c>
      <c r="F6" s="116"/>
      <c r="G6" s="116"/>
      <c r="H6" s="119"/>
      <c r="I6" s="120"/>
      <c r="J6" s="122">
        <v>2</v>
      </c>
      <c r="K6" s="119" t="s">
        <v>186</v>
      </c>
      <c r="L6" s="119" t="s">
        <v>187</v>
      </c>
      <c r="M6" s="119" t="s">
        <v>187</v>
      </c>
      <c r="N6" s="119" t="s">
        <v>187</v>
      </c>
      <c r="O6" s="119"/>
      <c r="P6" s="119" t="s">
        <v>187</v>
      </c>
      <c r="Q6" s="119" t="s">
        <v>187</v>
      </c>
      <c r="R6" s="119"/>
    </row>
    <row r="7" spans="1:23" x14ac:dyDescent="0.25">
      <c r="A7" s="116"/>
      <c r="B7" s="116"/>
      <c r="C7" s="116"/>
      <c r="D7" s="116"/>
      <c r="E7" s="116"/>
      <c r="F7" s="116"/>
      <c r="G7" s="116"/>
      <c r="H7" s="125"/>
      <c r="J7" s="122">
        <v>3</v>
      </c>
      <c r="K7" s="119" t="s">
        <v>175</v>
      </c>
      <c r="L7" s="119"/>
      <c r="M7" s="119" t="s">
        <v>187</v>
      </c>
      <c r="N7" s="119" t="s">
        <v>187</v>
      </c>
      <c r="O7" s="119"/>
      <c r="P7" s="119" t="s">
        <v>187</v>
      </c>
      <c r="Q7" s="119" t="s">
        <v>187</v>
      </c>
      <c r="R7" s="119" t="s">
        <v>187</v>
      </c>
    </row>
    <row r="8" spans="1:23" x14ac:dyDescent="0.25">
      <c r="A8" s="116"/>
      <c r="B8" s="116"/>
      <c r="C8" s="116"/>
      <c r="D8" s="116"/>
      <c r="E8" s="116"/>
      <c r="F8" s="116"/>
      <c r="G8" s="116"/>
      <c r="H8" s="125"/>
      <c r="J8" s="122">
        <v>4</v>
      </c>
      <c r="K8" s="119" t="s">
        <v>176</v>
      </c>
      <c r="L8" s="119"/>
      <c r="M8" s="119" t="s">
        <v>187</v>
      </c>
      <c r="N8" s="119" t="s">
        <v>187</v>
      </c>
      <c r="O8" s="119"/>
      <c r="P8" s="119" t="s">
        <v>187</v>
      </c>
      <c r="Q8" s="119" t="s">
        <v>187</v>
      </c>
      <c r="R8" s="119" t="s">
        <v>187</v>
      </c>
    </row>
    <row r="9" spans="1:23" x14ac:dyDescent="0.25">
      <c r="A9" s="116" t="s">
        <v>161</v>
      </c>
      <c r="B9" s="116">
        <v>10</v>
      </c>
      <c r="C9" s="116"/>
      <c r="D9" s="116"/>
      <c r="E9" s="116"/>
      <c r="F9" s="116"/>
      <c r="G9" s="116"/>
    </row>
    <row r="11" spans="1:23" x14ac:dyDescent="0.25">
      <c r="A11" s="128" t="s">
        <v>224</v>
      </c>
      <c r="B11" s="117">
        <v>0.5</v>
      </c>
    </row>
    <row r="12" spans="1:23" x14ac:dyDescent="0.25">
      <c r="A12" s="117" t="s">
        <v>229</v>
      </c>
      <c r="B12" s="117">
        <f>1-B11</f>
        <v>0.5</v>
      </c>
    </row>
    <row r="14" spans="1:23" ht="27.6" customHeight="1" x14ac:dyDescent="0.25"/>
    <row r="15" spans="1:23" x14ac:dyDescent="0.25">
      <c r="A15" s="126" t="s">
        <v>167</v>
      </c>
      <c r="B15" s="117" t="s">
        <v>213</v>
      </c>
      <c r="C15" s="117" t="s">
        <v>188</v>
      </c>
      <c r="D15" s="117" t="s">
        <v>189</v>
      </c>
      <c r="E15" s="117" t="s">
        <v>190</v>
      </c>
      <c r="F15" s="117" t="s">
        <v>191</v>
      </c>
      <c r="G15" s="117" t="s">
        <v>192</v>
      </c>
      <c r="H15" s="117" t="s">
        <v>193</v>
      </c>
      <c r="I15" s="117" t="s">
        <v>194</v>
      </c>
      <c r="J15" s="117" t="s">
        <v>195</v>
      </c>
      <c r="K15" s="117" t="s">
        <v>196</v>
      </c>
      <c r="L15" s="117" t="s">
        <v>197</v>
      </c>
      <c r="M15" s="117" t="s">
        <v>198</v>
      </c>
      <c r="N15" s="117" t="s">
        <v>199</v>
      </c>
      <c r="O15" s="117" t="s">
        <v>202</v>
      </c>
      <c r="P15" s="117" t="s">
        <v>203</v>
      </c>
      <c r="Q15" s="117" t="s">
        <v>204</v>
      </c>
      <c r="R15" s="117" t="s">
        <v>205</v>
      </c>
      <c r="S15" s="117" t="s">
        <v>206</v>
      </c>
      <c r="T15" s="117" t="s">
        <v>207</v>
      </c>
      <c r="U15" s="117" t="s">
        <v>208</v>
      </c>
      <c r="V15" s="117" t="s">
        <v>219</v>
      </c>
      <c r="W15" s="117" t="s">
        <v>220</v>
      </c>
    </row>
    <row r="16" spans="1:23" x14ac:dyDescent="0.25">
      <c r="A16" s="141" t="s">
        <v>162</v>
      </c>
      <c r="B16" s="117">
        <f>决策矩阵!AC3</f>
        <v>1.096961790374773E-3</v>
      </c>
      <c r="C16" s="117">
        <v>2.3374044774011615E-3</v>
      </c>
      <c r="D16" s="117">
        <v>-1.3845347310230682E-3</v>
      </c>
      <c r="E16" s="117">
        <v>3.7714085927998964E-3</v>
      </c>
      <c r="F16" s="117">
        <v>1.0799849363800629E-3</v>
      </c>
      <c r="G16" s="117">
        <v>-1.6677526461620351E-3</v>
      </c>
      <c r="H16" s="117">
        <v>-2.9087507260752155E-3</v>
      </c>
      <c r="I16" s="117">
        <v>2.9265478030484626E-3</v>
      </c>
      <c r="J16" s="117">
        <v>1.0968821571870624E-3</v>
      </c>
    </row>
    <row r="17" spans="1:22" x14ac:dyDescent="0.25">
      <c r="A17" s="141"/>
    </row>
    <row r="18" spans="1:22" x14ac:dyDescent="0.25">
      <c r="A18" s="141" t="s">
        <v>163</v>
      </c>
      <c r="B18" s="117">
        <f>决策矩阵!AC5</f>
        <v>3.8744201746643281E-4</v>
      </c>
      <c r="C18" s="117">
        <v>8.3704586463210218E-3</v>
      </c>
      <c r="D18" s="117">
        <v>6.1796389729311674E-3</v>
      </c>
      <c r="E18" s="117">
        <v>2.1516944279643679E-3</v>
      </c>
      <c r="F18" s="117">
        <v>-9.9084039437113969E-4</v>
      </c>
      <c r="G18" s="117">
        <v>5.2027831918192158E-3</v>
      </c>
      <c r="H18" s="117">
        <v>2.0071267929629988E-3</v>
      </c>
      <c r="I18" s="117">
        <v>-1.2631720349494113E-3</v>
      </c>
      <c r="J18" s="117">
        <v>3.867153933720946E-4</v>
      </c>
    </row>
    <row r="19" spans="1:22" x14ac:dyDescent="0.25">
      <c r="A19" s="141"/>
    </row>
    <row r="20" spans="1:22" x14ac:dyDescent="0.25">
      <c r="A20" s="141" t="s">
        <v>164</v>
      </c>
      <c r="B20" s="117">
        <f>决策矩阵!AC7</f>
        <v>-8.1311075069523397E-4</v>
      </c>
      <c r="C20" s="117">
        <v>2.1852924774578009E-3</v>
      </c>
      <c r="D20" s="117">
        <v>1.2504185890837016E-3</v>
      </c>
      <c r="E20" s="117">
        <v>-2.0390106691625665E-4</v>
      </c>
      <c r="F20" s="117">
        <v>8.0070317208380537E-4</v>
      </c>
      <c r="G20" s="117">
        <v>-1.6523441995830446E-4</v>
      </c>
      <c r="H20" s="117">
        <v>9.210909820357438E-4</v>
      </c>
      <c r="I20" s="117">
        <v>-3.7939251474305991E-4</v>
      </c>
      <c r="J20" s="117">
        <v>-8.1287808498564651E-4</v>
      </c>
    </row>
    <row r="21" spans="1:22" x14ac:dyDescent="0.25">
      <c r="A21" s="141"/>
    </row>
    <row r="22" spans="1:22" x14ac:dyDescent="0.25">
      <c r="A22" s="141" t="s">
        <v>165</v>
      </c>
      <c r="B22" s="117">
        <f>决策矩阵!AC9</f>
        <v>1.1150597887976677E-3</v>
      </c>
      <c r="C22" s="117">
        <v>-5.1176496334713883E-3</v>
      </c>
      <c r="D22" s="117">
        <v>8.7206790124749745E-5</v>
      </c>
      <c r="E22" s="117">
        <v>-2.5149118296485806E-3</v>
      </c>
      <c r="F22" s="117">
        <v>4.4418504558185745E-4</v>
      </c>
      <c r="G22" s="117">
        <v>-1.9291822524731828E-3</v>
      </c>
      <c r="H22" s="117">
        <v>-1.5411096366257926E-4</v>
      </c>
      <c r="I22" s="117">
        <v>-1.0862502650474948E-3</v>
      </c>
      <c r="J22" s="117">
        <v>1.1233788183573346E-3</v>
      </c>
    </row>
    <row r="23" spans="1:22" x14ac:dyDescent="0.25">
      <c r="A23" s="141"/>
    </row>
    <row r="24" spans="1:22" x14ac:dyDescent="0.25">
      <c r="A24" s="141" t="s">
        <v>166</v>
      </c>
      <c r="B24" s="117">
        <f>决策矩阵!AC11</f>
        <v>-1.6179233674737947E-3</v>
      </c>
      <c r="C24" s="117">
        <v>-7.7853653204159601E-3</v>
      </c>
      <c r="D24" s="117">
        <v>-6.14756467250821E-3</v>
      </c>
      <c r="E24" s="117">
        <v>-2.8750876343960341E-3</v>
      </c>
      <c r="F24" s="117">
        <v>-1.3853380978925411E-3</v>
      </c>
      <c r="G24" s="117">
        <v>-1.4814371385516445E-3</v>
      </c>
      <c r="H24" s="117">
        <v>-8.2892056517236412E-5</v>
      </c>
      <c r="I24" s="117">
        <v>3.7109413172364825E-5</v>
      </c>
      <c r="J24" s="117">
        <v>-1.625818273071844E-3</v>
      </c>
    </row>
    <row r="25" spans="1:22" x14ac:dyDescent="0.25">
      <c r="A25" s="141"/>
    </row>
    <row r="28" spans="1:22" x14ac:dyDescent="0.25">
      <c r="A28" s="126" t="s">
        <v>209</v>
      </c>
      <c r="B28" s="117" t="s">
        <v>210</v>
      </c>
      <c r="C28" s="117" t="s">
        <v>4</v>
      </c>
      <c r="D28" s="117" t="s">
        <v>5</v>
      </c>
      <c r="E28" s="117" t="s">
        <v>6</v>
      </c>
      <c r="F28" s="117" t="s">
        <v>7</v>
      </c>
      <c r="G28" s="117" t="s">
        <v>8</v>
      </c>
      <c r="H28" s="117" t="s">
        <v>9</v>
      </c>
      <c r="I28" s="117" t="s">
        <v>10</v>
      </c>
      <c r="J28" s="117" t="s">
        <v>11</v>
      </c>
      <c r="K28" s="117" t="s">
        <v>12</v>
      </c>
      <c r="L28" s="117" t="s">
        <v>13</v>
      </c>
      <c r="M28" s="117" t="s">
        <v>14</v>
      </c>
      <c r="N28" s="117" t="s">
        <v>15</v>
      </c>
      <c r="O28" s="117" t="s">
        <v>16</v>
      </c>
      <c r="P28" s="117" t="s">
        <v>17</v>
      </c>
      <c r="Q28" s="117" t="s">
        <v>18</v>
      </c>
      <c r="R28" s="117" t="s">
        <v>19</v>
      </c>
      <c r="S28" s="117" t="s">
        <v>20</v>
      </c>
      <c r="T28" s="117" t="s">
        <v>21</v>
      </c>
      <c r="U28" s="117" t="s">
        <v>22</v>
      </c>
    </row>
    <row r="29" spans="1:22" x14ac:dyDescent="0.25">
      <c r="A29" s="126" t="s">
        <v>213</v>
      </c>
      <c r="B29" s="117">
        <f>算例!BH205</f>
        <v>5.5107930006406208E-2</v>
      </c>
      <c r="C29" s="117">
        <f>算例!BI205</f>
        <v>5.2203759040821474E-2</v>
      </c>
      <c r="D29" s="117">
        <f>算例!BJ205</f>
        <v>5.3206413495270846E-2</v>
      </c>
      <c r="E29" s="117">
        <f>算例!BK205</f>
        <v>5.3099036870815866E-2</v>
      </c>
      <c r="F29" s="117">
        <f>算例!BL205</f>
        <v>5.081116080927451E-2</v>
      </c>
      <c r="G29" s="117">
        <f>算例!BM205</f>
        <v>5.5345467168912491E-2</v>
      </c>
      <c r="H29" s="117">
        <f>算例!BN205</f>
        <v>5.229883371662894E-2</v>
      </c>
      <c r="I29" s="117">
        <f>算例!BO205</f>
        <v>5.8118406889478155E-2</v>
      </c>
      <c r="J29" s="117">
        <f>算例!BP205</f>
        <v>4.7066582902532926E-2</v>
      </c>
      <c r="K29" s="117">
        <f>算例!BQ205</f>
        <v>5.1948160674836069E-2</v>
      </c>
      <c r="L29" s="117">
        <f>算例!BR205</f>
        <v>3.202350051730473E-2</v>
      </c>
      <c r="M29" s="117">
        <f>算例!BS205</f>
        <v>4.9339396621304488E-2</v>
      </c>
      <c r="N29" s="117">
        <f>算例!BT205</f>
        <v>4.4998067887375995E-2</v>
      </c>
      <c r="O29" s="117">
        <f>算例!BU205</f>
        <v>5.1821778859621054E-2</v>
      </c>
      <c r="P29" s="117">
        <f>算例!BV205</f>
        <v>4.2920309861311734E-2</v>
      </c>
      <c r="Q29" s="117">
        <f>算例!BW205</f>
        <v>5.7515946512869315E-2</v>
      </c>
      <c r="R29" s="117">
        <f>算例!BX205</f>
        <v>4.5321780811569429E-2</v>
      </c>
      <c r="S29" s="117">
        <f>算例!BY205</f>
        <v>4.7364455678927386E-2</v>
      </c>
      <c r="T29" s="117">
        <f>算例!BZ205</f>
        <v>5.399793390330733E-2</v>
      </c>
      <c r="U29" s="117">
        <f>算例!CA205</f>
        <v>4.5491077771430938E-2</v>
      </c>
      <c r="V29" s="117">
        <f>SUM(B29:U29)</f>
        <v>1</v>
      </c>
    </row>
    <row r="30" spans="1:22" x14ac:dyDescent="0.25">
      <c r="A30" s="117" t="s">
        <v>188</v>
      </c>
      <c r="B30" s="117">
        <v>5.3440643654217974E-2</v>
      </c>
      <c r="C30" s="117">
        <v>5.6662667175321438E-2</v>
      </c>
      <c r="D30" s="117">
        <v>5.1188996406437037E-2</v>
      </c>
      <c r="E30" s="117">
        <v>5.3894095113463623E-2</v>
      </c>
      <c r="F30" s="117">
        <v>5.4056863134686259E-2</v>
      </c>
      <c r="G30" s="117">
        <v>4.1188184178033771E-2</v>
      </c>
      <c r="H30" s="117">
        <v>6.0301770157139903E-2</v>
      </c>
      <c r="I30" s="117">
        <v>5.3505307032027508E-2</v>
      </c>
      <c r="J30" s="117">
        <v>4.1947481858207424E-2</v>
      </c>
      <c r="K30" s="117">
        <v>5.1902181662479403E-2</v>
      </c>
      <c r="L30" s="117">
        <v>4.0096627843359392E-2</v>
      </c>
      <c r="M30" s="117">
        <v>5.1885657783567102E-2</v>
      </c>
      <c r="N30" s="117">
        <v>4.6215557255705787E-2</v>
      </c>
      <c r="O30" s="117">
        <v>4.7983441422672288E-2</v>
      </c>
      <c r="P30" s="117">
        <v>4.8995003248271843E-2</v>
      </c>
      <c r="Q30" s="117">
        <v>6.263987996844797E-2</v>
      </c>
      <c r="R30" s="117">
        <v>4.0607619981310371E-2</v>
      </c>
      <c r="S30" s="117">
        <v>4.0309728644981571E-2</v>
      </c>
      <c r="T30" s="117">
        <v>5.4396417239154699E-2</v>
      </c>
      <c r="U30" s="117">
        <v>4.8781876240514527E-2</v>
      </c>
      <c r="V30" s="117">
        <f t="shared" ref="V30:V37" si="0">SUM(B30:U30)</f>
        <v>1</v>
      </c>
    </row>
    <row r="31" spans="1:22" x14ac:dyDescent="0.25">
      <c r="A31" s="117" t="s">
        <v>189</v>
      </c>
      <c r="B31" s="117">
        <v>5.0858280348246569E-2</v>
      </c>
      <c r="C31" s="117">
        <v>5.5558024705303591E-2</v>
      </c>
      <c r="D31" s="117">
        <v>4.9837935875013228E-2</v>
      </c>
      <c r="E31" s="117">
        <v>5.387490362610789E-2</v>
      </c>
      <c r="F31" s="117">
        <v>5.2810321758628084E-2</v>
      </c>
      <c r="G31" s="117">
        <v>4.6983875405438413E-2</v>
      </c>
      <c r="H31" s="117">
        <v>6.0085939613576472E-2</v>
      </c>
      <c r="I31" s="117">
        <v>5.6878396110390847E-2</v>
      </c>
      <c r="J31" s="117">
        <v>4.4717205503049931E-2</v>
      </c>
      <c r="K31" s="117">
        <v>5.5805148291812885E-2</v>
      </c>
      <c r="L31" s="117">
        <v>4.2115587066839405E-2</v>
      </c>
      <c r="M31" s="117">
        <v>4.9289300078269593E-2</v>
      </c>
      <c r="N31" s="117">
        <v>4.552330121647858E-2</v>
      </c>
      <c r="O31" s="117">
        <v>4.9375847521038151E-2</v>
      </c>
      <c r="P31" s="117">
        <v>4.7265484992922796E-2</v>
      </c>
      <c r="Q31" s="117">
        <v>6.1489988498194065E-2</v>
      </c>
      <c r="R31" s="117">
        <v>3.7476335223727494E-2</v>
      </c>
      <c r="S31" s="117">
        <v>4.0031009276859354E-2</v>
      </c>
      <c r="T31" s="117">
        <v>5.3154778255998819E-2</v>
      </c>
      <c r="U31" s="117">
        <v>4.6868336632103748E-2</v>
      </c>
      <c r="V31" s="117">
        <f t="shared" si="0"/>
        <v>1</v>
      </c>
    </row>
    <row r="32" spans="1:22" x14ac:dyDescent="0.25">
      <c r="A32" s="117" t="s">
        <v>190</v>
      </c>
      <c r="B32" s="117">
        <v>5.7775794378777237E-2</v>
      </c>
      <c r="C32" s="117">
        <v>5.43360249390481E-2</v>
      </c>
      <c r="D32" s="117">
        <v>4.8263983061739048E-2</v>
      </c>
      <c r="E32" s="117">
        <v>5.2294054725309208E-2</v>
      </c>
      <c r="F32" s="117">
        <v>5.1814138801441485E-2</v>
      </c>
      <c r="G32" s="117">
        <v>4.4560975989644105E-2</v>
      </c>
      <c r="H32" s="117">
        <v>5.8836967534360879E-2</v>
      </c>
      <c r="I32" s="117">
        <v>5.5418512722854162E-2</v>
      </c>
      <c r="J32" s="117">
        <v>4.7096612236296451E-2</v>
      </c>
      <c r="K32" s="117">
        <v>5.5170877051654035E-2</v>
      </c>
      <c r="L32" s="117">
        <v>4.1245373973336913E-2</v>
      </c>
      <c r="M32" s="117">
        <v>4.7360045655697611E-2</v>
      </c>
      <c r="N32" s="117">
        <v>4.3560028235812925E-2</v>
      </c>
      <c r="O32" s="117">
        <v>5.1359752012508537E-2</v>
      </c>
      <c r="P32" s="117">
        <v>4.4863403276970193E-2</v>
      </c>
      <c r="Q32" s="117">
        <v>6.1047755168876713E-2</v>
      </c>
      <c r="R32" s="117">
        <v>4.1970390700904719E-2</v>
      </c>
      <c r="S32" s="117">
        <v>4.1700687747105572E-2</v>
      </c>
      <c r="T32" s="117">
        <v>5.7641520996363244E-2</v>
      </c>
      <c r="U32" s="117">
        <v>4.3683100791298765E-2</v>
      </c>
      <c r="V32" s="117">
        <f t="shared" si="0"/>
        <v>1</v>
      </c>
    </row>
    <row r="33" spans="1:23" x14ac:dyDescent="0.25">
      <c r="A33" s="117" t="s">
        <v>191</v>
      </c>
      <c r="B33" s="117">
        <v>5.6206810346314556E-2</v>
      </c>
      <c r="C33" s="117">
        <v>5.2412376494915897E-2</v>
      </c>
      <c r="D33" s="117">
        <v>4.7098855914695981E-2</v>
      </c>
      <c r="E33" s="117">
        <v>5.1124648377467739E-2</v>
      </c>
      <c r="F33" s="117">
        <v>5.0677049454943335E-2</v>
      </c>
      <c r="G33" s="117">
        <v>4.8290983704714852E-2</v>
      </c>
      <c r="H33" s="117">
        <v>5.760502372046912E-2</v>
      </c>
      <c r="I33" s="117">
        <v>5.3692525683384756E-2</v>
      </c>
      <c r="J33" s="117">
        <v>4.5929967781749674E-2</v>
      </c>
      <c r="K33" s="117">
        <v>5.3373980649843139E-2</v>
      </c>
      <c r="L33" s="117">
        <v>3.8401562068527226E-2</v>
      </c>
      <c r="M33" s="117">
        <v>5.5838841580666015E-2</v>
      </c>
      <c r="N33" s="117">
        <v>4.5053979914445458E-2</v>
      </c>
      <c r="O33" s="117">
        <v>5.3813588625099856E-2</v>
      </c>
      <c r="P33" s="117">
        <v>4.9441448162652682E-2</v>
      </c>
      <c r="Q33" s="117">
        <v>5.9467973393157646E-2</v>
      </c>
      <c r="R33" s="117">
        <v>3.9709920715555624E-2</v>
      </c>
      <c r="S33" s="117">
        <v>4.3699895825325671E-2</v>
      </c>
      <c r="T33" s="117">
        <v>5.6757600339583533E-2</v>
      </c>
      <c r="U33" s="117">
        <v>4.1402967246487038E-2</v>
      </c>
      <c r="V33" s="117">
        <f t="shared" si="0"/>
        <v>0.99999999999999978</v>
      </c>
    </row>
    <row r="34" spans="1:23" x14ac:dyDescent="0.25">
      <c r="A34" s="117" t="s">
        <v>192</v>
      </c>
      <c r="B34" s="117">
        <v>5.4400062854244355E-2</v>
      </c>
      <c r="C34" s="117">
        <v>5.5792948933775441E-2</v>
      </c>
      <c r="D34" s="117">
        <v>4.6063821735204263E-2</v>
      </c>
      <c r="E34" s="117">
        <v>4.9911853663755834E-2</v>
      </c>
      <c r="F34" s="117">
        <v>4.9273840646443967E-2</v>
      </c>
      <c r="G34" s="117">
        <v>4.6019426206086393E-2</v>
      </c>
      <c r="H34" s="117">
        <v>5.6282640639771175E-2</v>
      </c>
      <c r="I34" s="117">
        <v>5.2460343692576683E-2</v>
      </c>
      <c r="J34" s="117">
        <v>4.7430120985222798E-2</v>
      </c>
      <c r="K34" s="117">
        <v>5.1607282721948047E-2</v>
      </c>
      <c r="L34" s="117">
        <v>3.7218467645093171E-2</v>
      </c>
      <c r="M34" s="117">
        <v>5.4741749308403927E-2</v>
      </c>
      <c r="N34" s="117">
        <v>4.4093040207230691E-2</v>
      </c>
      <c r="O34" s="117">
        <v>5.2590724989050069E-2</v>
      </c>
      <c r="P34" s="117">
        <v>4.8034973202667273E-2</v>
      </c>
      <c r="Q34" s="117">
        <v>6.282258203486718E-2</v>
      </c>
      <c r="R34" s="117">
        <v>3.8745076836752247E-2</v>
      </c>
      <c r="S34" s="117">
        <v>4.6318940109622203E-2</v>
      </c>
      <c r="T34" s="117">
        <v>5.5183179773317603E-2</v>
      </c>
      <c r="U34" s="117">
        <v>5.1008923813966461E-2</v>
      </c>
      <c r="V34" s="117">
        <f t="shared" si="0"/>
        <v>0.99999999999999989</v>
      </c>
    </row>
    <row r="35" spans="1:23" x14ac:dyDescent="0.25">
      <c r="A35" s="117" t="s">
        <v>193</v>
      </c>
      <c r="B35" s="117">
        <v>5.7797785490869891E-2</v>
      </c>
      <c r="C35" s="117">
        <v>5.3839453837217874E-2</v>
      </c>
      <c r="D35" s="117">
        <v>4.4122719529139653E-2</v>
      </c>
      <c r="E35" s="117">
        <v>5.4950424581725672E-2</v>
      </c>
      <c r="F35" s="117">
        <v>4.725816894424912E-2</v>
      </c>
      <c r="G35" s="117">
        <v>4.9295242740033378E-2</v>
      </c>
      <c r="H35" s="117">
        <v>5.5236104121181004E-2</v>
      </c>
      <c r="I35" s="117">
        <v>5.6444109530161463E-2</v>
      </c>
      <c r="J35" s="117">
        <v>4.5717141931069807E-2</v>
      </c>
      <c r="K35" s="117">
        <v>5.1920954401965674E-2</v>
      </c>
      <c r="L35" s="117">
        <v>3.7092070874821845E-2</v>
      </c>
      <c r="M35" s="117">
        <v>5.2901108176326199E-2</v>
      </c>
      <c r="N35" s="117">
        <v>4.7141310462980798E-2</v>
      </c>
      <c r="O35" s="117">
        <v>5.1067105305160704E-2</v>
      </c>
      <c r="P35" s="117">
        <v>4.5961492269308665E-2</v>
      </c>
      <c r="Q35" s="117">
        <v>6.1540693865485857E-2</v>
      </c>
      <c r="R35" s="117">
        <v>3.705524431203383E-2</v>
      </c>
      <c r="S35" s="117">
        <v>4.9041416773927454E-2</v>
      </c>
      <c r="T35" s="117">
        <v>5.2809299910259899E-2</v>
      </c>
      <c r="U35" s="117">
        <v>4.8808152942081129E-2</v>
      </c>
      <c r="V35" s="117">
        <f t="shared" si="0"/>
        <v>0.99999999999999978</v>
      </c>
    </row>
    <row r="36" spans="1:23" x14ac:dyDescent="0.25">
      <c r="A36" s="117" t="s">
        <v>194</v>
      </c>
      <c r="B36" s="117">
        <v>5.621831307014994E-2</v>
      </c>
      <c r="C36" s="117">
        <v>5.0747113363281596E-2</v>
      </c>
      <c r="D36" s="117">
        <v>5.3954719439246332E-2</v>
      </c>
      <c r="E36" s="117">
        <v>5.3247795617672983E-2</v>
      </c>
      <c r="F36" s="117">
        <v>4.4913177835986966E-2</v>
      </c>
      <c r="G36" s="117">
        <v>5.1707804888520295E-2</v>
      </c>
      <c r="H36" s="117">
        <v>5.3084941535677284E-2</v>
      </c>
      <c r="I36" s="117">
        <v>5.484565795840509E-2</v>
      </c>
      <c r="J36" s="117">
        <v>4.762311671768886E-2</v>
      </c>
      <c r="K36" s="117">
        <v>5.2004316725104159E-2</v>
      </c>
      <c r="L36" s="117">
        <v>3.282888276334197E-2</v>
      </c>
      <c r="M36" s="117">
        <v>5.0541478037217168E-2</v>
      </c>
      <c r="N36" s="117">
        <v>4.527050811833673E-2</v>
      </c>
      <c r="O36" s="117">
        <v>5.247435333084241E-2</v>
      </c>
      <c r="P36" s="117">
        <v>4.4092943296404064E-2</v>
      </c>
      <c r="Q36" s="117">
        <v>6.0249611434261371E-2</v>
      </c>
      <c r="R36" s="117">
        <v>4.5880527229902095E-2</v>
      </c>
      <c r="S36" s="117">
        <v>4.8545550195735372E-2</v>
      </c>
      <c r="T36" s="117">
        <v>5.5035980095865029E-2</v>
      </c>
      <c r="U36" s="117">
        <v>4.6733208346360286E-2</v>
      </c>
      <c r="V36" s="117">
        <f t="shared" si="0"/>
        <v>1</v>
      </c>
    </row>
    <row r="37" spans="1:23" x14ac:dyDescent="0.25">
      <c r="A37" s="117" t="s">
        <v>195</v>
      </c>
      <c r="B37" s="117">
        <v>5.5020688081399614E-2</v>
      </c>
      <c r="C37" s="117">
        <v>5.2117469621397815E-2</v>
      </c>
      <c r="D37" s="117">
        <v>5.3110501773346093E-2</v>
      </c>
      <c r="E37" s="117">
        <v>5.3001899085104304E-2</v>
      </c>
      <c r="F37" s="117">
        <v>5.0726859712261804E-2</v>
      </c>
      <c r="G37" s="117">
        <v>5.5241520835664644E-2</v>
      </c>
      <c r="H37" s="117">
        <v>5.2219465902948306E-2</v>
      </c>
      <c r="I37" s="117">
        <v>5.8020588832659342E-2</v>
      </c>
      <c r="J37" s="117">
        <v>4.6979099989273514E-2</v>
      </c>
      <c r="K37" s="117">
        <v>5.1867882885253694E-2</v>
      </c>
      <c r="L37" s="117">
        <v>3.199078294315668E-2</v>
      </c>
      <c r="M37" s="117">
        <v>4.9269528243648532E-2</v>
      </c>
      <c r="N37" s="117">
        <v>4.4915890303712111E-2</v>
      </c>
      <c r="O37" s="117">
        <v>5.1731806765516766E-2</v>
      </c>
      <c r="P37" s="117">
        <v>4.2857197329903798E-2</v>
      </c>
      <c r="Q37" s="117">
        <v>5.8243883841573779E-2</v>
      </c>
      <c r="R37" s="117">
        <v>4.5243227626560176E-2</v>
      </c>
      <c r="S37" s="117">
        <v>4.8105319021178414E-2</v>
      </c>
      <c r="T37" s="117">
        <v>5.3912811611414514E-2</v>
      </c>
      <c r="U37" s="117">
        <v>4.5423575594026058E-2</v>
      </c>
      <c r="V37" s="117">
        <f t="shared" si="0"/>
        <v>1</v>
      </c>
    </row>
    <row r="39" spans="1:23" x14ac:dyDescent="0.25">
      <c r="A39" s="126" t="s">
        <v>211</v>
      </c>
      <c r="B39" s="117" t="s">
        <v>213</v>
      </c>
      <c r="C39" s="117" t="s">
        <v>188</v>
      </c>
      <c r="D39" s="117" t="s">
        <v>189</v>
      </c>
      <c r="E39" s="117" t="s">
        <v>190</v>
      </c>
      <c r="F39" s="117" t="s">
        <v>191</v>
      </c>
      <c r="G39" s="117" t="s">
        <v>192</v>
      </c>
      <c r="H39" s="117" t="s">
        <v>193</v>
      </c>
      <c r="I39" s="117" t="s">
        <v>194</v>
      </c>
      <c r="J39" s="117" t="s">
        <v>195</v>
      </c>
      <c r="K39" s="117" t="s">
        <v>196</v>
      </c>
      <c r="L39" s="117" t="s">
        <v>197</v>
      </c>
      <c r="M39" s="117" t="s">
        <v>198</v>
      </c>
      <c r="N39" s="117" t="s">
        <v>199</v>
      </c>
      <c r="O39" s="117" t="s">
        <v>202</v>
      </c>
      <c r="P39" s="117" t="s">
        <v>203</v>
      </c>
      <c r="Q39" s="117" t="s">
        <v>204</v>
      </c>
      <c r="R39" s="117" t="s">
        <v>205</v>
      </c>
      <c r="S39" s="117" t="s">
        <v>206</v>
      </c>
      <c r="T39" s="117" t="s">
        <v>207</v>
      </c>
      <c r="U39" s="117" t="s">
        <v>208</v>
      </c>
      <c r="V39" s="117" t="s">
        <v>219</v>
      </c>
      <c r="W39" s="117" t="s">
        <v>220</v>
      </c>
    </row>
    <row r="40" spans="1:23" x14ac:dyDescent="0.25">
      <c r="A40" s="117" t="s">
        <v>212</v>
      </c>
      <c r="B40" s="117">
        <f>决策矩阵!A3</f>
        <v>0.266534686801711</v>
      </c>
      <c r="C40" s="117">
        <v>0.25993544743825997</v>
      </c>
      <c r="D40" s="117">
        <v>0.25738101430311239</v>
      </c>
      <c r="E40" s="117">
        <v>0.26144922019067057</v>
      </c>
      <c r="F40" s="117">
        <v>0.26660935595074936</v>
      </c>
      <c r="G40" s="117">
        <v>0.25361695383477589</v>
      </c>
      <c r="H40" s="117">
        <v>0.24303086545919131</v>
      </c>
      <c r="I40" s="117">
        <v>0.25738535656351486</v>
      </c>
      <c r="J40" s="117">
        <v>0.266534686801711</v>
      </c>
    </row>
    <row r="41" spans="1:23" x14ac:dyDescent="0.25">
      <c r="A41" s="117" t="s">
        <v>163</v>
      </c>
      <c r="B41" s="117">
        <f>决策矩阵!A5</f>
        <v>0.2034086370901185</v>
      </c>
      <c r="C41" s="117">
        <v>0.22214128651897019</v>
      </c>
      <c r="D41" s="117">
        <v>0.23559303169758469</v>
      </c>
      <c r="E41" s="117">
        <v>0.22479682048941238</v>
      </c>
      <c r="F41" s="117">
        <v>0.20789106878623759</v>
      </c>
      <c r="G41" s="117">
        <v>0.21692865998360483</v>
      </c>
      <c r="H41" s="117">
        <v>0.22279916288806303</v>
      </c>
      <c r="I41" s="117">
        <v>0.20738811887649211</v>
      </c>
      <c r="J41" s="117">
        <v>0.2034086370901185</v>
      </c>
    </row>
    <row r="42" spans="1:23" x14ac:dyDescent="0.25">
      <c r="A42" s="117" t="s">
        <v>164</v>
      </c>
      <c r="B42" s="117">
        <f>决策矩阵!A7</f>
        <v>9.5257511777837131E-2</v>
      </c>
      <c r="C42" s="117">
        <v>0.10288909836173546</v>
      </c>
      <c r="D42" s="117">
        <v>0.10338411323771159</v>
      </c>
      <c r="E42" s="117">
        <v>9.8605394379946629E-2</v>
      </c>
      <c r="F42" s="117">
        <v>0.10012012173881396</v>
      </c>
      <c r="G42" s="117">
        <v>9.8820316714635412E-2</v>
      </c>
      <c r="H42" s="117">
        <v>0.10078620324231372</v>
      </c>
      <c r="I42" s="117">
        <v>9.8545538788217618E-2</v>
      </c>
      <c r="J42" s="117">
        <v>9.5257511777837131E-2</v>
      </c>
    </row>
    <row r="43" spans="1:23" x14ac:dyDescent="0.25">
      <c r="A43" s="117" t="s">
        <v>165</v>
      </c>
      <c r="B43" s="117">
        <f>决策矩阵!A9</f>
        <v>0.21155223449776667</v>
      </c>
      <c r="C43" s="117">
        <v>0.19848133065610779</v>
      </c>
      <c r="D43" s="117">
        <v>0.19852835546736769</v>
      </c>
      <c r="E43" s="117">
        <v>0.20315312070919872</v>
      </c>
      <c r="F43" s="117">
        <v>0.205449877659417</v>
      </c>
      <c r="G43" s="117">
        <v>0.20592046954865628</v>
      </c>
      <c r="H43" s="117">
        <v>0.20661824030532336</v>
      </c>
      <c r="I43" s="117">
        <v>0.20942429755232214</v>
      </c>
      <c r="J43" s="117">
        <v>0.21155223449776667</v>
      </c>
    </row>
    <row r="44" spans="1:23" x14ac:dyDescent="0.25">
      <c r="A44" s="117" t="s">
        <v>166</v>
      </c>
      <c r="B44" s="117">
        <f>决策矩阵!A11</f>
        <v>0.22324692983256678</v>
      </c>
      <c r="C44" s="117">
        <v>0.21655283702492645</v>
      </c>
      <c r="D44" s="117">
        <v>0.20511348529422366</v>
      </c>
      <c r="E44" s="117">
        <v>0.21199544423077171</v>
      </c>
      <c r="F44" s="117">
        <v>0.21992957586478198</v>
      </c>
      <c r="G44" s="117">
        <v>0.22471359991832748</v>
      </c>
      <c r="H44" s="117">
        <v>0.22676552810510853</v>
      </c>
      <c r="I44" s="117">
        <v>0.22725668821945311</v>
      </c>
      <c r="J44" s="117">
        <v>0.22324692983256678</v>
      </c>
    </row>
    <row r="49" spans="1:21" x14ac:dyDescent="0.25">
      <c r="A49" s="126" t="s">
        <v>214</v>
      </c>
      <c r="B49" s="117" t="s">
        <v>210</v>
      </c>
      <c r="C49" s="117" t="s">
        <v>4</v>
      </c>
      <c r="D49" s="117" t="s">
        <v>5</v>
      </c>
      <c r="E49" s="117" t="s">
        <v>6</v>
      </c>
      <c r="F49" s="117" t="s">
        <v>7</v>
      </c>
      <c r="G49" s="117" t="s">
        <v>8</v>
      </c>
      <c r="H49" s="117" t="s">
        <v>9</v>
      </c>
      <c r="I49" s="117" t="s">
        <v>10</v>
      </c>
      <c r="J49" s="117" t="s">
        <v>11</v>
      </c>
      <c r="K49" s="117" t="s">
        <v>12</v>
      </c>
      <c r="L49" s="117" t="s">
        <v>13</v>
      </c>
      <c r="M49" s="117" t="s">
        <v>14</v>
      </c>
      <c r="N49" s="117" t="s">
        <v>15</v>
      </c>
      <c r="O49" s="117" t="s">
        <v>16</v>
      </c>
      <c r="P49" s="117" t="s">
        <v>17</v>
      </c>
      <c r="Q49" s="117" t="s">
        <v>18</v>
      </c>
      <c r="R49" s="117" t="s">
        <v>19</v>
      </c>
      <c r="S49" s="117" t="s">
        <v>20</v>
      </c>
      <c r="T49" s="117" t="s">
        <v>21</v>
      </c>
      <c r="U49" s="117" t="s">
        <v>22</v>
      </c>
    </row>
    <row r="50" spans="1:21" x14ac:dyDescent="0.25">
      <c r="A50" s="117" t="s">
        <v>213</v>
      </c>
      <c r="B50" s="117">
        <f>决策矩阵!AC19</f>
        <v>0.85044520600602058</v>
      </c>
      <c r="C50" s="117">
        <f>决策矩阵!AC26</f>
        <v>0.86072615663782892</v>
      </c>
      <c r="D50" s="117">
        <f>决策矩阵!AC33</f>
        <v>0.89581891603174735</v>
      </c>
      <c r="E50" s="117">
        <f>决策矩阵!AC40</f>
        <v>0.86743698777315892</v>
      </c>
      <c r="F50" s="117">
        <f>决策矩阵!AC47</f>
        <v>0.86663917907711863</v>
      </c>
      <c r="G50" s="117">
        <f>决策矩阵!AC54</f>
        <v>0.87003070902453439</v>
      </c>
      <c r="H50" s="117">
        <f>决策矩阵!AC61</f>
        <v>0.86036219897062838</v>
      </c>
      <c r="I50" s="117">
        <f>决策矩阵!AC68</f>
        <v>0.86680755461559245</v>
      </c>
      <c r="J50" s="117">
        <f>决策矩阵!AC75</f>
        <v>0.85292198828509758</v>
      </c>
      <c r="K50" s="117">
        <f>决策矩阵!AC82</f>
        <v>0.85319063593383004</v>
      </c>
      <c r="L50" s="117">
        <f>决策矩阵!AM19</f>
        <v>0.85044520600602058</v>
      </c>
      <c r="M50" s="117">
        <f>决策矩阵!AM26</f>
        <v>0.85275160666566363</v>
      </c>
      <c r="N50" s="117">
        <f>决策矩阵!AM33</f>
        <v>0.85203613835451386</v>
      </c>
      <c r="O50" s="117">
        <f>决策矩阵!AM40</f>
        <v>0.85510776690288171</v>
      </c>
      <c r="P50" s="117">
        <f>决策矩阵!AM47</f>
        <v>0.82671931453324876</v>
      </c>
      <c r="Q50" s="117">
        <f>决策矩阵!AM54</f>
        <v>0.85491143854110274</v>
      </c>
      <c r="R50" s="117">
        <f>决策矩阵!AM61</f>
        <v>0.82978972005206264</v>
      </c>
      <c r="S50" s="117">
        <f>决策矩阵!AM68</f>
        <v>0.84554129750376428</v>
      </c>
      <c r="T50" s="117">
        <f>决策矩阵!AM75</f>
        <v>0.8593560113043669</v>
      </c>
      <c r="U50" s="117">
        <f>决策矩阵!AM82</f>
        <v>0.85128479267484303</v>
      </c>
    </row>
    <row r="51" spans="1:21" x14ac:dyDescent="0.25">
      <c r="A51" s="117" t="s">
        <v>188</v>
      </c>
      <c r="B51" s="117">
        <v>0.76565856759334894</v>
      </c>
      <c r="C51" s="117">
        <v>0.81035463402029462</v>
      </c>
      <c r="D51" s="117">
        <v>0.82421147382212967</v>
      </c>
      <c r="E51" s="117">
        <v>0.80931689817685049</v>
      </c>
      <c r="F51" s="117">
        <v>0.82013088891692454</v>
      </c>
      <c r="G51" s="117">
        <v>0.68566942852832713</v>
      </c>
      <c r="H51" s="117">
        <v>0.83892581939239474</v>
      </c>
      <c r="I51" s="117">
        <v>0.76521155196246371</v>
      </c>
      <c r="J51" s="117">
        <v>0.74147977398494735</v>
      </c>
      <c r="K51" s="117">
        <v>0.77082561689009266</v>
      </c>
      <c r="L51" s="117">
        <v>0.76565856759334894</v>
      </c>
      <c r="M51" s="117">
        <v>0.79227381697156318</v>
      </c>
      <c r="N51" s="117">
        <v>0.79122360903441258</v>
      </c>
      <c r="O51" s="117">
        <v>0.75089426719835117</v>
      </c>
      <c r="P51" s="117">
        <v>0.7833845745426915</v>
      </c>
      <c r="Q51" s="117">
        <v>0.80509171991206596</v>
      </c>
      <c r="R51" s="117">
        <v>0.69270834276441928</v>
      </c>
      <c r="S51" s="117">
        <v>0.69360971070969824</v>
      </c>
      <c r="T51" s="117">
        <v>0.77415925751889936</v>
      </c>
      <c r="U51" s="117">
        <v>0.79202508752922562</v>
      </c>
    </row>
    <row r="52" spans="1:21" x14ac:dyDescent="0.25">
      <c r="A52" s="117" t="s">
        <v>189</v>
      </c>
      <c r="B52" s="117">
        <v>0.76339756562392003</v>
      </c>
      <c r="C52" s="117">
        <v>0.81547669011509927</v>
      </c>
      <c r="D52" s="117">
        <v>0.82155842242232446</v>
      </c>
      <c r="E52" s="117">
        <v>0.81240478816669826</v>
      </c>
      <c r="F52" s="117">
        <v>0.82088492792429402</v>
      </c>
      <c r="G52" s="117">
        <v>0.74165117816550941</v>
      </c>
      <c r="H52" s="117">
        <v>0.84139033772792049</v>
      </c>
      <c r="I52" s="117">
        <v>0.8046056021066581</v>
      </c>
      <c r="J52" s="117">
        <v>0.77780948763388702</v>
      </c>
      <c r="K52" s="117">
        <v>0.8138100284750267</v>
      </c>
      <c r="L52" s="117">
        <v>0.76339756562392003</v>
      </c>
      <c r="M52" s="117">
        <v>0.79245037727781775</v>
      </c>
      <c r="N52" s="117">
        <v>0.79330931448400865</v>
      </c>
      <c r="O52" s="117">
        <v>0.77310726764360516</v>
      </c>
      <c r="P52" s="117">
        <v>0.78700259101176717</v>
      </c>
      <c r="Q52" s="117">
        <v>0.80803705783059576</v>
      </c>
      <c r="R52" s="117">
        <v>0.69304458520768442</v>
      </c>
      <c r="S52" s="117">
        <v>0.71497703818050495</v>
      </c>
      <c r="T52" s="117">
        <v>0.77576554645191909</v>
      </c>
      <c r="U52" s="117">
        <v>0.79261479159928583</v>
      </c>
    </row>
    <row r="53" spans="1:21" x14ac:dyDescent="0.25">
      <c r="A53" s="117" t="s">
        <v>190</v>
      </c>
      <c r="B53" s="117">
        <v>0.81372355516424366</v>
      </c>
      <c r="C53" s="117">
        <v>0.81582456351277632</v>
      </c>
      <c r="D53" s="117">
        <v>0.82692954071507763</v>
      </c>
      <c r="E53" s="117">
        <v>0.81367102687551118</v>
      </c>
      <c r="F53" s="117">
        <v>0.82486358245110447</v>
      </c>
      <c r="G53" s="117">
        <v>0.74258648817360395</v>
      </c>
      <c r="H53" s="117">
        <v>0.84410687736483658</v>
      </c>
      <c r="I53" s="117">
        <v>0.80906099432694967</v>
      </c>
      <c r="J53" s="117">
        <v>0.80763390802190393</v>
      </c>
      <c r="K53" s="117">
        <v>0.81766794096595619</v>
      </c>
      <c r="L53" s="117">
        <v>0.81372355516424366</v>
      </c>
      <c r="M53" s="117">
        <v>0.79643903794946158</v>
      </c>
      <c r="N53" s="117">
        <v>0.79356800295975083</v>
      </c>
      <c r="O53" s="117">
        <v>0.80065588244434804</v>
      </c>
      <c r="P53" s="117">
        <v>0.788021880820445</v>
      </c>
      <c r="Q53" s="117">
        <v>0.81150208642522748</v>
      </c>
      <c r="R53" s="117">
        <v>0.74460849153264563</v>
      </c>
      <c r="S53" s="117">
        <v>0.74597586412618555</v>
      </c>
      <c r="T53" s="117">
        <v>0.82482791433305069</v>
      </c>
      <c r="U53" s="117">
        <v>0.78839024191818885</v>
      </c>
    </row>
    <row r="54" spans="1:21" x14ac:dyDescent="0.25">
      <c r="A54" s="117" t="s">
        <v>191</v>
      </c>
      <c r="B54" s="117">
        <v>0.81638172628206651</v>
      </c>
      <c r="C54" s="117">
        <v>0.81435120174577702</v>
      </c>
      <c r="D54" s="117">
        <v>0.83102299106958066</v>
      </c>
      <c r="E54" s="117">
        <v>0.81550635765603574</v>
      </c>
      <c r="F54" s="117">
        <v>0.82810569914780141</v>
      </c>
      <c r="G54" s="117">
        <v>0.77864197821057224</v>
      </c>
      <c r="H54" s="117">
        <v>0.85004548285503889</v>
      </c>
      <c r="I54" s="117">
        <v>0.80952713490191608</v>
      </c>
      <c r="J54" s="117">
        <v>0.81203362574444271</v>
      </c>
      <c r="K54" s="117">
        <v>0.81513623821899761</v>
      </c>
      <c r="L54" s="117">
        <v>0.81638172628206651</v>
      </c>
      <c r="M54" s="117">
        <v>0.85945579776699987</v>
      </c>
      <c r="N54" s="117">
        <v>0.81546290803957466</v>
      </c>
      <c r="O54" s="117">
        <v>0.83160911905543422</v>
      </c>
      <c r="P54" s="117">
        <v>0.82985853209050153</v>
      </c>
      <c r="Q54" s="117">
        <v>0.80984925864292445</v>
      </c>
      <c r="R54" s="117">
        <v>0.74789437558640837</v>
      </c>
      <c r="S54" s="117">
        <v>0.77235879655265027</v>
      </c>
      <c r="T54" s="117">
        <v>0.82684624083328051</v>
      </c>
      <c r="U54" s="117">
        <v>0.79038118742735319</v>
      </c>
    </row>
    <row r="55" spans="1:21" x14ac:dyDescent="0.25">
      <c r="A55" s="117" t="s">
        <v>192</v>
      </c>
      <c r="B55" s="117">
        <v>0.81583159292051977</v>
      </c>
      <c r="C55" s="117">
        <v>0.84270221938315149</v>
      </c>
      <c r="D55" s="117">
        <v>0.83310390590524186</v>
      </c>
      <c r="E55" s="117">
        <v>0.8181888631906451</v>
      </c>
      <c r="F55" s="117">
        <v>0.82809869344503428</v>
      </c>
      <c r="G55" s="117">
        <v>0.7760153004059045</v>
      </c>
      <c r="H55" s="117">
        <v>0.85177942585197663</v>
      </c>
      <c r="I55" s="117">
        <v>0.81214069838124736</v>
      </c>
      <c r="J55" s="117">
        <v>0.83072323016521832</v>
      </c>
      <c r="K55" s="117">
        <v>0.81365708216658705</v>
      </c>
      <c r="L55" s="117">
        <v>0.81583159292051977</v>
      </c>
      <c r="M55" s="117">
        <v>0.8597150730695009</v>
      </c>
      <c r="N55" s="117">
        <v>0.81687578401310379</v>
      </c>
      <c r="O55" s="117">
        <v>0.83331706830882024</v>
      </c>
      <c r="P55" s="117">
        <v>0.82810815774962432</v>
      </c>
      <c r="Q55" s="117">
        <v>0.85034157113413811</v>
      </c>
      <c r="R55" s="117">
        <v>0.75024718278917413</v>
      </c>
      <c r="S55" s="117">
        <v>0.79751560035260349</v>
      </c>
      <c r="T55" s="117">
        <v>0.82815295859379989</v>
      </c>
      <c r="U55" s="117">
        <v>0.85014320472502403</v>
      </c>
    </row>
    <row r="56" spans="1:21" x14ac:dyDescent="0.25">
      <c r="A56" s="117" t="s">
        <v>193</v>
      </c>
      <c r="B56" s="117">
        <v>0.84936963094329698</v>
      </c>
      <c r="C56" s="117">
        <v>0.84392336495187803</v>
      </c>
      <c r="D56" s="117">
        <v>0.8316783091812987</v>
      </c>
      <c r="E56" s="117">
        <v>0.8626848750518008</v>
      </c>
      <c r="F56" s="117">
        <v>0.83166363410582278</v>
      </c>
      <c r="G56" s="117">
        <v>0.81087045077390285</v>
      </c>
      <c r="H56" s="117">
        <v>0.85594668686602682</v>
      </c>
      <c r="I56" s="117">
        <v>0.84969920992223624</v>
      </c>
      <c r="J56" s="117">
        <v>0.83137748237628739</v>
      </c>
      <c r="K56" s="117">
        <v>0.83003506268175331</v>
      </c>
      <c r="L56" s="117">
        <v>0.84936963094329698</v>
      </c>
      <c r="M56" s="117">
        <v>0.8577946006325714</v>
      </c>
      <c r="N56" s="117">
        <v>0.85036304898273429</v>
      </c>
      <c r="O56" s="117">
        <v>0.83288777990570784</v>
      </c>
      <c r="P56" s="117">
        <v>0.82737728543336431</v>
      </c>
      <c r="Q56" s="117">
        <v>0.85471713094618484</v>
      </c>
      <c r="R56" s="117">
        <v>0.75901223057895528</v>
      </c>
      <c r="S56" s="117">
        <v>0.82949686297869152</v>
      </c>
      <c r="T56" s="117">
        <v>0.82691628689920871</v>
      </c>
      <c r="U56" s="117">
        <v>0.84852592805795479</v>
      </c>
    </row>
    <row r="57" spans="1:21" x14ac:dyDescent="0.25">
      <c r="A57" s="117" t="s">
        <v>194</v>
      </c>
      <c r="B57" s="117">
        <v>0.85132036816091861</v>
      </c>
      <c r="C57" s="117">
        <v>0.84166924513493802</v>
      </c>
      <c r="D57" s="117">
        <v>0.89451651775197727</v>
      </c>
      <c r="E57" s="117">
        <v>0.86458752776856718</v>
      </c>
      <c r="F57" s="117">
        <v>0.8327962131470692</v>
      </c>
      <c r="G57" s="117">
        <v>0.84175915159736636</v>
      </c>
      <c r="H57" s="117">
        <v>0.85854832148536619</v>
      </c>
      <c r="I57" s="117">
        <v>0.84840000830592999</v>
      </c>
      <c r="J57" s="117">
        <v>0.85337375740361754</v>
      </c>
      <c r="K57" s="117">
        <v>0.84257537925403958</v>
      </c>
      <c r="L57" s="117">
        <v>0.85132036816091861</v>
      </c>
      <c r="M57" s="117">
        <v>0.85462187681295487</v>
      </c>
      <c r="N57" s="117">
        <v>0.85219152908446749</v>
      </c>
      <c r="O57" s="117">
        <v>0.85561785583277739</v>
      </c>
      <c r="P57" s="117">
        <v>0.82673910875587175</v>
      </c>
      <c r="Q57" s="117">
        <v>0.85539397572136067</v>
      </c>
      <c r="R57" s="117">
        <v>0.82896228136070804</v>
      </c>
      <c r="S57" s="117">
        <v>0.8425380708862853</v>
      </c>
      <c r="T57" s="117">
        <v>0.85921793168323413</v>
      </c>
      <c r="U57" s="117">
        <v>0.85165412742311175</v>
      </c>
    </row>
    <row r="58" spans="1:21" x14ac:dyDescent="0.25">
      <c r="A58" s="117" t="s">
        <v>195</v>
      </c>
      <c r="B58" s="117">
        <v>0.85041260539001673</v>
      </c>
      <c r="C58" s="117">
        <v>0.86065920217628622</v>
      </c>
      <c r="D58" s="117">
        <v>0.89584738416128218</v>
      </c>
      <c r="E58" s="117">
        <v>0.86743404348042452</v>
      </c>
      <c r="F58" s="117">
        <v>0.86668838191481645</v>
      </c>
      <c r="G58" s="117">
        <v>0.87006457354678646</v>
      </c>
      <c r="H58" s="117">
        <v>0.86037029628815875</v>
      </c>
      <c r="I58" s="117">
        <v>0.86683256410044185</v>
      </c>
      <c r="J58" s="117">
        <v>0.85289015069186969</v>
      </c>
      <c r="K58" s="117">
        <v>0.85323527716228897</v>
      </c>
      <c r="L58" s="117">
        <v>0.85041260539001673</v>
      </c>
      <c r="M58" s="117">
        <v>0.85274360489453938</v>
      </c>
      <c r="N58" s="117">
        <v>0.85199067993426092</v>
      </c>
      <c r="O58" s="117">
        <v>0.85506561034949835</v>
      </c>
      <c r="P58" s="117">
        <v>0.82671859561423511</v>
      </c>
      <c r="Q58" s="117">
        <v>0.85496625965262774</v>
      </c>
      <c r="R58" s="117">
        <v>0.82972692236886414</v>
      </c>
      <c r="S58" s="117">
        <v>0.84561764157186547</v>
      </c>
      <c r="T58" s="117">
        <v>0.8593715363207457</v>
      </c>
      <c r="U58" s="117">
        <v>0.85125394230694762</v>
      </c>
    </row>
    <row r="59" spans="1:21" x14ac:dyDescent="0.25">
      <c r="A59" s="117" t="s">
        <v>196</v>
      </c>
    </row>
    <row r="60" spans="1:21" x14ac:dyDescent="0.25">
      <c r="A60" s="117" t="s">
        <v>197</v>
      </c>
    </row>
    <row r="61" spans="1:21" x14ac:dyDescent="0.25">
      <c r="A61" s="117" t="s">
        <v>198</v>
      </c>
    </row>
    <row r="62" spans="1:21" x14ac:dyDescent="0.25">
      <c r="A62" s="117" t="s">
        <v>199</v>
      </c>
    </row>
    <row r="63" spans="1:21" x14ac:dyDescent="0.25">
      <c r="A63" s="117" t="s">
        <v>202</v>
      </c>
    </row>
    <row r="64" spans="1:21" x14ac:dyDescent="0.25">
      <c r="A64" s="117" t="s">
        <v>203</v>
      </c>
    </row>
    <row r="65" spans="1:26" x14ac:dyDescent="0.25">
      <c r="A65" s="117" t="s">
        <v>204</v>
      </c>
    </row>
    <row r="66" spans="1:26" x14ac:dyDescent="0.25">
      <c r="A66" s="117" t="s">
        <v>205</v>
      </c>
    </row>
    <row r="67" spans="1:26" x14ac:dyDescent="0.25">
      <c r="A67" s="117" t="s">
        <v>206</v>
      </c>
    </row>
    <row r="68" spans="1:26" x14ac:dyDescent="0.25">
      <c r="A68" s="117" t="s">
        <v>207</v>
      </c>
    </row>
    <row r="69" spans="1:26" x14ac:dyDescent="0.25">
      <c r="A69" s="117" t="s">
        <v>208</v>
      </c>
    </row>
    <row r="70" spans="1:26" x14ac:dyDescent="0.25">
      <c r="A70" s="117" t="s">
        <v>219</v>
      </c>
    </row>
    <row r="71" spans="1:26" x14ac:dyDescent="0.25">
      <c r="A71" s="117" t="s">
        <v>220</v>
      </c>
    </row>
    <row r="72" spans="1:26" x14ac:dyDescent="0.25">
      <c r="A72" s="117" t="s">
        <v>221</v>
      </c>
    </row>
    <row r="76" spans="1:26" x14ac:dyDescent="0.25">
      <c r="A76" s="126" t="s">
        <v>215</v>
      </c>
      <c r="B76" s="117" t="s">
        <v>213</v>
      </c>
      <c r="C76" s="117" t="s">
        <v>188</v>
      </c>
      <c r="D76" s="117" t="s">
        <v>189</v>
      </c>
      <c r="E76" s="117" t="s">
        <v>190</v>
      </c>
      <c r="F76" s="117" t="s">
        <v>191</v>
      </c>
      <c r="G76" s="117" t="s">
        <v>192</v>
      </c>
      <c r="H76" s="117" t="s">
        <v>193</v>
      </c>
      <c r="I76" s="117" t="s">
        <v>194</v>
      </c>
      <c r="J76" s="117" t="s">
        <v>195</v>
      </c>
      <c r="K76" s="117" t="s">
        <v>196</v>
      </c>
      <c r="L76" s="117" t="s">
        <v>197</v>
      </c>
      <c r="M76" s="117" t="s">
        <v>198</v>
      </c>
      <c r="N76" s="117" t="s">
        <v>199</v>
      </c>
      <c r="O76" s="117" t="s">
        <v>202</v>
      </c>
      <c r="P76" s="117" t="s">
        <v>203</v>
      </c>
      <c r="Q76" s="117" t="s">
        <v>204</v>
      </c>
      <c r="R76" s="117" t="s">
        <v>205</v>
      </c>
      <c r="S76" s="117" t="s">
        <v>206</v>
      </c>
      <c r="T76" s="117" t="s">
        <v>207</v>
      </c>
      <c r="U76" s="117" t="s">
        <v>208</v>
      </c>
      <c r="V76" s="117" t="s">
        <v>219</v>
      </c>
      <c r="W76" s="117" t="s">
        <v>220</v>
      </c>
      <c r="X76" s="117" t="s">
        <v>221</v>
      </c>
      <c r="Y76" s="117" t="s">
        <v>222</v>
      </c>
      <c r="Z76" s="117" t="s">
        <v>223</v>
      </c>
    </row>
    <row r="77" spans="1:26" x14ac:dyDescent="0.25">
      <c r="A77" s="117" t="s">
        <v>212</v>
      </c>
      <c r="B77" s="117">
        <f>决策矩阵!Z3</f>
        <v>0.85997782495856501</v>
      </c>
      <c r="C77" s="117">
        <v>0.78456896092989836</v>
      </c>
      <c r="D77" s="117">
        <v>0.78569444542684042</v>
      </c>
      <c r="E77" s="117">
        <v>0.81434483675398273</v>
      </c>
      <c r="F77" s="117">
        <v>0.8183364441387897</v>
      </c>
      <c r="G77" s="117">
        <v>0.81965218799228889</v>
      </c>
      <c r="H77" s="117">
        <v>0.82932576368520217</v>
      </c>
      <c r="I77" s="117">
        <v>0.85935740845053732</v>
      </c>
      <c r="J77" s="117">
        <v>0.85996982813852063</v>
      </c>
    </row>
    <row r="78" spans="1:26" x14ac:dyDescent="0.25">
      <c r="A78" s="117" t="s">
        <v>163</v>
      </c>
      <c r="B78" s="117">
        <f>决策矩阵!Z5</f>
        <v>0.85847644821350033</v>
      </c>
      <c r="C78" s="117">
        <v>0.80722444460582266</v>
      </c>
      <c r="D78" s="117">
        <v>0.80973973456968229</v>
      </c>
      <c r="E78" s="117">
        <v>0.81111126699214819</v>
      </c>
      <c r="F78" s="117">
        <v>0.81159030356380546</v>
      </c>
      <c r="G78" s="117">
        <v>0.84334136847405117</v>
      </c>
      <c r="H78" s="117">
        <v>0.8453872154563864</v>
      </c>
      <c r="I78" s="117">
        <v>0.8460859716706467</v>
      </c>
      <c r="J78" s="117">
        <v>0.85846582491853185</v>
      </c>
    </row>
    <row r="79" spans="1:26" x14ac:dyDescent="0.25">
      <c r="A79" s="117" t="s">
        <v>164</v>
      </c>
      <c r="B79" s="117">
        <f>决策矩阵!Z7</f>
        <v>0.84923633122043274</v>
      </c>
      <c r="C79" s="117">
        <v>0.79696812361354485</v>
      </c>
      <c r="D79" s="117">
        <v>0.80053369309966049</v>
      </c>
      <c r="E79" s="117">
        <v>0.80182728366897993</v>
      </c>
      <c r="F79" s="117">
        <v>0.82256233688497904</v>
      </c>
      <c r="G79" s="117">
        <v>0.82305347252586858</v>
      </c>
      <c r="H79" s="117">
        <v>0.84660362758435603</v>
      </c>
      <c r="I79" s="117">
        <v>0.84744313157841267</v>
      </c>
      <c r="J79" s="117">
        <v>0.84923076336580527</v>
      </c>
    </row>
    <row r="80" spans="1:26" x14ac:dyDescent="0.25">
      <c r="A80" s="117" t="s">
        <v>165</v>
      </c>
      <c r="B80" s="117">
        <f>决策矩阵!Z9</f>
        <v>0.86111493186502419</v>
      </c>
      <c r="C80" s="117">
        <v>0.75724772994533551</v>
      </c>
      <c r="D80" s="117">
        <v>0.79004128965949982</v>
      </c>
      <c r="E80" s="117">
        <v>0.79382675285519699</v>
      </c>
      <c r="F80" s="117">
        <v>0.81708344166745883</v>
      </c>
      <c r="G80" s="117">
        <v>0.81712091036078727</v>
      </c>
      <c r="H80" s="117">
        <v>0.8377938982969092</v>
      </c>
      <c r="I80" s="117">
        <v>0.84681307035935149</v>
      </c>
      <c r="J80" s="117">
        <v>0.86113815891579826</v>
      </c>
    </row>
    <row r="81" spans="1:10" x14ac:dyDescent="0.25">
      <c r="A81" s="117" t="s">
        <v>166</v>
      </c>
      <c r="B81" s="117">
        <f>决策矩阵!Z11</f>
        <v>0.8513298296602354</v>
      </c>
      <c r="C81" s="117">
        <v>0.7497481379244344</v>
      </c>
      <c r="D81" s="117">
        <v>0.76586526644212349</v>
      </c>
      <c r="E81" s="117">
        <v>0.79300429367874281</v>
      </c>
      <c r="F81" s="117">
        <v>0.81045194535261189</v>
      </c>
      <c r="G81" s="117">
        <v>0.81944918791161836</v>
      </c>
      <c r="H81" s="117">
        <v>0.83810301155734668</v>
      </c>
      <c r="I81" s="117">
        <v>0.85103984334378435</v>
      </c>
      <c r="J81" s="117">
        <v>0.85129458287967741</v>
      </c>
    </row>
    <row r="82" spans="1:10" x14ac:dyDescent="0.25">
      <c r="A82" s="126" t="s">
        <v>216</v>
      </c>
      <c r="B82" s="117">
        <f>决策矩阵!AA14</f>
        <v>0.85695914310218668</v>
      </c>
      <c r="C82" s="117">
        <v>0.77791411559898349</v>
      </c>
      <c r="D82" s="117">
        <v>0.78968923028072124</v>
      </c>
      <c r="E82" s="117">
        <v>0.80369123160970013</v>
      </c>
      <c r="F82" s="117">
        <v>0.81536561498228521</v>
      </c>
      <c r="G82" s="117">
        <v>0.82456030742780428</v>
      </c>
      <c r="H82" s="117">
        <v>0.83838566031829787</v>
      </c>
      <c r="I82" s="117">
        <v>0.85091365981511613</v>
      </c>
      <c r="J82" s="117">
        <v>0.85695136542127803</v>
      </c>
    </row>
  </sheetData>
  <mergeCells count="10">
    <mergeCell ref="A24:A25"/>
    <mergeCell ref="A16:A17"/>
    <mergeCell ref="A18:A19"/>
    <mergeCell ref="A20:A21"/>
    <mergeCell ref="A22:A23"/>
    <mergeCell ref="L1:R1"/>
    <mergeCell ref="J2:J3"/>
    <mergeCell ref="L2:N2"/>
    <mergeCell ref="O2:P2"/>
    <mergeCell ref="Q2:R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85"/>
  <sheetViews>
    <sheetView topLeftCell="A46" zoomScale="85" zoomScaleNormal="85" workbookViewId="0">
      <selection activeCell="P30" sqref="P30"/>
    </sheetView>
  </sheetViews>
  <sheetFormatPr defaultRowHeight="13.8" x14ac:dyDescent="0.25"/>
  <cols>
    <col min="1" max="1" width="9.5546875" style="6" bestFit="1" customWidth="1"/>
    <col min="2" max="5" width="7.5546875" style="6" bestFit="1" customWidth="1"/>
    <col min="6" max="8" width="3.77734375" style="6" bestFit="1" customWidth="1"/>
    <col min="9" max="9" width="7.5546875" style="6" bestFit="1" customWidth="1"/>
    <col min="10" max="10" width="8.88671875" style="6"/>
    <col min="11" max="11" width="4.5546875" style="6" bestFit="1" customWidth="1"/>
    <col min="12" max="15" width="7.5546875" style="6" bestFit="1" customWidth="1"/>
    <col min="16" max="18" width="3.77734375" style="6" bestFit="1" customWidth="1"/>
    <col min="19" max="19" width="7.5546875" style="6" bestFit="1" customWidth="1"/>
    <col min="20" max="16384" width="8.88671875" style="6"/>
  </cols>
  <sheetData>
    <row r="1" spans="1:39" x14ac:dyDescent="0.25">
      <c r="A1" s="142" t="s">
        <v>235</v>
      </c>
      <c r="B1" s="142"/>
      <c r="C1" s="142"/>
      <c r="D1" s="142"/>
      <c r="E1" s="142"/>
      <c r="F1" s="142"/>
      <c r="G1" s="142"/>
      <c r="H1" s="142"/>
      <c r="I1" s="142"/>
      <c r="J1" s="142"/>
      <c r="K1" s="142"/>
      <c r="L1" s="142"/>
      <c r="M1" s="142"/>
      <c r="N1" s="142"/>
      <c r="O1" s="142"/>
      <c r="P1" s="142"/>
      <c r="Q1" s="142"/>
      <c r="R1" s="142"/>
      <c r="S1" s="142"/>
      <c r="U1" s="143" t="s">
        <v>242</v>
      </c>
      <c r="V1" s="143"/>
      <c r="W1" s="143"/>
      <c r="X1" s="143"/>
      <c r="Y1" s="143"/>
      <c r="Z1" s="143"/>
      <c r="AA1" s="143"/>
      <c r="AB1" s="143"/>
      <c r="AC1" s="143"/>
      <c r="AD1" s="143"/>
      <c r="AE1" s="143"/>
      <c r="AF1" s="143"/>
      <c r="AG1" s="143"/>
      <c r="AH1" s="143"/>
      <c r="AI1" s="143"/>
      <c r="AJ1" s="143"/>
      <c r="AK1" s="143"/>
      <c r="AL1" s="143"/>
      <c r="AM1" s="143"/>
    </row>
    <row r="2" spans="1:39" x14ac:dyDescent="0.25">
      <c r="A2" s="6" t="s">
        <v>225</v>
      </c>
      <c r="B2" s="6" t="s">
        <v>226</v>
      </c>
      <c r="C2" s="6" t="s">
        <v>35</v>
      </c>
      <c r="D2" s="6" t="s">
        <v>36</v>
      </c>
      <c r="E2" s="6" t="s">
        <v>37</v>
      </c>
      <c r="F2" s="6" t="s">
        <v>52</v>
      </c>
      <c r="G2" s="6" t="s">
        <v>53</v>
      </c>
      <c r="H2" s="6" t="s">
        <v>54</v>
      </c>
      <c r="I2" s="6">
        <v>0.76565856759334894</v>
      </c>
      <c r="K2" s="127" t="s">
        <v>13</v>
      </c>
      <c r="L2" s="6" t="s">
        <v>226</v>
      </c>
      <c r="M2" s="6" t="s">
        <v>35</v>
      </c>
      <c r="N2" s="6" t="s">
        <v>36</v>
      </c>
      <c r="O2" s="6" t="s">
        <v>37</v>
      </c>
      <c r="P2" s="6" t="s">
        <v>52</v>
      </c>
      <c r="Q2" s="6" t="s">
        <v>53</v>
      </c>
      <c r="R2" s="6" t="s">
        <v>54</v>
      </c>
      <c r="S2" s="6">
        <v>0.76565856759334894</v>
      </c>
      <c r="U2" s="127" t="s">
        <v>225</v>
      </c>
      <c r="V2" s="6" t="s">
        <v>226</v>
      </c>
      <c r="W2" s="6" t="s">
        <v>35</v>
      </c>
      <c r="X2" s="6" t="s">
        <v>36</v>
      </c>
      <c r="Y2" s="6" t="s">
        <v>37</v>
      </c>
      <c r="Z2" s="6" t="s">
        <v>52</v>
      </c>
      <c r="AA2" s="6" t="s">
        <v>53</v>
      </c>
      <c r="AB2" s="6" t="s">
        <v>54</v>
      </c>
      <c r="AC2" s="6">
        <v>0.81583159292051977</v>
      </c>
      <c r="AE2" s="127" t="s">
        <v>13</v>
      </c>
      <c r="AF2" s="6" t="s">
        <v>226</v>
      </c>
      <c r="AG2" s="6" t="s">
        <v>35</v>
      </c>
      <c r="AH2" s="6" t="s">
        <v>36</v>
      </c>
      <c r="AI2" s="6" t="s">
        <v>37</v>
      </c>
      <c r="AJ2" s="6" t="s">
        <v>52</v>
      </c>
      <c r="AK2" s="6" t="s">
        <v>53</v>
      </c>
      <c r="AL2" s="6" t="s">
        <v>54</v>
      </c>
      <c r="AM2" s="6">
        <v>0.81583159292051977</v>
      </c>
    </row>
    <row r="3" spans="1:39" x14ac:dyDescent="0.25">
      <c r="A3" s="6" t="s">
        <v>227</v>
      </c>
      <c r="B3" s="6">
        <v>0.55846915397317454</v>
      </c>
      <c r="C3" s="6">
        <v>0.49269075095857007</v>
      </c>
      <c r="D3" s="6">
        <v>0.98127888583501655</v>
      </c>
      <c r="E3" s="6">
        <v>0.87336684512236207</v>
      </c>
      <c r="I3" s="6">
        <v>0.69825056000809216</v>
      </c>
      <c r="K3" s="6" t="s">
        <v>227</v>
      </c>
      <c r="L3" s="127">
        <v>0.55846915397317454</v>
      </c>
      <c r="M3" s="127">
        <v>0.49269075095857007</v>
      </c>
      <c r="N3" s="6">
        <v>0.98127888583501655</v>
      </c>
      <c r="O3" s="6">
        <v>0.87336684512236207</v>
      </c>
      <c r="S3" s="6">
        <v>0.69825056000809216</v>
      </c>
      <c r="U3" s="6" t="s">
        <v>227</v>
      </c>
      <c r="V3" s="6">
        <v>0.76598953048559593</v>
      </c>
      <c r="W3" s="6">
        <v>0.72759553250625997</v>
      </c>
      <c r="X3" s="6">
        <v>0.98872383634605143</v>
      </c>
      <c r="Y3" s="6">
        <v>0.83476346599096451</v>
      </c>
      <c r="AC3" s="6">
        <v>0.82431039768064784</v>
      </c>
      <c r="AE3" s="6" t="s">
        <v>227</v>
      </c>
      <c r="AF3" s="6">
        <v>0.76598953048559593</v>
      </c>
      <c r="AG3" s="6">
        <v>0.72759553250625997</v>
      </c>
      <c r="AH3" s="6">
        <v>0.98872383634605143</v>
      </c>
      <c r="AI3" s="6">
        <v>0.83476346599096451</v>
      </c>
      <c r="AM3" s="6">
        <v>0.82431039768064784</v>
      </c>
    </row>
    <row r="4" spans="1:39" x14ac:dyDescent="0.25">
      <c r="A4" s="6" t="s">
        <v>39</v>
      </c>
      <c r="B4" s="6">
        <v>0.90061832057865443</v>
      </c>
      <c r="C4" s="6">
        <v>0.97835078013769183</v>
      </c>
      <c r="D4" s="6">
        <v>0.75746635682782892</v>
      </c>
      <c r="E4" s="6">
        <v>0.68132167977236646</v>
      </c>
      <c r="I4" s="6">
        <v>0.84748232543181234</v>
      </c>
      <c r="K4" s="6" t="s">
        <v>39</v>
      </c>
      <c r="L4" s="6">
        <v>0.90061832057865443</v>
      </c>
      <c r="M4" s="6">
        <v>0.97835078013769183</v>
      </c>
      <c r="N4" s="6">
        <v>0.75746635682782892</v>
      </c>
      <c r="O4" s="6">
        <v>0.68132167977236646</v>
      </c>
      <c r="S4" s="6">
        <v>0.84748232543181234</v>
      </c>
      <c r="U4" s="6" t="s">
        <v>39</v>
      </c>
      <c r="V4" s="6">
        <v>0.9017996637617316</v>
      </c>
      <c r="W4" s="6">
        <v>0.99806263030475728</v>
      </c>
      <c r="X4" s="6">
        <v>0.74734031817030466</v>
      </c>
      <c r="Y4" s="6">
        <v>0.7127031806745987</v>
      </c>
      <c r="AC4" s="6">
        <v>0.85407294820941015</v>
      </c>
      <c r="AE4" s="6" t="s">
        <v>39</v>
      </c>
      <c r="AF4" s="6">
        <v>0.9017996637617316</v>
      </c>
      <c r="AG4" s="6">
        <v>0.99806263030475728</v>
      </c>
      <c r="AH4" s="6">
        <v>0.74734031817030466</v>
      </c>
      <c r="AI4" s="6">
        <v>0.7127031806745987</v>
      </c>
      <c r="AM4" s="6">
        <v>0.85407294820941015</v>
      </c>
    </row>
    <row r="5" spans="1:39" x14ac:dyDescent="0.25">
      <c r="A5" s="6" t="s">
        <v>40</v>
      </c>
      <c r="B5" s="6">
        <v>0.9473419436867504</v>
      </c>
      <c r="C5" s="6">
        <v>0.582049656432989</v>
      </c>
      <c r="D5" s="6">
        <v>0.90243487194217209</v>
      </c>
      <c r="E5" s="6">
        <v>0.70579968317060693</v>
      </c>
      <c r="I5" s="6">
        <v>0.82682537922243204</v>
      </c>
      <c r="K5" s="6" t="s">
        <v>40</v>
      </c>
      <c r="L5" s="6">
        <v>0.9473419436867504</v>
      </c>
      <c r="M5" s="6">
        <v>0.582049656432989</v>
      </c>
      <c r="N5" s="6">
        <v>0.90243487194217209</v>
      </c>
      <c r="O5" s="6">
        <v>0.70579968317060693</v>
      </c>
      <c r="S5" s="6">
        <v>0.82682537922243204</v>
      </c>
      <c r="U5" s="6" t="s">
        <v>40</v>
      </c>
      <c r="V5" s="6">
        <v>0.95554595421224886</v>
      </c>
      <c r="W5" s="6">
        <v>0.6232451965768695</v>
      </c>
      <c r="X5" s="6">
        <v>0.90166189565363164</v>
      </c>
      <c r="Y5" s="6">
        <v>0.67734926902073223</v>
      </c>
      <c r="AC5" s="6">
        <v>0.83388528526679118</v>
      </c>
      <c r="AE5" s="6" t="s">
        <v>40</v>
      </c>
      <c r="AF5" s="6">
        <v>0.95554595421224886</v>
      </c>
      <c r="AG5" s="6">
        <v>0.6232451965768695</v>
      </c>
      <c r="AH5" s="6">
        <v>0.90166189565363164</v>
      </c>
      <c r="AI5" s="6">
        <v>0.67734926902073223</v>
      </c>
      <c r="AM5" s="6">
        <v>0.83388528526679118</v>
      </c>
    </row>
    <row r="6" spans="1:39" x14ac:dyDescent="0.25">
      <c r="A6" s="6" t="s">
        <v>72</v>
      </c>
      <c r="B6" s="6">
        <v>0.76429476178859279</v>
      </c>
      <c r="C6" s="6">
        <v>0.74281297229028875</v>
      </c>
      <c r="D6" s="6">
        <v>0.8036351638345699</v>
      </c>
      <c r="E6" s="6">
        <v>0.83030969293309542</v>
      </c>
      <c r="I6" s="6">
        <v>0.77973574407210167</v>
      </c>
      <c r="K6" s="6" t="s">
        <v>72</v>
      </c>
      <c r="L6" s="6">
        <v>0.76429476178859279</v>
      </c>
      <c r="M6" s="6">
        <v>0.74281297229028875</v>
      </c>
      <c r="N6" s="6">
        <v>0.8036351638345699</v>
      </c>
      <c r="O6" s="6">
        <v>0.83030969293309542</v>
      </c>
      <c r="S6" s="6">
        <v>0.77973574407210167</v>
      </c>
      <c r="U6" s="6" t="s">
        <v>72</v>
      </c>
      <c r="V6" s="127">
        <v>0.77680692575406352</v>
      </c>
      <c r="W6" s="127">
        <v>0.74285492091665239</v>
      </c>
      <c r="X6" s="6">
        <v>0.81145327802816081</v>
      </c>
      <c r="Y6" s="6">
        <v>0.7890184661885643</v>
      </c>
      <c r="AC6" s="6">
        <v>0.78050984392028067</v>
      </c>
      <c r="AE6" s="6" t="s">
        <v>72</v>
      </c>
      <c r="AF6" s="127">
        <v>0.77680692575406352</v>
      </c>
      <c r="AG6" s="127">
        <v>0.74285492091665239</v>
      </c>
      <c r="AH6" s="6">
        <v>0.81145327802816081</v>
      </c>
      <c r="AI6" s="6">
        <v>0.7890184661885643</v>
      </c>
      <c r="AM6" s="6">
        <v>0.78050984392028067</v>
      </c>
    </row>
    <row r="7" spans="1:39" x14ac:dyDescent="0.25">
      <c r="A7" s="6" t="s">
        <v>73</v>
      </c>
      <c r="B7" s="6">
        <v>0.35837832957157212</v>
      </c>
      <c r="C7" s="6">
        <v>0.88511581163597763</v>
      </c>
      <c r="D7" s="6">
        <v>0.93765930573287215</v>
      </c>
      <c r="E7" s="6">
        <v>0.80806339095509228</v>
      </c>
      <c r="I7" s="6">
        <v>0.67599882923230625</v>
      </c>
      <c r="K7" s="6" t="s">
        <v>73</v>
      </c>
      <c r="L7" s="127">
        <v>0.35837832957157212</v>
      </c>
      <c r="M7" s="6">
        <v>0.88511581163597763</v>
      </c>
      <c r="N7" s="6">
        <v>0.93765930573287215</v>
      </c>
      <c r="O7" s="6">
        <v>0.80806339095509228</v>
      </c>
      <c r="S7" s="6">
        <v>0.67599882923230625</v>
      </c>
      <c r="U7" s="6" t="s">
        <v>73</v>
      </c>
      <c r="V7" s="127">
        <v>0.65301859012315777</v>
      </c>
      <c r="W7" s="6">
        <v>0.87845561351846513</v>
      </c>
      <c r="X7" s="6">
        <v>0.90712218357877561</v>
      </c>
      <c r="Y7" s="6">
        <v>0.81800256585212738</v>
      </c>
      <c r="AC7" s="6">
        <v>0.7863794895254691</v>
      </c>
      <c r="AE7" s="6" t="s">
        <v>73</v>
      </c>
      <c r="AF7" s="127">
        <v>0.65301859012315777</v>
      </c>
      <c r="AG7" s="6">
        <v>0.87845561351846513</v>
      </c>
      <c r="AH7" s="6">
        <v>0.90712218357877561</v>
      </c>
      <c r="AI7" s="6">
        <v>0.81800256585212738</v>
      </c>
      <c r="AM7" s="6">
        <v>0.7863794895254691</v>
      </c>
    </row>
    <row r="9" spans="1:39" x14ac:dyDescent="0.25">
      <c r="A9" s="6" t="s">
        <v>4</v>
      </c>
      <c r="B9" s="6" t="s">
        <v>226</v>
      </c>
      <c r="C9" s="6" t="s">
        <v>35</v>
      </c>
      <c r="D9" s="6" t="s">
        <v>36</v>
      </c>
      <c r="E9" s="6" t="s">
        <v>37</v>
      </c>
      <c r="F9" s="6" t="s">
        <v>52</v>
      </c>
      <c r="G9" s="6" t="s">
        <v>53</v>
      </c>
      <c r="H9" s="6" t="s">
        <v>54</v>
      </c>
      <c r="I9" s="6">
        <v>0.81035463402029462</v>
      </c>
      <c r="K9" s="6" t="s">
        <v>14</v>
      </c>
      <c r="L9" s="6" t="s">
        <v>226</v>
      </c>
      <c r="M9" s="6" t="s">
        <v>35</v>
      </c>
      <c r="N9" s="6" t="s">
        <v>36</v>
      </c>
      <c r="O9" s="6" t="s">
        <v>37</v>
      </c>
      <c r="P9" s="6" t="s">
        <v>52</v>
      </c>
      <c r="Q9" s="6" t="s">
        <v>53</v>
      </c>
      <c r="R9" s="6" t="s">
        <v>54</v>
      </c>
      <c r="S9" s="6">
        <v>0.79227381697156318</v>
      </c>
      <c r="U9" s="6" t="s">
        <v>4</v>
      </c>
      <c r="V9" s="6" t="s">
        <v>226</v>
      </c>
      <c r="W9" s="6" t="s">
        <v>35</v>
      </c>
      <c r="X9" s="6" t="s">
        <v>36</v>
      </c>
      <c r="Y9" s="6" t="s">
        <v>37</v>
      </c>
      <c r="Z9" s="6" t="s">
        <v>52</v>
      </c>
      <c r="AA9" s="6" t="s">
        <v>53</v>
      </c>
      <c r="AB9" s="6" t="s">
        <v>54</v>
      </c>
      <c r="AC9" s="6">
        <v>0.84270221938315149</v>
      </c>
      <c r="AE9" s="6" t="s">
        <v>14</v>
      </c>
      <c r="AF9" s="6" t="s">
        <v>226</v>
      </c>
      <c r="AG9" s="6" t="s">
        <v>35</v>
      </c>
      <c r="AH9" s="6" t="s">
        <v>36</v>
      </c>
      <c r="AI9" s="6" t="s">
        <v>37</v>
      </c>
      <c r="AJ9" s="6" t="s">
        <v>52</v>
      </c>
      <c r="AK9" s="6" t="s">
        <v>53</v>
      </c>
      <c r="AL9" s="6" t="s">
        <v>54</v>
      </c>
      <c r="AM9" s="6">
        <v>0.8597150730695009</v>
      </c>
    </row>
    <row r="10" spans="1:39" x14ac:dyDescent="0.25">
      <c r="A10" s="6" t="s">
        <v>227</v>
      </c>
      <c r="B10" s="6">
        <v>0.63921033910716885</v>
      </c>
      <c r="C10" s="6">
        <v>0.92397591570809656</v>
      </c>
      <c r="D10" s="6">
        <v>0.64694296349534353</v>
      </c>
      <c r="E10" s="6">
        <v>0.99836684512236207</v>
      </c>
      <c r="I10" s="6">
        <v>0.75197008642667706</v>
      </c>
      <c r="K10" s="6" t="s">
        <v>227</v>
      </c>
      <c r="L10" s="6">
        <v>0.6278712387351616</v>
      </c>
      <c r="M10" s="6">
        <v>0.61769075095857007</v>
      </c>
      <c r="N10" s="6">
        <v>0.99565422376319956</v>
      </c>
      <c r="O10" s="6">
        <v>0.87336684512236207</v>
      </c>
      <c r="S10" s="6">
        <v>0.75460522839493294</v>
      </c>
      <c r="U10" s="6" t="s">
        <v>227</v>
      </c>
      <c r="V10" s="6">
        <v>0.83285021605457576</v>
      </c>
      <c r="W10" s="6">
        <v>0.98073780082707329</v>
      </c>
      <c r="X10" s="6">
        <v>0.76288708831912866</v>
      </c>
      <c r="Y10" s="6">
        <v>0.95976346599096451</v>
      </c>
      <c r="AC10" s="6">
        <v>0.86397393856567184</v>
      </c>
      <c r="AE10" s="6" t="s">
        <v>227</v>
      </c>
      <c r="AF10" s="6">
        <v>0.73607271155310039</v>
      </c>
      <c r="AG10" s="6">
        <v>0.79009553250625997</v>
      </c>
      <c r="AH10" s="6">
        <v>0.98820927325216468</v>
      </c>
      <c r="AI10" s="6">
        <v>0.83476346599096451</v>
      </c>
      <c r="AM10" s="6">
        <v>0.82471502933417806</v>
      </c>
    </row>
    <row r="11" spans="1:39" x14ac:dyDescent="0.25">
      <c r="A11" s="6" t="s">
        <v>39</v>
      </c>
      <c r="B11" s="6">
        <v>0.90061832057865443</v>
      </c>
      <c r="C11" s="6">
        <v>0.62641767053947572</v>
      </c>
      <c r="D11" s="6">
        <v>0.98663302349449555</v>
      </c>
      <c r="E11" s="6">
        <v>0.68132167977236646</v>
      </c>
      <c r="I11" s="6">
        <v>0.8343873701788358</v>
      </c>
      <c r="K11" s="6" t="s">
        <v>39</v>
      </c>
      <c r="L11" s="6">
        <v>0.88121148306717756</v>
      </c>
      <c r="M11" s="6">
        <v>0.90541213310635626</v>
      </c>
      <c r="N11" s="6">
        <v>0.89730120477930675</v>
      </c>
      <c r="O11" s="6">
        <v>0.68132167977236646</v>
      </c>
      <c r="S11" s="6">
        <v>0.86009057300882408</v>
      </c>
      <c r="U11" s="6" t="s">
        <v>39</v>
      </c>
      <c r="V11" s="6">
        <v>0.9017996637617316</v>
      </c>
      <c r="W11" s="6">
        <v>0.64612952070654117</v>
      </c>
      <c r="X11" s="6">
        <v>0.97650698483697129</v>
      </c>
      <c r="Y11" s="6">
        <v>0.7127031806745987</v>
      </c>
      <c r="AC11" s="6">
        <v>0.8409779929564335</v>
      </c>
      <c r="AE11" s="6" t="s">
        <v>39</v>
      </c>
      <c r="AF11" s="6">
        <v>0.88003013988410028</v>
      </c>
      <c r="AG11" s="6">
        <v>0.88570028293929082</v>
      </c>
      <c r="AH11" s="6">
        <v>0.9074272434368309</v>
      </c>
      <c r="AI11" s="6">
        <v>0.7127031806745987</v>
      </c>
      <c r="AM11" s="6">
        <v>0.86291440050189583</v>
      </c>
    </row>
    <row r="12" spans="1:39" x14ac:dyDescent="0.25">
      <c r="A12" s="6" t="s">
        <v>40</v>
      </c>
      <c r="B12" s="6">
        <v>0.8026580563132496</v>
      </c>
      <c r="C12" s="6">
        <v>0.62809777972167968</v>
      </c>
      <c r="D12" s="6">
        <v>0.77743487194217209</v>
      </c>
      <c r="E12" s="6">
        <v>0.82925196980558513</v>
      </c>
      <c r="I12" s="6">
        <v>0.76542929192601661</v>
      </c>
      <c r="K12" s="6" t="s">
        <v>40</v>
      </c>
      <c r="L12" s="6">
        <v>0.5526580563132496</v>
      </c>
      <c r="M12" s="6">
        <v>0.60429073627534713</v>
      </c>
      <c r="N12" s="6">
        <v>0.90243487194217209</v>
      </c>
      <c r="O12" s="6">
        <v>0.92242216615975314</v>
      </c>
      <c r="S12" s="6">
        <v>0.70589341268987527</v>
      </c>
      <c r="U12" s="6" t="s">
        <v>40</v>
      </c>
      <c r="V12" s="6">
        <v>0.79445404578775114</v>
      </c>
      <c r="W12" s="6">
        <v>0.77345998653222681</v>
      </c>
      <c r="X12" s="6">
        <v>0.77666189565363164</v>
      </c>
      <c r="Y12" s="6">
        <v>0.85770238395545984</v>
      </c>
      <c r="AC12" s="6">
        <v>0.7952944471282728</v>
      </c>
      <c r="AE12" s="6" t="s">
        <v>40</v>
      </c>
      <c r="AF12" s="6">
        <v>0.73195404578775114</v>
      </c>
      <c r="AG12" s="6">
        <v>0.73745082626539471</v>
      </c>
      <c r="AH12" s="6">
        <v>0.90166189565363164</v>
      </c>
      <c r="AI12" s="6">
        <v>0.95087258030962785</v>
      </c>
      <c r="AM12" s="6">
        <v>0.80831814452803141</v>
      </c>
    </row>
    <row r="13" spans="1:39" x14ac:dyDescent="0.25">
      <c r="A13" s="6" t="s">
        <v>72</v>
      </c>
      <c r="B13" s="6">
        <v>0.98016417429771929</v>
      </c>
      <c r="C13" s="6">
        <v>0.55976450717399939</v>
      </c>
      <c r="D13" s="6">
        <v>0.92553150283209673</v>
      </c>
      <c r="E13" s="6">
        <v>0.95530969293309542</v>
      </c>
      <c r="I13" s="6">
        <v>0.87869790080187604</v>
      </c>
      <c r="K13" s="6" t="s">
        <v>72</v>
      </c>
      <c r="L13" s="6">
        <v>0.60516417429771929</v>
      </c>
      <c r="M13" s="6">
        <v>0.74281297229028875</v>
      </c>
      <c r="N13" s="6">
        <v>0.97030183050123653</v>
      </c>
      <c r="O13" s="6">
        <v>0.91969030706690458</v>
      </c>
      <c r="S13" s="6">
        <v>0.77115726786249028</v>
      </c>
      <c r="U13" s="6" t="s">
        <v>72</v>
      </c>
      <c r="V13" s="6">
        <v>0.96765201033224857</v>
      </c>
      <c r="W13" s="6">
        <v>0.55972255854763564</v>
      </c>
      <c r="X13" s="6">
        <v>0.91771338863850582</v>
      </c>
      <c r="Y13" s="6">
        <v>0.9140184661885643</v>
      </c>
      <c r="AC13" s="6">
        <v>0.86553643293033766</v>
      </c>
      <c r="AE13" s="6" t="s">
        <v>72</v>
      </c>
      <c r="AF13" s="6">
        <v>0.86010130612818991</v>
      </c>
      <c r="AG13" s="6">
        <v>0.84100926550959065</v>
      </c>
      <c r="AH13" s="6">
        <v>0.97811994469482744</v>
      </c>
      <c r="AI13" s="6">
        <v>0.9609815338114357</v>
      </c>
      <c r="AM13" s="6">
        <v>0.90091959179861647</v>
      </c>
    </row>
    <row r="14" spans="1:39" x14ac:dyDescent="0.25">
      <c r="A14" s="6" t="s">
        <v>73</v>
      </c>
      <c r="B14" s="6">
        <v>0.94419914989271592</v>
      </c>
      <c r="C14" s="6">
        <v>0.88511581163597763</v>
      </c>
      <c r="D14" s="6">
        <v>0.56234069426712785</v>
      </c>
      <c r="E14" s="6">
        <v>0.84000349944669161</v>
      </c>
      <c r="I14" s="6">
        <v>0.82128852076806758</v>
      </c>
      <c r="K14" s="6" t="s">
        <v>73</v>
      </c>
      <c r="L14" s="6">
        <v>0.94419914989271592</v>
      </c>
      <c r="M14" s="6">
        <v>0.89671399200985435</v>
      </c>
      <c r="N14" s="6">
        <v>0.69056254359748792</v>
      </c>
      <c r="O14" s="6">
        <v>0.93306339095509228</v>
      </c>
      <c r="S14" s="6">
        <v>0.86962260290169313</v>
      </c>
      <c r="U14" s="6" t="s">
        <v>73</v>
      </c>
      <c r="V14" s="6">
        <v>0.9982701496089863</v>
      </c>
      <c r="W14" s="6">
        <v>0.87845561351846513</v>
      </c>
      <c r="X14" s="6">
        <v>0.59287781642122439</v>
      </c>
      <c r="Y14" s="6">
        <v>0.83006432454965651</v>
      </c>
      <c r="AC14" s="6">
        <v>0.84772828533504219</v>
      </c>
      <c r="AE14" s="6" t="s">
        <v>73</v>
      </c>
      <c r="AF14" s="6">
        <v>0.9982701496089863</v>
      </c>
      <c r="AG14" s="6">
        <v>0.90337419012736686</v>
      </c>
      <c r="AH14" s="6">
        <v>0.72109966575158446</v>
      </c>
      <c r="AI14" s="6">
        <v>0.94300256585212738</v>
      </c>
      <c r="AM14" s="6">
        <v>0.90170819918478318</v>
      </c>
    </row>
    <row r="16" spans="1:39" x14ac:dyDescent="0.25">
      <c r="A16" s="6" t="s">
        <v>5</v>
      </c>
      <c r="B16" s="6" t="s">
        <v>226</v>
      </c>
      <c r="C16" s="6" t="s">
        <v>35</v>
      </c>
      <c r="D16" s="6" t="s">
        <v>36</v>
      </c>
      <c r="E16" s="6" t="s">
        <v>37</v>
      </c>
      <c r="F16" s="6" t="s">
        <v>52</v>
      </c>
      <c r="G16" s="6" t="s">
        <v>53</v>
      </c>
      <c r="H16" s="6" t="s">
        <v>54</v>
      </c>
      <c r="I16" s="6">
        <v>0.82421147382212967</v>
      </c>
      <c r="K16" s="6" t="s">
        <v>15</v>
      </c>
      <c r="L16" s="6" t="s">
        <v>226</v>
      </c>
      <c r="M16" s="6" t="s">
        <v>35</v>
      </c>
      <c r="N16" s="6" t="s">
        <v>36</v>
      </c>
      <c r="O16" s="6" t="s">
        <v>37</v>
      </c>
      <c r="P16" s="6" t="s">
        <v>52</v>
      </c>
      <c r="Q16" s="6" t="s">
        <v>53</v>
      </c>
      <c r="R16" s="6" t="s">
        <v>54</v>
      </c>
      <c r="S16" s="6">
        <v>0.79122360903441258</v>
      </c>
      <c r="U16" s="6" t="s">
        <v>5</v>
      </c>
      <c r="V16" s="6" t="s">
        <v>226</v>
      </c>
      <c r="W16" s="6" t="s">
        <v>35</v>
      </c>
      <c r="X16" s="6" t="s">
        <v>36</v>
      </c>
      <c r="Y16" s="6" t="s">
        <v>37</v>
      </c>
      <c r="Z16" s="6" t="s">
        <v>52</v>
      </c>
      <c r="AA16" s="6" t="s">
        <v>53</v>
      </c>
      <c r="AB16" s="6" t="s">
        <v>54</v>
      </c>
      <c r="AC16" s="6">
        <v>0.83310390590524186</v>
      </c>
      <c r="AE16" s="127" t="s">
        <v>15</v>
      </c>
      <c r="AF16" s="6" t="s">
        <v>226</v>
      </c>
      <c r="AG16" s="6" t="s">
        <v>35</v>
      </c>
      <c r="AH16" s="6" t="s">
        <v>36</v>
      </c>
      <c r="AI16" s="6" t="s">
        <v>37</v>
      </c>
      <c r="AJ16" s="6" t="s">
        <v>52</v>
      </c>
      <c r="AK16" s="6" t="s">
        <v>53</v>
      </c>
      <c r="AL16" s="6" t="s">
        <v>54</v>
      </c>
      <c r="AM16" s="6">
        <v>0.81687578401310379</v>
      </c>
    </row>
    <row r="17" spans="1:39" x14ac:dyDescent="0.25">
      <c r="A17" s="6" t="s">
        <v>227</v>
      </c>
      <c r="B17" s="6">
        <v>0.93553139601187096</v>
      </c>
      <c r="C17" s="6">
        <v>0.62400286895538915</v>
      </c>
      <c r="D17" s="6">
        <v>0.99788778083165008</v>
      </c>
      <c r="E17" s="6">
        <v>0.8974664882109713</v>
      </c>
      <c r="I17" s="6">
        <v>0.88310505063538447</v>
      </c>
      <c r="K17" s="6" t="s">
        <v>227</v>
      </c>
      <c r="L17" s="6">
        <v>0.84558304898806291</v>
      </c>
      <c r="M17" s="6">
        <v>0.61769075095857007</v>
      </c>
      <c r="N17" s="6">
        <v>0.79502415064155751</v>
      </c>
      <c r="O17" s="6">
        <v>0.54772247525629003</v>
      </c>
      <c r="S17" s="6">
        <v>0.74268577873577213</v>
      </c>
      <c r="U17" s="6" t="s">
        <v>227</v>
      </c>
      <c r="V17" s="6">
        <v>0.95452065150494403</v>
      </c>
      <c r="W17" s="6">
        <v>0.68076475407436599</v>
      </c>
      <c r="X17" s="6">
        <v>0.9904428303206152</v>
      </c>
      <c r="Y17" s="6">
        <v>0.93606986734236886</v>
      </c>
      <c r="AC17" s="6">
        <v>0.90598239909835998</v>
      </c>
      <c r="AE17" s="6" t="s">
        <v>227</v>
      </c>
      <c r="AF17" s="6">
        <v>0.8645723044811362</v>
      </c>
      <c r="AG17" s="127">
        <v>0.79501396401667734</v>
      </c>
      <c r="AH17" s="127">
        <v>0.8024691011525924</v>
      </c>
      <c r="AI17" s="127">
        <v>0.67553868972608178</v>
      </c>
      <c r="AM17" s="6">
        <v>0.80677979334285044</v>
      </c>
    </row>
    <row r="18" spans="1:39" x14ac:dyDescent="0.25">
      <c r="A18" s="6" t="s">
        <v>39</v>
      </c>
      <c r="B18" s="6">
        <v>0.98537814973384419</v>
      </c>
      <c r="C18" s="6">
        <v>0.98058433720614235</v>
      </c>
      <c r="D18" s="6">
        <v>0.98663302349449555</v>
      </c>
      <c r="E18" s="6">
        <v>0.96773350289132698</v>
      </c>
      <c r="I18" s="6">
        <v>0.98208640864208907</v>
      </c>
      <c r="K18" s="6" t="s">
        <v>39</v>
      </c>
      <c r="L18" s="6">
        <v>0.80753378173936341</v>
      </c>
      <c r="M18" s="6">
        <v>0.81232759426706524</v>
      </c>
      <c r="N18" s="6">
        <v>0.80627890797871204</v>
      </c>
      <c r="O18" s="6">
        <v>0.76064543436453458</v>
      </c>
      <c r="S18" s="6">
        <v>0.80114557369851669</v>
      </c>
      <c r="U18" s="6" t="s">
        <v>39</v>
      </c>
      <c r="V18" s="6">
        <v>0.98419680655076691</v>
      </c>
      <c r="W18" s="6">
        <v>0.9997038126267922</v>
      </c>
      <c r="X18" s="6">
        <v>0.97650698483697129</v>
      </c>
      <c r="Y18" s="6">
        <v>0.93635200198909474</v>
      </c>
      <c r="AC18" s="6">
        <v>0.97819903165327227</v>
      </c>
      <c r="AE18" s="6" t="s">
        <v>39</v>
      </c>
      <c r="AF18" s="6">
        <v>0.80871512492244069</v>
      </c>
      <c r="AG18" s="127">
        <v>0.7926157440999998</v>
      </c>
      <c r="AH18" s="6">
        <v>0.81640494663623631</v>
      </c>
      <c r="AI18" s="127">
        <v>0.72926393346230234</v>
      </c>
      <c r="AM18" s="6">
        <v>0.79550002546738063</v>
      </c>
    </row>
    <row r="19" spans="1:39" x14ac:dyDescent="0.25">
      <c r="A19" s="6" t="s">
        <v>40</v>
      </c>
      <c r="B19" s="6">
        <v>0.96817527702008377</v>
      </c>
      <c r="C19" s="6">
        <v>0.89140463129023551</v>
      </c>
      <c r="D19" s="6">
        <v>0.52192075819175587</v>
      </c>
      <c r="E19" s="6">
        <v>0.8672193493435183</v>
      </c>
      <c r="I19" s="6">
        <v>0.82611412901554737</v>
      </c>
      <c r="K19" s="6" t="s">
        <v>40</v>
      </c>
      <c r="L19" s="6">
        <v>0.76108720849329137</v>
      </c>
      <c r="M19" s="6">
        <v>0.67952260627362537</v>
      </c>
      <c r="N19" s="6">
        <v>0.78065672127253216</v>
      </c>
      <c r="O19" s="6">
        <v>0.70257783384024686</v>
      </c>
      <c r="S19" s="6">
        <v>0.74089026004621172</v>
      </c>
      <c r="U19" s="6" t="s">
        <v>40</v>
      </c>
      <c r="V19" s="6">
        <v>0.97637928754558223</v>
      </c>
      <c r="W19" s="6">
        <v>0.85020909114635512</v>
      </c>
      <c r="X19" s="6">
        <v>0.52269373448029632</v>
      </c>
      <c r="Y19" s="6">
        <v>0.895669763493393</v>
      </c>
      <c r="AC19" s="6">
        <v>0.82561743139158694</v>
      </c>
      <c r="AE19" s="6" t="s">
        <v>40</v>
      </c>
      <c r="AF19" s="127">
        <v>0.76929121901878983</v>
      </c>
      <c r="AG19" s="6">
        <v>0.84530618061176743</v>
      </c>
      <c r="AH19" s="127">
        <v>0.77988374498399171</v>
      </c>
      <c r="AI19" s="6">
        <v>0.81929529186299643</v>
      </c>
      <c r="AM19" s="6">
        <v>0.79464295375531691</v>
      </c>
    </row>
    <row r="20" spans="1:39" x14ac:dyDescent="0.25">
      <c r="A20" s="6" t="s">
        <v>72</v>
      </c>
      <c r="B20" s="6">
        <v>0.51983582570228071</v>
      </c>
      <c r="C20" s="6">
        <v>0.68515096207032</v>
      </c>
      <c r="D20" s="6">
        <v>0.9463648361654301</v>
      </c>
      <c r="E20" s="6">
        <v>0.99564543727834398</v>
      </c>
      <c r="I20" s="6">
        <v>0.73090254732808535</v>
      </c>
      <c r="K20" s="6" t="s">
        <v>72</v>
      </c>
      <c r="L20" s="6">
        <v>0.88493173590485497</v>
      </c>
      <c r="M20" s="6">
        <v>0.97322490376349635</v>
      </c>
      <c r="N20" s="6">
        <v>0.57458668549579017</v>
      </c>
      <c r="O20" s="6">
        <v>0.73219030706690458</v>
      </c>
      <c r="S20" s="6">
        <v>0.80209289254862459</v>
      </c>
      <c r="U20" s="6" t="s">
        <v>72</v>
      </c>
      <c r="V20" s="6">
        <v>0.53234798966775143</v>
      </c>
      <c r="W20" s="6">
        <v>0.68519291069668364</v>
      </c>
      <c r="X20" s="6">
        <v>0.93854672197183919</v>
      </c>
      <c r="Y20" s="6">
        <v>0.95435421053381286</v>
      </c>
      <c r="AC20" s="6">
        <v>0.72776759007946901</v>
      </c>
      <c r="AE20" s="6" t="s">
        <v>72</v>
      </c>
      <c r="AF20" s="6">
        <v>0.87241957193938413</v>
      </c>
      <c r="AG20" s="6">
        <v>0.97326685238985999</v>
      </c>
      <c r="AH20" s="127">
        <v>0.56676857130219926</v>
      </c>
      <c r="AI20" s="127">
        <v>0.7734815338114357</v>
      </c>
      <c r="AM20" s="6">
        <v>0.80133557215099072</v>
      </c>
    </row>
    <row r="21" spans="1:39" x14ac:dyDescent="0.25">
      <c r="A21" s="6" t="s">
        <v>73</v>
      </c>
      <c r="B21" s="6">
        <v>0.82474021380640383</v>
      </c>
      <c r="C21" s="6">
        <v>0.86054850768382674</v>
      </c>
      <c r="D21" s="6">
        <v>0.56234069426712785</v>
      </c>
      <c r="E21" s="6">
        <v>0.37505515242288368</v>
      </c>
      <c r="I21" s="6">
        <v>0.69884923348954142</v>
      </c>
      <c r="K21" s="6" t="s">
        <v>73</v>
      </c>
      <c r="L21" s="6">
        <v>0.94419914989271592</v>
      </c>
      <c r="M21" s="6">
        <v>0.74658485956937404</v>
      </c>
      <c r="N21" s="6">
        <v>0.8824564889166373</v>
      </c>
      <c r="O21" s="6">
        <v>0.81128524028545235</v>
      </c>
      <c r="S21" s="6">
        <v>0.86930354014293842</v>
      </c>
      <c r="U21" s="6" t="s">
        <v>73</v>
      </c>
      <c r="V21" s="6">
        <v>0.87881121352267422</v>
      </c>
      <c r="W21" s="6">
        <v>0.86720870580133924</v>
      </c>
      <c r="X21" s="6">
        <v>0.59287781642122439</v>
      </c>
      <c r="Y21" s="6">
        <v>0.36511597752584857</v>
      </c>
      <c r="AC21" s="6">
        <v>0.72795307730352099</v>
      </c>
      <c r="AE21" s="6" t="s">
        <v>73</v>
      </c>
      <c r="AF21" s="6">
        <v>0.9982701496089863</v>
      </c>
      <c r="AG21" s="6">
        <v>0.75324505768688654</v>
      </c>
      <c r="AH21" s="6">
        <v>0.85191936676254088</v>
      </c>
      <c r="AI21" s="6">
        <v>0.82122441518248745</v>
      </c>
      <c r="AM21" s="6">
        <v>0.88612057534898014</v>
      </c>
    </row>
    <row r="23" spans="1:39" x14ac:dyDescent="0.25">
      <c r="A23" s="6" t="s">
        <v>6</v>
      </c>
      <c r="B23" s="6" t="s">
        <v>226</v>
      </c>
      <c r="C23" s="6" t="s">
        <v>35</v>
      </c>
      <c r="D23" s="6" t="s">
        <v>36</v>
      </c>
      <c r="E23" s="6" t="s">
        <v>37</v>
      </c>
      <c r="F23" s="6" t="s">
        <v>52</v>
      </c>
      <c r="G23" s="6" t="s">
        <v>53</v>
      </c>
      <c r="H23" s="6" t="s">
        <v>54</v>
      </c>
      <c r="I23" s="6">
        <v>0.80931689817685049</v>
      </c>
      <c r="K23" s="127" t="s">
        <v>16</v>
      </c>
      <c r="L23" s="6" t="s">
        <v>226</v>
      </c>
      <c r="M23" s="6" t="s">
        <v>35</v>
      </c>
      <c r="N23" s="6" t="s">
        <v>36</v>
      </c>
      <c r="O23" s="6" t="s">
        <v>37</v>
      </c>
      <c r="P23" s="6" t="s">
        <v>52</v>
      </c>
      <c r="Q23" s="6" t="s">
        <v>53</v>
      </c>
      <c r="R23" s="6" t="s">
        <v>54</v>
      </c>
      <c r="S23" s="6">
        <v>0.75089426719835117</v>
      </c>
      <c r="U23" s="127" t="s">
        <v>6</v>
      </c>
      <c r="V23" s="6" t="s">
        <v>226</v>
      </c>
      <c r="W23" s="6" t="s">
        <v>35</v>
      </c>
      <c r="X23" s="6" t="s">
        <v>36</v>
      </c>
      <c r="Y23" s="6" t="s">
        <v>37</v>
      </c>
      <c r="Z23" s="6" t="s">
        <v>52</v>
      </c>
      <c r="AA23" s="6" t="s">
        <v>53</v>
      </c>
      <c r="AB23" s="6" t="s">
        <v>54</v>
      </c>
      <c r="AC23" s="6">
        <v>0.8181888631906451</v>
      </c>
      <c r="AE23" s="6" t="s">
        <v>16</v>
      </c>
      <c r="AF23" s="6" t="s">
        <v>226</v>
      </c>
      <c r="AG23" s="6" t="s">
        <v>35</v>
      </c>
      <c r="AH23" s="6" t="s">
        <v>36</v>
      </c>
      <c r="AI23" s="6" t="s">
        <v>37</v>
      </c>
      <c r="AJ23" s="6" t="s">
        <v>52</v>
      </c>
      <c r="AK23" s="6" t="s">
        <v>53</v>
      </c>
      <c r="AL23" s="6" t="s">
        <v>54</v>
      </c>
      <c r="AM23" s="6">
        <v>0.83331706830882024</v>
      </c>
    </row>
    <row r="24" spans="1:39" x14ac:dyDescent="0.25">
      <c r="A24" s="6" t="s">
        <v>227</v>
      </c>
      <c r="B24" s="6">
        <v>0.80524730464281435</v>
      </c>
      <c r="C24" s="6">
        <v>0.6816648791753579</v>
      </c>
      <c r="D24" s="6">
        <v>0.88604644744215211</v>
      </c>
      <c r="E24" s="6">
        <v>0.62663315487763793</v>
      </c>
      <c r="I24" s="6">
        <v>0.77393848278438093</v>
      </c>
      <c r="K24" s="6" t="s">
        <v>227</v>
      </c>
      <c r="L24" s="6">
        <v>0.93553139601187096</v>
      </c>
      <c r="M24" s="6">
        <v>0.73714968704488215</v>
      </c>
      <c r="N24" s="6">
        <v>0.68961221916834992</v>
      </c>
      <c r="O24" s="6">
        <v>0.51597832912533526</v>
      </c>
      <c r="S24" s="6">
        <v>0.77144229997461267</v>
      </c>
      <c r="U24" s="6" t="s">
        <v>227</v>
      </c>
      <c r="V24" s="6">
        <v>0.82423656013588764</v>
      </c>
      <c r="W24" s="127">
        <v>0.73842676429433463</v>
      </c>
      <c r="X24" s="6">
        <v>0.89349139795318711</v>
      </c>
      <c r="Y24" s="127">
        <v>0.66523653400903549</v>
      </c>
      <c r="AC24" s="6">
        <v>0.80053830650287416</v>
      </c>
      <c r="AE24" s="6" t="s">
        <v>227</v>
      </c>
      <c r="AF24" s="6">
        <v>0.95452065150494403</v>
      </c>
      <c r="AG24" s="6">
        <v>0.74565833388274938</v>
      </c>
      <c r="AH24" s="6">
        <v>0.79527428381628584</v>
      </c>
      <c r="AI24" s="6">
        <v>0.84195828332727107</v>
      </c>
      <c r="AM24" s="6">
        <v>0.85605224083168974</v>
      </c>
    </row>
    <row r="25" spans="1:39" x14ac:dyDescent="0.25">
      <c r="A25" s="6" t="s">
        <v>39</v>
      </c>
      <c r="B25" s="6">
        <v>0.898556078539958</v>
      </c>
      <c r="C25" s="6">
        <v>0.90334989106765984</v>
      </c>
      <c r="D25" s="6">
        <v>0.89730120477930675</v>
      </c>
      <c r="E25" s="6">
        <v>0.85166773116512928</v>
      </c>
      <c r="I25" s="6">
        <v>0.89216787049911139</v>
      </c>
      <c r="K25" s="6" t="s">
        <v>39</v>
      </c>
      <c r="L25" s="6">
        <v>0.70212185026615581</v>
      </c>
      <c r="M25" s="6">
        <v>0.70691566279385765</v>
      </c>
      <c r="N25" s="6">
        <v>0.70086697650550445</v>
      </c>
      <c r="O25" s="127">
        <v>0.65523350289132698</v>
      </c>
      <c r="S25" s="6">
        <v>0.69573364222530909</v>
      </c>
      <c r="U25" s="6" t="s">
        <v>39</v>
      </c>
      <c r="V25" s="6">
        <v>0.89973742172303539</v>
      </c>
      <c r="W25" s="6">
        <v>0.88363804090059439</v>
      </c>
      <c r="X25" s="6">
        <v>0.9074272434368309</v>
      </c>
      <c r="Y25" s="6">
        <v>0.82028623026289704</v>
      </c>
      <c r="AC25" s="6">
        <v>0.88652232226797545</v>
      </c>
      <c r="AE25" s="6" t="s">
        <v>39</v>
      </c>
      <c r="AF25" s="6">
        <v>0.80152030758613413</v>
      </c>
      <c r="AG25" s="6">
        <v>0.78542092676369335</v>
      </c>
      <c r="AH25" s="6">
        <v>0.80921012929992986</v>
      </c>
      <c r="AI25" s="6">
        <v>0.88129389239087863</v>
      </c>
      <c r="AM25" s="6">
        <v>0.81218892457080649</v>
      </c>
    </row>
    <row r="26" spans="1:39" x14ac:dyDescent="0.25">
      <c r="A26" s="6" t="s">
        <v>40</v>
      </c>
      <c r="B26" s="6">
        <v>0.85210950529388607</v>
      </c>
      <c r="C26" s="6">
        <v>0.81452382994489292</v>
      </c>
      <c r="D26" s="6">
        <v>0.4901766120608011</v>
      </c>
      <c r="E26" s="6">
        <v>0.82757783384024686</v>
      </c>
      <c r="I26" s="6">
        <v>0.75042939619777027</v>
      </c>
      <c r="K26" s="6" t="s">
        <v>40</v>
      </c>
      <c r="L26" s="127">
        <v>0.65567527702008377</v>
      </c>
      <c r="M26" s="127">
        <v>0.60106888694498695</v>
      </c>
      <c r="N26" s="127">
        <v>0.65243487194217209</v>
      </c>
      <c r="O26" s="6">
        <v>0.83908883282641988</v>
      </c>
      <c r="S26" s="6">
        <v>0.67145593110653701</v>
      </c>
      <c r="U26" s="6" t="s">
        <v>40</v>
      </c>
      <c r="V26" s="6">
        <v>0.86031351581938442</v>
      </c>
      <c r="W26" s="6">
        <v>0.85571937008877352</v>
      </c>
      <c r="X26" s="127">
        <v>0.49094958834934155</v>
      </c>
      <c r="Y26" s="6">
        <v>0.79912741969037215</v>
      </c>
      <c r="AC26" s="6">
        <v>0.75787579038639974</v>
      </c>
      <c r="AE26" s="6" t="s">
        <v>40</v>
      </c>
      <c r="AF26" s="6">
        <v>0.8112049587509339</v>
      </c>
      <c r="AG26" s="6">
        <v>0.90306495753399396</v>
      </c>
      <c r="AH26" s="6">
        <v>0.83200990707476363</v>
      </c>
      <c r="AI26" s="6">
        <v>0.86753924697629459</v>
      </c>
      <c r="AM26" s="6">
        <v>0.84322833882230741</v>
      </c>
    </row>
    <row r="27" spans="1:39" x14ac:dyDescent="0.25">
      <c r="A27" s="6" t="s">
        <v>72</v>
      </c>
      <c r="B27" s="6">
        <v>0.92496135748148456</v>
      </c>
      <c r="C27" s="6">
        <v>0.71672306988428247</v>
      </c>
      <c r="D27" s="6">
        <v>0.6963648361654301</v>
      </c>
      <c r="E27" s="6">
        <v>0.70530969293309542</v>
      </c>
      <c r="I27" s="6">
        <v>0.7932168199507722</v>
      </c>
      <c r="K27" s="6" t="s">
        <v>72</v>
      </c>
      <c r="L27" s="6">
        <v>0.88699397794355117</v>
      </c>
      <c r="M27" s="6">
        <v>0.97528714580219267</v>
      </c>
      <c r="N27" s="6">
        <v>0.70922665705318222</v>
      </c>
      <c r="O27" s="6">
        <v>0.59404593720083254</v>
      </c>
      <c r="S27" s="6">
        <v>0.81626857518127949</v>
      </c>
      <c r="U27" s="6" t="s">
        <v>72</v>
      </c>
      <c r="V27" s="6">
        <v>0.91244919351601372</v>
      </c>
      <c r="W27" s="127">
        <v>0.71676501851064622</v>
      </c>
      <c r="X27" s="127">
        <v>0.68854672197183919</v>
      </c>
      <c r="Y27" s="127">
        <v>0.6640184661885643</v>
      </c>
      <c r="AC27" s="6">
        <v>0.78007213152977928</v>
      </c>
      <c r="AE27" s="6" t="s">
        <v>72</v>
      </c>
      <c r="AF27" s="6">
        <v>0.87448181397808056</v>
      </c>
      <c r="AG27" s="6">
        <v>0.97532909442855642</v>
      </c>
      <c r="AH27" s="6">
        <v>0.71704477124677313</v>
      </c>
      <c r="AI27" s="6">
        <v>0.63533716394536366</v>
      </c>
      <c r="AM27" s="6">
        <v>0.8194203118804414</v>
      </c>
    </row>
    <row r="28" spans="1:39" x14ac:dyDescent="0.25">
      <c r="A28" s="6" t="s">
        <v>73</v>
      </c>
      <c r="B28" s="6">
        <v>0.69974021380640383</v>
      </c>
      <c r="C28" s="6">
        <v>0.90655085503068911</v>
      </c>
      <c r="D28" s="6">
        <v>0.93734069426712785</v>
      </c>
      <c r="E28" s="6">
        <v>0.94193660904490772</v>
      </c>
      <c r="I28" s="6">
        <v>0.83683192145221752</v>
      </c>
      <c r="K28" s="6" t="s">
        <v>73</v>
      </c>
      <c r="L28" s="6">
        <v>0.93956376335133207</v>
      </c>
      <c r="M28" s="6">
        <v>0.63814991609194416</v>
      </c>
      <c r="N28" s="6">
        <v>0.80679963035343993</v>
      </c>
      <c r="O28" s="6">
        <v>0.62943660904490772</v>
      </c>
      <c r="S28" s="6">
        <v>0.79957088750401772</v>
      </c>
      <c r="U28" s="6" t="s">
        <v>73</v>
      </c>
      <c r="V28" s="6">
        <v>0.75381121352267422</v>
      </c>
      <c r="W28" s="6">
        <v>0.91321105314820161</v>
      </c>
      <c r="X28" s="6">
        <v>0.96787781642122439</v>
      </c>
      <c r="Y28" s="6">
        <v>0.93199743414787262</v>
      </c>
      <c r="AC28" s="6">
        <v>0.86593576526619709</v>
      </c>
      <c r="AE28" s="6" t="s">
        <v>73</v>
      </c>
      <c r="AF28" s="6">
        <v>0.88549276363506169</v>
      </c>
      <c r="AG28" s="6">
        <v>0.77901058367882903</v>
      </c>
      <c r="AH28" s="6">
        <v>0.83733675250753647</v>
      </c>
      <c r="AI28" s="6">
        <v>0.77574743414787262</v>
      </c>
      <c r="AM28" s="6">
        <v>0.8356955254388555</v>
      </c>
    </row>
    <row r="30" spans="1:39" x14ac:dyDescent="0.25">
      <c r="A30" s="6" t="s">
        <v>7</v>
      </c>
      <c r="B30" s="6" t="s">
        <v>226</v>
      </c>
      <c r="C30" s="6" t="s">
        <v>35</v>
      </c>
      <c r="D30" s="6" t="s">
        <v>36</v>
      </c>
      <c r="E30" s="6" t="s">
        <v>37</v>
      </c>
      <c r="F30" s="6" t="s">
        <v>52</v>
      </c>
      <c r="G30" s="6" t="s">
        <v>53</v>
      </c>
      <c r="H30" s="6" t="s">
        <v>54</v>
      </c>
      <c r="I30" s="6">
        <v>0.82013088891692454</v>
      </c>
      <c r="K30" s="6" t="s">
        <v>17</v>
      </c>
      <c r="L30" s="6" t="s">
        <v>226</v>
      </c>
      <c r="M30" s="6" t="s">
        <v>35</v>
      </c>
      <c r="N30" s="6" t="s">
        <v>36</v>
      </c>
      <c r="O30" s="6" t="s">
        <v>37</v>
      </c>
      <c r="P30" s="6" t="s">
        <v>52</v>
      </c>
      <c r="Q30" s="6" t="s">
        <v>53</v>
      </c>
      <c r="R30" s="6" t="s">
        <v>54</v>
      </c>
      <c r="S30" s="6">
        <v>0.7833845745426915</v>
      </c>
      <c r="U30" s="6" t="s">
        <v>7</v>
      </c>
      <c r="V30" s="6" t="s">
        <v>226</v>
      </c>
      <c r="W30" s="6" t="s">
        <v>35</v>
      </c>
      <c r="X30" s="6" t="s">
        <v>36</v>
      </c>
      <c r="Y30" s="6" t="s">
        <v>37</v>
      </c>
      <c r="Z30" s="6" t="s">
        <v>52</v>
      </c>
      <c r="AA30" s="6" t="s">
        <v>53</v>
      </c>
      <c r="AB30" s="6" t="s">
        <v>54</v>
      </c>
      <c r="AC30" s="6">
        <v>0.82809869344503428</v>
      </c>
      <c r="AE30" s="6" t="s">
        <v>17</v>
      </c>
      <c r="AF30" s="6" t="s">
        <v>226</v>
      </c>
      <c r="AG30" s="6" t="s">
        <v>35</v>
      </c>
      <c r="AH30" s="6" t="s">
        <v>36</v>
      </c>
      <c r="AI30" s="6" t="s">
        <v>37</v>
      </c>
      <c r="AJ30" s="6" t="s">
        <v>52</v>
      </c>
      <c r="AK30" s="6" t="s">
        <v>53</v>
      </c>
      <c r="AL30" s="6" t="s">
        <v>54</v>
      </c>
      <c r="AM30" s="6">
        <v>0.82810815774962432</v>
      </c>
    </row>
    <row r="31" spans="1:39" x14ac:dyDescent="0.25">
      <c r="A31" s="6" t="s">
        <v>227</v>
      </c>
      <c r="B31" s="6">
        <v>0.70108063797614784</v>
      </c>
      <c r="C31" s="6">
        <v>0.71564258237476319</v>
      </c>
      <c r="D31" s="6">
        <v>0.89372111416498345</v>
      </c>
      <c r="E31" s="6">
        <v>0.8974664882109713</v>
      </c>
      <c r="I31" s="6">
        <v>0.78161102343830335</v>
      </c>
      <c r="K31" s="6" t="s">
        <v>227</v>
      </c>
      <c r="L31" s="6">
        <v>0.68644631527114486</v>
      </c>
      <c r="M31" s="6">
        <v>0.62091260028893025</v>
      </c>
      <c r="N31" s="6">
        <v>0.89372111416498345</v>
      </c>
      <c r="O31" s="6">
        <v>0.62336684512236207</v>
      </c>
      <c r="S31" s="6">
        <v>0.71569635147584421</v>
      </c>
      <c r="U31" s="6" t="s">
        <v>227</v>
      </c>
      <c r="V31" s="6">
        <v>0.7200698934692209</v>
      </c>
      <c r="W31" s="6">
        <v>0.77240446749374003</v>
      </c>
      <c r="X31" s="6">
        <v>0.88627616365394857</v>
      </c>
      <c r="Y31" s="6">
        <v>0.93606986734236886</v>
      </c>
      <c r="AC31" s="6">
        <v>0.80448837190127898</v>
      </c>
      <c r="AE31" s="6" t="s">
        <v>227</v>
      </c>
      <c r="AF31" s="6">
        <v>0.85646820413656388</v>
      </c>
      <c r="AG31" s="6">
        <v>0.79170645717144006</v>
      </c>
      <c r="AH31" s="6">
        <v>0.88627616365394857</v>
      </c>
      <c r="AI31" s="6">
        <v>0.83476346599096451</v>
      </c>
      <c r="AM31" s="6">
        <v>0.84771213390104538</v>
      </c>
    </row>
    <row r="32" spans="1:39" x14ac:dyDescent="0.25">
      <c r="A32" s="6" t="s">
        <v>39</v>
      </c>
      <c r="B32" s="6">
        <v>0.88121148306717756</v>
      </c>
      <c r="C32" s="6">
        <v>0.87641767053947572</v>
      </c>
      <c r="D32" s="6">
        <v>0.88246635682782892</v>
      </c>
      <c r="E32" s="6">
        <v>0.92809983044200639</v>
      </c>
      <c r="I32" s="6">
        <v>0.88759969110802439</v>
      </c>
      <c r="K32" s="6" t="s">
        <v>39</v>
      </c>
      <c r="L32" s="6">
        <v>0.88121148306717756</v>
      </c>
      <c r="M32" s="6">
        <v>0.87641767053947572</v>
      </c>
      <c r="N32" s="6">
        <v>0.88246635682782892</v>
      </c>
      <c r="O32" s="6">
        <v>0.92809983044200639</v>
      </c>
      <c r="S32" s="6">
        <v>0.88759969110802439</v>
      </c>
      <c r="U32" s="6" t="s">
        <v>39</v>
      </c>
      <c r="V32" s="6">
        <v>0.88003013988410028</v>
      </c>
      <c r="W32" s="6">
        <v>0.89612952070654117</v>
      </c>
      <c r="X32" s="6">
        <v>0.87234031817030466</v>
      </c>
      <c r="Y32" s="6">
        <v>0.95948133134423863</v>
      </c>
      <c r="AC32" s="6">
        <v>0.89324523933916034</v>
      </c>
      <c r="AE32" s="6" t="s">
        <v>39</v>
      </c>
      <c r="AF32" s="6">
        <v>0.88003013988410028</v>
      </c>
      <c r="AG32" s="6">
        <v>0.89612952070654117</v>
      </c>
      <c r="AH32" s="6">
        <v>0.87234031817030466</v>
      </c>
      <c r="AI32" s="6">
        <v>0.95948133134423863</v>
      </c>
      <c r="AM32" s="6">
        <v>0.89324523933916034</v>
      </c>
    </row>
    <row r="33" spans="1:39" x14ac:dyDescent="0.25">
      <c r="A33" s="6" t="s">
        <v>40</v>
      </c>
      <c r="B33" s="6">
        <v>0.9276580563132496</v>
      </c>
      <c r="C33" s="6">
        <v>0.72606888694498695</v>
      </c>
      <c r="D33" s="6">
        <v>0.92326820527550546</v>
      </c>
      <c r="E33" s="6">
        <v>0.99291357818549542</v>
      </c>
      <c r="I33" s="6">
        <v>0.89603108796099795</v>
      </c>
      <c r="K33" s="6" t="s">
        <v>40</v>
      </c>
      <c r="L33" s="6">
        <v>0.9276580563132496</v>
      </c>
      <c r="M33" s="6">
        <v>0.65885363359072491</v>
      </c>
      <c r="N33" s="6">
        <v>0.64409658351367138</v>
      </c>
      <c r="O33" s="6">
        <v>0.83908883282641988</v>
      </c>
      <c r="S33" s="6">
        <v>0.78972142004582568</v>
      </c>
      <c r="U33" s="6" t="s">
        <v>40</v>
      </c>
      <c r="V33" s="6">
        <v>0.91945404578775114</v>
      </c>
      <c r="W33" s="6">
        <v>0.68487334680110656</v>
      </c>
      <c r="X33" s="6">
        <v>0.92249522898696501</v>
      </c>
      <c r="Y33" s="6">
        <v>0.96446316403562071</v>
      </c>
      <c r="AC33" s="6">
        <v>0.88004956952740609</v>
      </c>
      <c r="AE33" s="6" t="s">
        <v>40</v>
      </c>
      <c r="AF33" s="6">
        <v>0.91945404578775114</v>
      </c>
      <c r="AG33" s="6">
        <v>0.70004917373460529</v>
      </c>
      <c r="AH33" s="6">
        <v>0.64486955980221183</v>
      </c>
      <c r="AI33" s="6">
        <v>0.86753924697629459</v>
      </c>
      <c r="AM33" s="6">
        <v>0.79913973005901862</v>
      </c>
    </row>
    <row r="34" spans="1:39" x14ac:dyDescent="0.25">
      <c r="A34" s="6" t="s">
        <v>72</v>
      </c>
      <c r="B34" s="6">
        <v>0.64805767503264078</v>
      </c>
      <c r="C34" s="6">
        <v>0.84687840218888777</v>
      </c>
      <c r="D34" s="6">
        <v>0.69624664783754309</v>
      </c>
      <c r="E34" s="6">
        <v>0.55461282760261643</v>
      </c>
      <c r="I34" s="6">
        <v>0.68585233655061217</v>
      </c>
      <c r="K34" s="6" t="s">
        <v>72</v>
      </c>
      <c r="L34" s="6">
        <v>0.62277565830069248</v>
      </c>
      <c r="M34" s="6">
        <v>0.79332820971588047</v>
      </c>
      <c r="N34" s="6">
        <v>0.86738042864111087</v>
      </c>
      <c r="O34" s="6">
        <v>0.70530969293309542</v>
      </c>
      <c r="S34" s="6">
        <v>0.73041746636369509</v>
      </c>
      <c r="U34" s="6" t="s">
        <v>72</v>
      </c>
      <c r="V34" s="6">
        <v>0.6605698389981115</v>
      </c>
      <c r="W34" s="6">
        <v>0.84683645356252413</v>
      </c>
      <c r="X34" s="6">
        <v>0.70406476203113399</v>
      </c>
      <c r="Y34" s="6">
        <v>0.59590405434714755</v>
      </c>
      <c r="AC34" s="6">
        <v>0.6989970249716051</v>
      </c>
      <c r="AE34" s="6" t="s">
        <v>72</v>
      </c>
      <c r="AF34" s="6">
        <v>0.72645775233373522</v>
      </c>
      <c r="AG34" s="6">
        <v>0.79337015834224422</v>
      </c>
      <c r="AH34" s="6">
        <v>0.87519854283470178</v>
      </c>
      <c r="AI34" s="6">
        <v>0.8515184661885643</v>
      </c>
      <c r="AM34" s="6">
        <v>0.79578453823890305</v>
      </c>
    </row>
    <row r="35" spans="1:39" x14ac:dyDescent="0.25">
      <c r="A35" s="6" t="s">
        <v>73</v>
      </c>
      <c r="B35" s="6">
        <v>0.82474021380640383</v>
      </c>
      <c r="C35" s="6">
        <v>0.88511581163597763</v>
      </c>
      <c r="D35" s="6">
        <v>0.96072619613465604</v>
      </c>
      <c r="E35" s="6">
        <v>0.68306339095509228</v>
      </c>
      <c r="I35" s="6">
        <v>0.84956030552668493</v>
      </c>
      <c r="K35" s="6" t="s">
        <v>73</v>
      </c>
      <c r="L35" s="6">
        <v>0.94419914989271592</v>
      </c>
      <c r="M35" s="6">
        <v>0.51011581163597763</v>
      </c>
      <c r="N35" s="6">
        <v>0.75247852031619988</v>
      </c>
      <c r="O35" s="6">
        <v>0.83776994237824109</v>
      </c>
      <c r="S35" s="6">
        <v>0.79348794372006815</v>
      </c>
      <c r="U35" s="6" t="s">
        <v>73</v>
      </c>
      <c r="V35" s="6">
        <v>0.87881121352267422</v>
      </c>
      <c r="W35" s="6">
        <v>0.87845561351846513</v>
      </c>
      <c r="X35" s="6">
        <v>0.9301890739805595</v>
      </c>
      <c r="Y35" s="6">
        <v>0.69300256585212738</v>
      </c>
      <c r="AC35" s="6">
        <v>0.8637132614857217</v>
      </c>
      <c r="AE35" s="6" t="s">
        <v>73</v>
      </c>
      <c r="AF35" s="6">
        <v>0.9982701496089863</v>
      </c>
      <c r="AG35" s="6">
        <v>0.50345561351846513</v>
      </c>
      <c r="AH35" s="6">
        <v>0.72194139816210323</v>
      </c>
      <c r="AI35" s="6">
        <v>0.82783076748120599</v>
      </c>
      <c r="AM35" s="6">
        <v>0.80465914720999421</v>
      </c>
    </row>
    <row r="37" spans="1:39" x14ac:dyDescent="0.25">
      <c r="A37" s="127" t="s">
        <v>8</v>
      </c>
      <c r="B37" s="6" t="s">
        <v>226</v>
      </c>
      <c r="C37" s="6" t="s">
        <v>35</v>
      </c>
      <c r="D37" s="6" t="s">
        <v>36</v>
      </c>
      <c r="E37" s="6" t="s">
        <v>37</v>
      </c>
      <c r="F37" s="6" t="s">
        <v>52</v>
      </c>
      <c r="G37" s="6" t="s">
        <v>53</v>
      </c>
      <c r="H37" s="6" t="s">
        <v>54</v>
      </c>
      <c r="I37" s="6">
        <v>0.68566942852832713</v>
      </c>
      <c r="K37" s="6" t="s">
        <v>18</v>
      </c>
      <c r="L37" s="6" t="s">
        <v>226</v>
      </c>
      <c r="M37" s="6" t="s">
        <v>35</v>
      </c>
      <c r="N37" s="6" t="s">
        <v>36</v>
      </c>
      <c r="O37" s="6" t="s">
        <v>37</v>
      </c>
      <c r="P37" s="6" t="s">
        <v>52</v>
      </c>
      <c r="Q37" s="6" t="s">
        <v>53</v>
      </c>
      <c r="R37" s="6" t="s">
        <v>54</v>
      </c>
      <c r="S37" s="6">
        <v>0.80509171991206596</v>
      </c>
      <c r="U37" s="127" t="s">
        <v>8</v>
      </c>
      <c r="V37" s="6" t="s">
        <v>226</v>
      </c>
      <c r="W37" s="6" t="s">
        <v>35</v>
      </c>
      <c r="X37" s="6" t="s">
        <v>36</v>
      </c>
      <c r="Y37" s="6" t="s">
        <v>37</v>
      </c>
      <c r="Z37" s="6" t="s">
        <v>52</v>
      </c>
      <c r="AA37" s="6" t="s">
        <v>53</v>
      </c>
      <c r="AB37" s="6" t="s">
        <v>54</v>
      </c>
      <c r="AC37" s="6">
        <v>0.7760153004059045</v>
      </c>
      <c r="AE37" s="6" t="s">
        <v>18</v>
      </c>
      <c r="AF37" s="6" t="s">
        <v>226</v>
      </c>
      <c r="AG37" s="6" t="s">
        <v>35</v>
      </c>
      <c r="AH37" s="6" t="s">
        <v>36</v>
      </c>
      <c r="AI37" s="6" t="s">
        <v>37</v>
      </c>
      <c r="AJ37" s="6" t="s">
        <v>52</v>
      </c>
      <c r="AK37" s="6" t="s">
        <v>53</v>
      </c>
      <c r="AL37" s="6" t="s">
        <v>54</v>
      </c>
      <c r="AM37" s="6">
        <v>0.85034157113413811</v>
      </c>
    </row>
    <row r="38" spans="1:39" x14ac:dyDescent="0.25">
      <c r="A38" s="6" t="s">
        <v>227</v>
      </c>
      <c r="B38" s="6">
        <v>0.88225269535718565</v>
      </c>
      <c r="C38" s="6">
        <v>0.61769075095857007</v>
      </c>
      <c r="D38" s="6">
        <v>0.51872111416498345</v>
      </c>
      <c r="E38" s="6">
        <v>0.54772247525629003</v>
      </c>
      <c r="I38" s="6">
        <v>0.68827787816427766</v>
      </c>
      <c r="K38" s="6" t="s">
        <v>227</v>
      </c>
      <c r="L38" s="6">
        <v>0.81975269535718565</v>
      </c>
      <c r="M38" s="6">
        <v>0.56542779241940588</v>
      </c>
      <c r="N38" s="6">
        <v>0.89372111416498345</v>
      </c>
      <c r="O38" s="6">
        <v>0.87663315487763793</v>
      </c>
      <c r="S38" s="6">
        <v>0.79591188839964699</v>
      </c>
      <c r="U38" s="6" t="s">
        <v>227</v>
      </c>
      <c r="V38" s="6">
        <v>0.86326343986411236</v>
      </c>
      <c r="W38" s="6">
        <v>0.79009553250625997</v>
      </c>
      <c r="X38" s="6">
        <v>0.74974271845305662</v>
      </c>
      <c r="Y38" s="6">
        <v>0.6719412810579285</v>
      </c>
      <c r="AC38" s="6">
        <v>0.79155135421885037</v>
      </c>
      <c r="AE38" s="6" t="s">
        <v>227</v>
      </c>
      <c r="AF38" s="6">
        <v>0.80076343986411236</v>
      </c>
      <c r="AG38" s="6">
        <v>0.62218967753838261</v>
      </c>
      <c r="AH38" s="6">
        <v>0.88627616365394857</v>
      </c>
      <c r="AI38" s="6">
        <v>0.91523653400903549</v>
      </c>
      <c r="AM38" s="6">
        <v>0.80359783246816396</v>
      </c>
    </row>
    <row r="39" spans="1:39" x14ac:dyDescent="0.25">
      <c r="A39" s="6" t="s">
        <v>39</v>
      </c>
      <c r="B39" s="127">
        <v>0.50621148306717756</v>
      </c>
      <c r="C39" s="6">
        <v>0.77225100387280909</v>
      </c>
      <c r="D39" s="127">
        <v>0.50746635682782892</v>
      </c>
      <c r="E39" s="127">
        <v>0.55309983044200639</v>
      </c>
      <c r="I39" s="6">
        <v>0.56676635777469109</v>
      </c>
      <c r="K39" s="6" t="s">
        <v>39</v>
      </c>
      <c r="L39" s="6">
        <v>0.88121148306717756</v>
      </c>
      <c r="M39" s="6">
        <v>0.87641767053947572</v>
      </c>
      <c r="N39" s="6">
        <v>0.88246635682782892</v>
      </c>
      <c r="O39" s="6">
        <v>0.92809983044200639</v>
      </c>
      <c r="S39" s="6">
        <v>0.88759969110802439</v>
      </c>
      <c r="U39" s="6" t="s">
        <v>39</v>
      </c>
      <c r="V39" s="127">
        <v>0.69253013988410028</v>
      </c>
      <c r="W39" s="6">
        <v>0.79196285403987454</v>
      </c>
      <c r="X39" s="6">
        <v>0.79495653736673688</v>
      </c>
      <c r="Y39" s="6">
        <v>0.77198133134423863</v>
      </c>
      <c r="AC39" s="6">
        <v>0.74994096080493511</v>
      </c>
      <c r="AE39" s="6" t="s">
        <v>39</v>
      </c>
      <c r="AF39" s="6">
        <v>0.88003013988410028</v>
      </c>
      <c r="AG39" s="6">
        <v>0.89612952070654117</v>
      </c>
      <c r="AH39" s="6">
        <v>0.87234031817030466</v>
      </c>
      <c r="AI39" s="6">
        <v>0.95948133134423863</v>
      </c>
      <c r="AM39" s="6">
        <v>0.89324523933916034</v>
      </c>
    </row>
    <row r="40" spans="1:39" x14ac:dyDescent="0.25">
      <c r="A40" s="6" t="s">
        <v>40</v>
      </c>
      <c r="B40" s="127">
        <v>0.5526580563132496</v>
      </c>
      <c r="C40" s="127">
        <v>0.47606888694498695</v>
      </c>
      <c r="D40" s="6">
        <v>0.78065672127253216</v>
      </c>
      <c r="E40" s="6">
        <v>0.92242216615975314</v>
      </c>
      <c r="I40" s="6">
        <v>0.64980450515639332</v>
      </c>
      <c r="K40" s="6" t="s">
        <v>40</v>
      </c>
      <c r="L40" s="6">
        <v>0.8026580563132496</v>
      </c>
      <c r="M40" s="6">
        <v>0.60106888694498695</v>
      </c>
      <c r="N40" s="6">
        <v>0.78065672127253216</v>
      </c>
      <c r="O40" s="6">
        <v>0.92242216615975314</v>
      </c>
      <c r="S40" s="6">
        <v>0.77480450515639332</v>
      </c>
      <c r="U40" s="6" t="s">
        <v>40</v>
      </c>
      <c r="V40" s="127">
        <v>0.73195404578775114</v>
      </c>
      <c r="W40" s="127">
        <v>0.67333990160021462</v>
      </c>
      <c r="X40" s="6">
        <v>0.77988374498399171</v>
      </c>
      <c r="Y40" s="6">
        <v>0.95087258030962785</v>
      </c>
      <c r="AC40" s="6">
        <v>0.76505142192758546</v>
      </c>
      <c r="AE40" s="6" t="s">
        <v>40</v>
      </c>
      <c r="AF40" s="6">
        <v>0.79445404578775114</v>
      </c>
      <c r="AG40" s="6">
        <v>0.84056495753399396</v>
      </c>
      <c r="AH40" s="6">
        <v>0.77988374498399171</v>
      </c>
      <c r="AI40" s="6">
        <v>0.95087258030962785</v>
      </c>
      <c r="AM40" s="6">
        <v>0.82349643311434129</v>
      </c>
    </row>
    <row r="41" spans="1:39" x14ac:dyDescent="0.25">
      <c r="A41" s="6" t="s">
        <v>72</v>
      </c>
      <c r="B41" s="6">
        <v>0.93517157004752927</v>
      </c>
      <c r="C41" s="6">
        <v>0.93912166147616505</v>
      </c>
      <c r="D41" s="6">
        <v>0.70922665705318222</v>
      </c>
      <c r="E41" s="6">
        <v>0.64456117462642437</v>
      </c>
      <c r="I41" s="6">
        <v>0.83588380077150393</v>
      </c>
      <c r="K41" s="6" t="s">
        <v>72</v>
      </c>
      <c r="L41" s="6">
        <v>0.85516417429771929</v>
      </c>
      <c r="M41" s="6">
        <v>0.93154265784363921</v>
      </c>
      <c r="N41" s="6">
        <v>0.6786351638345699</v>
      </c>
      <c r="O41" s="6">
        <v>0.70530969293309542</v>
      </c>
      <c r="S41" s="6">
        <v>0.80382944618642238</v>
      </c>
      <c r="U41" s="6" t="s">
        <v>72</v>
      </c>
      <c r="V41" s="6">
        <v>0.94768373401299999</v>
      </c>
      <c r="W41" s="6">
        <v>0.9391636101025288</v>
      </c>
      <c r="X41" s="6">
        <v>0.71704477124677313</v>
      </c>
      <c r="Y41" s="6">
        <v>0.68585240137095549</v>
      </c>
      <c r="AC41" s="6">
        <v>0.84904526864304253</v>
      </c>
      <c r="AE41" s="6" t="s">
        <v>72</v>
      </c>
      <c r="AF41" s="6">
        <v>0.84265201033224857</v>
      </c>
      <c r="AG41" s="6">
        <v>0.93150070921727557</v>
      </c>
      <c r="AH41" s="6">
        <v>0.88548672322905275</v>
      </c>
      <c r="AI41" s="6">
        <v>0.8515184661885643</v>
      </c>
      <c r="AM41" s="6">
        <v>0.87246039671190245</v>
      </c>
    </row>
    <row r="42" spans="1:39" x14ac:dyDescent="0.25">
      <c r="A42" s="6" t="s">
        <v>73</v>
      </c>
      <c r="B42" s="6">
        <v>0.74505696937736143</v>
      </c>
      <c r="C42" s="6">
        <v>0.6454756815826348</v>
      </c>
      <c r="D42" s="6">
        <v>0.63214867225613758</v>
      </c>
      <c r="E42" s="6">
        <v>0.68306339095509228</v>
      </c>
      <c r="I42" s="6">
        <v>0.68761460077476977</v>
      </c>
      <c r="K42" s="6" t="s">
        <v>73</v>
      </c>
      <c r="L42" s="6">
        <v>0.69974021380640383</v>
      </c>
      <c r="M42" s="6">
        <v>0.98704892123419374</v>
      </c>
      <c r="N42" s="6">
        <v>0.73419076118871562</v>
      </c>
      <c r="O42" s="6">
        <v>0.68306339095509228</v>
      </c>
      <c r="S42" s="6">
        <v>0.76331306870984306</v>
      </c>
      <c r="U42" s="6" t="s">
        <v>73</v>
      </c>
      <c r="V42" s="127">
        <v>0.69098596966109094</v>
      </c>
      <c r="W42" s="6">
        <v>0.77775503491375697</v>
      </c>
      <c r="X42" s="6">
        <v>0.75436686684040832</v>
      </c>
      <c r="Y42" s="127">
        <v>0.69300256585212738</v>
      </c>
      <c r="AC42" s="6">
        <v>0.7244874964351089</v>
      </c>
      <c r="AE42" s="6" t="s">
        <v>73</v>
      </c>
      <c r="AF42" s="6">
        <v>0.81631121352267422</v>
      </c>
      <c r="AG42" s="6">
        <v>0.98038872311668124</v>
      </c>
      <c r="AH42" s="6">
        <v>0.81692135650758924</v>
      </c>
      <c r="AI42" s="6">
        <v>0.88050256585212738</v>
      </c>
      <c r="AM42" s="6">
        <v>0.8589079540371225</v>
      </c>
    </row>
    <row r="44" spans="1:39" x14ac:dyDescent="0.25">
      <c r="A44" s="6" t="s">
        <v>9</v>
      </c>
      <c r="B44" s="6" t="s">
        <v>226</v>
      </c>
      <c r="C44" s="6" t="s">
        <v>35</v>
      </c>
      <c r="D44" s="6" t="s">
        <v>36</v>
      </c>
      <c r="E44" s="6" t="s">
        <v>37</v>
      </c>
      <c r="F44" s="6" t="s">
        <v>52</v>
      </c>
      <c r="G44" s="6" t="s">
        <v>53</v>
      </c>
      <c r="H44" s="6" t="s">
        <v>54</v>
      </c>
      <c r="I44" s="6">
        <v>0.83892581939239474</v>
      </c>
      <c r="K44" s="6" t="s">
        <v>19</v>
      </c>
      <c r="L44" s="6" t="s">
        <v>226</v>
      </c>
      <c r="M44" s="6" t="s">
        <v>35</v>
      </c>
      <c r="N44" s="6" t="s">
        <v>36</v>
      </c>
      <c r="O44" s="6" t="s">
        <v>37</v>
      </c>
      <c r="P44" s="6" t="s">
        <v>52</v>
      </c>
      <c r="Q44" s="6" t="s">
        <v>53</v>
      </c>
      <c r="R44" s="6" t="s">
        <v>54</v>
      </c>
      <c r="S44" s="6">
        <v>0.69270834276441928</v>
      </c>
      <c r="U44" s="6" t="s">
        <v>9</v>
      </c>
      <c r="V44" s="6" t="s">
        <v>226</v>
      </c>
      <c r="W44" s="6" t="s">
        <v>35</v>
      </c>
      <c r="X44" s="6" t="s">
        <v>36</v>
      </c>
      <c r="Y44" s="6" t="s">
        <v>37</v>
      </c>
      <c r="Z44" s="6" t="s">
        <v>52</v>
      </c>
      <c r="AA44" s="6" t="s">
        <v>53</v>
      </c>
      <c r="AB44" s="6" t="s">
        <v>54</v>
      </c>
      <c r="AC44" s="6">
        <v>0.85177942585197663</v>
      </c>
      <c r="AE44" s="127" t="s">
        <v>19</v>
      </c>
      <c r="AF44" s="6" t="s">
        <v>226</v>
      </c>
      <c r="AG44" s="6" t="s">
        <v>35</v>
      </c>
      <c r="AH44" s="6" t="s">
        <v>36</v>
      </c>
      <c r="AI44" s="6" t="s">
        <v>37</v>
      </c>
      <c r="AJ44" s="6" t="s">
        <v>52</v>
      </c>
      <c r="AK44" s="6" t="s">
        <v>53</v>
      </c>
      <c r="AL44" s="6" t="s">
        <v>54</v>
      </c>
      <c r="AM44" s="6">
        <v>0.75024718278917413</v>
      </c>
    </row>
    <row r="45" spans="1:39" x14ac:dyDescent="0.25">
      <c r="A45" s="6" t="s">
        <v>227</v>
      </c>
      <c r="B45" s="6">
        <v>0.80524730464281435</v>
      </c>
      <c r="C45" s="6">
        <v>0.6816648791753579</v>
      </c>
      <c r="D45" s="6">
        <v>0.98127888583501655</v>
      </c>
      <c r="E45" s="6">
        <v>0.62663315487763793</v>
      </c>
      <c r="I45" s="6">
        <v>0.79774659238259704</v>
      </c>
      <c r="K45" s="6" t="s">
        <v>227</v>
      </c>
      <c r="L45" s="6">
        <v>0.68024730464281435</v>
      </c>
      <c r="M45" s="6">
        <v>0.7640099202467816</v>
      </c>
      <c r="N45" s="6">
        <v>0.70367747742689912</v>
      </c>
      <c r="O45" s="6">
        <v>0.87109209096395002</v>
      </c>
      <c r="S45" s="6">
        <v>0.73148408890779937</v>
      </c>
      <c r="U45" s="6" t="s">
        <v>227</v>
      </c>
      <c r="V45" s="6">
        <v>0.82423656013588764</v>
      </c>
      <c r="W45" s="6">
        <v>0.73842676429433463</v>
      </c>
      <c r="X45" s="6">
        <v>0.98872383634605143</v>
      </c>
      <c r="Y45" s="6">
        <v>0.66523653400903549</v>
      </c>
      <c r="AC45" s="6">
        <v>0.82434641610109016</v>
      </c>
      <c r="AE45" s="6" t="s">
        <v>227</v>
      </c>
      <c r="AF45" s="6">
        <v>0.69923656013588764</v>
      </c>
      <c r="AG45" s="6">
        <v>0.82077180536575844</v>
      </c>
      <c r="AH45" s="6">
        <v>0.71112242793793401</v>
      </c>
      <c r="AI45" s="6">
        <v>0.90969547009534757</v>
      </c>
      <c r="AM45" s="6">
        <v>0.75808391262629238</v>
      </c>
    </row>
    <row r="46" spans="1:39" x14ac:dyDescent="0.25">
      <c r="A46" s="6" t="s">
        <v>39</v>
      </c>
      <c r="B46" s="6">
        <v>0.99378851693282244</v>
      </c>
      <c r="C46" s="6">
        <v>0.97835078013769183</v>
      </c>
      <c r="D46" s="6">
        <v>0.88246635682782892</v>
      </c>
      <c r="E46" s="6">
        <v>0.80309983044200639</v>
      </c>
      <c r="I46" s="6">
        <v>0.93426712657392552</v>
      </c>
      <c r="K46" s="6" t="s">
        <v>39</v>
      </c>
      <c r="L46" s="6">
        <v>0.71618710852470502</v>
      </c>
      <c r="M46" s="6">
        <v>0.72098092105240685</v>
      </c>
      <c r="N46" s="6">
        <v>0.71493223476405365</v>
      </c>
      <c r="O46" s="6">
        <v>0.66929876114987619</v>
      </c>
      <c r="S46" s="6">
        <v>0.70979890048385819</v>
      </c>
      <c r="U46" s="6" t="s">
        <v>39</v>
      </c>
      <c r="V46" s="6">
        <v>0.99496986011589972</v>
      </c>
      <c r="W46" s="6">
        <v>0.99806263030475728</v>
      </c>
      <c r="X46" s="6">
        <v>0.87234031817030466</v>
      </c>
      <c r="Y46" s="6">
        <v>0.83448133134423863</v>
      </c>
      <c r="AC46" s="6">
        <v>0.94085774935152333</v>
      </c>
      <c r="AE46" s="6" t="s">
        <v>39</v>
      </c>
      <c r="AF46" s="6">
        <v>0.7173684517077823</v>
      </c>
      <c r="AG46" s="127">
        <v>0.70126907088534141</v>
      </c>
      <c r="AH46" s="6">
        <v>0.72505827342157791</v>
      </c>
      <c r="AI46" s="127">
        <v>0.63791726024764395</v>
      </c>
      <c r="AM46" s="6">
        <v>0.70415335225272224</v>
      </c>
    </row>
    <row r="47" spans="1:39" x14ac:dyDescent="0.25">
      <c r="A47" s="6" t="s">
        <v>40</v>
      </c>
      <c r="B47" s="6">
        <v>0.7598419436867504</v>
      </c>
      <c r="C47" s="6">
        <v>0.582049656432989</v>
      </c>
      <c r="D47" s="6">
        <v>0.76423179472449454</v>
      </c>
      <c r="E47" s="6">
        <v>0.95257783384024686</v>
      </c>
      <c r="I47" s="6">
        <v>0.7542913325184587</v>
      </c>
      <c r="K47" s="6" t="s">
        <v>40</v>
      </c>
      <c r="L47" s="6">
        <v>0.66974053527863298</v>
      </c>
      <c r="M47" s="6">
        <v>0.92869867466214862</v>
      </c>
      <c r="N47" s="6">
        <v>0.65243487194217209</v>
      </c>
      <c r="O47" s="6">
        <v>0.79742216615975314</v>
      </c>
      <c r="S47" s="6">
        <v>0.73635799195338891</v>
      </c>
      <c r="U47" s="6" t="s">
        <v>40</v>
      </c>
      <c r="V47" s="6">
        <v>0.76804595421224886</v>
      </c>
      <c r="W47" s="6">
        <v>0.6232451965768695</v>
      </c>
      <c r="X47" s="6">
        <v>0.76500477101303499</v>
      </c>
      <c r="Y47" s="6">
        <v>0.92412741969037215</v>
      </c>
      <c r="AC47" s="6">
        <v>0.76173772670708806</v>
      </c>
      <c r="AE47" s="6" t="s">
        <v>40</v>
      </c>
      <c r="AF47" s="6">
        <v>0.67794454580413144</v>
      </c>
      <c r="AG47" s="6">
        <v>0.96989421480602911</v>
      </c>
      <c r="AH47" s="6">
        <v>0.65166189565363164</v>
      </c>
      <c r="AI47" s="6">
        <v>0.82587258030962785</v>
      </c>
      <c r="AM47" s="6">
        <v>0.75195302224271054</v>
      </c>
    </row>
    <row r="48" spans="1:39" x14ac:dyDescent="0.25">
      <c r="A48" s="6" t="s">
        <v>72</v>
      </c>
      <c r="B48" s="6">
        <v>0.99900249236894734</v>
      </c>
      <c r="C48" s="6">
        <v>0.68154265784363921</v>
      </c>
      <c r="D48" s="6">
        <v>0.65780183050123653</v>
      </c>
      <c r="E48" s="6">
        <v>0.83030969293309542</v>
      </c>
      <c r="I48" s="6">
        <v>0.82490644008158021</v>
      </c>
      <c r="K48" s="6" t="s">
        <v>72</v>
      </c>
      <c r="L48" s="6">
        <v>0.59685779421167862</v>
      </c>
      <c r="M48" s="6">
        <v>0.88095734215636079</v>
      </c>
      <c r="N48" s="6">
        <v>0.4463648361654301</v>
      </c>
      <c r="O48" s="6">
        <v>0.58030969293309542</v>
      </c>
      <c r="S48" s="6">
        <v>0.61357224909726549</v>
      </c>
      <c r="U48" s="6" t="s">
        <v>72</v>
      </c>
      <c r="V48" s="6">
        <v>0.98848534366558194</v>
      </c>
      <c r="W48" s="6">
        <v>0.68150070921727557</v>
      </c>
      <c r="X48" s="6">
        <v>0.66561994469482744</v>
      </c>
      <c r="Y48" s="6">
        <v>0.7890184661885643</v>
      </c>
      <c r="AC48" s="6">
        <v>0.81645203541167954</v>
      </c>
      <c r="AE48" s="6" t="s">
        <v>72</v>
      </c>
      <c r="AF48" s="6">
        <v>0.78641548695589492</v>
      </c>
      <c r="AG48" s="6">
        <v>0.88099929078272443</v>
      </c>
      <c r="AH48" s="6">
        <v>0.68854672197183919</v>
      </c>
      <c r="AI48" s="6">
        <v>0.74668633836118858</v>
      </c>
      <c r="AM48" s="6">
        <v>0.774905684186041</v>
      </c>
    </row>
    <row r="49" spans="1:39" x14ac:dyDescent="0.25">
      <c r="A49" s="6" t="s">
        <v>73</v>
      </c>
      <c r="B49" s="6">
        <v>0.82474021380640383</v>
      </c>
      <c r="C49" s="6">
        <v>0.98988418836402237</v>
      </c>
      <c r="D49" s="6">
        <v>0.93734069426712785</v>
      </c>
      <c r="E49" s="6">
        <v>0.80806339095509228</v>
      </c>
      <c r="I49" s="6">
        <v>0.88341760540541192</v>
      </c>
      <c r="K49" s="6" t="s">
        <v>73</v>
      </c>
      <c r="L49" s="6">
        <v>0.52265837778547874</v>
      </c>
      <c r="M49" s="6">
        <v>0.780949144969311</v>
      </c>
      <c r="N49" s="6">
        <v>0.68734069426712785</v>
      </c>
      <c r="O49" s="6">
        <v>0.90160086469965917</v>
      </c>
      <c r="S49" s="6">
        <v>0.67232848337978446</v>
      </c>
      <c r="U49" s="6" t="s">
        <v>73</v>
      </c>
      <c r="V49" s="6">
        <v>0.87881121352267422</v>
      </c>
      <c r="W49" s="6">
        <v>0.99654438648153487</v>
      </c>
      <c r="X49" s="6">
        <v>0.96787781642122439</v>
      </c>
      <c r="Y49" s="6">
        <v>0.81800256585212738</v>
      </c>
      <c r="AC49" s="6">
        <v>0.91550320168850197</v>
      </c>
      <c r="AE49" s="6" t="s">
        <v>73</v>
      </c>
      <c r="AF49" s="6">
        <v>0.73515861423011097</v>
      </c>
      <c r="AG49" s="6">
        <v>0.7742889468517985</v>
      </c>
      <c r="AH49" s="6">
        <v>0.71787781642122439</v>
      </c>
      <c r="AI49" s="6">
        <v>0.89166168980262406</v>
      </c>
      <c r="AM49" s="6">
        <v>0.76213994263810381</v>
      </c>
    </row>
    <row r="51" spans="1:39" x14ac:dyDescent="0.25">
      <c r="A51" s="127" t="s">
        <v>10</v>
      </c>
      <c r="B51" s="6" t="s">
        <v>226</v>
      </c>
      <c r="C51" s="6" t="s">
        <v>35</v>
      </c>
      <c r="D51" s="6" t="s">
        <v>36</v>
      </c>
      <c r="E51" s="6" t="s">
        <v>37</v>
      </c>
      <c r="F51" s="6" t="s">
        <v>52</v>
      </c>
      <c r="G51" s="6" t="s">
        <v>53</v>
      </c>
      <c r="H51" s="6" t="s">
        <v>54</v>
      </c>
      <c r="I51" s="6">
        <v>0.76521155196246371</v>
      </c>
      <c r="K51" s="127" t="s">
        <v>20</v>
      </c>
      <c r="L51" s="6" t="s">
        <v>226</v>
      </c>
      <c r="M51" s="6" t="s">
        <v>35</v>
      </c>
      <c r="N51" s="6" t="s">
        <v>36</v>
      </c>
      <c r="O51" s="6" t="s">
        <v>37</v>
      </c>
      <c r="P51" s="6" t="s">
        <v>52</v>
      </c>
      <c r="Q51" s="6" t="s">
        <v>53</v>
      </c>
      <c r="R51" s="6" t="s">
        <v>54</v>
      </c>
      <c r="S51" s="6">
        <v>0.69360971070969824</v>
      </c>
      <c r="U51" s="127" t="s">
        <v>10</v>
      </c>
      <c r="V51" s="6" t="s">
        <v>226</v>
      </c>
      <c r="W51" s="6" t="s">
        <v>35</v>
      </c>
      <c r="X51" s="6" t="s">
        <v>36</v>
      </c>
      <c r="Y51" s="6" t="s">
        <v>37</v>
      </c>
      <c r="Z51" s="6" t="s">
        <v>52</v>
      </c>
      <c r="AA51" s="6" t="s">
        <v>53</v>
      </c>
      <c r="AB51" s="6" t="s">
        <v>54</v>
      </c>
      <c r="AC51" s="6">
        <v>0.81214069838124736</v>
      </c>
      <c r="AE51" s="127" t="s">
        <v>20</v>
      </c>
      <c r="AF51" s="6" t="s">
        <v>226</v>
      </c>
      <c r="AG51" s="6" t="s">
        <v>35</v>
      </c>
      <c r="AH51" s="6" t="s">
        <v>36</v>
      </c>
      <c r="AI51" s="6" t="s">
        <v>37</v>
      </c>
      <c r="AJ51" s="6" t="s">
        <v>52</v>
      </c>
      <c r="AK51" s="6" t="s">
        <v>53</v>
      </c>
      <c r="AL51" s="6" t="s">
        <v>54</v>
      </c>
      <c r="AM51" s="6">
        <v>0.79751560035260349</v>
      </c>
    </row>
    <row r="52" spans="1:39" x14ac:dyDescent="0.25">
      <c r="A52" s="6" t="s">
        <v>227</v>
      </c>
      <c r="B52" s="6">
        <v>0.80524730464281435</v>
      </c>
      <c r="C52" s="6">
        <v>0.92397591570809656</v>
      </c>
      <c r="D52" s="6">
        <v>0.87941713700724755</v>
      </c>
      <c r="E52" s="6">
        <v>0.49836684512236207</v>
      </c>
      <c r="I52" s="6">
        <v>0.80150341601891129</v>
      </c>
      <c r="K52" s="6" t="s">
        <v>227</v>
      </c>
      <c r="L52" s="6">
        <v>0.71801842308510733</v>
      </c>
      <c r="M52" s="127">
        <v>0.49269075095857007</v>
      </c>
      <c r="N52" s="127">
        <v>0.58544555250168329</v>
      </c>
      <c r="O52" s="6">
        <v>0.62663315487763793</v>
      </c>
      <c r="S52" s="6">
        <v>0.62610188078282336</v>
      </c>
      <c r="U52" s="6" t="s">
        <v>227</v>
      </c>
      <c r="V52" s="6">
        <v>0.82423656013588764</v>
      </c>
      <c r="W52" s="6">
        <v>0.98073780082707329</v>
      </c>
      <c r="X52" s="6">
        <v>0.87197218649621266</v>
      </c>
      <c r="Y52" s="6">
        <v>0.45976346599096451</v>
      </c>
      <c r="AC52" s="6">
        <v>0.81279975074246769</v>
      </c>
      <c r="AE52" s="6" t="s">
        <v>227</v>
      </c>
      <c r="AF52" s="6">
        <v>0.78176893613134379</v>
      </c>
      <c r="AG52" s="127">
        <v>0.73251396401667734</v>
      </c>
      <c r="AH52" s="127">
        <v>0.74319095048295258</v>
      </c>
      <c r="AI52" s="127">
        <v>0.72934745867421558</v>
      </c>
      <c r="AM52" s="6">
        <v>0.75441022367774357</v>
      </c>
    </row>
    <row r="53" spans="1:39" x14ac:dyDescent="0.25">
      <c r="A53" s="6" t="s">
        <v>39</v>
      </c>
      <c r="B53" s="6">
        <v>0.63443333239753763</v>
      </c>
      <c r="C53" s="6">
        <v>0.91675341488472428</v>
      </c>
      <c r="D53" s="6">
        <v>0.99253364317217108</v>
      </c>
      <c r="E53" s="6">
        <v>0.73749288644787359</v>
      </c>
      <c r="I53" s="6">
        <v>0.79588135969618379</v>
      </c>
      <c r="K53" s="6" t="s">
        <v>39</v>
      </c>
      <c r="L53" s="6">
        <v>0.59795518359948918</v>
      </c>
      <c r="M53" s="6">
        <v>0.60274899612719102</v>
      </c>
      <c r="N53" s="6">
        <v>0.59670030983883771</v>
      </c>
      <c r="O53" s="127">
        <v>0.55106683622466024</v>
      </c>
      <c r="S53" s="6">
        <v>0.59156697555864224</v>
      </c>
      <c r="U53" s="6" t="s">
        <v>39</v>
      </c>
      <c r="V53" s="127">
        <v>0.63325198921446035</v>
      </c>
      <c r="W53" s="6">
        <v>0.93646526505178973</v>
      </c>
      <c r="X53" s="6">
        <v>0.99734031817030466</v>
      </c>
      <c r="Y53" s="127">
        <v>0.70611138554564135</v>
      </c>
      <c r="AC53" s="6">
        <v>0.79584563607056458</v>
      </c>
      <c r="AE53" s="6" t="s">
        <v>39</v>
      </c>
      <c r="AF53" s="127">
        <v>0.74943697425280087</v>
      </c>
      <c r="AG53" s="6">
        <v>0.80848781716547724</v>
      </c>
      <c r="AH53" s="127">
        <v>0.75712679596659649</v>
      </c>
      <c r="AI53" s="6">
        <v>0.80428567092510383</v>
      </c>
      <c r="AM53" s="6">
        <v>0.77139690276463058</v>
      </c>
    </row>
    <row r="54" spans="1:39" x14ac:dyDescent="0.25">
      <c r="A54" s="6" t="s">
        <v>40</v>
      </c>
      <c r="B54" s="127">
        <v>0.5526580563132496</v>
      </c>
      <c r="C54" s="6">
        <v>0.95300199654320306</v>
      </c>
      <c r="D54" s="6">
        <v>0.76423179472449454</v>
      </c>
      <c r="E54" s="6">
        <v>0.82757783384024686</v>
      </c>
      <c r="I54" s="6">
        <v>0.72685824559110113</v>
      </c>
      <c r="K54" s="6" t="s">
        <v>40</v>
      </c>
      <c r="L54" s="6">
        <v>0.55150861035341703</v>
      </c>
      <c r="M54" s="6">
        <v>0.85106888694498695</v>
      </c>
      <c r="N54" s="6">
        <v>0.98686910521556381</v>
      </c>
      <c r="O54" s="6">
        <v>0.57757783384024686</v>
      </c>
      <c r="S54" s="6">
        <v>0.7241711729102922</v>
      </c>
      <c r="U54" s="6" t="s">
        <v>40</v>
      </c>
      <c r="V54" s="127">
        <v>0.7840373791210844</v>
      </c>
      <c r="W54" s="6">
        <v>0.91180645639932267</v>
      </c>
      <c r="X54" s="127">
        <v>0.76500477101303499</v>
      </c>
      <c r="Y54" s="127">
        <v>0.79912741969037215</v>
      </c>
      <c r="AC54" s="6">
        <v>0.80709654863511293</v>
      </c>
      <c r="AE54" s="6" t="s">
        <v>40</v>
      </c>
      <c r="AF54" s="127">
        <v>0.63597962314825807</v>
      </c>
      <c r="AG54" s="6">
        <v>0.80987334680110656</v>
      </c>
      <c r="AH54" s="6">
        <v>0.98764208150410426</v>
      </c>
      <c r="AI54" s="6">
        <v>0.79912741969037215</v>
      </c>
      <c r="AM54" s="6">
        <v>0.78314615194910653</v>
      </c>
    </row>
    <row r="55" spans="1:39" x14ac:dyDescent="0.25">
      <c r="A55" s="6" t="s">
        <v>72</v>
      </c>
      <c r="B55" s="127">
        <v>0.64483582570228071</v>
      </c>
      <c r="C55" s="127">
        <v>0.69345734215636079</v>
      </c>
      <c r="D55" s="6">
        <v>0.6963648361654301</v>
      </c>
      <c r="E55" s="6">
        <v>0.82652011071273646</v>
      </c>
      <c r="I55" s="6">
        <v>0.69469502436045238</v>
      </c>
      <c r="K55" s="6" t="s">
        <v>72</v>
      </c>
      <c r="L55" s="6">
        <v>0.8805318485445448</v>
      </c>
      <c r="M55" s="6">
        <v>0.71672306988428247</v>
      </c>
      <c r="N55" s="6">
        <v>0.86738042864111087</v>
      </c>
      <c r="O55" s="6">
        <v>0.62802364040023795</v>
      </c>
      <c r="S55" s="6">
        <v>0.80660600661498782</v>
      </c>
      <c r="U55" s="6" t="s">
        <v>72</v>
      </c>
      <c r="V55" s="6">
        <v>0.87244939807586885</v>
      </c>
      <c r="W55" s="127">
        <v>0.78724929078272443</v>
      </c>
      <c r="X55" s="127">
        <v>0.68854672197183919</v>
      </c>
      <c r="Y55" s="6">
        <v>0.86781133745726757</v>
      </c>
      <c r="AC55" s="6">
        <v>0.80873799849844241</v>
      </c>
      <c r="AE55" s="6" t="s">
        <v>72</v>
      </c>
      <c r="AF55" s="6">
        <v>0.89304401251001553</v>
      </c>
      <c r="AG55" s="6">
        <v>0.71676501851064622</v>
      </c>
      <c r="AH55" s="6">
        <v>0.87519854283470178</v>
      </c>
      <c r="AI55" s="6">
        <v>0.66931486714476907</v>
      </c>
      <c r="AM55" s="6">
        <v>0.8197674744865262</v>
      </c>
    </row>
    <row r="56" spans="1:39" x14ac:dyDescent="0.25">
      <c r="A56" s="6" t="s">
        <v>73</v>
      </c>
      <c r="B56" s="6">
        <v>0.82474021380640383</v>
      </c>
      <c r="C56" s="6">
        <v>0.66423981849795033</v>
      </c>
      <c r="D56" s="6">
        <v>0.81234069426712785</v>
      </c>
      <c r="E56" s="6">
        <v>0.94193660904490772</v>
      </c>
      <c r="I56" s="6">
        <v>0.80711971414566963</v>
      </c>
      <c r="K56" s="6" t="s">
        <v>73</v>
      </c>
      <c r="L56" s="6">
        <v>0.69974021380640383</v>
      </c>
      <c r="M56" s="6">
        <v>0.80362945317056333</v>
      </c>
      <c r="N56" s="6">
        <v>0.75140457053941312</v>
      </c>
      <c r="O56" s="6">
        <v>0.6075293259347877</v>
      </c>
      <c r="S56" s="6">
        <v>0.71960251768174577</v>
      </c>
      <c r="U56" s="6" t="s">
        <v>73</v>
      </c>
      <c r="V56" s="6">
        <v>0.87881121352267422</v>
      </c>
      <c r="W56" s="6">
        <v>0.67090001661546284</v>
      </c>
      <c r="X56" s="6">
        <v>0.84287781642122439</v>
      </c>
      <c r="Y56" s="6">
        <v>0.93199743414787262</v>
      </c>
      <c r="AC56" s="6">
        <v>0.83622355795964931</v>
      </c>
      <c r="AE56" s="6" t="s">
        <v>73</v>
      </c>
      <c r="AF56" s="6">
        <v>0.87604068156583026</v>
      </c>
      <c r="AG56" s="6">
        <v>0.81028965128807584</v>
      </c>
      <c r="AH56" s="6">
        <v>0.87649481598204604</v>
      </c>
      <c r="AI56" s="6">
        <v>0.84839561337034264</v>
      </c>
      <c r="AM56" s="6">
        <v>0.85885724888501014</v>
      </c>
    </row>
    <row r="58" spans="1:39" x14ac:dyDescent="0.25">
      <c r="A58" s="127" t="s">
        <v>11</v>
      </c>
      <c r="B58" s="6" t="s">
        <v>226</v>
      </c>
      <c r="C58" s="6" t="s">
        <v>35</v>
      </c>
      <c r="D58" s="6" t="s">
        <v>36</v>
      </c>
      <c r="E58" s="6" t="s">
        <v>37</v>
      </c>
      <c r="F58" s="6" t="s">
        <v>52</v>
      </c>
      <c r="G58" s="6" t="s">
        <v>53</v>
      </c>
      <c r="H58" s="6" t="s">
        <v>54</v>
      </c>
      <c r="I58" s="6">
        <v>0.74147977398494735</v>
      </c>
      <c r="K58" s="6" t="s">
        <v>21</v>
      </c>
      <c r="L58" s="6" t="s">
        <v>226</v>
      </c>
      <c r="M58" s="6" t="s">
        <v>35</v>
      </c>
      <c r="N58" s="6" t="s">
        <v>36</v>
      </c>
      <c r="O58" s="6" t="s">
        <v>37</v>
      </c>
      <c r="P58" s="6" t="s">
        <v>52</v>
      </c>
      <c r="Q58" s="6" t="s">
        <v>53</v>
      </c>
      <c r="R58" s="6" t="s">
        <v>54</v>
      </c>
      <c r="S58" s="6">
        <v>0.77415925751889936</v>
      </c>
      <c r="U58" s="6" t="s">
        <v>11</v>
      </c>
      <c r="V58" s="6" t="s">
        <v>226</v>
      </c>
      <c r="W58" s="6" t="s">
        <v>35</v>
      </c>
      <c r="X58" s="6" t="s">
        <v>36</v>
      </c>
      <c r="Y58" s="6" t="s">
        <v>37</v>
      </c>
      <c r="Z58" s="6" t="s">
        <v>52</v>
      </c>
      <c r="AA58" s="6" t="s">
        <v>53</v>
      </c>
      <c r="AB58" s="6" t="s">
        <v>54</v>
      </c>
      <c r="AC58" s="6">
        <v>0.83072323016521832</v>
      </c>
      <c r="AE58" s="6" t="s">
        <v>21</v>
      </c>
      <c r="AF58" s="6" t="s">
        <v>226</v>
      </c>
      <c r="AG58" s="6" t="s">
        <v>35</v>
      </c>
      <c r="AH58" s="6" t="s">
        <v>36</v>
      </c>
      <c r="AI58" s="6" t="s">
        <v>37</v>
      </c>
      <c r="AJ58" s="6" t="s">
        <v>52</v>
      </c>
      <c r="AK58" s="6" t="s">
        <v>53</v>
      </c>
      <c r="AL58" s="6" t="s">
        <v>54</v>
      </c>
      <c r="AM58" s="6">
        <v>0.82815295859379989</v>
      </c>
    </row>
    <row r="59" spans="1:39" x14ac:dyDescent="0.25">
      <c r="A59" s="6" t="s">
        <v>227</v>
      </c>
      <c r="B59" s="6">
        <v>0.8834979601637265</v>
      </c>
      <c r="C59" s="6">
        <v>0.91413905268726181</v>
      </c>
      <c r="D59" s="6">
        <v>0.59797250574897576</v>
      </c>
      <c r="E59" s="6">
        <v>0.75163315487763793</v>
      </c>
      <c r="I59" s="6">
        <v>0.79846509427183254</v>
      </c>
      <c r="K59" s="6" t="s">
        <v>227</v>
      </c>
      <c r="L59" s="6">
        <v>0.9854501214590492</v>
      </c>
      <c r="M59" s="6">
        <v>0.86769075095857007</v>
      </c>
      <c r="N59" s="6">
        <v>0.76872111416498345</v>
      </c>
      <c r="O59" s="6">
        <v>0.754855004207998</v>
      </c>
      <c r="S59" s="6">
        <v>0.87312672794777924</v>
      </c>
      <c r="U59" s="6" t="s">
        <v>227</v>
      </c>
      <c r="V59" s="6">
        <v>0.86450870467065344</v>
      </c>
      <c r="W59" s="6">
        <v>0.97090093780623854</v>
      </c>
      <c r="X59" s="6">
        <v>0.60541745626001076</v>
      </c>
      <c r="Y59" s="6">
        <v>0.79023653400903549</v>
      </c>
      <c r="AC59" s="6">
        <v>0.80987351359586701</v>
      </c>
      <c r="AE59" s="6" t="s">
        <v>227</v>
      </c>
      <c r="AF59" s="6">
        <v>0.99556062304787762</v>
      </c>
      <c r="AG59" s="6">
        <v>0.81092886583959334</v>
      </c>
      <c r="AH59" s="6">
        <v>0.76127616365394857</v>
      </c>
      <c r="AI59" s="6">
        <v>0.79345838333939556</v>
      </c>
      <c r="AM59" s="6">
        <v>0.86974782080146618</v>
      </c>
    </row>
    <row r="60" spans="1:39" x14ac:dyDescent="0.25">
      <c r="A60" s="6" t="s">
        <v>39</v>
      </c>
      <c r="B60" s="6">
        <v>0.63640000093579563</v>
      </c>
      <c r="C60" s="127">
        <v>0.61527594937448349</v>
      </c>
      <c r="D60" s="6">
        <v>0.64079937090009276</v>
      </c>
      <c r="E60" s="127">
        <v>0.56359378947195293</v>
      </c>
      <c r="I60" s="6">
        <v>0.62235410139503111</v>
      </c>
      <c r="K60" s="6" t="s">
        <v>39</v>
      </c>
      <c r="L60" s="6">
        <v>0.75621148306717756</v>
      </c>
      <c r="M60" s="6">
        <v>0.75141767053947572</v>
      </c>
      <c r="N60" s="6">
        <v>0.75746635682782892</v>
      </c>
      <c r="O60" s="6">
        <v>0.80309983044200639</v>
      </c>
      <c r="S60" s="6">
        <v>0.76259969110802439</v>
      </c>
      <c r="U60" s="6" t="s">
        <v>39</v>
      </c>
      <c r="V60" s="6">
        <v>0.83419840232199471</v>
      </c>
      <c r="W60" s="6">
        <v>0.84971728925043855</v>
      </c>
      <c r="X60" s="6">
        <v>0.84330178496702746</v>
      </c>
      <c r="Y60" s="6">
        <v>0.8338296855018098</v>
      </c>
      <c r="AC60" s="6">
        <v>0.83952271784591392</v>
      </c>
      <c r="AE60" s="6" t="s">
        <v>39</v>
      </c>
      <c r="AF60" s="6">
        <v>0.9276463590805325</v>
      </c>
      <c r="AG60" s="6">
        <v>0.77112952070654117</v>
      </c>
      <c r="AH60" s="6">
        <v>0.91995653736673688</v>
      </c>
      <c r="AI60" s="6">
        <v>0.83448133134423863</v>
      </c>
      <c r="AM60" s="6">
        <v>0.88044578181684119</v>
      </c>
    </row>
    <row r="61" spans="1:39" x14ac:dyDescent="0.25">
      <c r="A61" s="6" t="s">
        <v>40</v>
      </c>
      <c r="B61" s="127">
        <v>0.56403556360070972</v>
      </c>
      <c r="C61" s="6">
        <v>0.73226444638834631</v>
      </c>
      <c r="D61" s="6">
        <v>0.89689380802848417</v>
      </c>
      <c r="E61" s="6">
        <v>0.79308648547955751</v>
      </c>
      <c r="I61" s="6">
        <v>0.71525353954700777</v>
      </c>
      <c r="K61" s="6" t="s">
        <v>40</v>
      </c>
      <c r="L61" s="6">
        <v>0.8026580563132496</v>
      </c>
      <c r="M61" s="6">
        <v>0.62809777972167968</v>
      </c>
      <c r="N61" s="6">
        <v>0.84756512805782791</v>
      </c>
      <c r="O61" s="6">
        <v>0.57757783384024686</v>
      </c>
      <c r="S61" s="6">
        <v>0.74521073556012973</v>
      </c>
      <c r="U61" s="6" t="s">
        <v>40</v>
      </c>
      <c r="V61" s="6">
        <v>0.82639276416922858</v>
      </c>
      <c r="W61" s="6">
        <v>0.77345998653222681</v>
      </c>
      <c r="X61" s="6">
        <v>0.89612083173994372</v>
      </c>
      <c r="Y61" s="6">
        <v>0.82153689962943222</v>
      </c>
      <c r="AC61" s="6">
        <v>0.8325098458535376</v>
      </c>
      <c r="AE61" s="6" t="s">
        <v>40</v>
      </c>
      <c r="AF61" s="6">
        <v>0.79445404578775114</v>
      </c>
      <c r="AG61" s="6">
        <v>0.87874343173311875</v>
      </c>
      <c r="AH61" s="6">
        <v>0.84833810434636836</v>
      </c>
      <c r="AI61" s="6">
        <v>0.73662741969037215</v>
      </c>
      <c r="AM61" s="6">
        <v>0.81610894370187215</v>
      </c>
    </row>
    <row r="62" spans="1:39" x14ac:dyDescent="0.25">
      <c r="A62" s="6" t="s">
        <v>72</v>
      </c>
      <c r="B62" s="6">
        <v>0.89483582570228071</v>
      </c>
      <c r="C62" s="6">
        <v>0.68154265784363921</v>
      </c>
      <c r="D62" s="6">
        <v>0.61175370721254585</v>
      </c>
      <c r="E62" s="6">
        <v>0.83030969293309542</v>
      </c>
      <c r="I62" s="6">
        <v>0.77172774259274091</v>
      </c>
      <c r="K62" s="6" t="s">
        <v>72</v>
      </c>
      <c r="L62" s="6">
        <v>0.89483582570228071</v>
      </c>
      <c r="M62" s="6">
        <v>0.70237599117697269</v>
      </c>
      <c r="N62" s="6">
        <v>0.69082377225174219</v>
      </c>
      <c r="O62" s="6">
        <v>0.95530969293309542</v>
      </c>
      <c r="S62" s="6">
        <v>0.8144119255192066</v>
      </c>
      <c r="U62" s="6" t="s">
        <v>72</v>
      </c>
      <c r="V62" s="6">
        <v>0.90734798966775143</v>
      </c>
      <c r="W62" s="6">
        <v>0.85308580739435957</v>
      </c>
      <c r="X62" s="6">
        <v>0.74738518212041927</v>
      </c>
      <c r="Y62" s="6">
        <v>0.7890184661885643</v>
      </c>
      <c r="AC62" s="6">
        <v>0.83875542280436188</v>
      </c>
      <c r="AE62" s="6" t="s">
        <v>72</v>
      </c>
      <c r="AF62" s="6">
        <v>0.90734798966775143</v>
      </c>
      <c r="AG62" s="6">
        <v>0.70233404255060894</v>
      </c>
      <c r="AH62" s="6">
        <v>0.68300565805815128</v>
      </c>
      <c r="AI62" s="6">
        <v>0.9140184661885643</v>
      </c>
      <c r="AM62" s="6">
        <v>0.8112601888200448</v>
      </c>
    </row>
    <row r="63" spans="1:39" x14ac:dyDescent="0.25">
      <c r="A63" s="6" t="s">
        <v>73</v>
      </c>
      <c r="B63" s="6">
        <v>0.7169264528602628</v>
      </c>
      <c r="C63" s="6">
        <v>0.78641564381986584</v>
      </c>
      <c r="D63" s="6">
        <v>0.93734069426712785</v>
      </c>
      <c r="E63" s="6">
        <v>0.80806339095509228</v>
      </c>
      <c r="I63" s="6">
        <v>0.79959839211812422</v>
      </c>
      <c r="K63" s="6" t="s">
        <v>73</v>
      </c>
      <c r="L63" s="6">
        <v>0.69974021380640383</v>
      </c>
      <c r="M63" s="6">
        <v>0.51011581163597763</v>
      </c>
      <c r="N63" s="6">
        <v>0.68734069426712785</v>
      </c>
      <c r="O63" s="6">
        <v>0.81128524028545235</v>
      </c>
      <c r="S63" s="6">
        <v>0.67544720745935694</v>
      </c>
      <c r="U63" s="6" t="s">
        <v>73</v>
      </c>
      <c r="V63" s="6">
        <v>0.77417410838952705</v>
      </c>
      <c r="W63" s="6">
        <v>0.79307584193737835</v>
      </c>
      <c r="X63" s="6">
        <v>0.96787781642122439</v>
      </c>
      <c r="Y63" s="6">
        <v>0.81800256585212738</v>
      </c>
      <c r="AC63" s="6">
        <v>0.83295465072641173</v>
      </c>
      <c r="AE63" s="6" t="s">
        <v>73</v>
      </c>
      <c r="AF63" s="6">
        <v>0.75381121352267422</v>
      </c>
      <c r="AG63" s="6">
        <v>0.79512228018513176</v>
      </c>
      <c r="AH63" s="6">
        <v>0.71787781642122439</v>
      </c>
      <c r="AI63" s="6">
        <v>0.82122441518248745</v>
      </c>
      <c r="AM63" s="6">
        <v>0.76320205782877526</v>
      </c>
    </row>
    <row r="65" spans="1:39" x14ac:dyDescent="0.25">
      <c r="A65" s="127" t="s">
        <v>12</v>
      </c>
      <c r="B65" s="6" t="s">
        <v>226</v>
      </c>
      <c r="C65" s="6" t="s">
        <v>35</v>
      </c>
      <c r="D65" s="6" t="s">
        <v>36</v>
      </c>
      <c r="E65" s="6" t="s">
        <v>37</v>
      </c>
      <c r="F65" s="6" t="s">
        <v>52</v>
      </c>
      <c r="G65" s="6" t="s">
        <v>53</v>
      </c>
      <c r="H65" s="6" t="s">
        <v>54</v>
      </c>
      <c r="I65" s="6">
        <v>0.77082561689009266</v>
      </c>
      <c r="K65" s="6" t="s">
        <v>22</v>
      </c>
      <c r="L65" s="6" t="s">
        <v>226</v>
      </c>
      <c r="M65" s="6" t="s">
        <v>35</v>
      </c>
      <c r="N65" s="6" t="s">
        <v>36</v>
      </c>
      <c r="O65" s="6" t="s">
        <v>37</v>
      </c>
      <c r="P65" s="6" t="s">
        <v>52</v>
      </c>
      <c r="Q65" s="6" t="s">
        <v>53</v>
      </c>
      <c r="R65" s="6" t="s">
        <v>54</v>
      </c>
      <c r="S65" s="6">
        <v>0.79202508752922562</v>
      </c>
      <c r="U65" s="127" t="s">
        <v>12</v>
      </c>
      <c r="V65" s="6" t="s">
        <v>226</v>
      </c>
      <c r="W65" s="6" t="s">
        <v>35</v>
      </c>
      <c r="X65" s="6" t="s">
        <v>36</v>
      </c>
      <c r="Y65" s="6" t="s">
        <v>37</v>
      </c>
      <c r="Z65" s="6" t="s">
        <v>52</v>
      </c>
      <c r="AA65" s="6" t="s">
        <v>53</v>
      </c>
      <c r="AB65" s="6" t="s">
        <v>54</v>
      </c>
      <c r="AC65" s="6">
        <v>0.81365708216658705</v>
      </c>
      <c r="AE65" s="6" t="s">
        <v>22</v>
      </c>
      <c r="AF65" s="6" t="s">
        <v>226</v>
      </c>
      <c r="AG65" s="6" t="s">
        <v>35</v>
      </c>
      <c r="AH65" s="6" t="s">
        <v>36</v>
      </c>
      <c r="AI65" s="6" t="s">
        <v>37</v>
      </c>
      <c r="AJ65" s="6" t="s">
        <v>52</v>
      </c>
      <c r="AK65" s="6" t="s">
        <v>53</v>
      </c>
      <c r="AL65" s="6" t="s">
        <v>54</v>
      </c>
      <c r="AM65" s="6">
        <v>0.85014320472502403</v>
      </c>
    </row>
    <row r="66" spans="1:39" x14ac:dyDescent="0.25">
      <c r="A66" s="6" t="s">
        <v>227</v>
      </c>
      <c r="B66" s="6">
        <v>0.88225269535718565</v>
      </c>
      <c r="C66" s="6">
        <v>0.73714968704488215</v>
      </c>
      <c r="D66" s="6">
        <v>0.76872111416498345</v>
      </c>
      <c r="E66" s="6">
        <v>0.75163315487763793</v>
      </c>
      <c r="I66" s="6">
        <v>0.80525626732474231</v>
      </c>
      <c r="K66" s="6" t="s">
        <v>227</v>
      </c>
      <c r="L66" s="6">
        <v>0.93553139601187096</v>
      </c>
      <c r="M66" s="6">
        <v>0.62400286895538915</v>
      </c>
      <c r="N66" s="6">
        <v>0.99565422376319956</v>
      </c>
      <c r="O66" s="6">
        <v>0.86808275375330557</v>
      </c>
      <c r="S66" s="6">
        <v>0.87813910119962202</v>
      </c>
      <c r="U66" s="6" t="s">
        <v>227</v>
      </c>
      <c r="V66" s="6">
        <v>0.86326343986411236</v>
      </c>
      <c r="W66" s="127">
        <v>0.68038780192590542</v>
      </c>
      <c r="X66" s="127">
        <v>0.76127616365394857</v>
      </c>
      <c r="Y66" s="127">
        <v>0.79023653400903549</v>
      </c>
      <c r="AC66" s="6">
        <v>0.79023745734566853</v>
      </c>
      <c r="AE66" s="6" t="s">
        <v>227</v>
      </c>
      <c r="AF66" s="6">
        <v>0.95452065150494403</v>
      </c>
      <c r="AG66" s="6">
        <v>0.68076475407436599</v>
      </c>
      <c r="AH66" s="6">
        <v>0.98820927325216468</v>
      </c>
      <c r="AI66" s="6">
        <v>0.82947937462190802</v>
      </c>
      <c r="AM66" s="6">
        <v>0.8894354359231782</v>
      </c>
    </row>
    <row r="67" spans="1:39" x14ac:dyDescent="0.25">
      <c r="A67" s="6" t="s">
        <v>39</v>
      </c>
      <c r="B67" s="127">
        <v>0.75621148306717756</v>
      </c>
      <c r="C67" s="127">
        <v>0.75141767053947572</v>
      </c>
      <c r="D67" s="127">
        <v>0.75746635682782892</v>
      </c>
      <c r="E67" s="6">
        <v>0.80309983044200639</v>
      </c>
      <c r="I67" s="6">
        <v>0.76259969110802439</v>
      </c>
      <c r="K67" s="6" t="s">
        <v>39</v>
      </c>
      <c r="L67" s="6">
        <v>0.98314459266539367</v>
      </c>
      <c r="M67" s="6">
        <v>0.97835078013769183</v>
      </c>
      <c r="N67" s="6">
        <v>0.98439946642604503</v>
      </c>
      <c r="O67" s="6">
        <v>0.9699670599597775</v>
      </c>
      <c r="S67" s="6">
        <v>0.98052291869417374</v>
      </c>
      <c r="U67" s="6" t="s">
        <v>39</v>
      </c>
      <c r="V67" s="6">
        <v>0.81753013988410028</v>
      </c>
      <c r="W67" s="6">
        <v>0.85379739287916545</v>
      </c>
      <c r="X67" s="6">
        <v>0.87234031817030466</v>
      </c>
      <c r="Y67" s="6">
        <v>0.83448133134423863</v>
      </c>
      <c r="AC67" s="6">
        <v>0.84102881377368521</v>
      </c>
      <c r="AE67" s="6" t="s">
        <v>39</v>
      </c>
      <c r="AF67" s="6">
        <v>0.98196324948231639</v>
      </c>
      <c r="AG67" s="6">
        <v>0.99806263030475728</v>
      </c>
      <c r="AH67" s="6">
        <v>0.97427342776852077</v>
      </c>
      <c r="AI67" s="6">
        <v>0.93858555905754526</v>
      </c>
      <c r="AM67" s="6">
        <v>0.97675401665464001</v>
      </c>
    </row>
    <row r="68" spans="1:39" x14ac:dyDescent="0.25">
      <c r="A68" s="6" t="s">
        <v>40</v>
      </c>
      <c r="B68" s="6">
        <v>0.8026580563132496</v>
      </c>
      <c r="C68" s="127">
        <v>0.47606888694498695</v>
      </c>
      <c r="D68" s="6">
        <v>0.78065672127253216</v>
      </c>
      <c r="E68" s="6">
        <v>0.73724138074308088</v>
      </c>
      <c r="I68" s="6">
        <v>0.72202738734389238</v>
      </c>
      <c r="K68" s="6" t="s">
        <v>40</v>
      </c>
      <c r="L68" s="6">
        <v>0.97040883408853429</v>
      </c>
      <c r="M68" s="6">
        <v>0.83643111305501305</v>
      </c>
      <c r="N68" s="6">
        <v>0.65243487194217209</v>
      </c>
      <c r="O68" s="6">
        <v>0.62207824376391563</v>
      </c>
      <c r="S68" s="6">
        <v>0.81187021079654675</v>
      </c>
      <c r="U68" s="6" t="s">
        <v>40</v>
      </c>
      <c r="V68" s="6">
        <v>0.79445404578775114</v>
      </c>
      <c r="W68" s="127">
        <v>0.67333990160021462</v>
      </c>
      <c r="X68" s="6">
        <v>0.77988374498399171</v>
      </c>
      <c r="Y68" s="6">
        <v>0.76569179489295558</v>
      </c>
      <c r="AC68" s="6">
        <v>0.76227430411508468</v>
      </c>
      <c r="AE68" s="6" t="s">
        <v>40</v>
      </c>
      <c r="AF68" s="6">
        <v>0.97861284461403275</v>
      </c>
      <c r="AG68" s="6">
        <v>0.87762665319889344</v>
      </c>
      <c r="AH68" s="6">
        <v>0.65166189565363164</v>
      </c>
      <c r="AI68" s="6">
        <v>0.65052865791379033</v>
      </c>
      <c r="AM68" s="6">
        <v>0.82746524108586827</v>
      </c>
    </row>
    <row r="69" spans="1:39" x14ac:dyDescent="0.25">
      <c r="A69" s="6" t="s">
        <v>72</v>
      </c>
      <c r="B69" s="127">
        <v>0.64805767503264078</v>
      </c>
      <c r="C69" s="6">
        <v>0.84687840218888777</v>
      </c>
      <c r="D69" s="6">
        <v>0.92329794576364621</v>
      </c>
      <c r="E69" s="127">
        <v>0.58030969293309542</v>
      </c>
      <c r="I69" s="6">
        <v>0.74646969083170978</v>
      </c>
      <c r="K69" s="6" t="s">
        <v>72</v>
      </c>
      <c r="L69" s="6">
        <v>0.58433084096438592</v>
      </c>
      <c r="M69" s="6">
        <v>0.88095734215636079</v>
      </c>
      <c r="N69" s="6">
        <v>0.4463648361654301</v>
      </c>
      <c r="O69" s="6">
        <v>0.91969030706690458</v>
      </c>
      <c r="S69" s="6">
        <v>0.65946855991841979</v>
      </c>
      <c r="U69" s="6" t="s">
        <v>72</v>
      </c>
      <c r="V69" s="6">
        <v>0.84645891433293152</v>
      </c>
      <c r="W69" s="6">
        <v>0.84683645356252413</v>
      </c>
      <c r="X69" s="6">
        <v>0.9154798315700553</v>
      </c>
      <c r="Y69" s="6">
        <v>0.7265184661885643</v>
      </c>
      <c r="AC69" s="6">
        <v>0.84579858426647592</v>
      </c>
      <c r="AE69" s="6" t="s">
        <v>72</v>
      </c>
      <c r="AF69" s="6">
        <v>0.72315024548849793</v>
      </c>
      <c r="AG69" s="6">
        <v>0.88099929078272443</v>
      </c>
      <c r="AH69" s="6">
        <v>0.67701327677094725</v>
      </c>
      <c r="AI69" s="6">
        <v>0.9609815338114357</v>
      </c>
      <c r="AM69" s="6">
        <v>0.77886050561639619</v>
      </c>
    </row>
    <row r="70" spans="1:39" x14ac:dyDescent="0.25">
      <c r="A70" s="6" t="s">
        <v>73</v>
      </c>
      <c r="B70" s="6">
        <v>0.82474021380640383</v>
      </c>
      <c r="C70" s="6">
        <v>0.92545155598122619</v>
      </c>
      <c r="D70" s="6">
        <v>0.64599263906620552</v>
      </c>
      <c r="E70" s="6">
        <v>0.94193660904490772</v>
      </c>
      <c r="I70" s="6">
        <v>0.81777504784209443</v>
      </c>
      <c r="K70" s="6" t="s">
        <v>73</v>
      </c>
      <c r="L70" s="6">
        <v>0.59085250308347614</v>
      </c>
      <c r="M70" s="6">
        <v>0.63511581163597763</v>
      </c>
      <c r="N70" s="6">
        <v>0.58027078973584534</v>
      </c>
      <c r="O70" s="6">
        <v>0.81128524028545235</v>
      </c>
      <c r="S70" s="6">
        <v>0.63012464703736515</v>
      </c>
      <c r="U70" s="6" t="s">
        <v>73</v>
      </c>
      <c r="V70" s="6">
        <v>0.87881121352267422</v>
      </c>
      <c r="W70" s="6">
        <v>0.91879135786371369</v>
      </c>
      <c r="X70" s="6">
        <v>0.61545551691210898</v>
      </c>
      <c r="Y70" s="6">
        <v>0.93199743414787262</v>
      </c>
      <c r="AC70" s="6">
        <v>0.8289462513320206</v>
      </c>
      <c r="AE70" s="6" t="s">
        <v>73</v>
      </c>
      <c r="AF70" s="6">
        <v>0.82898514492226583</v>
      </c>
      <c r="AG70" s="6">
        <v>0.62845561351846513</v>
      </c>
      <c r="AH70" s="6">
        <v>0.79092792558026215</v>
      </c>
      <c r="AI70" s="6">
        <v>0.82122441518248745</v>
      </c>
      <c r="AM70" s="6">
        <v>0.77820082434503801</v>
      </c>
    </row>
    <row r="73" spans="1:39" x14ac:dyDescent="0.25">
      <c r="A73" s="143" t="s">
        <v>236</v>
      </c>
      <c r="B73" s="143"/>
      <c r="C73" s="143"/>
      <c r="D73" s="143"/>
      <c r="E73" s="143"/>
      <c r="F73" s="143"/>
      <c r="G73" s="143"/>
      <c r="H73" s="143"/>
      <c r="I73" s="143"/>
      <c r="J73" s="143"/>
      <c r="K73" s="143"/>
      <c r="L73" s="143"/>
      <c r="M73" s="143"/>
      <c r="N73" s="143"/>
      <c r="O73" s="143"/>
      <c r="P73" s="143"/>
      <c r="Q73" s="143"/>
      <c r="R73" s="143"/>
      <c r="S73" s="143"/>
      <c r="U73" s="143" t="s">
        <v>244</v>
      </c>
      <c r="V73" s="143"/>
      <c r="W73" s="143"/>
      <c r="X73" s="143"/>
      <c r="Y73" s="143"/>
      <c r="Z73" s="143"/>
      <c r="AA73" s="143"/>
      <c r="AB73" s="143"/>
      <c r="AC73" s="143"/>
      <c r="AD73" s="143"/>
      <c r="AE73" s="143"/>
      <c r="AF73" s="143"/>
      <c r="AG73" s="143"/>
      <c r="AH73" s="143"/>
      <c r="AI73" s="143"/>
      <c r="AJ73" s="143"/>
      <c r="AK73" s="143"/>
      <c r="AL73" s="143"/>
      <c r="AM73" s="143"/>
    </row>
    <row r="74" spans="1:39" x14ac:dyDescent="0.25">
      <c r="A74" s="127" t="s">
        <v>225</v>
      </c>
      <c r="B74" s="6" t="s">
        <v>226</v>
      </c>
      <c r="C74" s="6" t="s">
        <v>35</v>
      </c>
      <c r="D74" s="6" t="s">
        <v>36</v>
      </c>
      <c r="E74" s="6" t="s">
        <v>37</v>
      </c>
      <c r="F74" s="6" t="s">
        <v>52</v>
      </c>
      <c r="G74" s="6" t="s">
        <v>53</v>
      </c>
      <c r="H74" s="6" t="s">
        <v>54</v>
      </c>
      <c r="I74" s="6">
        <v>0.76339756562392003</v>
      </c>
      <c r="K74" s="127" t="s">
        <v>13</v>
      </c>
      <c r="L74" s="6" t="s">
        <v>226</v>
      </c>
      <c r="M74" s="6" t="s">
        <v>35</v>
      </c>
      <c r="N74" s="6" t="s">
        <v>36</v>
      </c>
      <c r="O74" s="6" t="s">
        <v>37</v>
      </c>
      <c r="P74" s="6" t="s">
        <v>52</v>
      </c>
      <c r="Q74" s="6" t="s">
        <v>53</v>
      </c>
      <c r="R74" s="6" t="s">
        <v>54</v>
      </c>
      <c r="S74" s="6">
        <v>0.76339756562392003</v>
      </c>
      <c r="U74" s="6" t="s">
        <v>225</v>
      </c>
      <c r="V74" s="6" t="s">
        <v>226</v>
      </c>
      <c r="W74" s="6" t="s">
        <v>35</v>
      </c>
      <c r="X74" s="6" t="s">
        <v>36</v>
      </c>
      <c r="Y74" s="6" t="s">
        <v>37</v>
      </c>
      <c r="Z74" s="6" t="s">
        <v>52</v>
      </c>
      <c r="AA74" s="6" t="s">
        <v>53</v>
      </c>
      <c r="AB74" s="6" t="s">
        <v>54</v>
      </c>
      <c r="AC74" s="6">
        <v>0.84936963094329698</v>
      </c>
      <c r="AE74" s="6" t="s">
        <v>13</v>
      </c>
      <c r="AF74" s="6" t="s">
        <v>226</v>
      </c>
      <c r="AG74" s="6" t="s">
        <v>35</v>
      </c>
      <c r="AH74" s="6" t="s">
        <v>36</v>
      </c>
      <c r="AI74" s="6" t="s">
        <v>37</v>
      </c>
      <c r="AJ74" s="6" t="s">
        <v>52</v>
      </c>
      <c r="AK74" s="6" t="s">
        <v>53</v>
      </c>
      <c r="AL74" s="6" t="s">
        <v>54</v>
      </c>
      <c r="AM74" s="6">
        <v>0.84936963094329698</v>
      </c>
    </row>
    <row r="75" spans="1:39" x14ac:dyDescent="0.25">
      <c r="A75" s="6" t="s">
        <v>227</v>
      </c>
      <c r="B75" s="127">
        <v>0.56099422093808815</v>
      </c>
      <c r="C75" s="127">
        <v>0.47846496206871547</v>
      </c>
      <c r="D75" s="6">
        <v>0.96769137417305673</v>
      </c>
      <c r="E75" s="6">
        <v>0.8713603736166301</v>
      </c>
      <c r="I75" s="6">
        <v>0.69271758037473719</v>
      </c>
      <c r="K75" s="6" t="s">
        <v>227</v>
      </c>
      <c r="L75" s="127">
        <v>0.56099422093808815</v>
      </c>
      <c r="M75" s="127">
        <v>0.47846496206871547</v>
      </c>
      <c r="N75" s="6">
        <v>0.96769137417305673</v>
      </c>
      <c r="O75" s="6">
        <v>0.8713603736166301</v>
      </c>
      <c r="S75" s="6">
        <v>0.69271758037473719</v>
      </c>
      <c r="U75" s="6" t="s">
        <v>227</v>
      </c>
      <c r="V75" s="6">
        <v>0.76687477290050365</v>
      </c>
      <c r="W75" s="6">
        <v>0.71214793843185886</v>
      </c>
      <c r="X75" s="6">
        <v>0.9855533805676806</v>
      </c>
      <c r="Y75" s="6">
        <v>0.84531359818279728</v>
      </c>
      <c r="AC75" s="6">
        <v>0.82236488171591304</v>
      </c>
      <c r="AE75" s="6" t="s">
        <v>227</v>
      </c>
      <c r="AF75" s="6">
        <v>0.76687477290050365</v>
      </c>
      <c r="AG75" s="6">
        <v>0.71214793843185886</v>
      </c>
      <c r="AH75" s="6">
        <v>0.9855533805676806</v>
      </c>
      <c r="AI75" s="6">
        <v>0.84531359818279728</v>
      </c>
      <c r="AM75" s="6">
        <v>0.82236488171591304</v>
      </c>
    </row>
    <row r="76" spans="1:39" x14ac:dyDescent="0.25">
      <c r="A76" s="6" t="s">
        <v>39</v>
      </c>
      <c r="B76" s="6">
        <v>0.90629267613624664</v>
      </c>
      <c r="C76" s="6">
        <v>0.99213416326650261</v>
      </c>
      <c r="D76" s="6">
        <v>0.74457910602091681</v>
      </c>
      <c r="E76" s="6">
        <v>0.699378401038385</v>
      </c>
      <c r="I76" s="6">
        <v>0.85199543976878611</v>
      </c>
      <c r="K76" s="6" t="s">
        <v>39</v>
      </c>
      <c r="L76" s="6">
        <v>0.90629267613624664</v>
      </c>
      <c r="M76" s="6">
        <v>0.99213416326650261</v>
      </c>
      <c r="N76" s="6">
        <v>0.74457910602091681</v>
      </c>
      <c r="O76" s="6">
        <v>0.699378401038385</v>
      </c>
      <c r="S76" s="6">
        <v>0.85199543976878611</v>
      </c>
      <c r="U76" s="6" t="s">
        <v>39</v>
      </c>
      <c r="V76" s="6">
        <v>0.91209849967194256</v>
      </c>
      <c r="W76" s="6">
        <v>0.9939567050494269</v>
      </c>
      <c r="X76" s="6">
        <v>0.75128837512477831</v>
      </c>
      <c r="Y76" s="6">
        <v>0.72616729997253338</v>
      </c>
      <c r="AC76" s="6">
        <v>0.86037792965573701</v>
      </c>
      <c r="AE76" s="6" t="s">
        <v>39</v>
      </c>
      <c r="AF76" s="6">
        <v>0.91209849967194256</v>
      </c>
      <c r="AG76" s="6">
        <v>0.9939567050494269</v>
      </c>
      <c r="AH76" s="6">
        <v>0.75128837512477831</v>
      </c>
      <c r="AI76" s="6">
        <v>0.72616729997253338</v>
      </c>
      <c r="AM76" s="6">
        <v>0.86037792965573701</v>
      </c>
    </row>
    <row r="77" spans="1:39" x14ac:dyDescent="0.25">
      <c r="A77" s="6" t="s">
        <v>40</v>
      </c>
      <c r="B77" s="6">
        <v>0.9480214245909977</v>
      </c>
      <c r="C77" s="6">
        <v>0.60978647047544654</v>
      </c>
      <c r="D77" s="6">
        <v>0.89466530442437742</v>
      </c>
      <c r="E77" s="6">
        <v>0.7022445953436145</v>
      </c>
      <c r="I77" s="6">
        <v>0.83016887933912498</v>
      </c>
      <c r="K77" s="6" t="s">
        <v>40</v>
      </c>
      <c r="L77" s="6">
        <v>0.9480214245909977</v>
      </c>
      <c r="M77" s="6">
        <v>0.60978647047544654</v>
      </c>
      <c r="N77" s="6">
        <v>0.89466530442437742</v>
      </c>
      <c r="O77" s="6">
        <v>0.7022445953436145</v>
      </c>
      <c r="S77" s="6">
        <v>0.83016887933912498</v>
      </c>
      <c r="U77" s="6" t="s">
        <v>40</v>
      </c>
      <c r="V77" s="6">
        <v>0.9593173427856525</v>
      </c>
      <c r="W77" s="6">
        <v>0.63429200567338073</v>
      </c>
      <c r="X77" s="6">
        <v>0.91530589066591117</v>
      </c>
      <c r="Y77" s="6">
        <v>0.67208923314996161</v>
      </c>
      <c r="AC77" s="6">
        <v>0.84022519588790923</v>
      </c>
      <c r="AE77" s="6" t="s">
        <v>40</v>
      </c>
      <c r="AF77" s="6">
        <v>0.9593173427856525</v>
      </c>
      <c r="AG77" s="6">
        <v>0.63429200567338073</v>
      </c>
      <c r="AH77" s="6">
        <v>0.91530589066591117</v>
      </c>
      <c r="AI77" s="6">
        <v>0.67208923314996161</v>
      </c>
      <c r="AM77" s="6">
        <v>0.84022519588790923</v>
      </c>
    </row>
    <row r="78" spans="1:39" x14ac:dyDescent="0.25">
      <c r="A78" s="6" t="s">
        <v>72</v>
      </c>
      <c r="B78" s="6">
        <v>0.74646618595665815</v>
      </c>
      <c r="C78" s="6">
        <v>0.73318725431203535</v>
      </c>
      <c r="D78" s="6">
        <v>0.80630596093571971</v>
      </c>
      <c r="E78" s="6">
        <v>0.82246689664671768</v>
      </c>
      <c r="I78" s="6">
        <v>0.77017044997600803</v>
      </c>
      <c r="K78" s="6" t="s">
        <v>72</v>
      </c>
      <c r="L78" s="6">
        <v>0.74646618595665815</v>
      </c>
      <c r="M78" s="6">
        <v>0.73318725431203535</v>
      </c>
      <c r="N78" s="6">
        <v>0.80630596093571971</v>
      </c>
      <c r="O78" s="6">
        <v>0.82246689664671768</v>
      </c>
      <c r="S78" s="6">
        <v>0.77017044997600803</v>
      </c>
      <c r="U78" s="6" t="s">
        <v>72</v>
      </c>
      <c r="V78" s="6">
        <v>0.89002920401543795</v>
      </c>
      <c r="W78" s="6">
        <v>0.85130312964139487</v>
      </c>
      <c r="X78" s="6">
        <v>0.83634288361388709</v>
      </c>
      <c r="Y78" s="6">
        <v>0.78861183053504424</v>
      </c>
      <c r="AC78" s="6">
        <v>0.85364980301818261</v>
      </c>
      <c r="AE78" s="6" t="s">
        <v>72</v>
      </c>
      <c r="AF78" s="6">
        <v>0.89002920401543795</v>
      </c>
      <c r="AG78" s="6">
        <v>0.85130312964139487</v>
      </c>
      <c r="AH78" s="6">
        <v>0.83634288361388709</v>
      </c>
      <c r="AI78" s="6">
        <v>0.78861183053504424</v>
      </c>
      <c r="AM78" s="6">
        <v>0.85364980301818261</v>
      </c>
    </row>
    <row r="79" spans="1:39" x14ac:dyDescent="0.25">
      <c r="A79" s="6" t="s">
        <v>73</v>
      </c>
      <c r="B79" s="127">
        <v>0.34342350362833329</v>
      </c>
      <c r="C79" s="6">
        <v>0.88767551271717382</v>
      </c>
      <c r="D79" s="6">
        <v>0.94033871924327128</v>
      </c>
      <c r="E79" s="6">
        <v>0.81297529903571764</v>
      </c>
      <c r="I79" s="6">
        <v>0.67193547866094361</v>
      </c>
      <c r="K79" s="6" t="s">
        <v>73</v>
      </c>
      <c r="L79" s="127">
        <v>0.34342350362833329</v>
      </c>
      <c r="M79" s="6">
        <v>0.88767551271717382</v>
      </c>
      <c r="N79" s="6">
        <v>0.94033871924327128</v>
      </c>
      <c r="O79" s="6">
        <v>0.81297529903571764</v>
      </c>
      <c r="S79" s="6">
        <v>0.67193547866094361</v>
      </c>
      <c r="U79" s="6" t="s">
        <v>73</v>
      </c>
      <c r="V79" s="6">
        <v>0.86288077154588838</v>
      </c>
      <c r="W79" s="6">
        <v>0.87509640684589829</v>
      </c>
      <c r="X79" s="6">
        <v>0.91142370929629068</v>
      </c>
      <c r="Y79" s="6">
        <v>0.81468551418090041</v>
      </c>
      <c r="AC79" s="6">
        <v>0.8702303444387427</v>
      </c>
      <c r="AE79" s="6" t="s">
        <v>73</v>
      </c>
      <c r="AF79" s="6">
        <v>0.86288077154588838</v>
      </c>
      <c r="AG79" s="6">
        <v>0.87509640684589829</v>
      </c>
      <c r="AH79" s="6">
        <v>0.91142370929629068</v>
      </c>
      <c r="AI79" s="6">
        <v>0.81468551418090041</v>
      </c>
      <c r="AM79" s="6">
        <v>0.8702303444387427</v>
      </c>
    </row>
    <row r="81" spans="1:39" x14ac:dyDescent="0.25">
      <c r="A81" s="6" t="s">
        <v>4</v>
      </c>
      <c r="B81" s="6" t="s">
        <v>226</v>
      </c>
      <c r="C81" s="6" t="s">
        <v>35</v>
      </c>
      <c r="D81" s="6" t="s">
        <v>36</v>
      </c>
      <c r="E81" s="6" t="s">
        <v>37</v>
      </c>
      <c r="F81" s="6" t="s">
        <v>52</v>
      </c>
      <c r="G81" s="6" t="s">
        <v>53</v>
      </c>
      <c r="H81" s="6" t="s">
        <v>54</v>
      </c>
      <c r="I81" s="6">
        <v>0.81547669011509927</v>
      </c>
      <c r="K81" s="6" t="s">
        <v>14</v>
      </c>
      <c r="L81" s="6" t="s">
        <v>226</v>
      </c>
      <c r="M81" s="6" t="s">
        <v>35</v>
      </c>
      <c r="N81" s="6" t="s">
        <v>36</v>
      </c>
      <c r="O81" s="6" t="s">
        <v>37</v>
      </c>
      <c r="P81" s="6" t="s">
        <v>52</v>
      </c>
      <c r="Q81" s="6" t="s">
        <v>53</v>
      </c>
      <c r="R81" s="6" t="s">
        <v>54</v>
      </c>
      <c r="S81" s="6">
        <v>0.79245037727781775</v>
      </c>
      <c r="U81" s="6" t="s">
        <v>4</v>
      </c>
      <c r="V81" s="6" t="s">
        <v>226</v>
      </c>
      <c r="W81" s="6" t="s">
        <v>35</v>
      </c>
      <c r="X81" s="6" t="s">
        <v>36</v>
      </c>
      <c r="Y81" s="6" t="s">
        <v>37</v>
      </c>
      <c r="Z81" s="6" t="s">
        <v>52</v>
      </c>
      <c r="AA81" s="6" t="s">
        <v>53</v>
      </c>
      <c r="AB81" s="6" t="s">
        <v>54</v>
      </c>
      <c r="AC81" s="6">
        <v>0.84392336495187803</v>
      </c>
      <c r="AE81" s="6" t="s">
        <v>14</v>
      </c>
      <c r="AF81" s="6" t="s">
        <v>226</v>
      </c>
      <c r="AG81" s="6" t="s">
        <v>35</v>
      </c>
      <c r="AH81" s="6" t="s">
        <v>36</v>
      </c>
      <c r="AI81" s="6" t="s">
        <v>37</v>
      </c>
      <c r="AJ81" s="6" t="s">
        <v>52</v>
      </c>
      <c r="AK81" s="6" t="s">
        <v>53</v>
      </c>
      <c r="AL81" s="6" t="s">
        <v>54</v>
      </c>
      <c r="AM81" s="6">
        <v>0.8577946006325714</v>
      </c>
    </row>
    <row r="82" spans="1:39" x14ac:dyDescent="0.25">
      <c r="A82" s="6" t="s">
        <v>227</v>
      </c>
      <c r="B82" s="6">
        <v>0.63668527214225512</v>
      </c>
      <c r="C82" s="6">
        <v>0.93820170459795116</v>
      </c>
      <c r="D82" s="6">
        <v>0.66053047515730334</v>
      </c>
      <c r="E82" s="6">
        <v>0.9963603736166301</v>
      </c>
      <c r="I82" s="6">
        <v>0.75690112460831271</v>
      </c>
      <c r="K82" s="6" t="s">
        <v>227</v>
      </c>
      <c r="L82" s="6">
        <v>0.62534617177024798</v>
      </c>
      <c r="M82" s="6">
        <v>0.60346496206871547</v>
      </c>
      <c r="N82" s="6">
        <v>0.99075826457484062</v>
      </c>
      <c r="O82" s="6">
        <v>0.8713603736166301</v>
      </c>
      <c r="S82" s="6">
        <v>0.74922508330804694</v>
      </c>
      <c r="U82" s="6" t="s">
        <v>227</v>
      </c>
      <c r="V82" s="6">
        <v>0.83196497363966793</v>
      </c>
      <c r="W82" s="6">
        <v>0.99618539490147451</v>
      </c>
      <c r="X82" s="6">
        <v>0.76605754409749949</v>
      </c>
      <c r="Y82" s="6">
        <v>0.97031359818279728</v>
      </c>
      <c r="AC82" s="6">
        <v>0.86908449418795652</v>
      </c>
      <c r="AE82" s="6" t="s">
        <v>227</v>
      </c>
      <c r="AF82" s="6">
        <v>0.73518746913819266</v>
      </c>
      <c r="AG82" s="6">
        <v>0.77464793843185886</v>
      </c>
      <c r="AH82" s="6">
        <v>0.99137972903053551</v>
      </c>
      <c r="AI82" s="6">
        <v>0.84531359818279728</v>
      </c>
      <c r="AM82" s="6">
        <v>0.82364654732670228</v>
      </c>
    </row>
    <row r="83" spans="1:39" x14ac:dyDescent="0.25">
      <c r="A83" s="6" t="s">
        <v>39</v>
      </c>
      <c r="B83" s="6">
        <v>0.90629267613624664</v>
      </c>
      <c r="C83" s="6">
        <v>0.6402010536682865</v>
      </c>
      <c r="D83" s="6">
        <v>0.97374577268758344</v>
      </c>
      <c r="E83" s="6">
        <v>0.699378401038385</v>
      </c>
      <c r="I83" s="6">
        <v>0.83890048451580956</v>
      </c>
      <c r="K83" s="6" t="s">
        <v>39</v>
      </c>
      <c r="L83" s="6">
        <v>0.87553712750958523</v>
      </c>
      <c r="M83" s="6">
        <v>0.89162874997754549</v>
      </c>
      <c r="N83" s="6">
        <v>0.91018845558621875</v>
      </c>
      <c r="O83" s="6">
        <v>0.699378401038385</v>
      </c>
      <c r="S83" s="6">
        <v>0.86099447505165561</v>
      </c>
      <c r="U83" s="6" t="s">
        <v>39</v>
      </c>
      <c r="V83" s="6">
        <v>0.91209849967194256</v>
      </c>
      <c r="W83" s="6">
        <v>0.65411018535235699</v>
      </c>
      <c r="X83" s="6">
        <v>0.98045504179144494</v>
      </c>
      <c r="Y83" s="6">
        <v>0.72616729997253338</v>
      </c>
      <c r="AC83" s="6">
        <v>0.84970029238298972</v>
      </c>
      <c r="AE83" s="6" t="s">
        <v>39</v>
      </c>
      <c r="AF83" s="6">
        <v>0.86973130397388942</v>
      </c>
      <c r="AG83" s="6">
        <v>0.877719618293475</v>
      </c>
      <c r="AH83" s="6">
        <v>0.90347918648235725</v>
      </c>
      <c r="AI83" s="6">
        <v>0.72616729997253338</v>
      </c>
      <c r="AM83" s="6">
        <v>0.85823133686472008</v>
      </c>
    </row>
    <row r="84" spans="1:39" x14ac:dyDescent="0.25">
      <c r="A84" s="6" t="s">
        <v>40</v>
      </c>
      <c r="B84" s="6">
        <v>0.8019785754090023</v>
      </c>
      <c r="C84" s="6">
        <v>0.65583459376413722</v>
      </c>
      <c r="D84" s="6">
        <v>0.76966530442437742</v>
      </c>
      <c r="E84" s="6">
        <v>0.83280705763257745</v>
      </c>
      <c r="I84" s="6">
        <v>0.76929573366740933</v>
      </c>
      <c r="K84" s="6" t="s">
        <v>40</v>
      </c>
      <c r="L84" s="6">
        <v>0.5519785754090023</v>
      </c>
      <c r="M84" s="6">
        <v>0.57655392223288959</v>
      </c>
      <c r="N84" s="6">
        <v>0.89466530442437742</v>
      </c>
      <c r="O84" s="6">
        <v>0.92597725398674557</v>
      </c>
      <c r="S84" s="6">
        <v>0.69866512881428511</v>
      </c>
      <c r="U84" s="6" t="s">
        <v>40</v>
      </c>
      <c r="V84" s="6">
        <v>0.7906826572143475</v>
      </c>
      <c r="W84" s="6">
        <v>0.78450679562873804</v>
      </c>
      <c r="X84" s="6">
        <v>0.79030589066591117</v>
      </c>
      <c r="Y84" s="6">
        <v>0.86296241982623045</v>
      </c>
      <c r="AC84" s="6">
        <v>0.80019525765189903</v>
      </c>
      <c r="AE84" s="6" t="s">
        <v>40</v>
      </c>
      <c r="AF84" s="6">
        <v>0.7281826572143475</v>
      </c>
      <c r="AG84" s="6">
        <v>0.72640401716888348</v>
      </c>
      <c r="AH84" s="6">
        <v>0.91530589066591117</v>
      </c>
      <c r="AI84" s="6">
        <v>0.95613261618039846</v>
      </c>
      <c r="AM84" s="6">
        <v>0.80880023141305324</v>
      </c>
    </row>
    <row r="85" spans="1:39" x14ac:dyDescent="0.25">
      <c r="A85" s="6" t="s">
        <v>72</v>
      </c>
      <c r="B85" s="6">
        <v>0.99799275012965394</v>
      </c>
      <c r="C85" s="6">
        <v>0.56939022515225268</v>
      </c>
      <c r="D85" s="6">
        <v>0.92286070573094692</v>
      </c>
      <c r="E85" s="6">
        <v>0.94746689664671768</v>
      </c>
      <c r="I85" s="6">
        <v>0.88591035601205648</v>
      </c>
      <c r="K85" s="6" t="s">
        <v>72</v>
      </c>
      <c r="L85" s="6">
        <v>0.62299275012965394</v>
      </c>
      <c r="M85" s="6">
        <v>0.73318725431203535</v>
      </c>
      <c r="N85" s="6">
        <v>0.97297262760238645</v>
      </c>
      <c r="O85" s="6">
        <v>0.92753310335328232</v>
      </c>
      <c r="S85" s="6">
        <v>0.77820767331785756</v>
      </c>
      <c r="U85" s="6" t="s">
        <v>72</v>
      </c>
      <c r="V85" s="6">
        <v>0.97178359736105147</v>
      </c>
      <c r="W85" s="6">
        <v>0.56751143657884517</v>
      </c>
      <c r="X85" s="6">
        <v>0.89282378305277954</v>
      </c>
      <c r="Y85" s="6">
        <v>0.91361183053504424</v>
      </c>
      <c r="AC85" s="6">
        <v>0.86246344660364116</v>
      </c>
      <c r="AE85" s="6" t="s">
        <v>72</v>
      </c>
      <c r="AF85" s="6">
        <v>0.8642328931569927</v>
      </c>
      <c r="AG85" s="6">
        <v>0.83322038747838101</v>
      </c>
      <c r="AH85" s="6">
        <v>0.99699044971944617</v>
      </c>
      <c r="AI85" s="6">
        <v>0.96138816946495576</v>
      </c>
      <c r="AM85" s="6">
        <v>0.90579307260807818</v>
      </c>
    </row>
    <row r="86" spans="1:39" x14ac:dyDescent="0.25">
      <c r="A86" s="6" t="s">
        <v>73</v>
      </c>
      <c r="B86" s="6">
        <v>0.95915397583595474</v>
      </c>
      <c r="C86" s="6">
        <v>0.88767551271717382</v>
      </c>
      <c r="D86" s="6">
        <v>0.55966128075672872</v>
      </c>
      <c r="E86" s="6">
        <v>0.83509159136606625</v>
      </c>
      <c r="I86" s="6">
        <v>0.82637575177190881</v>
      </c>
      <c r="K86" s="6" t="s">
        <v>73</v>
      </c>
      <c r="L86" s="6">
        <v>0.95915397583595474</v>
      </c>
      <c r="M86" s="6">
        <v>0.89415429092865817</v>
      </c>
      <c r="N86" s="6">
        <v>0.68788313008708879</v>
      </c>
      <c r="O86" s="6">
        <v>0.93797529903571764</v>
      </c>
      <c r="S86" s="6">
        <v>0.87515952589724333</v>
      </c>
      <c r="U86" s="6" t="s">
        <v>73</v>
      </c>
      <c r="V86" s="6">
        <v>0.9775069336366603</v>
      </c>
      <c r="W86" s="6">
        <v>0.87509640684589829</v>
      </c>
      <c r="X86" s="6">
        <v>0.58857629070370932</v>
      </c>
      <c r="Y86" s="6">
        <v>0.83338137622088349</v>
      </c>
      <c r="AC86" s="6">
        <v>0.83817333393290361</v>
      </c>
      <c r="AE86" s="6" t="s">
        <v>73</v>
      </c>
      <c r="AF86" s="6">
        <v>0.9775069336366603</v>
      </c>
      <c r="AG86" s="6">
        <v>0.90673339679993359</v>
      </c>
      <c r="AH86" s="6">
        <v>0.71679814003406939</v>
      </c>
      <c r="AI86" s="6">
        <v>0.93968551418090041</v>
      </c>
      <c r="AM86" s="6">
        <v>0.89250181495030334</v>
      </c>
    </row>
    <row r="88" spans="1:39" x14ac:dyDescent="0.25">
      <c r="A88" s="6" t="s">
        <v>5</v>
      </c>
      <c r="B88" s="6" t="s">
        <v>226</v>
      </c>
      <c r="C88" s="6" t="s">
        <v>35</v>
      </c>
      <c r="D88" s="6" t="s">
        <v>36</v>
      </c>
      <c r="E88" s="6" t="s">
        <v>37</v>
      </c>
      <c r="F88" s="6" t="s">
        <v>52</v>
      </c>
      <c r="G88" s="6" t="s">
        <v>53</v>
      </c>
      <c r="H88" s="6" t="s">
        <v>54</v>
      </c>
      <c r="I88" s="6">
        <v>0.82155842242232446</v>
      </c>
      <c r="K88" s="6" t="s">
        <v>15</v>
      </c>
      <c r="L88" s="6" t="s">
        <v>226</v>
      </c>
      <c r="M88" s="6" t="s">
        <v>35</v>
      </c>
      <c r="N88" s="6" t="s">
        <v>36</v>
      </c>
      <c r="O88" s="6" t="s">
        <v>37</v>
      </c>
      <c r="P88" s="6" t="s">
        <v>52</v>
      </c>
      <c r="Q88" s="6" t="s">
        <v>53</v>
      </c>
      <c r="R88" s="6" t="s">
        <v>54</v>
      </c>
      <c r="S88" s="6">
        <v>0.79330931448400865</v>
      </c>
      <c r="U88" s="127" t="s">
        <v>5</v>
      </c>
      <c r="V88" s="6" t="s">
        <v>226</v>
      </c>
      <c r="W88" s="6" t="s">
        <v>35</v>
      </c>
      <c r="X88" s="6" t="s">
        <v>36</v>
      </c>
      <c r="Y88" s="6" t="s">
        <v>37</v>
      </c>
      <c r="Z88" s="6" t="s">
        <v>52</v>
      </c>
      <c r="AA88" s="6" t="s">
        <v>53</v>
      </c>
      <c r="AB88" s="6" t="s">
        <v>54</v>
      </c>
      <c r="AC88" s="6">
        <v>0.8316783091812987</v>
      </c>
      <c r="AE88" s="6" t="s">
        <v>15</v>
      </c>
      <c r="AF88" s="6" t="s">
        <v>226</v>
      </c>
      <c r="AG88" s="6" t="s">
        <v>35</v>
      </c>
      <c r="AH88" s="6" t="s">
        <v>36</v>
      </c>
      <c r="AI88" s="6" t="s">
        <v>37</v>
      </c>
      <c r="AJ88" s="6" t="s">
        <v>52</v>
      </c>
      <c r="AK88" s="6" t="s">
        <v>53</v>
      </c>
      <c r="AL88" s="6" t="s">
        <v>54</v>
      </c>
      <c r="AM88" s="6">
        <v>0.85036304898273429</v>
      </c>
    </row>
    <row r="89" spans="1:39" x14ac:dyDescent="0.25">
      <c r="A89" s="6" t="s">
        <v>227</v>
      </c>
      <c r="B89" s="6">
        <v>0.93805646297678458</v>
      </c>
      <c r="C89" s="6">
        <v>0.63822865784524385</v>
      </c>
      <c r="D89" s="6">
        <v>0.9885247075063901</v>
      </c>
      <c r="E89" s="6">
        <v>0.89947295971670327</v>
      </c>
      <c r="I89" s="6">
        <v>0.88492043759386552</v>
      </c>
      <c r="K89" s="6" t="s">
        <v>227</v>
      </c>
      <c r="L89" s="6">
        <v>0.84810811595297664</v>
      </c>
      <c r="M89" s="6">
        <v>0.60346496206871547</v>
      </c>
      <c r="N89" s="6">
        <v>0.7814366389795977</v>
      </c>
      <c r="O89" s="6">
        <v>0.54571600375055807</v>
      </c>
      <c r="S89" s="6">
        <v>0.73715279910241693</v>
      </c>
      <c r="U89" s="6" t="s">
        <v>227</v>
      </c>
      <c r="V89" s="6">
        <v>0.95540589391985187</v>
      </c>
      <c r="W89" s="6">
        <v>0.69621234814876698</v>
      </c>
      <c r="X89" s="6">
        <v>0.99361328609898603</v>
      </c>
      <c r="Y89" s="6">
        <v>0.92551973515053609</v>
      </c>
      <c r="AC89" s="6">
        <v>0.90863610899502101</v>
      </c>
      <c r="AE89" s="6" t="s">
        <v>227</v>
      </c>
      <c r="AF89" s="6">
        <v>0.86545754689604393</v>
      </c>
      <c r="AG89" s="6">
        <v>0.8966089190308183</v>
      </c>
      <c r="AH89" s="6">
        <v>0.84480979377451892</v>
      </c>
      <c r="AI89" s="6">
        <v>0.82820121005035596</v>
      </c>
      <c r="AM89" s="6">
        <v>0.86093743251576449</v>
      </c>
    </row>
    <row r="90" spans="1:39" x14ac:dyDescent="0.25">
      <c r="A90" s="6" t="s">
        <v>39</v>
      </c>
      <c r="B90" s="6">
        <v>0.97970379417625186</v>
      </c>
      <c r="C90" s="6">
        <v>0.99436772033495313</v>
      </c>
      <c r="D90" s="6">
        <v>0.97374577268758344</v>
      </c>
      <c r="E90" s="6">
        <v>0.94967678162530844</v>
      </c>
      <c r="I90" s="6">
        <v>0.97664302215318355</v>
      </c>
      <c r="K90" s="6" t="s">
        <v>39</v>
      </c>
      <c r="L90" s="6">
        <v>0.81320813729695574</v>
      </c>
      <c r="M90" s="6">
        <v>0.79854421113825447</v>
      </c>
      <c r="N90" s="6">
        <v>0.81916615878562415</v>
      </c>
      <c r="O90" s="6">
        <v>0.74258871309851604</v>
      </c>
      <c r="S90" s="6">
        <v>0.80117194380761669</v>
      </c>
      <c r="U90" s="6" t="s">
        <v>39</v>
      </c>
      <c r="V90" s="6">
        <v>0.97389797064055594</v>
      </c>
      <c r="W90" s="6">
        <v>0.99172314798097638</v>
      </c>
      <c r="X90" s="6">
        <v>0.98045504179144494</v>
      </c>
      <c r="Y90" s="6">
        <v>0.92288788269116007</v>
      </c>
      <c r="AC90" s="6">
        <v>0.97145076070395286</v>
      </c>
      <c r="AE90" s="6" t="s">
        <v>39</v>
      </c>
      <c r="AF90" s="6">
        <v>0.81901396083265166</v>
      </c>
      <c r="AG90" s="6">
        <v>0.83014622785448133</v>
      </c>
      <c r="AH90" s="6">
        <v>0.81245688968176266</v>
      </c>
      <c r="AI90" s="6">
        <v>0.79181479362865581</v>
      </c>
      <c r="AM90" s="6">
        <v>0.81552127136869601</v>
      </c>
    </row>
    <row r="91" spans="1:39" x14ac:dyDescent="0.25">
      <c r="A91" s="6" t="s">
        <v>40</v>
      </c>
      <c r="B91" s="6">
        <v>0.96885475792433107</v>
      </c>
      <c r="C91" s="6">
        <v>0.86366781724777808</v>
      </c>
      <c r="D91" s="6">
        <v>0.52969032570955055</v>
      </c>
      <c r="E91" s="6">
        <v>0.87077443717051084</v>
      </c>
      <c r="I91" s="6">
        <v>0.82331421362225232</v>
      </c>
      <c r="K91" s="6" t="s">
        <v>40</v>
      </c>
      <c r="L91" s="6">
        <v>0.76176668939753867</v>
      </c>
      <c r="M91" s="6">
        <v>0.70725942031608291</v>
      </c>
      <c r="N91" s="6">
        <v>0.77288715375473749</v>
      </c>
      <c r="O91" s="6">
        <v>0.69902274601325443</v>
      </c>
      <c r="S91" s="6">
        <v>0.74423376016290455</v>
      </c>
      <c r="U91" s="6" t="s">
        <v>40</v>
      </c>
      <c r="V91" s="6">
        <v>0.98015067611898588</v>
      </c>
      <c r="W91" s="6">
        <v>0.83916228204984389</v>
      </c>
      <c r="X91" s="127">
        <v>0.50904973946801679</v>
      </c>
      <c r="Y91" s="6">
        <v>0.90092979936416362</v>
      </c>
      <c r="AC91" s="6">
        <v>0.82229463162919192</v>
      </c>
      <c r="AE91" s="6" t="s">
        <v>40</v>
      </c>
      <c r="AF91" s="6">
        <v>0.81857375599249083</v>
      </c>
      <c r="AG91" s="6">
        <v>0.85635298970827867</v>
      </c>
      <c r="AH91" s="6">
        <v>0.85164628337424719</v>
      </c>
      <c r="AI91" s="6">
        <v>0.81403525599222581</v>
      </c>
      <c r="AM91" s="6">
        <v>0.83371695958104775</v>
      </c>
    </row>
    <row r="92" spans="1:39" x14ac:dyDescent="0.25">
      <c r="A92" s="6" t="s">
        <v>72</v>
      </c>
      <c r="B92" s="6">
        <v>0.50200724987034606</v>
      </c>
      <c r="C92" s="6">
        <v>0.67552524409206671</v>
      </c>
      <c r="D92" s="6">
        <v>0.94369403906428029</v>
      </c>
      <c r="E92" s="6">
        <v>0.98780264099196624</v>
      </c>
      <c r="I92" s="6">
        <v>0.72000185468141675</v>
      </c>
      <c r="K92" s="6" t="s">
        <v>72</v>
      </c>
      <c r="L92" s="6">
        <v>0.9027603117367895</v>
      </c>
      <c r="M92" s="6">
        <v>0.96359918578524306</v>
      </c>
      <c r="N92" s="6">
        <v>0.57191588839464036</v>
      </c>
      <c r="O92" s="6">
        <v>0.74003310335328232</v>
      </c>
      <c r="S92" s="6">
        <v>0.8078078994534168</v>
      </c>
      <c r="U92" s="6" t="s">
        <v>72</v>
      </c>
      <c r="V92" s="127">
        <v>0.52821640263894853</v>
      </c>
      <c r="W92" s="127">
        <v>0.67740403266547411</v>
      </c>
      <c r="X92" s="6">
        <v>0.91365711638611291</v>
      </c>
      <c r="Y92" s="6">
        <v>0.9539475748802928</v>
      </c>
      <c r="AC92" s="6">
        <v>0.71827378291724631</v>
      </c>
      <c r="AE92" s="6" t="s">
        <v>72</v>
      </c>
      <c r="AF92" s="6">
        <v>0.87655115896818714</v>
      </c>
      <c r="AG92" s="6">
        <v>0.96547797435865046</v>
      </c>
      <c r="AH92" s="6">
        <v>0.71735137438462626</v>
      </c>
      <c r="AI92" s="6">
        <v>0.93013816946495576</v>
      </c>
      <c r="AM92" s="6">
        <v>0.86257462747490499</v>
      </c>
    </row>
    <row r="93" spans="1:39" x14ac:dyDescent="0.25">
      <c r="A93" s="6" t="s">
        <v>73</v>
      </c>
      <c r="B93" s="6">
        <v>0.83969503974964266</v>
      </c>
      <c r="C93" s="6">
        <v>0.85798880660263055</v>
      </c>
      <c r="D93" s="6">
        <v>0.55966128075672872</v>
      </c>
      <c r="E93" s="6">
        <v>0.37014324434225832</v>
      </c>
      <c r="I93" s="6">
        <v>0.70291258406090418</v>
      </c>
      <c r="K93" s="6" t="s">
        <v>73</v>
      </c>
      <c r="L93" s="6">
        <v>0.95915397583595474</v>
      </c>
      <c r="M93" s="6">
        <v>0.74402515848817785</v>
      </c>
      <c r="N93" s="6">
        <v>0.88513590242703644</v>
      </c>
      <c r="O93" s="6">
        <v>0.81619714836607771</v>
      </c>
      <c r="S93" s="6">
        <v>0.8761801698936883</v>
      </c>
      <c r="U93" s="6" t="s">
        <v>73</v>
      </c>
      <c r="V93" s="6">
        <v>0.90303413027702761</v>
      </c>
      <c r="W93" s="6">
        <v>0.87056791247390608</v>
      </c>
      <c r="X93" s="127">
        <v>0.58857629070370932</v>
      </c>
      <c r="Y93" s="127">
        <v>0.36843302919707555</v>
      </c>
      <c r="AC93" s="6">
        <v>0.73773626166108097</v>
      </c>
      <c r="AE93" s="6" t="s">
        <v>73</v>
      </c>
      <c r="AF93" s="6">
        <v>0.9775069336366603</v>
      </c>
      <c r="AG93" s="6">
        <v>0.75660426435945349</v>
      </c>
      <c r="AH93" s="6">
        <v>0.85622089248005584</v>
      </c>
      <c r="AI93" s="6">
        <v>0.81790736351126048</v>
      </c>
      <c r="AM93" s="6">
        <v>0.8790649539732579</v>
      </c>
    </row>
    <row r="95" spans="1:39" x14ac:dyDescent="0.25">
      <c r="A95" s="6" t="s">
        <v>6</v>
      </c>
      <c r="B95" s="6" t="s">
        <v>226</v>
      </c>
      <c r="C95" s="6" t="s">
        <v>35</v>
      </c>
      <c r="D95" s="6" t="s">
        <v>36</v>
      </c>
      <c r="E95" s="6" t="s">
        <v>37</v>
      </c>
      <c r="F95" s="6" t="s">
        <v>52</v>
      </c>
      <c r="G95" s="6" t="s">
        <v>53</v>
      </c>
      <c r="H95" s="6" t="s">
        <v>54</v>
      </c>
      <c r="I95" s="6">
        <v>0.81240478816669826</v>
      </c>
      <c r="K95" s="127" t="s">
        <v>16</v>
      </c>
      <c r="L95" s="6" t="s">
        <v>226</v>
      </c>
      <c r="M95" s="6" t="s">
        <v>35</v>
      </c>
      <c r="N95" s="6" t="s">
        <v>36</v>
      </c>
      <c r="O95" s="6" t="s">
        <v>37</v>
      </c>
      <c r="P95" s="6" t="s">
        <v>52</v>
      </c>
      <c r="Q95" s="6" t="s">
        <v>53</v>
      </c>
      <c r="R95" s="6" t="s">
        <v>54</v>
      </c>
      <c r="S95" s="6">
        <v>0.77310726764360516</v>
      </c>
      <c r="U95" s="6" t="s">
        <v>6</v>
      </c>
      <c r="V95" s="6" t="s">
        <v>226</v>
      </c>
      <c r="W95" s="6" t="s">
        <v>35</v>
      </c>
      <c r="X95" s="6" t="s">
        <v>36</v>
      </c>
      <c r="Y95" s="6" t="s">
        <v>37</v>
      </c>
      <c r="Z95" s="6" t="s">
        <v>52</v>
      </c>
      <c r="AA95" s="6" t="s">
        <v>53</v>
      </c>
      <c r="AB95" s="6" t="s">
        <v>54</v>
      </c>
      <c r="AC95" s="6">
        <v>0.8626848750518008</v>
      </c>
      <c r="AE95" s="127" t="s">
        <v>16</v>
      </c>
      <c r="AF95" s="6" t="s">
        <v>226</v>
      </c>
      <c r="AG95" s="6" t="s">
        <v>35</v>
      </c>
      <c r="AH95" s="6" t="s">
        <v>36</v>
      </c>
      <c r="AI95" s="6" t="s">
        <v>37</v>
      </c>
      <c r="AJ95" s="6" t="s">
        <v>52</v>
      </c>
      <c r="AK95" s="6" t="s">
        <v>53</v>
      </c>
      <c r="AL95" s="6" t="s">
        <v>54</v>
      </c>
      <c r="AM95" s="6">
        <v>0.83288777990570784</v>
      </c>
    </row>
    <row r="96" spans="1:39" x14ac:dyDescent="0.25">
      <c r="A96" s="6" t="s">
        <v>227</v>
      </c>
      <c r="B96" s="6">
        <v>0.80777237160772808</v>
      </c>
      <c r="C96" s="6">
        <v>0.69589066806521249</v>
      </c>
      <c r="D96" s="6">
        <v>0.8724589357801924</v>
      </c>
      <c r="E96" s="6">
        <v>0.6286396263833699</v>
      </c>
      <c r="I96" s="6">
        <v>0.77469776015868741</v>
      </c>
      <c r="K96" s="6" t="s">
        <v>227</v>
      </c>
      <c r="L96" s="6">
        <v>0.93805646297678458</v>
      </c>
      <c r="M96" s="127">
        <v>0.72292389815502756</v>
      </c>
      <c r="N96" s="127">
        <v>0.6760247075063901</v>
      </c>
      <c r="O96" s="127">
        <v>0.51397185761960329</v>
      </c>
      <c r="S96" s="6">
        <v>0.76590932034125747</v>
      </c>
      <c r="U96" s="6" t="s">
        <v>227</v>
      </c>
      <c r="V96" s="6">
        <v>0.82512180255079537</v>
      </c>
      <c r="W96" s="6">
        <v>0.87502987663510512</v>
      </c>
      <c r="X96" s="6">
        <v>0.89032094217481617</v>
      </c>
      <c r="Y96" s="6">
        <v>0.77968640181720272</v>
      </c>
      <c r="AC96" s="6">
        <v>0.84458789216362373</v>
      </c>
      <c r="AE96" s="6" t="s">
        <v>227</v>
      </c>
      <c r="AF96" s="6">
        <v>0.95540589391985187</v>
      </c>
      <c r="AG96" s="6">
        <v>0.73021073980834827</v>
      </c>
      <c r="AH96" s="6">
        <v>0.79210382803791513</v>
      </c>
      <c r="AI96" s="6">
        <v>0.85250841551910383</v>
      </c>
      <c r="AM96" s="6">
        <v>0.85410672486695471</v>
      </c>
    </row>
    <row r="97" spans="1:39" x14ac:dyDescent="0.25">
      <c r="A97" s="6" t="s">
        <v>39</v>
      </c>
      <c r="B97" s="6">
        <v>0.90423043409755044</v>
      </c>
      <c r="C97" s="6">
        <v>0.88956650793884906</v>
      </c>
      <c r="D97" s="6">
        <v>0.91018845558621875</v>
      </c>
      <c r="E97" s="6">
        <v>0.83361100989911074</v>
      </c>
      <c r="I97" s="6">
        <v>0.89219424060821129</v>
      </c>
      <c r="K97" s="6" t="s">
        <v>39</v>
      </c>
      <c r="L97" s="127">
        <v>0.70779620582374814</v>
      </c>
      <c r="M97" s="127">
        <v>0.69313227966504687</v>
      </c>
      <c r="N97" s="6">
        <v>0.71375422731241656</v>
      </c>
      <c r="O97" s="6">
        <v>0.73539389576220948</v>
      </c>
      <c r="S97" s="6">
        <v>0.71049257945494415</v>
      </c>
      <c r="U97" s="6" t="s">
        <v>39</v>
      </c>
      <c r="V97" s="6">
        <v>0.91003625763324625</v>
      </c>
      <c r="W97" s="6">
        <v>0.87565737625477857</v>
      </c>
      <c r="X97" s="6">
        <v>0.90347918648235725</v>
      </c>
      <c r="Y97" s="6">
        <v>0.80682211096496226</v>
      </c>
      <c r="AC97" s="6">
        <v>0.88603909156958793</v>
      </c>
      <c r="AE97" s="6" t="s">
        <v>39</v>
      </c>
      <c r="AF97" s="6">
        <v>0.8118191434963451</v>
      </c>
      <c r="AG97" s="127">
        <v>0.77744026211787753</v>
      </c>
      <c r="AH97" s="127">
        <v>0.80526207234545621</v>
      </c>
      <c r="AI97" s="6">
        <v>0.86782977309294396</v>
      </c>
      <c r="AM97" s="6">
        <v>0.8117056938724192</v>
      </c>
    </row>
    <row r="98" spans="1:39" x14ac:dyDescent="0.25">
      <c r="A98" s="6" t="s">
        <v>40</v>
      </c>
      <c r="B98" s="6">
        <v>0.85278898619813326</v>
      </c>
      <c r="C98" s="6">
        <v>0.84226064398735045</v>
      </c>
      <c r="D98" s="6">
        <v>0.49794617957859577</v>
      </c>
      <c r="E98" s="6">
        <v>0.82402274601325443</v>
      </c>
      <c r="I98" s="6">
        <v>0.75765768007336054</v>
      </c>
      <c r="K98" s="6" t="s">
        <v>40</v>
      </c>
      <c r="L98" s="6">
        <v>0.75457187206123222</v>
      </c>
      <c r="M98" s="6">
        <v>0.69833207290252952</v>
      </c>
      <c r="N98" s="6">
        <v>0.82501331584550941</v>
      </c>
      <c r="O98" s="6">
        <v>0.8426439206534122</v>
      </c>
      <c r="S98" s="6">
        <v>0.77414508046438801</v>
      </c>
      <c r="U98" s="6" t="s">
        <v>40</v>
      </c>
      <c r="V98" s="6">
        <v>0.86408490439278807</v>
      </c>
      <c r="W98" s="6">
        <v>0.86676617918528465</v>
      </c>
      <c r="X98" s="6">
        <v>0.77058318466890874</v>
      </c>
      <c r="Y98" s="6">
        <v>0.79386738381960154</v>
      </c>
      <c r="AC98" s="6">
        <v>0.83071310133433962</v>
      </c>
      <c r="AE98" s="6" t="s">
        <v>40</v>
      </c>
      <c r="AF98" s="6">
        <v>0.81497634732433755</v>
      </c>
      <c r="AG98" s="6">
        <v>0.89201814843748273</v>
      </c>
      <c r="AH98" s="6">
        <v>0.84565390208704316</v>
      </c>
      <c r="AI98" s="6">
        <v>0.87279928284706521</v>
      </c>
      <c r="AM98" s="6">
        <v>0.84672753656605226</v>
      </c>
    </row>
    <row r="99" spans="1:39" x14ac:dyDescent="0.25">
      <c r="A99" s="6" t="s">
        <v>72</v>
      </c>
      <c r="B99" s="6">
        <v>0.94278993331341909</v>
      </c>
      <c r="C99" s="6">
        <v>0.70709735190602907</v>
      </c>
      <c r="D99" s="6">
        <v>0.69369403906428029</v>
      </c>
      <c r="E99" s="6">
        <v>0.69746689664671768</v>
      </c>
      <c r="I99" s="6">
        <v>0.79657898796965121</v>
      </c>
      <c r="K99" s="6" t="s">
        <v>72</v>
      </c>
      <c r="L99" s="6">
        <v>0.90482255377548593</v>
      </c>
      <c r="M99" s="6">
        <v>0.96566142782393927</v>
      </c>
      <c r="N99" s="6">
        <v>0.71189745415433214</v>
      </c>
      <c r="O99" s="6">
        <v>0.60188873348721028</v>
      </c>
      <c r="S99" s="6">
        <v>0.82331898063664677</v>
      </c>
      <c r="U99" s="6" t="s">
        <v>72</v>
      </c>
      <c r="V99" s="6">
        <v>0.91658078054481673</v>
      </c>
      <c r="W99" s="6">
        <v>0.88484327661547568</v>
      </c>
      <c r="X99" s="6">
        <v>0.87664039378566694</v>
      </c>
      <c r="Y99" s="6">
        <v>0.75736183053504424</v>
      </c>
      <c r="AC99" s="6">
        <v>0.87636534056769522</v>
      </c>
      <c r="AE99" s="6" t="s">
        <v>72</v>
      </c>
      <c r="AF99" s="6">
        <v>0.87861340100688334</v>
      </c>
      <c r="AG99" s="6">
        <v>0.96754021639734678</v>
      </c>
      <c r="AH99" s="127">
        <v>0.74193437683249952</v>
      </c>
      <c r="AI99" s="127">
        <v>0.63574379959888372</v>
      </c>
      <c r="AM99" s="6">
        <v>0.82579856783018024</v>
      </c>
    </row>
    <row r="100" spans="1:39" x14ac:dyDescent="0.25">
      <c r="A100" s="6" t="s">
        <v>73</v>
      </c>
      <c r="B100" s="6">
        <v>0.71469503974964266</v>
      </c>
      <c r="C100" s="6">
        <v>0.90399115394949292</v>
      </c>
      <c r="D100" s="6">
        <v>0.93466128075672872</v>
      </c>
      <c r="E100" s="6">
        <v>0.93702470096428236</v>
      </c>
      <c r="I100" s="6">
        <v>0.84089527202358028</v>
      </c>
      <c r="K100" s="6" t="s">
        <v>73</v>
      </c>
      <c r="L100" s="6">
        <v>0.92460893740809325</v>
      </c>
      <c r="M100" s="6">
        <v>0.63559021501074797</v>
      </c>
      <c r="N100" s="6">
        <v>0.8041202168430408</v>
      </c>
      <c r="O100" s="6">
        <v>0.62452470096428236</v>
      </c>
      <c r="S100" s="6">
        <v>0.7916703773207896</v>
      </c>
      <c r="U100" s="6" t="s">
        <v>73</v>
      </c>
      <c r="V100" s="6">
        <v>0.77803413027702761</v>
      </c>
      <c r="W100" s="6">
        <v>0.91657025982076834</v>
      </c>
      <c r="X100" s="6">
        <v>0.96357629070370932</v>
      </c>
      <c r="Y100" s="6">
        <v>0.93531448581909959</v>
      </c>
      <c r="AC100" s="6">
        <v>0.87571894962375707</v>
      </c>
      <c r="AE100" s="6" t="s">
        <v>73</v>
      </c>
      <c r="AF100" s="6">
        <v>0.86126984688070829</v>
      </c>
      <c r="AG100" s="127">
        <v>0.78236979035139598</v>
      </c>
      <c r="AH100" s="6">
        <v>0.8330352267900214</v>
      </c>
      <c r="AI100" s="127">
        <v>0.77906448581909959</v>
      </c>
      <c r="AM100" s="6">
        <v>0.82610037639293277</v>
      </c>
    </row>
    <row r="102" spans="1:39" x14ac:dyDescent="0.25">
      <c r="A102" s="6" t="s">
        <v>7</v>
      </c>
      <c r="B102" s="6" t="s">
        <v>226</v>
      </c>
      <c r="C102" s="6" t="s">
        <v>35</v>
      </c>
      <c r="D102" s="6" t="s">
        <v>36</v>
      </c>
      <c r="E102" s="6" t="s">
        <v>37</v>
      </c>
      <c r="F102" s="6" t="s">
        <v>52</v>
      </c>
      <c r="G102" s="6" t="s">
        <v>53</v>
      </c>
      <c r="H102" s="6" t="s">
        <v>54</v>
      </c>
      <c r="I102" s="6">
        <v>0.82088492792429402</v>
      </c>
      <c r="K102" s="6" t="s">
        <v>17</v>
      </c>
      <c r="L102" s="6" t="s">
        <v>226</v>
      </c>
      <c r="M102" s="6" t="s">
        <v>35</v>
      </c>
      <c r="N102" s="6" t="s">
        <v>36</v>
      </c>
      <c r="O102" s="6" t="s">
        <v>37</v>
      </c>
      <c r="P102" s="6" t="s">
        <v>52</v>
      </c>
      <c r="Q102" s="6" t="s">
        <v>53</v>
      </c>
      <c r="R102" s="6" t="s">
        <v>54</v>
      </c>
      <c r="S102" s="6">
        <v>0.78700259101176717</v>
      </c>
      <c r="U102" s="6" t="s">
        <v>7</v>
      </c>
      <c r="V102" s="6" t="s">
        <v>226</v>
      </c>
      <c r="W102" s="6" t="s">
        <v>35</v>
      </c>
      <c r="X102" s="6" t="s">
        <v>36</v>
      </c>
      <c r="Y102" s="6" t="s">
        <v>37</v>
      </c>
      <c r="Z102" s="6" t="s">
        <v>52</v>
      </c>
      <c r="AA102" s="6" t="s">
        <v>53</v>
      </c>
      <c r="AB102" s="6" t="s">
        <v>54</v>
      </c>
      <c r="AC102" s="6">
        <v>0.83166363410582278</v>
      </c>
      <c r="AE102" s="6" t="s">
        <v>17</v>
      </c>
      <c r="AF102" s="6" t="s">
        <v>226</v>
      </c>
      <c r="AG102" s="6" t="s">
        <v>35</v>
      </c>
      <c r="AH102" s="6" t="s">
        <v>36</v>
      </c>
      <c r="AI102" s="6" t="s">
        <v>37</v>
      </c>
      <c r="AJ102" s="6" t="s">
        <v>52</v>
      </c>
      <c r="AK102" s="6" t="s">
        <v>53</v>
      </c>
      <c r="AL102" s="6" t="s">
        <v>54</v>
      </c>
      <c r="AM102" s="6">
        <v>0.82737728543336431</v>
      </c>
    </row>
    <row r="103" spans="1:39" x14ac:dyDescent="0.25">
      <c r="A103" s="6" t="s">
        <v>227</v>
      </c>
      <c r="B103" s="6">
        <v>0.70360570494106145</v>
      </c>
      <c r="C103" s="6">
        <v>0.7298683712646179</v>
      </c>
      <c r="D103" s="6">
        <v>0.90730862582694327</v>
      </c>
      <c r="E103" s="6">
        <v>0.89947295971670327</v>
      </c>
      <c r="I103" s="6">
        <v>0.78916405664358935</v>
      </c>
      <c r="K103" s="6" t="s">
        <v>227</v>
      </c>
      <c r="L103" s="6">
        <v>0.68392124830623113</v>
      </c>
      <c r="M103" s="6">
        <v>0.60668681139907554</v>
      </c>
      <c r="N103" s="6">
        <v>0.90730862582694327</v>
      </c>
      <c r="O103" s="6">
        <v>0.6213603736166301</v>
      </c>
      <c r="S103" s="6">
        <v>0.71493707410153784</v>
      </c>
      <c r="U103" s="6" t="s">
        <v>227</v>
      </c>
      <c r="V103" s="6">
        <v>0.72095513588412874</v>
      </c>
      <c r="W103" s="6">
        <v>0.78785206156814114</v>
      </c>
      <c r="X103" s="6">
        <v>0.8894466194323194</v>
      </c>
      <c r="Y103" s="6">
        <v>0.92551973515053609</v>
      </c>
      <c r="AC103" s="6">
        <v>0.80714208179794</v>
      </c>
      <c r="AE103" s="6" t="s">
        <v>227</v>
      </c>
      <c r="AF103" s="6">
        <v>0.85558296172165604</v>
      </c>
      <c r="AG103" s="6">
        <v>0.77625886309703895</v>
      </c>
      <c r="AH103" s="6">
        <v>0.8894466194323194</v>
      </c>
      <c r="AI103" s="6">
        <v>0.84531359818279728</v>
      </c>
      <c r="AM103" s="6">
        <v>0.84664365189356972</v>
      </c>
    </row>
    <row r="104" spans="1:39" x14ac:dyDescent="0.25">
      <c r="A104" s="6" t="s">
        <v>39</v>
      </c>
      <c r="B104" s="6">
        <v>0.87553712750958523</v>
      </c>
      <c r="C104" s="6">
        <v>0.8902010536682865</v>
      </c>
      <c r="D104" s="6">
        <v>0.86957910602091681</v>
      </c>
      <c r="E104" s="6">
        <v>0.94615655170802493</v>
      </c>
      <c r="I104" s="6">
        <v>0.88757332099892428</v>
      </c>
      <c r="K104" s="6" t="s">
        <v>39</v>
      </c>
      <c r="L104" s="6">
        <v>0.87553712750958523</v>
      </c>
      <c r="M104" s="6">
        <v>0.8902010536682865</v>
      </c>
      <c r="N104" s="6">
        <v>0.86957910602091681</v>
      </c>
      <c r="O104" s="6">
        <v>0.94615655170802493</v>
      </c>
      <c r="S104" s="6">
        <v>0.88757332099892428</v>
      </c>
      <c r="U104" s="6" t="s">
        <v>39</v>
      </c>
      <c r="V104" s="6">
        <v>0.86973130397388942</v>
      </c>
      <c r="W104" s="6">
        <v>0.90411018535235699</v>
      </c>
      <c r="X104" s="6">
        <v>0.87628837512477831</v>
      </c>
      <c r="Y104" s="6">
        <v>0.9729454506421733</v>
      </c>
      <c r="AC104" s="6">
        <v>0.89372847003754774</v>
      </c>
      <c r="AE104" s="6" t="s">
        <v>39</v>
      </c>
      <c r="AF104" s="6">
        <v>0.86973130397388942</v>
      </c>
      <c r="AG104" s="6">
        <v>0.90411018535235699</v>
      </c>
      <c r="AH104" s="6">
        <v>0.87628837512477831</v>
      </c>
      <c r="AI104" s="6">
        <v>0.9729454506421733</v>
      </c>
      <c r="AM104" s="6">
        <v>0.89372847003754774</v>
      </c>
    </row>
    <row r="105" spans="1:39" x14ac:dyDescent="0.25">
      <c r="A105" s="6" t="s">
        <v>40</v>
      </c>
      <c r="B105" s="6">
        <v>0.9269785754090023</v>
      </c>
      <c r="C105" s="6">
        <v>0.69833207290252952</v>
      </c>
      <c r="D105" s="6">
        <v>0.91549863775771079</v>
      </c>
      <c r="E105" s="6">
        <v>0.98935849035850298</v>
      </c>
      <c r="I105" s="6">
        <v>0.88773627773731001</v>
      </c>
      <c r="K105" s="6" t="s">
        <v>40</v>
      </c>
      <c r="L105" s="6">
        <v>0.9269785754090023</v>
      </c>
      <c r="M105" s="6">
        <v>0.68659044763318233</v>
      </c>
      <c r="N105" s="6">
        <v>0.65186615103146606</v>
      </c>
      <c r="O105" s="6">
        <v>0.8426439206534122</v>
      </c>
      <c r="S105" s="6">
        <v>0.79747264554611574</v>
      </c>
      <c r="U105" s="6" t="s">
        <v>40</v>
      </c>
      <c r="V105" s="6">
        <v>0.9156826572143475</v>
      </c>
      <c r="W105" s="6">
        <v>0.67382653770459533</v>
      </c>
      <c r="X105" s="6">
        <v>0.93613922399924454</v>
      </c>
      <c r="Y105" s="6">
        <v>0.95920312816485009</v>
      </c>
      <c r="AC105" s="6">
        <v>0.87895364565119682</v>
      </c>
      <c r="AE105" s="6" t="s">
        <v>40</v>
      </c>
      <c r="AF105" s="6">
        <v>0.9156826572143475</v>
      </c>
      <c r="AG105" s="6">
        <v>0.71109598283111652</v>
      </c>
      <c r="AH105" s="6">
        <v>0.6312255647899323</v>
      </c>
      <c r="AI105" s="6">
        <v>0.87279928284706521</v>
      </c>
      <c r="AM105" s="6">
        <v>0.79721854307650519</v>
      </c>
    </row>
    <row r="106" spans="1:39" x14ac:dyDescent="0.25">
      <c r="A106" s="6" t="s">
        <v>72</v>
      </c>
      <c r="B106" s="6">
        <v>0.63022909920070613</v>
      </c>
      <c r="C106" s="6">
        <v>0.85650412016714117</v>
      </c>
      <c r="D106" s="6">
        <v>0.6989174449386929</v>
      </c>
      <c r="E106" s="6">
        <v>0.56245562388899417</v>
      </c>
      <c r="I106" s="6">
        <v>0.68249016853173305</v>
      </c>
      <c r="K106" s="6" t="s">
        <v>72</v>
      </c>
      <c r="L106" s="6">
        <v>0.64060423413262713</v>
      </c>
      <c r="M106" s="6">
        <v>0.78370249173762718</v>
      </c>
      <c r="N106" s="6">
        <v>0.87005122574226068</v>
      </c>
      <c r="O106" s="6">
        <v>0.69746689664671768</v>
      </c>
      <c r="S106" s="6">
        <v>0.73511503293314917</v>
      </c>
      <c r="U106" s="6" t="s">
        <v>72</v>
      </c>
      <c r="V106" s="6">
        <v>0.65643825196930861</v>
      </c>
      <c r="W106" s="6">
        <v>0.85462533159373377</v>
      </c>
      <c r="X106" s="6">
        <v>0.72895436761686028</v>
      </c>
      <c r="Y106" s="6">
        <v>0.59631069000066761</v>
      </c>
      <c r="AC106" s="6">
        <v>0.70518556251078546</v>
      </c>
      <c r="AE106" s="6" t="s">
        <v>72</v>
      </c>
      <c r="AF106" s="6">
        <v>0.730589339362538</v>
      </c>
      <c r="AG106" s="6">
        <v>0.78558128031103469</v>
      </c>
      <c r="AH106" s="6">
        <v>0.90008814842042806</v>
      </c>
      <c r="AI106" s="6">
        <v>0.85111183053504424</v>
      </c>
      <c r="AM106" s="6">
        <v>0.80204080349258589</v>
      </c>
    </row>
    <row r="107" spans="1:39" x14ac:dyDescent="0.25">
      <c r="A107" s="6" t="s">
        <v>73</v>
      </c>
      <c r="B107" s="6">
        <v>0.83969503974964266</v>
      </c>
      <c r="C107" s="6">
        <v>0.88767551271717382</v>
      </c>
      <c r="D107" s="6">
        <v>0.96340560964505517</v>
      </c>
      <c r="E107" s="6">
        <v>0.68797529903571764</v>
      </c>
      <c r="I107" s="6">
        <v>0.85746081570991328</v>
      </c>
      <c r="K107" s="6" t="s">
        <v>73</v>
      </c>
      <c r="L107" s="6">
        <v>0.95915397583595474</v>
      </c>
      <c r="M107" s="6">
        <v>0.51267551271717382</v>
      </c>
      <c r="N107" s="6">
        <v>0.75515793382659901</v>
      </c>
      <c r="O107" s="6">
        <v>0.83285803429761573</v>
      </c>
      <c r="S107" s="6">
        <v>0.79991488147910883</v>
      </c>
      <c r="U107" s="6" t="s">
        <v>73</v>
      </c>
      <c r="V107" s="6">
        <v>0.90303413027702761</v>
      </c>
      <c r="W107" s="6">
        <v>0.87509640684589829</v>
      </c>
      <c r="X107" s="6">
        <v>0.93449059969807458</v>
      </c>
      <c r="Y107" s="6">
        <v>0.68968551418090041</v>
      </c>
      <c r="AC107" s="6">
        <v>0.87330841053164443</v>
      </c>
      <c r="AE107" s="6" t="s">
        <v>73</v>
      </c>
      <c r="AF107" s="6">
        <v>0.9775069336366603</v>
      </c>
      <c r="AG107" s="6">
        <v>0.50009640684589829</v>
      </c>
      <c r="AH107" s="6">
        <v>0.72624292387961842</v>
      </c>
      <c r="AI107" s="6">
        <v>0.83114781915243297</v>
      </c>
      <c r="AM107" s="6">
        <v>0.79725495866661333</v>
      </c>
    </row>
    <row r="109" spans="1:39" x14ac:dyDescent="0.25">
      <c r="A109" s="6" t="s">
        <v>8</v>
      </c>
      <c r="B109" s="6" t="s">
        <v>226</v>
      </c>
      <c r="C109" s="6" t="s">
        <v>35</v>
      </c>
      <c r="D109" s="6" t="s">
        <v>36</v>
      </c>
      <c r="E109" s="6" t="s">
        <v>37</v>
      </c>
      <c r="F109" s="6" t="s">
        <v>52</v>
      </c>
      <c r="G109" s="6" t="s">
        <v>53</v>
      </c>
      <c r="H109" s="6" t="s">
        <v>54</v>
      </c>
      <c r="I109" s="6">
        <v>0.74165117816550941</v>
      </c>
      <c r="K109" s="6" t="s">
        <v>18</v>
      </c>
      <c r="L109" s="6" t="s">
        <v>226</v>
      </c>
      <c r="M109" s="6" t="s">
        <v>35</v>
      </c>
      <c r="N109" s="6" t="s">
        <v>36</v>
      </c>
      <c r="O109" s="6" t="s">
        <v>37</v>
      </c>
      <c r="P109" s="6" t="s">
        <v>52</v>
      </c>
      <c r="Q109" s="6" t="s">
        <v>53</v>
      </c>
      <c r="R109" s="6" t="s">
        <v>54</v>
      </c>
      <c r="S109" s="6">
        <v>0.80803705783059576</v>
      </c>
      <c r="U109" s="127" t="s">
        <v>8</v>
      </c>
      <c r="V109" s="6" t="s">
        <v>226</v>
      </c>
      <c r="W109" s="6" t="s">
        <v>35</v>
      </c>
      <c r="X109" s="6" t="s">
        <v>36</v>
      </c>
      <c r="Y109" s="6" t="s">
        <v>37</v>
      </c>
      <c r="Z109" s="6" t="s">
        <v>52</v>
      </c>
      <c r="AA109" s="6" t="s">
        <v>53</v>
      </c>
      <c r="AB109" s="6" t="s">
        <v>54</v>
      </c>
      <c r="AC109" s="6">
        <v>0.81087045077390285</v>
      </c>
      <c r="AE109" s="6" t="s">
        <v>18</v>
      </c>
      <c r="AF109" s="6" t="s">
        <v>226</v>
      </c>
      <c r="AG109" s="6" t="s">
        <v>35</v>
      </c>
      <c r="AH109" s="6" t="s">
        <v>36</v>
      </c>
      <c r="AI109" s="6" t="s">
        <v>37</v>
      </c>
      <c r="AJ109" s="6" t="s">
        <v>52</v>
      </c>
      <c r="AK109" s="6" t="s">
        <v>53</v>
      </c>
      <c r="AL109" s="6" t="s">
        <v>54</v>
      </c>
      <c r="AM109" s="6">
        <v>0.85471713094618484</v>
      </c>
    </row>
    <row r="110" spans="1:39" x14ac:dyDescent="0.25">
      <c r="A110" s="6" t="s">
        <v>227</v>
      </c>
      <c r="B110" s="6">
        <v>0.87972762839227192</v>
      </c>
      <c r="C110" s="6">
        <v>0.60346496206871547</v>
      </c>
      <c r="D110" s="6">
        <v>0.53230862582694327</v>
      </c>
      <c r="E110" s="6">
        <v>0.54571600375055807</v>
      </c>
      <c r="I110" s="6">
        <v>0.6875186007899714</v>
      </c>
      <c r="K110" s="6" t="s">
        <v>227</v>
      </c>
      <c r="L110" s="6">
        <v>0.81722762839227192</v>
      </c>
      <c r="M110" s="6">
        <v>0.57965358130926048</v>
      </c>
      <c r="N110" s="6">
        <v>0.90730862582694327</v>
      </c>
      <c r="O110" s="6">
        <v>0.8786396263833699</v>
      </c>
      <c r="S110" s="6">
        <v>0.80144486803300219</v>
      </c>
      <c r="U110" s="6" t="s">
        <v>227</v>
      </c>
      <c r="V110" s="6">
        <v>0.86237819744920463</v>
      </c>
      <c r="W110" s="127">
        <v>0.77464793843185886</v>
      </c>
      <c r="X110" s="127">
        <v>0.75291317423142745</v>
      </c>
      <c r="Y110" s="127">
        <v>0.68249141324976126</v>
      </c>
      <c r="AC110" s="6">
        <v>0.79048287221137459</v>
      </c>
      <c r="AE110" s="6" t="s">
        <v>227</v>
      </c>
      <c r="AF110" s="6">
        <v>0.79987819744920463</v>
      </c>
      <c r="AG110" s="6">
        <v>0.63763727161278383</v>
      </c>
      <c r="AH110" s="6">
        <v>0.8894466194323194</v>
      </c>
      <c r="AI110" s="6">
        <v>0.90468640181720272</v>
      </c>
      <c r="AM110" s="6">
        <v>0.80554334843289899</v>
      </c>
    </row>
    <row r="111" spans="1:39" x14ac:dyDescent="0.25">
      <c r="A111" s="6" t="s">
        <v>39</v>
      </c>
      <c r="B111" s="6">
        <v>0.68803712750958523</v>
      </c>
      <c r="C111" s="6">
        <v>0.78603438700161987</v>
      </c>
      <c r="D111" s="6">
        <v>0.79219532521734903</v>
      </c>
      <c r="E111" s="6">
        <v>0.75865655170802493</v>
      </c>
      <c r="I111" s="6">
        <v>0.74426904246469905</v>
      </c>
      <c r="K111" s="6" t="s">
        <v>39</v>
      </c>
      <c r="L111" s="6">
        <v>0.87553712750958523</v>
      </c>
      <c r="M111" s="6">
        <v>0.8902010536682865</v>
      </c>
      <c r="N111" s="6">
        <v>0.86957910602091681</v>
      </c>
      <c r="O111" s="6">
        <v>0.94615655170802493</v>
      </c>
      <c r="S111" s="6">
        <v>0.88757332099892428</v>
      </c>
      <c r="U111" s="6" t="s">
        <v>39</v>
      </c>
      <c r="V111" s="127">
        <v>0.77598130397388942</v>
      </c>
      <c r="W111" s="6">
        <v>0.79994351868569036</v>
      </c>
      <c r="X111" s="6">
        <v>0.79890459432121053</v>
      </c>
      <c r="Y111" s="127">
        <v>0.7854454506421733</v>
      </c>
      <c r="AC111" s="6">
        <v>0.78792419150332249</v>
      </c>
      <c r="AE111" s="6" t="s">
        <v>39</v>
      </c>
      <c r="AF111" s="6">
        <v>0.86973130397388942</v>
      </c>
      <c r="AG111" s="6">
        <v>0.90411018535235699</v>
      </c>
      <c r="AH111" s="6">
        <v>0.87628837512477831</v>
      </c>
      <c r="AI111" s="6">
        <v>0.9729454506421733</v>
      </c>
      <c r="AM111" s="6">
        <v>0.89372847003754774</v>
      </c>
    </row>
    <row r="112" spans="1:39" x14ac:dyDescent="0.25">
      <c r="A112" s="6" t="s">
        <v>40</v>
      </c>
      <c r="B112" s="6">
        <v>0.7394785754090023</v>
      </c>
      <c r="C112" s="6">
        <v>0.68679862770163758</v>
      </c>
      <c r="D112" s="6">
        <v>0.77288715375473749</v>
      </c>
      <c r="E112" s="6">
        <v>0.92597725398674557</v>
      </c>
      <c r="I112" s="6">
        <v>0.76526953224062477</v>
      </c>
      <c r="K112" s="6" t="s">
        <v>40</v>
      </c>
      <c r="L112" s="6">
        <v>0.8019785754090023</v>
      </c>
      <c r="M112" s="6">
        <v>0.57333207290252952</v>
      </c>
      <c r="N112" s="6">
        <v>0.77288715375473749</v>
      </c>
      <c r="O112" s="6">
        <v>0.92597725398674557</v>
      </c>
      <c r="S112" s="6">
        <v>0.76757622128080316</v>
      </c>
      <c r="U112" s="6" t="s">
        <v>40</v>
      </c>
      <c r="V112" s="6">
        <v>0.8219326572143475</v>
      </c>
      <c r="W112" s="6">
        <v>0.78152636990325741</v>
      </c>
      <c r="X112" s="6">
        <v>0.79352773999627124</v>
      </c>
      <c r="Y112" s="6">
        <v>0.95613261618039846</v>
      </c>
      <c r="AC112" s="6">
        <v>0.82688016429251809</v>
      </c>
      <c r="AE112" s="6" t="s">
        <v>40</v>
      </c>
      <c r="AF112" s="6">
        <v>0.7906826572143475</v>
      </c>
      <c r="AG112" s="6">
        <v>0.82951814843748273</v>
      </c>
      <c r="AH112" s="6">
        <v>0.79352773999627124</v>
      </c>
      <c r="AI112" s="6">
        <v>0.95613261618039846</v>
      </c>
      <c r="AM112" s="6">
        <v>0.82397851999936322</v>
      </c>
    </row>
    <row r="113" spans="1:39" x14ac:dyDescent="0.25">
      <c r="A113" s="6" t="s">
        <v>72</v>
      </c>
      <c r="B113" s="6">
        <v>0.91734299421559462</v>
      </c>
      <c r="C113" s="6">
        <v>0.92949594349791176</v>
      </c>
      <c r="D113" s="6">
        <v>0.71189745415433214</v>
      </c>
      <c r="E113" s="6">
        <v>0.65240397091280211</v>
      </c>
      <c r="I113" s="6">
        <v>0.82867134556132349</v>
      </c>
      <c r="K113" s="6" t="s">
        <v>72</v>
      </c>
      <c r="L113" s="6">
        <v>0.87299275012965394</v>
      </c>
      <c r="M113" s="6">
        <v>0.94116837582189261</v>
      </c>
      <c r="N113" s="6">
        <v>0.68130596093571971</v>
      </c>
      <c r="O113" s="6">
        <v>0.69746689664671768</v>
      </c>
      <c r="S113" s="6">
        <v>0.81237729994717767</v>
      </c>
      <c r="U113" s="6" t="s">
        <v>72</v>
      </c>
      <c r="V113" s="6">
        <v>0.94355214698419709</v>
      </c>
      <c r="W113" s="6">
        <v>0.93137473207131927</v>
      </c>
      <c r="X113" s="6">
        <v>0.74193437683249952</v>
      </c>
      <c r="Y113" s="6">
        <v>0.68625903702447555</v>
      </c>
      <c r="AC113" s="6">
        <v>0.85211825496973892</v>
      </c>
      <c r="AE113" s="6" t="s">
        <v>72</v>
      </c>
      <c r="AF113" s="6">
        <v>0.84678359736105147</v>
      </c>
      <c r="AG113" s="6">
        <v>0.93928958724848521</v>
      </c>
      <c r="AH113" s="6">
        <v>0.91037632881477903</v>
      </c>
      <c r="AI113" s="6">
        <v>0.85111183053504424</v>
      </c>
      <c r="AM113" s="6">
        <v>0.88183221317806915</v>
      </c>
    </row>
    <row r="114" spans="1:39" x14ac:dyDescent="0.25">
      <c r="A114" s="6" t="s">
        <v>73</v>
      </c>
      <c r="B114" s="6">
        <v>0.73010214343412261</v>
      </c>
      <c r="C114" s="6">
        <v>0.64291598050143861</v>
      </c>
      <c r="D114" s="6">
        <v>0.63482808576653671</v>
      </c>
      <c r="E114" s="6">
        <v>0.68797529903571764</v>
      </c>
      <c r="I114" s="6">
        <v>0.68252736977092854</v>
      </c>
      <c r="K114" s="6" t="s">
        <v>73</v>
      </c>
      <c r="L114" s="6">
        <v>0.71469503974964266</v>
      </c>
      <c r="M114" s="6">
        <v>0.98960862231538993</v>
      </c>
      <c r="N114" s="6">
        <v>0.73687017469911475</v>
      </c>
      <c r="O114" s="6">
        <v>0.68797529903571764</v>
      </c>
      <c r="S114" s="6">
        <v>0.77121357889307141</v>
      </c>
      <c r="U114" s="6" t="s">
        <v>73</v>
      </c>
      <c r="V114" s="6">
        <v>0.82213499327169892</v>
      </c>
      <c r="W114" s="6">
        <v>0.78111424158632392</v>
      </c>
      <c r="X114" s="127">
        <v>0.7586683925579234</v>
      </c>
      <c r="Y114" s="6">
        <v>0.81468551418090041</v>
      </c>
      <c r="AC114" s="6">
        <v>0.79694677089256027</v>
      </c>
      <c r="AE114" s="6" t="s">
        <v>73</v>
      </c>
      <c r="AF114" s="6">
        <v>0.84053413027702761</v>
      </c>
      <c r="AG114" s="6">
        <v>0.9770295164441144</v>
      </c>
      <c r="AH114" s="6">
        <v>0.82122288222510442</v>
      </c>
      <c r="AI114" s="6">
        <v>0.87718551418090041</v>
      </c>
      <c r="AM114" s="6">
        <v>0.86850310308304501</v>
      </c>
    </row>
    <row r="116" spans="1:39" x14ac:dyDescent="0.25">
      <c r="A116" s="6" t="s">
        <v>9</v>
      </c>
      <c r="B116" s="6" t="s">
        <v>226</v>
      </c>
      <c r="C116" s="6" t="s">
        <v>35</v>
      </c>
      <c r="D116" s="6" t="s">
        <v>36</v>
      </c>
      <c r="E116" s="6" t="s">
        <v>37</v>
      </c>
      <c r="F116" s="6" t="s">
        <v>52</v>
      </c>
      <c r="G116" s="6" t="s">
        <v>53</v>
      </c>
      <c r="H116" s="6" t="s">
        <v>54</v>
      </c>
      <c r="I116" s="6">
        <v>0.84139033772792049</v>
      </c>
      <c r="K116" s="127" t="s">
        <v>19</v>
      </c>
      <c r="L116" s="6" t="s">
        <v>226</v>
      </c>
      <c r="M116" s="6" t="s">
        <v>35</v>
      </c>
      <c r="N116" s="6" t="s">
        <v>36</v>
      </c>
      <c r="O116" s="6" t="s">
        <v>37</v>
      </c>
      <c r="P116" s="6" t="s">
        <v>52</v>
      </c>
      <c r="Q116" s="6" t="s">
        <v>53</v>
      </c>
      <c r="R116" s="6" t="s">
        <v>54</v>
      </c>
      <c r="S116" s="6">
        <v>0.69304458520768442</v>
      </c>
      <c r="U116" s="6" t="s">
        <v>9</v>
      </c>
      <c r="V116" s="6" t="s">
        <v>226</v>
      </c>
      <c r="W116" s="6" t="s">
        <v>35</v>
      </c>
      <c r="X116" s="6" t="s">
        <v>36</v>
      </c>
      <c r="Y116" s="6" t="s">
        <v>37</v>
      </c>
      <c r="Z116" s="6" t="s">
        <v>52</v>
      </c>
      <c r="AA116" s="6" t="s">
        <v>53</v>
      </c>
      <c r="AB116" s="6" t="s">
        <v>54</v>
      </c>
      <c r="AC116" s="6">
        <v>0.85594668686602682</v>
      </c>
      <c r="AE116" s="127" t="s">
        <v>19</v>
      </c>
      <c r="AF116" s="6" t="s">
        <v>226</v>
      </c>
      <c r="AG116" s="6" t="s">
        <v>35</v>
      </c>
      <c r="AH116" s="6" t="s">
        <v>36</v>
      </c>
      <c r="AI116" s="6" t="s">
        <v>37</v>
      </c>
      <c r="AJ116" s="6" t="s">
        <v>52</v>
      </c>
      <c r="AK116" s="6" t="s">
        <v>53</v>
      </c>
      <c r="AL116" s="6" t="s">
        <v>54</v>
      </c>
      <c r="AM116" s="6">
        <v>0.75901223057895528</v>
      </c>
    </row>
    <row r="117" spans="1:39" x14ac:dyDescent="0.25">
      <c r="A117" s="6" t="s">
        <v>227</v>
      </c>
      <c r="B117" s="6">
        <v>0.80777237160772808</v>
      </c>
      <c r="C117" s="6">
        <v>0.69589066806521249</v>
      </c>
      <c r="D117" s="6">
        <v>0.96769137417305673</v>
      </c>
      <c r="E117" s="6">
        <v>0.6286396263833699</v>
      </c>
      <c r="I117" s="6">
        <v>0.79850586975690352</v>
      </c>
      <c r="K117" s="6" t="s">
        <v>227</v>
      </c>
      <c r="L117" s="6">
        <v>0.68277237160772808</v>
      </c>
      <c r="M117" s="6">
        <v>0.77823570913663631</v>
      </c>
      <c r="N117" s="6">
        <v>0.69008996576493931</v>
      </c>
      <c r="O117" s="6">
        <v>0.87309856246968198</v>
      </c>
      <c r="S117" s="6">
        <v>0.73224336628210551</v>
      </c>
      <c r="U117" s="6" t="s">
        <v>227</v>
      </c>
      <c r="V117" s="6">
        <v>0.82512180255079537</v>
      </c>
      <c r="W117" s="6">
        <v>0.75387435836873573</v>
      </c>
      <c r="X117" s="6">
        <v>0.9855533805676806</v>
      </c>
      <c r="Y117" s="6">
        <v>0.65468640181720272</v>
      </c>
      <c r="AC117" s="6">
        <v>0.82541489810856583</v>
      </c>
      <c r="AE117" s="6" t="s">
        <v>227</v>
      </c>
      <c r="AF117" s="6">
        <v>0.70012180255079537</v>
      </c>
      <c r="AG117" s="6">
        <v>0.83621939944015944</v>
      </c>
      <c r="AH117" s="6">
        <v>0.70795197215956318</v>
      </c>
      <c r="AI117" s="6">
        <v>0.89914533790351481</v>
      </c>
      <c r="AM117" s="6">
        <v>0.75915239463376805</v>
      </c>
    </row>
    <row r="118" spans="1:39" x14ac:dyDescent="0.25">
      <c r="A118" s="6" t="s">
        <v>39</v>
      </c>
      <c r="B118" s="6">
        <v>0.99946287249041477</v>
      </c>
      <c r="C118" s="6">
        <v>0.99213416326650261</v>
      </c>
      <c r="D118" s="6">
        <v>0.86957910602091681</v>
      </c>
      <c r="E118" s="6">
        <v>0.82115655170802493</v>
      </c>
      <c r="I118" s="6">
        <v>0.9387802409108994</v>
      </c>
      <c r="K118" s="6" t="s">
        <v>39</v>
      </c>
      <c r="L118" s="6">
        <v>0.72186146408229734</v>
      </c>
      <c r="M118" s="6">
        <v>0.70719753792359608</v>
      </c>
      <c r="N118" s="6">
        <v>0.72781948557096576</v>
      </c>
      <c r="O118" s="6">
        <v>0.65124203988385765</v>
      </c>
      <c r="S118" s="6">
        <v>0.7098252705929583</v>
      </c>
      <c r="U118" s="6" t="s">
        <v>39</v>
      </c>
      <c r="V118" s="6">
        <v>0.99473130397388942</v>
      </c>
      <c r="W118" s="6">
        <v>0.9939567050494269</v>
      </c>
      <c r="X118" s="6">
        <v>0.87628837512477831</v>
      </c>
      <c r="Y118" s="6">
        <v>0.8479454506421733</v>
      </c>
      <c r="AC118" s="6">
        <v>0.94294777397696183</v>
      </c>
      <c r="AE118" s="6" t="s">
        <v>39</v>
      </c>
      <c r="AF118" s="127">
        <v>0.72766728761799326</v>
      </c>
      <c r="AG118" s="6">
        <v>0.8436225556444763</v>
      </c>
      <c r="AH118" s="127">
        <v>0.72111021646710427</v>
      </c>
      <c r="AI118" s="6">
        <v>0.77367051182043467</v>
      </c>
      <c r="AM118" s="6">
        <v>0.75611955706593381</v>
      </c>
    </row>
    <row r="119" spans="1:39" x14ac:dyDescent="0.25">
      <c r="A119" s="6" t="s">
        <v>40</v>
      </c>
      <c r="B119" s="6">
        <v>0.7605214245909977</v>
      </c>
      <c r="C119" s="6">
        <v>0.60978647047544654</v>
      </c>
      <c r="D119" s="6">
        <v>0.77200136224228921</v>
      </c>
      <c r="E119" s="6">
        <v>0.94902274601325443</v>
      </c>
      <c r="I119" s="6">
        <v>0.76151961639404886</v>
      </c>
      <c r="K119" s="6" t="s">
        <v>40</v>
      </c>
      <c r="L119" s="6">
        <v>0.67042001618288027</v>
      </c>
      <c r="M119" s="6">
        <v>0.95643548870460604</v>
      </c>
      <c r="N119" s="6">
        <v>0.64466530442437742</v>
      </c>
      <c r="O119" s="6">
        <v>0.80097725398674557</v>
      </c>
      <c r="S119" s="6">
        <v>0.74076801841817952</v>
      </c>
      <c r="U119" s="6" t="s">
        <v>40</v>
      </c>
      <c r="V119" s="6">
        <v>0.7718173427856525</v>
      </c>
      <c r="W119" s="6">
        <v>0.63429200567338073</v>
      </c>
      <c r="X119" s="6">
        <v>0.75136077600075546</v>
      </c>
      <c r="Y119" s="6">
        <v>0.91886738381960154</v>
      </c>
      <c r="AC119" s="6">
        <v>0.76125563982206623</v>
      </c>
      <c r="AE119" s="6" t="s">
        <v>40</v>
      </c>
      <c r="AF119" s="127">
        <v>0.68171593437753508</v>
      </c>
      <c r="AG119" s="6">
        <v>0.98094102390254023</v>
      </c>
      <c r="AH119" s="127">
        <v>0.66530589066591117</v>
      </c>
      <c r="AI119" s="6">
        <v>0.83113261618039846</v>
      </c>
      <c r="AM119" s="6">
        <v>0.75987094362505969</v>
      </c>
    </row>
    <row r="120" spans="1:39" x14ac:dyDescent="0.25">
      <c r="A120" s="6" t="s">
        <v>72</v>
      </c>
      <c r="B120" s="6">
        <v>0.98117391653701269</v>
      </c>
      <c r="C120" s="6">
        <v>0.69116837582189261</v>
      </c>
      <c r="D120" s="6">
        <v>0.66047262760238645</v>
      </c>
      <c r="E120" s="6">
        <v>0.82246689664671768</v>
      </c>
      <c r="I120" s="6">
        <v>0.81919143317678789</v>
      </c>
      <c r="K120" s="6" t="s">
        <v>72</v>
      </c>
      <c r="L120" s="127">
        <v>0.61468637004361315</v>
      </c>
      <c r="M120" s="6">
        <v>0.87133162417810739</v>
      </c>
      <c r="N120" s="127">
        <v>0.44369403906428029</v>
      </c>
      <c r="O120" s="127">
        <v>0.57246689664671768</v>
      </c>
      <c r="S120" s="6">
        <v>0.6169344171161445</v>
      </c>
      <c r="U120" s="6" t="s">
        <v>72</v>
      </c>
      <c r="V120" s="6">
        <v>0.99261693069438484</v>
      </c>
      <c r="W120" s="6">
        <v>0.68928958724848521</v>
      </c>
      <c r="X120" s="6">
        <v>0.69050955028055383</v>
      </c>
      <c r="Y120" s="6">
        <v>0.78861183053504424</v>
      </c>
      <c r="AC120" s="6">
        <v>0.82582385187784613</v>
      </c>
      <c r="AE120" s="6" t="s">
        <v>72</v>
      </c>
      <c r="AF120" s="6">
        <v>0.79054707398469781</v>
      </c>
      <c r="AG120" s="6">
        <v>0.87321041275151479</v>
      </c>
      <c r="AH120" s="127">
        <v>0.66365711638611291</v>
      </c>
      <c r="AI120" s="127">
        <v>0.74627970270766852</v>
      </c>
      <c r="AM120" s="6">
        <v>0.76871714664686064</v>
      </c>
    </row>
    <row r="121" spans="1:39" x14ac:dyDescent="0.25">
      <c r="A121" s="6" t="s">
        <v>73</v>
      </c>
      <c r="B121" s="6">
        <v>0.83969503974964266</v>
      </c>
      <c r="C121" s="6">
        <v>0.98732448728282618</v>
      </c>
      <c r="D121" s="6">
        <v>0.93466128075672872</v>
      </c>
      <c r="E121" s="6">
        <v>0.81297529903571764</v>
      </c>
      <c r="I121" s="6">
        <v>0.88895452840096223</v>
      </c>
      <c r="K121" s="6" t="s">
        <v>73</v>
      </c>
      <c r="L121" s="127">
        <v>0.50770355184223992</v>
      </c>
      <c r="M121" s="6">
        <v>0.78350884605050719</v>
      </c>
      <c r="N121" s="6">
        <v>0.68466128075672872</v>
      </c>
      <c r="O121" s="6">
        <v>0.89668895661903381</v>
      </c>
      <c r="S121" s="6">
        <v>0.6654518536290347</v>
      </c>
      <c r="U121" s="6" t="s">
        <v>73</v>
      </c>
      <c r="V121" s="6">
        <v>0.90303413027702761</v>
      </c>
      <c r="W121" s="6">
        <v>0.99990359315410171</v>
      </c>
      <c r="X121" s="6">
        <v>0.96357629070370932</v>
      </c>
      <c r="Y121" s="6">
        <v>0.81468551418090041</v>
      </c>
      <c r="AC121" s="6">
        <v>0.92429127054469373</v>
      </c>
      <c r="AE121" s="6" t="s">
        <v>73</v>
      </c>
      <c r="AF121" s="127">
        <v>0.71093569747575769</v>
      </c>
      <c r="AG121" s="6">
        <v>0.77092974017923166</v>
      </c>
      <c r="AH121" s="127">
        <v>0.71357629070370932</v>
      </c>
      <c r="AI121" s="6">
        <v>0.89497874147385104</v>
      </c>
      <c r="AM121" s="6">
        <v>0.75120111092315434</v>
      </c>
    </row>
    <row r="123" spans="1:39" x14ac:dyDescent="0.25">
      <c r="A123" s="6" t="s">
        <v>10</v>
      </c>
      <c r="B123" s="6" t="s">
        <v>226</v>
      </c>
      <c r="C123" s="6" t="s">
        <v>35</v>
      </c>
      <c r="D123" s="6" t="s">
        <v>36</v>
      </c>
      <c r="E123" s="6" t="s">
        <v>37</v>
      </c>
      <c r="F123" s="6" t="s">
        <v>52</v>
      </c>
      <c r="G123" s="6" t="s">
        <v>53</v>
      </c>
      <c r="H123" s="6" t="s">
        <v>54</v>
      </c>
      <c r="I123" s="6">
        <v>0.8046056021066581</v>
      </c>
      <c r="K123" s="127" t="s">
        <v>20</v>
      </c>
      <c r="L123" s="6" t="s">
        <v>226</v>
      </c>
      <c r="M123" s="6" t="s">
        <v>35</v>
      </c>
      <c r="N123" s="6" t="s">
        <v>36</v>
      </c>
      <c r="O123" s="6" t="s">
        <v>37</v>
      </c>
      <c r="P123" s="6" t="s">
        <v>52</v>
      </c>
      <c r="Q123" s="6" t="s">
        <v>53</v>
      </c>
      <c r="R123" s="6" t="s">
        <v>54</v>
      </c>
      <c r="S123" s="6">
        <v>0.71497703818050495</v>
      </c>
      <c r="U123" s="6" t="s">
        <v>10</v>
      </c>
      <c r="V123" s="6" t="s">
        <v>226</v>
      </c>
      <c r="W123" s="6" t="s">
        <v>35</v>
      </c>
      <c r="X123" s="6" t="s">
        <v>36</v>
      </c>
      <c r="Y123" s="6" t="s">
        <v>37</v>
      </c>
      <c r="Z123" s="6" t="s">
        <v>52</v>
      </c>
      <c r="AA123" s="6" t="s">
        <v>53</v>
      </c>
      <c r="AB123" s="6" t="s">
        <v>54</v>
      </c>
      <c r="AC123" s="6">
        <v>0.84969920992223624</v>
      </c>
      <c r="AE123" s="127" t="s">
        <v>20</v>
      </c>
      <c r="AF123" s="6" t="s">
        <v>226</v>
      </c>
      <c r="AG123" s="6" t="s">
        <v>35</v>
      </c>
      <c r="AH123" s="6" t="s">
        <v>36</v>
      </c>
      <c r="AI123" s="6" t="s">
        <v>37</v>
      </c>
      <c r="AJ123" s="6" t="s">
        <v>52</v>
      </c>
      <c r="AK123" s="6" t="s">
        <v>53</v>
      </c>
      <c r="AL123" s="6" t="s">
        <v>54</v>
      </c>
      <c r="AM123" s="6">
        <v>0.82949686297869152</v>
      </c>
    </row>
    <row r="124" spans="1:39" x14ac:dyDescent="0.25">
      <c r="A124" s="6" t="s">
        <v>227</v>
      </c>
      <c r="B124" s="6">
        <v>0.80777237160772808</v>
      </c>
      <c r="C124" s="6">
        <v>0.93820170459795116</v>
      </c>
      <c r="D124" s="6">
        <v>0.89300464866920737</v>
      </c>
      <c r="E124" s="6">
        <v>0.4963603736166301</v>
      </c>
      <c r="I124" s="6">
        <v>0.80845450777247796</v>
      </c>
      <c r="K124" s="6" t="s">
        <v>227</v>
      </c>
      <c r="L124" s="6">
        <v>0.71549335612019371</v>
      </c>
      <c r="M124" s="6">
        <v>0.77505006024579948</v>
      </c>
      <c r="N124" s="6">
        <v>0.72215848830995788</v>
      </c>
      <c r="O124" s="6">
        <v>0.6286396263833699</v>
      </c>
      <c r="S124" s="6">
        <v>0.71604292053223229</v>
      </c>
      <c r="U124" s="6" t="s">
        <v>227</v>
      </c>
      <c r="V124" s="6">
        <v>0.82512180255079537</v>
      </c>
      <c r="W124" s="6">
        <v>0.99618539490147451</v>
      </c>
      <c r="X124" s="6">
        <v>0.87514264227458349</v>
      </c>
      <c r="Y124" s="6">
        <v>0.47031359818279728</v>
      </c>
      <c r="AC124" s="6">
        <v>0.8186185002966786</v>
      </c>
      <c r="AE124" s="6" t="s">
        <v>227</v>
      </c>
      <c r="AF124" s="127">
        <v>0.78088369371643596</v>
      </c>
      <c r="AG124" s="6">
        <v>0.8653589190308183</v>
      </c>
      <c r="AH124" s="6">
        <v>0.81517071843969902</v>
      </c>
      <c r="AI124" s="6">
        <v>0.81174186414979277</v>
      </c>
      <c r="AM124" s="6">
        <v>0.81097922052513183</v>
      </c>
    </row>
    <row r="125" spans="1:39" x14ac:dyDescent="0.25">
      <c r="A125" s="6" t="s">
        <v>39</v>
      </c>
      <c r="B125" s="6">
        <v>0.6287589768399453</v>
      </c>
      <c r="C125" s="6">
        <v>0.93053679801353506</v>
      </c>
      <c r="D125" s="6">
        <v>0.99457910602091681</v>
      </c>
      <c r="E125" s="6">
        <v>0.71943616518185505</v>
      </c>
      <c r="I125" s="6">
        <v>0.79417115162119256</v>
      </c>
      <c r="K125" s="6" t="s">
        <v>39</v>
      </c>
      <c r="L125" s="127">
        <v>0.6036295391570814</v>
      </c>
      <c r="M125" s="127">
        <v>0.58896561299838024</v>
      </c>
      <c r="N125" s="127">
        <v>0.60958756064574993</v>
      </c>
      <c r="O125" s="6">
        <v>0.68331056242887622</v>
      </c>
      <c r="S125" s="6">
        <v>0.61413841278827752</v>
      </c>
      <c r="U125" s="6" t="s">
        <v>39</v>
      </c>
      <c r="V125" s="6">
        <v>0.79842556197240278</v>
      </c>
      <c r="W125" s="6">
        <v>0.94444592969760555</v>
      </c>
      <c r="X125" s="6">
        <v>0.99871162487522169</v>
      </c>
      <c r="Y125" s="6">
        <v>0.80776757446943337</v>
      </c>
      <c r="AC125" s="6">
        <v>0.87910245311770263</v>
      </c>
      <c r="AE125" s="6" t="s">
        <v>39</v>
      </c>
      <c r="AF125" s="6">
        <v>0.83488603389812899</v>
      </c>
      <c r="AG125" s="127">
        <v>0.80050715251966142</v>
      </c>
      <c r="AH125" s="6">
        <v>0.82832896274724011</v>
      </c>
      <c r="AI125" s="127">
        <v>0.79082155162716927</v>
      </c>
      <c r="AM125" s="6">
        <v>0.81976131749406933</v>
      </c>
    </row>
    <row r="126" spans="1:39" x14ac:dyDescent="0.25">
      <c r="A126" s="6" t="s">
        <v>40</v>
      </c>
      <c r="B126" s="6">
        <v>0.79156190874233556</v>
      </c>
      <c r="C126" s="6">
        <v>0.92526518250074563</v>
      </c>
      <c r="D126" s="6">
        <v>0.77200136224228921</v>
      </c>
      <c r="E126" s="6">
        <v>0.82402274601325443</v>
      </c>
      <c r="I126" s="6">
        <v>0.81828155245964385</v>
      </c>
      <c r="K126" s="6" t="s">
        <v>40</v>
      </c>
      <c r="L126" s="6">
        <v>0.55218809125766444</v>
      </c>
      <c r="M126" s="6">
        <v>0.82333207290252952</v>
      </c>
      <c r="N126" s="6">
        <v>0.99463867273335849</v>
      </c>
      <c r="O126" s="6">
        <v>0.57402274601325443</v>
      </c>
      <c r="S126" s="6">
        <v>0.72030473116889948</v>
      </c>
      <c r="U126" s="6" t="s">
        <v>40</v>
      </c>
      <c r="V126" s="6">
        <v>0.9000576572143475</v>
      </c>
      <c r="W126" s="6">
        <v>0.90075964730281144</v>
      </c>
      <c r="X126" s="6">
        <v>0.7305274426674222</v>
      </c>
      <c r="Y126" s="6">
        <v>0.94646879222771896</v>
      </c>
      <c r="AC126" s="6">
        <v>0.86477717184731473</v>
      </c>
      <c r="AE126" s="6" t="s">
        <v>40</v>
      </c>
      <c r="AF126" s="6">
        <v>0.75191795805722494</v>
      </c>
      <c r="AG126" s="6">
        <v>0.79882653770459533</v>
      </c>
      <c r="AH126" s="6">
        <v>0.97399808649182473</v>
      </c>
      <c r="AI126" s="6">
        <v>0.79386738381960154</v>
      </c>
      <c r="AM126" s="6">
        <v>0.82311211995970546</v>
      </c>
    </row>
    <row r="127" spans="1:39" x14ac:dyDescent="0.25">
      <c r="A127" s="6" t="s">
        <v>72</v>
      </c>
      <c r="B127" s="6">
        <v>0.84210865827846348</v>
      </c>
      <c r="C127" s="6">
        <v>0.77758162417810739</v>
      </c>
      <c r="D127" s="6">
        <v>0.69369403906428029</v>
      </c>
      <c r="E127" s="6">
        <v>0.83436290699911431</v>
      </c>
      <c r="I127" s="6">
        <v>0.7909377339629442</v>
      </c>
      <c r="K127" s="6" t="s">
        <v>72</v>
      </c>
      <c r="L127" s="6">
        <v>0.86270327271261016</v>
      </c>
      <c r="M127" s="6">
        <v>0.70709735190602907</v>
      </c>
      <c r="N127" s="6">
        <v>0.87005122574226068</v>
      </c>
      <c r="O127" s="6">
        <v>0.63586643668661569</v>
      </c>
      <c r="S127" s="6">
        <v>0.79939355140480739</v>
      </c>
      <c r="U127" s="6" t="s">
        <v>72</v>
      </c>
      <c r="V127" s="6">
        <v>0.86831781104706596</v>
      </c>
      <c r="W127" s="6">
        <v>0.82633541275151479</v>
      </c>
      <c r="X127" s="6">
        <v>0.78865711638611291</v>
      </c>
      <c r="Y127" s="6">
        <v>0.86821797311078774</v>
      </c>
      <c r="AC127" s="6">
        <v>0.83999118203227574</v>
      </c>
      <c r="AE127" s="6" t="s">
        <v>72</v>
      </c>
      <c r="AF127" s="6">
        <v>0.88891242548121263</v>
      </c>
      <c r="AG127" s="6">
        <v>0.70897614047943658</v>
      </c>
      <c r="AH127" s="6">
        <v>0.90008814842042806</v>
      </c>
      <c r="AI127" s="6">
        <v>0.66972150279828913</v>
      </c>
      <c r="AM127" s="6">
        <v>0.82284046081322282</v>
      </c>
    </row>
    <row r="128" spans="1:39" x14ac:dyDescent="0.25">
      <c r="A128" s="6" t="s">
        <v>73</v>
      </c>
      <c r="B128" s="6">
        <v>0.83969503974964266</v>
      </c>
      <c r="C128" s="6">
        <v>0.66168011741675414</v>
      </c>
      <c r="D128" s="6">
        <v>0.80966128075672872</v>
      </c>
      <c r="E128" s="6">
        <v>0.93702470096428236</v>
      </c>
      <c r="I128" s="6">
        <v>0.8111830647170325</v>
      </c>
      <c r="K128" s="6" t="s">
        <v>73</v>
      </c>
      <c r="L128" s="6">
        <v>0.71469503974964266</v>
      </c>
      <c r="M128" s="6">
        <v>0.80106975208936715</v>
      </c>
      <c r="N128" s="6">
        <v>0.75408398404981225</v>
      </c>
      <c r="O128" s="6">
        <v>0.60261741785416234</v>
      </c>
      <c r="S128" s="6">
        <v>0.72500557500830798</v>
      </c>
      <c r="U128" s="6" t="s">
        <v>73</v>
      </c>
      <c r="V128" s="6">
        <v>0.90303413027702761</v>
      </c>
      <c r="W128" s="6">
        <v>0.67425922328802967</v>
      </c>
      <c r="X128" s="6">
        <v>0.83857629070370932</v>
      </c>
      <c r="Y128" s="6">
        <v>0.93531448581909959</v>
      </c>
      <c r="AC128" s="6">
        <v>0.84600674231720929</v>
      </c>
      <c r="AE128" s="6" t="s">
        <v>73</v>
      </c>
      <c r="AF128" s="6">
        <v>0.90026359832018366</v>
      </c>
      <c r="AG128" s="6">
        <v>0.81364885796064268</v>
      </c>
      <c r="AH128" s="6">
        <v>0.88079634169956122</v>
      </c>
      <c r="AI128" s="6">
        <v>0.85171266504156962</v>
      </c>
      <c r="AM128" s="6">
        <v>0.87079119610132771</v>
      </c>
    </row>
    <row r="130" spans="1:39" x14ac:dyDescent="0.25">
      <c r="A130" s="127" t="s">
        <v>11</v>
      </c>
      <c r="B130" s="6" t="s">
        <v>226</v>
      </c>
      <c r="C130" s="6" t="s">
        <v>35</v>
      </c>
      <c r="D130" s="6" t="s">
        <v>36</v>
      </c>
      <c r="E130" s="6" t="s">
        <v>37</v>
      </c>
      <c r="F130" s="6" t="s">
        <v>52</v>
      </c>
      <c r="G130" s="6" t="s">
        <v>53</v>
      </c>
      <c r="H130" s="6" t="s">
        <v>54</v>
      </c>
      <c r="I130" s="6">
        <v>0.77780948763388702</v>
      </c>
      <c r="K130" s="127" t="s">
        <v>21</v>
      </c>
      <c r="L130" s="6" t="s">
        <v>226</v>
      </c>
      <c r="M130" s="6" t="s">
        <v>35</v>
      </c>
      <c r="N130" s="6" t="s">
        <v>36</v>
      </c>
      <c r="O130" s="6" t="s">
        <v>37</v>
      </c>
      <c r="P130" s="6" t="s">
        <v>52</v>
      </c>
      <c r="Q130" s="6" t="s">
        <v>53</v>
      </c>
      <c r="R130" s="6" t="s">
        <v>54</v>
      </c>
      <c r="S130" s="6">
        <v>0.77576554645191909</v>
      </c>
      <c r="U130" s="127" t="s">
        <v>11</v>
      </c>
      <c r="V130" s="6" t="s">
        <v>226</v>
      </c>
      <c r="W130" s="6" t="s">
        <v>35</v>
      </c>
      <c r="X130" s="6" t="s">
        <v>36</v>
      </c>
      <c r="Y130" s="6" t="s">
        <v>37</v>
      </c>
      <c r="Z130" s="6" t="s">
        <v>52</v>
      </c>
      <c r="AA130" s="6" t="s">
        <v>53</v>
      </c>
      <c r="AB130" s="6" t="s">
        <v>54</v>
      </c>
      <c r="AC130" s="6">
        <v>0.83137748237628739</v>
      </c>
      <c r="AE130" s="127" t="s">
        <v>21</v>
      </c>
      <c r="AF130" s="6" t="s">
        <v>226</v>
      </c>
      <c r="AG130" s="6" t="s">
        <v>35</v>
      </c>
      <c r="AH130" s="6" t="s">
        <v>36</v>
      </c>
      <c r="AI130" s="6" t="s">
        <v>37</v>
      </c>
      <c r="AJ130" s="6" t="s">
        <v>52</v>
      </c>
      <c r="AK130" s="6" t="s">
        <v>53</v>
      </c>
      <c r="AL130" s="6" t="s">
        <v>54</v>
      </c>
      <c r="AM130" s="6">
        <v>0.82691628689920871</v>
      </c>
    </row>
    <row r="131" spans="1:39" x14ac:dyDescent="0.25">
      <c r="A131" s="6" t="s">
        <v>227</v>
      </c>
      <c r="B131" s="6">
        <v>0.88097289319881289</v>
      </c>
      <c r="C131" s="6">
        <v>0.92836484157711641</v>
      </c>
      <c r="D131" s="6">
        <v>0.58438499408701605</v>
      </c>
      <c r="E131" s="6">
        <v>0.7536396263833699</v>
      </c>
      <c r="I131" s="6">
        <v>0.797204318074208</v>
      </c>
      <c r="K131" s="6" t="s">
        <v>227</v>
      </c>
      <c r="L131" s="6">
        <v>0.98797518842396292</v>
      </c>
      <c r="M131" s="6">
        <v>0.85346496206871547</v>
      </c>
      <c r="N131" s="6">
        <v>0.78230862582694327</v>
      </c>
      <c r="O131" s="6">
        <v>0.75686147571372997</v>
      </c>
      <c r="S131" s="6">
        <v>0.87498944559712355</v>
      </c>
      <c r="U131" s="6" t="s">
        <v>227</v>
      </c>
      <c r="V131" s="6">
        <v>0.8636234622557456</v>
      </c>
      <c r="W131" s="6">
        <v>0.98634853188063976</v>
      </c>
      <c r="X131" s="127">
        <v>0.60224700048163982</v>
      </c>
      <c r="Y131" s="127">
        <v>0.77968640181720272</v>
      </c>
      <c r="AC131" s="6">
        <v>0.81023380167141656</v>
      </c>
      <c r="AE131" s="6" t="s">
        <v>227</v>
      </c>
      <c r="AF131" s="6">
        <v>0.99467538063296979</v>
      </c>
      <c r="AG131" s="6">
        <v>0.79548127176519223</v>
      </c>
      <c r="AH131" s="6">
        <v>0.7644466194323194</v>
      </c>
      <c r="AI131" s="6">
        <v>0.78290825114756279</v>
      </c>
      <c r="AM131" s="6">
        <v>0.86551429913644073</v>
      </c>
    </row>
    <row r="132" spans="1:39" x14ac:dyDescent="0.25">
      <c r="A132" s="6" t="s">
        <v>39</v>
      </c>
      <c r="B132" s="127">
        <v>0.64207435649338795</v>
      </c>
      <c r="C132" s="6">
        <v>0.85564575628869322</v>
      </c>
      <c r="D132" s="127">
        <v>0.65368662170700498</v>
      </c>
      <c r="E132" s="6">
        <v>0.79969025824895468</v>
      </c>
      <c r="I132" s="6">
        <v>0.71133408801918829</v>
      </c>
      <c r="K132" s="6" t="s">
        <v>39</v>
      </c>
      <c r="L132" s="127">
        <v>0.75053712750958523</v>
      </c>
      <c r="M132" s="6">
        <v>0.7652010536682865</v>
      </c>
      <c r="N132" s="127">
        <v>0.74457910602091681</v>
      </c>
      <c r="O132" s="6">
        <v>0.82115655170802493</v>
      </c>
      <c r="S132" s="6">
        <v>0.76257332099892439</v>
      </c>
      <c r="U132" s="6" t="s">
        <v>39</v>
      </c>
      <c r="V132" s="6">
        <v>0.84449723823220557</v>
      </c>
      <c r="W132" s="6">
        <v>0.84173662460462273</v>
      </c>
      <c r="X132" s="6">
        <v>0.83935372801255381</v>
      </c>
      <c r="Y132" s="6">
        <v>0.82036556620387513</v>
      </c>
      <c r="AC132" s="6">
        <v>0.83903948714752652</v>
      </c>
      <c r="AE132" s="6" t="s">
        <v>39</v>
      </c>
      <c r="AF132" s="6">
        <v>0.91734752317032164</v>
      </c>
      <c r="AG132" s="6">
        <v>0.77911018535235699</v>
      </c>
      <c r="AH132" s="6">
        <v>0.92390459432121053</v>
      </c>
      <c r="AI132" s="6">
        <v>0.8479454506421733</v>
      </c>
      <c r="AM132" s="6">
        <v>0.8809290125152287</v>
      </c>
    </row>
    <row r="133" spans="1:39" x14ac:dyDescent="0.25">
      <c r="A133" s="6" t="s">
        <v>40</v>
      </c>
      <c r="B133" s="6">
        <v>0.81886823454797741</v>
      </c>
      <c r="C133" s="6">
        <v>0.76000126043080385</v>
      </c>
      <c r="D133" s="6">
        <v>0.8891242405106895</v>
      </c>
      <c r="E133" s="6">
        <v>0.79664157330654994</v>
      </c>
      <c r="I133" s="6">
        <v>0.82132484202900657</v>
      </c>
      <c r="K133" s="6" t="s">
        <v>40</v>
      </c>
      <c r="L133" s="6">
        <v>0.8019785754090023</v>
      </c>
      <c r="M133" s="127">
        <v>0.65583459376413722</v>
      </c>
      <c r="N133" s="6">
        <v>0.85533469557562258</v>
      </c>
      <c r="O133" s="127">
        <v>0.57402274601325443</v>
      </c>
      <c r="S133" s="6">
        <v>0.75189543471232212</v>
      </c>
      <c r="U133" s="6" t="s">
        <v>40</v>
      </c>
      <c r="V133" s="6">
        <v>0.83016415274263222</v>
      </c>
      <c r="W133" s="6">
        <v>0.78450679562873804</v>
      </c>
      <c r="X133" s="6">
        <v>0.90976482675222325</v>
      </c>
      <c r="Y133" s="6">
        <v>0.82679693550020283</v>
      </c>
      <c r="AC133" s="6">
        <v>0.84042776723588675</v>
      </c>
      <c r="AE133" s="6" t="s">
        <v>40</v>
      </c>
      <c r="AF133" s="127">
        <v>0.7906826572143475</v>
      </c>
      <c r="AG133" s="6">
        <v>0.88979024082962987</v>
      </c>
      <c r="AH133" s="6">
        <v>0.83469410933408883</v>
      </c>
      <c r="AI133" s="127">
        <v>0.73136738381960154</v>
      </c>
      <c r="AM133" s="6">
        <v>0.81260974595812752</v>
      </c>
    </row>
    <row r="134" spans="1:39" x14ac:dyDescent="0.25">
      <c r="A134" s="6" t="s">
        <v>72</v>
      </c>
      <c r="B134" s="6">
        <v>0.87700724987034606</v>
      </c>
      <c r="C134" s="127">
        <v>0.69116837582189261</v>
      </c>
      <c r="D134" s="127">
        <v>0.61442450431369577</v>
      </c>
      <c r="E134" s="6">
        <v>0.82246689664671768</v>
      </c>
      <c r="I134" s="6">
        <v>0.76601273568794859</v>
      </c>
      <c r="K134" s="6" t="s">
        <v>72</v>
      </c>
      <c r="L134" s="6">
        <v>0.87700724987034606</v>
      </c>
      <c r="M134" s="6">
        <v>0.71200170915522598</v>
      </c>
      <c r="N134" s="6">
        <v>0.68815297515059237</v>
      </c>
      <c r="O134" s="6">
        <v>0.94746689664671768</v>
      </c>
      <c r="S134" s="6">
        <v>0.80736152006383932</v>
      </c>
      <c r="U134" s="6" t="s">
        <v>72</v>
      </c>
      <c r="V134" s="6">
        <v>0.90321640263894853</v>
      </c>
      <c r="W134" s="6">
        <v>0.86087468542556911</v>
      </c>
      <c r="X134" s="6">
        <v>0.77227478770614555</v>
      </c>
      <c r="Y134" s="6">
        <v>0.78861183053504424</v>
      </c>
      <c r="AC134" s="6">
        <v>0.84482196964748635</v>
      </c>
      <c r="AE134" s="6" t="s">
        <v>72</v>
      </c>
      <c r="AF134" s="6">
        <v>0.90321640263894853</v>
      </c>
      <c r="AG134" s="127">
        <v>0.71012292058181847</v>
      </c>
      <c r="AH134" s="127">
        <v>0.65811605247242499</v>
      </c>
      <c r="AI134" s="6">
        <v>0.91361183053504424</v>
      </c>
      <c r="AM134" s="6">
        <v>0.80488193287030607</v>
      </c>
    </row>
    <row r="135" spans="1:39" x14ac:dyDescent="0.25">
      <c r="A135" s="6" t="s">
        <v>73</v>
      </c>
      <c r="B135" s="6">
        <v>0.70197162691702397</v>
      </c>
      <c r="C135" s="6">
        <v>0.78385594273866965</v>
      </c>
      <c r="D135" s="6">
        <v>0.93466128075672872</v>
      </c>
      <c r="E135" s="6">
        <v>0.81297529903571764</v>
      </c>
      <c r="I135" s="6">
        <v>0.79317145435908343</v>
      </c>
      <c r="K135" s="6" t="s">
        <v>73</v>
      </c>
      <c r="L135" s="6">
        <v>0.71469503974964266</v>
      </c>
      <c r="M135" s="127">
        <v>0.51267551271717382</v>
      </c>
      <c r="N135" s="6">
        <v>0.68466128075672872</v>
      </c>
      <c r="O135" s="6">
        <v>0.81619714836607771</v>
      </c>
      <c r="S135" s="6">
        <v>0.68200801088738572</v>
      </c>
      <c r="U135" s="6" t="s">
        <v>73</v>
      </c>
      <c r="V135" s="127">
        <v>0.74995119163517365</v>
      </c>
      <c r="W135" s="127">
        <v>0.79643504860994518</v>
      </c>
      <c r="X135" s="6">
        <v>0.96357629070370932</v>
      </c>
      <c r="Y135" s="127">
        <v>0.81468551418090041</v>
      </c>
      <c r="AC135" s="6">
        <v>0.82236438617912089</v>
      </c>
      <c r="AE135" s="6" t="s">
        <v>73</v>
      </c>
      <c r="AF135" s="6">
        <v>0.77803413027702761</v>
      </c>
      <c r="AG135" s="6">
        <v>0.79176307351256492</v>
      </c>
      <c r="AH135" s="127">
        <v>0.71357629070370932</v>
      </c>
      <c r="AI135" s="6">
        <v>0.81790736351126048</v>
      </c>
      <c r="AM135" s="6">
        <v>0.77064644401594051</v>
      </c>
    </row>
    <row r="137" spans="1:39" x14ac:dyDescent="0.25">
      <c r="A137" s="6" t="s">
        <v>12</v>
      </c>
      <c r="B137" s="6" t="s">
        <v>226</v>
      </c>
      <c r="C137" s="6" t="s">
        <v>35</v>
      </c>
      <c r="D137" s="6" t="s">
        <v>36</v>
      </c>
      <c r="E137" s="6" t="s">
        <v>37</v>
      </c>
      <c r="F137" s="6" t="s">
        <v>52</v>
      </c>
      <c r="G137" s="6" t="s">
        <v>53</v>
      </c>
      <c r="H137" s="6" t="s">
        <v>54</v>
      </c>
      <c r="I137" s="6">
        <v>0.8138100284750267</v>
      </c>
      <c r="K137" s="6" t="s">
        <v>22</v>
      </c>
      <c r="L137" s="6" t="s">
        <v>226</v>
      </c>
      <c r="M137" s="6" t="s">
        <v>35</v>
      </c>
      <c r="N137" s="6" t="s">
        <v>36</v>
      </c>
      <c r="O137" s="6" t="s">
        <v>37</v>
      </c>
      <c r="P137" s="6" t="s">
        <v>52</v>
      </c>
      <c r="Q137" s="6" t="s">
        <v>53</v>
      </c>
      <c r="R137" s="6" t="s">
        <v>54</v>
      </c>
      <c r="S137" s="6">
        <v>0.79261479159928583</v>
      </c>
      <c r="U137" s="127" t="s">
        <v>12</v>
      </c>
      <c r="V137" s="6" t="s">
        <v>226</v>
      </c>
      <c r="W137" s="6" t="s">
        <v>35</v>
      </c>
      <c r="X137" s="6" t="s">
        <v>36</v>
      </c>
      <c r="Y137" s="6" t="s">
        <v>37</v>
      </c>
      <c r="Z137" s="6" t="s">
        <v>52</v>
      </c>
      <c r="AA137" s="6" t="s">
        <v>53</v>
      </c>
      <c r="AB137" s="6" t="s">
        <v>54</v>
      </c>
      <c r="AC137" s="6">
        <v>0.83003506268175331</v>
      </c>
      <c r="AE137" s="6" t="s">
        <v>22</v>
      </c>
      <c r="AF137" s="6" t="s">
        <v>226</v>
      </c>
      <c r="AG137" s="6" t="s">
        <v>35</v>
      </c>
      <c r="AH137" s="6" t="s">
        <v>36</v>
      </c>
      <c r="AI137" s="6" t="s">
        <v>37</v>
      </c>
      <c r="AJ137" s="6" t="s">
        <v>52</v>
      </c>
      <c r="AK137" s="6" t="s">
        <v>53</v>
      </c>
      <c r="AL137" s="6" t="s">
        <v>54</v>
      </c>
      <c r="AM137" s="6">
        <v>0.84852592805795479</v>
      </c>
    </row>
    <row r="138" spans="1:39" x14ac:dyDescent="0.25">
      <c r="A138" s="6" t="s">
        <v>227</v>
      </c>
      <c r="B138" s="6">
        <v>0.87972762839227192</v>
      </c>
      <c r="C138" s="6">
        <v>0.72292389815502756</v>
      </c>
      <c r="D138" s="6">
        <v>0.78230862582694327</v>
      </c>
      <c r="E138" s="6">
        <v>0.7536396263833699</v>
      </c>
      <c r="I138" s="6">
        <v>0.8050989314021556</v>
      </c>
      <c r="K138" s="6" t="s">
        <v>227</v>
      </c>
      <c r="L138" s="6">
        <v>0.93805646297678458</v>
      </c>
      <c r="M138" s="6">
        <v>0.63822865784524385</v>
      </c>
      <c r="N138" s="6">
        <v>0.99075826457484062</v>
      </c>
      <c r="O138" s="6">
        <v>0.8660762822475736</v>
      </c>
      <c r="S138" s="6">
        <v>0.88046932524060884</v>
      </c>
      <c r="U138" s="6" t="s">
        <v>227</v>
      </c>
      <c r="V138" s="6">
        <v>0.86237819744920463</v>
      </c>
      <c r="W138" s="6">
        <v>0.8343774064750149</v>
      </c>
      <c r="X138" s="6">
        <v>0.81979463085345139</v>
      </c>
      <c r="Y138" s="6">
        <v>0.84218640181720272</v>
      </c>
      <c r="AC138" s="6">
        <v>0.84310337826062809</v>
      </c>
      <c r="AE138" s="6" t="s">
        <v>227</v>
      </c>
      <c r="AF138" s="6">
        <v>0.95540589391985187</v>
      </c>
      <c r="AG138" s="6">
        <v>0.69621234814876698</v>
      </c>
      <c r="AH138" s="6">
        <v>0.99137972903053551</v>
      </c>
      <c r="AI138" s="6">
        <v>0.84002950681374078</v>
      </c>
      <c r="AM138" s="6">
        <v>0.89525418547738911</v>
      </c>
    </row>
    <row r="139" spans="1:39" x14ac:dyDescent="0.25">
      <c r="A139" s="6" t="s">
        <v>39</v>
      </c>
      <c r="B139" s="6">
        <v>0.81303712750958523</v>
      </c>
      <c r="C139" s="6">
        <v>0.84786892584091078</v>
      </c>
      <c r="D139" s="6">
        <v>0.86957910602091681</v>
      </c>
      <c r="E139" s="6">
        <v>0.82115655170802493</v>
      </c>
      <c r="I139" s="6">
        <v>0.83535689543344926</v>
      </c>
      <c r="K139" s="6" t="s">
        <v>39</v>
      </c>
      <c r="L139" s="6">
        <v>0.97747023710780134</v>
      </c>
      <c r="M139" s="6">
        <v>0.99213416326650261</v>
      </c>
      <c r="N139" s="6">
        <v>0.97151221561913292</v>
      </c>
      <c r="O139" s="6">
        <v>0.95191033869375896</v>
      </c>
      <c r="S139" s="6">
        <v>0.97507953220526811</v>
      </c>
      <c r="U139" s="6" t="s">
        <v>39</v>
      </c>
      <c r="V139" s="6">
        <v>0.80723130397388942</v>
      </c>
      <c r="W139" s="6">
        <v>0.86177805752498127</v>
      </c>
      <c r="X139" s="6">
        <v>0.87628837512477831</v>
      </c>
      <c r="Y139" s="6">
        <v>0.8479454506421733</v>
      </c>
      <c r="AC139" s="6">
        <v>0.84151204447207273</v>
      </c>
      <c r="AE139" s="6" t="s">
        <v>39</v>
      </c>
      <c r="AF139" s="6">
        <v>0.97166441357210553</v>
      </c>
      <c r="AG139" s="6">
        <v>0.9939567050494269</v>
      </c>
      <c r="AH139" s="6">
        <v>0.97822148472299442</v>
      </c>
      <c r="AI139" s="6">
        <v>0.92512143975961059</v>
      </c>
      <c r="AM139" s="6">
        <v>0.97078069358341779</v>
      </c>
    </row>
    <row r="140" spans="1:39" x14ac:dyDescent="0.25">
      <c r="A140" s="6" t="s">
        <v>40</v>
      </c>
      <c r="B140" s="6">
        <v>0.8019785754090023</v>
      </c>
      <c r="C140" s="6">
        <v>0.68679862770163758</v>
      </c>
      <c r="D140" s="6">
        <v>0.77288715375473749</v>
      </c>
      <c r="E140" s="6">
        <v>0.7407964685700732</v>
      </c>
      <c r="I140" s="6">
        <v>0.76249241442812377</v>
      </c>
      <c r="K140" s="6" t="s">
        <v>40</v>
      </c>
      <c r="L140" s="6">
        <v>0.97108831499278159</v>
      </c>
      <c r="M140" s="6">
        <v>0.86416792709747048</v>
      </c>
      <c r="N140" s="6">
        <v>0.64466530442437742</v>
      </c>
      <c r="O140" s="6">
        <v>0.62563333159090806</v>
      </c>
      <c r="S140" s="6">
        <v>0.81628023726133736</v>
      </c>
      <c r="U140" s="6" t="s">
        <v>40</v>
      </c>
      <c r="V140" s="127">
        <v>0.7906826572143475</v>
      </c>
      <c r="W140" s="127">
        <v>0.78152636990325741</v>
      </c>
      <c r="X140" s="127">
        <v>0.79352773999627124</v>
      </c>
      <c r="Y140" s="127">
        <v>0.7709518307637262</v>
      </c>
      <c r="AC140" s="6">
        <v>0.78660304648001733</v>
      </c>
      <c r="AE140" s="6" t="s">
        <v>40</v>
      </c>
      <c r="AF140" s="6">
        <v>0.9823842331874364</v>
      </c>
      <c r="AG140" s="6">
        <v>0.88867346229540467</v>
      </c>
      <c r="AH140" s="6">
        <v>0.66530589066591117</v>
      </c>
      <c r="AI140" s="6">
        <v>0.65578869378456095</v>
      </c>
      <c r="AM140" s="6">
        <v>0.83538316246821753</v>
      </c>
    </row>
    <row r="141" spans="1:39" x14ac:dyDescent="0.25">
      <c r="A141" s="6" t="s">
        <v>72</v>
      </c>
      <c r="B141" s="6">
        <v>0.81611817453552615</v>
      </c>
      <c r="C141" s="6">
        <v>0.85650412016714117</v>
      </c>
      <c r="D141" s="6">
        <v>0.9206271486624964</v>
      </c>
      <c r="E141" s="6">
        <v>0.75996689664671768</v>
      </c>
      <c r="I141" s="6">
        <v>0.84189991551027055</v>
      </c>
      <c r="K141" s="6" t="s">
        <v>72</v>
      </c>
      <c r="L141" s="6">
        <v>0.60215941679632068</v>
      </c>
      <c r="M141" s="6">
        <v>0.87133162417810739</v>
      </c>
      <c r="N141" s="6">
        <v>0.44369403906428029</v>
      </c>
      <c r="O141" s="6">
        <v>0.92753310335328232</v>
      </c>
      <c r="S141" s="6">
        <v>0.66518356682321222</v>
      </c>
      <c r="U141" s="6" t="s">
        <v>72</v>
      </c>
      <c r="V141" s="6">
        <v>0.84232732730412863</v>
      </c>
      <c r="W141" s="6">
        <v>0.85462533159373377</v>
      </c>
      <c r="X141" s="6">
        <v>0.89059022598432902</v>
      </c>
      <c r="Y141" s="6">
        <v>0.72611183053504424</v>
      </c>
      <c r="AC141" s="6">
        <v>0.83942032831673707</v>
      </c>
      <c r="AE141" s="6" t="s">
        <v>72</v>
      </c>
      <c r="AF141" s="6">
        <v>0.72728183251730072</v>
      </c>
      <c r="AG141" s="6">
        <v>0.87321041275151479</v>
      </c>
      <c r="AH141" s="6">
        <v>0.65212367118522097</v>
      </c>
      <c r="AI141" s="6">
        <v>0.96138816946495576</v>
      </c>
      <c r="AM141" s="6">
        <v>0.77279395877327184</v>
      </c>
    </row>
    <row r="142" spans="1:39" x14ac:dyDescent="0.25">
      <c r="A142" s="6" t="s">
        <v>73</v>
      </c>
      <c r="B142" s="6">
        <v>0.83969503974964266</v>
      </c>
      <c r="C142" s="6">
        <v>0.92801125706242238</v>
      </c>
      <c r="D142" s="6">
        <v>0.64867205257660465</v>
      </c>
      <c r="E142" s="6">
        <v>0.93702470096428236</v>
      </c>
      <c r="I142" s="6">
        <v>0.82420198560113511</v>
      </c>
      <c r="K142" s="6" t="s">
        <v>73</v>
      </c>
      <c r="L142" s="6">
        <v>0.57589767714023732</v>
      </c>
      <c r="M142" s="6">
        <v>0.63767551271717382</v>
      </c>
      <c r="N142" s="6">
        <v>0.58295020324624447</v>
      </c>
      <c r="O142" s="6">
        <v>0.81619714836607771</v>
      </c>
      <c r="S142" s="6">
        <v>0.6260612964660025</v>
      </c>
      <c r="U142" s="6" t="s">
        <v>73</v>
      </c>
      <c r="V142" s="6">
        <v>0.90303413027702761</v>
      </c>
      <c r="W142" s="6">
        <v>0.91543215119114685</v>
      </c>
      <c r="X142" s="6">
        <v>0.61975704262962406</v>
      </c>
      <c r="Y142" s="6">
        <v>0.93531448581909959</v>
      </c>
      <c r="AC142" s="6">
        <v>0.83953651587931144</v>
      </c>
      <c r="AE142" s="6" t="s">
        <v>73</v>
      </c>
      <c r="AF142" s="6">
        <v>0.80476222816791243</v>
      </c>
      <c r="AG142" s="6">
        <v>0.62509640684589829</v>
      </c>
      <c r="AH142" s="6">
        <v>0.79522945129777733</v>
      </c>
      <c r="AI142" s="6">
        <v>0.81790736351126048</v>
      </c>
      <c r="AM142" s="6">
        <v>0.76841763998747803</v>
      </c>
    </row>
    <row r="145" spans="1:39" x14ac:dyDescent="0.25">
      <c r="A145" s="143" t="s">
        <v>238</v>
      </c>
      <c r="B145" s="143"/>
      <c r="C145" s="143"/>
      <c r="D145" s="143"/>
      <c r="E145" s="143"/>
      <c r="F145" s="143"/>
      <c r="G145" s="143"/>
      <c r="H145" s="143"/>
      <c r="I145" s="143"/>
      <c r="J145" s="143"/>
      <c r="K145" s="143"/>
      <c r="L145" s="143"/>
      <c r="M145" s="143"/>
      <c r="N145" s="143"/>
      <c r="O145" s="143"/>
      <c r="P145" s="143"/>
      <c r="Q145" s="143"/>
      <c r="R145" s="143"/>
      <c r="S145" s="143"/>
      <c r="U145" s="143" t="s">
        <v>246</v>
      </c>
      <c r="V145" s="143"/>
      <c r="W145" s="143"/>
      <c r="X145" s="143"/>
      <c r="Y145" s="143"/>
      <c r="Z145" s="143"/>
      <c r="AA145" s="143"/>
      <c r="AB145" s="143"/>
      <c r="AC145" s="143"/>
      <c r="AD145" s="143"/>
      <c r="AE145" s="143"/>
      <c r="AF145" s="143"/>
      <c r="AG145" s="143"/>
      <c r="AH145" s="143"/>
      <c r="AI145" s="143"/>
      <c r="AJ145" s="143"/>
      <c r="AK145" s="143"/>
      <c r="AL145" s="143"/>
      <c r="AM145" s="143"/>
    </row>
    <row r="146" spans="1:39" x14ac:dyDescent="0.25">
      <c r="A146" s="6" t="s">
        <v>225</v>
      </c>
      <c r="B146" s="6" t="s">
        <v>226</v>
      </c>
      <c r="C146" s="6" t="s">
        <v>35</v>
      </c>
      <c r="D146" s="6" t="s">
        <v>36</v>
      </c>
      <c r="E146" s="6" t="s">
        <v>37</v>
      </c>
      <c r="F146" s="6" t="s">
        <v>52</v>
      </c>
      <c r="G146" s="6" t="s">
        <v>53</v>
      </c>
      <c r="H146" s="6" t="s">
        <v>54</v>
      </c>
      <c r="I146" s="6">
        <v>0.81372355516424366</v>
      </c>
      <c r="K146" s="6" t="s">
        <v>13</v>
      </c>
      <c r="L146" s="6" t="s">
        <v>226</v>
      </c>
      <c r="M146" s="6" t="s">
        <v>35</v>
      </c>
      <c r="N146" s="6" t="s">
        <v>36</v>
      </c>
      <c r="O146" s="6" t="s">
        <v>37</v>
      </c>
      <c r="P146" s="6" t="s">
        <v>52</v>
      </c>
      <c r="Q146" s="6" t="s">
        <v>53</v>
      </c>
      <c r="R146" s="6" t="s">
        <v>54</v>
      </c>
      <c r="S146" s="6">
        <v>0.81372355516424366</v>
      </c>
      <c r="U146" s="6" t="s">
        <v>225</v>
      </c>
      <c r="V146" s="6" t="s">
        <v>226</v>
      </c>
      <c r="W146" s="6" t="s">
        <v>35</v>
      </c>
      <c r="X146" s="6" t="s">
        <v>36</v>
      </c>
      <c r="Y146" s="6" t="s">
        <v>37</v>
      </c>
      <c r="Z146" s="6" t="s">
        <v>52</v>
      </c>
      <c r="AA146" s="6" t="s">
        <v>53</v>
      </c>
      <c r="AB146" s="6" t="s">
        <v>54</v>
      </c>
      <c r="AC146" s="6">
        <v>0.85132036816091861</v>
      </c>
      <c r="AE146" s="6" t="s">
        <v>13</v>
      </c>
      <c r="AF146" s="6" t="s">
        <v>226</v>
      </c>
      <c r="AG146" s="6" t="s">
        <v>35</v>
      </c>
      <c r="AH146" s="6" t="s">
        <v>36</v>
      </c>
      <c r="AI146" s="6" t="s">
        <v>37</v>
      </c>
      <c r="AJ146" s="6" t="s">
        <v>52</v>
      </c>
      <c r="AK146" s="6" t="s">
        <v>53</v>
      </c>
      <c r="AL146" s="6" t="s">
        <v>54</v>
      </c>
      <c r="AM146" s="6">
        <v>0.85132036816091861</v>
      </c>
    </row>
    <row r="147" spans="1:39" x14ac:dyDescent="0.25">
      <c r="A147" s="6" t="s">
        <v>227</v>
      </c>
      <c r="B147" s="6">
        <v>0.74182898160044364</v>
      </c>
      <c r="C147" s="6">
        <v>0.76166078323588005</v>
      </c>
      <c r="D147" s="6">
        <v>0.96635231703840585</v>
      </c>
      <c r="E147" s="6">
        <v>0.85405363321186889</v>
      </c>
      <c r="I147" s="6">
        <v>0.81875987352873525</v>
      </c>
      <c r="K147" s="6" t="s">
        <v>227</v>
      </c>
      <c r="L147" s="6">
        <v>0.74182898160044364</v>
      </c>
      <c r="M147" s="6">
        <v>0.76166078323588005</v>
      </c>
      <c r="N147" s="6">
        <v>0.96635231703840585</v>
      </c>
      <c r="O147" s="6">
        <v>0.85405363321186889</v>
      </c>
      <c r="S147" s="6">
        <v>0.81875987352873525</v>
      </c>
      <c r="U147" s="6" t="s">
        <v>227</v>
      </c>
      <c r="V147" s="6">
        <v>0.77520071524350187</v>
      </c>
      <c r="W147" s="6">
        <v>0.70372501310697944</v>
      </c>
      <c r="X147" s="6">
        <v>0.98817486464178317</v>
      </c>
      <c r="Y147" s="6">
        <v>0.84275433790074039</v>
      </c>
      <c r="AC147" s="6">
        <v>0.82428215556435347</v>
      </c>
      <c r="AE147" s="6" t="s">
        <v>227</v>
      </c>
      <c r="AF147" s="6">
        <v>0.77520071524350187</v>
      </c>
      <c r="AG147" s="6">
        <v>0.70372501310697944</v>
      </c>
      <c r="AH147" s="6">
        <v>0.98817486464178317</v>
      </c>
      <c r="AI147" s="6">
        <v>0.84275433790074039</v>
      </c>
      <c r="AM147" s="6">
        <v>0.82428215556435347</v>
      </c>
    </row>
    <row r="148" spans="1:39" x14ac:dyDescent="0.25">
      <c r="A148" s="6" t="s">
        <v>39</v>
      </c>
      <c r="B148" s="6">
        <v>0.90237521784023489</v>
      </c>
      <c r="C148" s="6">
        <v>0.99946383679007234</v>
      </c>
      <c r="D148" s="6">
        <v>0.7437851858105563</v>
      </c>
      <c r="E148" s="6">
        <v>0.69772178897320958</v>
      </c>
      <c r="I148" s="6">
        <v>0.85144741929272894</v>
      </c>
      <c r="K148" s="6" t="s">
        <v>39</v>
      </c>
      <c r="L148" s="6">
        <v>0.90237521784023489</v>
      </c>
      <c r="M148" s="6">
        <v>0.99946383679007234</v>
      </c>
      <c r="N148" s="6">
        <v>0.7437851858105563</v>
      </c>
      <c r="O148" s="6">
        <v>0.69772178897320958</v>
      </c>
      <c r="S148" s="6">
        <v>0.85144741929272894</v>
      </c>
      <c r="U148" s="6" t="s">
        <v>39</v>
      </c>
      <c r="V148" s="6">
        <v>0.91184878712958928</v>
      </c>
      <c r="W148" s="6">
        <v>0.99163216552588418</v>
      </c>
      <c r="X148" s="6">
        <v>0.76008332284031943</v>
      </c>
      <c r="Y148" s="6">
        <v>0.72011279664327577</v>
      </c>
      <c r="AC148" s="6">
        <v>0.8611036981635839</v>
      </c>
      <c r="AE148" s="6" t="s">
        <v>39</v>
      </c>
      <c r="AF148" s="6">
        <v>0.91184878712958928</v>
      </c>
      <c r="AG148" s="6">
        <v>0.99163216552588418</v>
      </c>
      <c r="AH148" s="6">
        <v>0.76008332284031943</v>
      </c>
      <c r="AI148" s="6">
        <v>0.72011279664327577</v>
      </c>
      <c r="AM148" s="6">
        <v>0.8611036981635839</v>
      </c>
    </row>
    <row r="149" spans="1:39" x14ac:dyDescent="0.25">
      <c r="A149" s="6" t="s">
        <v>40</v>
      </c>
      <c r="B149" s="6">
        <v>0.94953189300438934</v>
      </c>
      <c r="C149" s="6">
        <v>0.59682173136808636</v>
      </c>
      <c r="D149" s="6">
        <v>0.89837555448770445</v>
      </c>
      <c r="E149" s="6">
        <v>0.69525577430454899</v>
      </c>
      <c r="I149" s="6">
        <v>0.82805935824298149</v>
      </c>
      <c r="K149" s="6" t="s">
        <v>40</v>
      </c>
      <c r="L149" s="6">
        <v>0.94953189300438934</v>
      </c>
      <c r="M149" s="6">
        <v>0.59682173136808636</v>
      </c>
      <c r="N149" s="6">
        <v>0.89837555448770445</v>
      </c>
      <c r="O149" s="6">
        <v>0.69525577430454899</v>
      </c>
      <c r="S149" s="6">
        <v>0.82805935824298149</v>
      </c>
      <c r="U149" s="6" t="s">
        <v>40</v>
      </c>
      <c r="V149" s="6">
        <v>0.9681572075583218</v>
      </c>
      <c r="W149" s="6">
        <v>0.63503480136286417</v>
      </c>
      <c r="X149" s="6">
        <v>0.9120274919950766</v>
      </c>
      <c r="Y149" s="6">
        <v>0.67697562201155759</v>
      </c>
      <c r="AC149" s="6">
        <v>0.84382305959640425</v>
      </c>
      <c r="AE149" s="6" t="s">
        <v>40</v>
      </c>
      <c r="AF149" s="6">
        <v>0.9681572075583218</v>
      </c>
      <c r="AG149" s="6">
        <v>0.63503480136286417</v>
      </c>
      <c r="AH149" s="6">
        <v>0.9120274919950766</v>
      </c>
      <c r="AI149" s="6">
        <v>0.67697562201155759</v>
      </c>
      <c r="AM149" s="6">
        <v>0.84382305959640425</v>
      </c>
    </row>
    <row r="150" spans="1:39" x14ac:dyDescent="0.25">
      <c r="A150" s="6" t="s">
        <v>72</v>
      </c>
      <c r="B150" s="6">
        <v>0.75678110791589492</v>
      </c>
      <c r="C150" s="6">
        <v>0.7415260863169536</v>
      </c>
      <c r="D150" s="6">
        <v>0.8122186292361202</v>
      </c>
      <c r="E150" s="6">
        <v>0.8139004743439906</v>
      </c>
      <c r="I150" s="6">
        <v>0.77615738889037733</v>
      </c>
      <c r="K150" s="6" t="s">
        <v>72</v>
      </c>
      <c r="L150" s="6">
        <v>0.75678110791589492</v>
      </c>
      <c r="M150" s="6">
        <v>0.7415260863169536</v>
      </c>
      <c r="N150" s="6">
        <v>0.8122186292361202</v>
      </c>
      <c r="O150" s="6">
        <v>0.8139004743439906</v>
      </c>
      <c r="S150" s="6">
        <v>0.77615738889037733</v>
      </c>
      <c r="U150" s="6" t="s">
        <v>72</v>
      </c>
      <c r="V150" s="6">
        <v>0.88479248059309934</v>
      </c>
      <c r="W150" s="6">
        <v>0.85613186060821811</v>
      </c>
      <c r="X150" s="6">
        <v>0.83484704361912998</v>
      </c>
      <c r="Y150" s="6">
        <v>0.794140565417227</v>
      </c>
      <c r="AC150" s="6">
        <v>0.85297621007624991</v>
      </c>
      <c r="AE150" s="6" t="s">
        <v>72</v>
      </c>
      <c r="AF150" s="6">
        <v>0.88479248059309934</v>
      </c>
      <c r="AG150" s="6">
        <v>0.85613186060821811</v>
      </c>
      <c r="AH150" s="6">
        <v>0.83484704361912998</v>
      </c>
      <c r="AI150" s="6">
        <v>0.794140565417227</v>
      </c>
      <c r="AM150" s="6">
        <v>0.85297621007624991</v>
      </c>
    </row>
    <row r="151" spans="1:39" x14ac:dyDescent="0.25">
      <c r="A151" s="6" t="s">
        <v>73</v>
      </c>
      <c r="B151" s="6">
        <v>0.65976246332843691</v>
      </c>
      <c r="C151" s="6">
        <v>0.86849498576074713</v>
      </c>
      <c r="D151" s="6">
        <v>0.93868814263825695</v>
      </c>
      <c r="E151" s="6">
        <v>0.81278478482204974</v>
      </c>
      <c r="I151" s="6">
        <v>0.79419373586639597</v>
      </c>
      <c r="K151" s="6" t="s">
        <v>73</v>
      </c>
      <c r="L151" s="6">
        <v>0.65976246332843691</v>
      </c>
      <c r="M151" s="6">
        <v>0.86849498576074713</v>
      </c>
      <c r="N151" s="6">
        <v>0.93868814263825695</v>
      </c>
      <c r="O151" s="6">
        <v>0.81278478482204974</v>
      </c>
      <c r="S151" s="6">
        <v>0.79419373586639597</v>
      </c>
      <c r="U151" s="6" t="s">
        <v>73</v>
      </c>
      <c r="V151" s="6">
        <v>0.85924009649261512</v>
      </c>
      <c r="W151" s="6">
        <v>0.87836850932350796</v>
      </c>
      <c r="X151" s="6">
        <v>0.92458974125228366</v>
      </c>
      <c r="Y151" s="6">
        <v>0.82599694419455083</v>
      </c>
      <c r="AC151" s="6">
        <v>0.87441671740400118</v>
      </c>
      <c r="AE151" s="6" t="s">
        <v>73</v>
      </c>
      <c r="AF151" s="6">
        <v>0.85924009649261512</v>
      </c>
      <c r="AG151" s="6">
        <v>0.87836850932350796</v>
      </c>
      <c r="AH151" s="6">
        <v>0.92458974125228366</v>
      </c>
      <c r="AI151" s="6">
        <v>0.82599694419455083</v>
      </c>
      <c r="AM151" s="6">
        <v>0.87441671740400118</v>
      </c>
    </row>
    <row r="153" spans="1:39" x14ac:dyDescent="0.25">
      <c r="A153" s="6" t="s">
        <v>4</v>
      </c>
      <c r="B153" s="6" t="s">
        <v>226</v>
      </c>
      <c r="C153" s="6" t="s">
        <v>35</v>
      </c>
      <c r="D153" s="6" t="s">
        <v>36</v>
      </c>
      <c r="E153" s="6" t="s">
        <v>37</v>
      </c>
      <c r="F153" s="6" t="s">
        <v>52</v>
      </c>
      <c r="G153" s="6" t="s">
        <v>53</v>
      </c>
      <c r="H153" s="6" t="s">
        <v>54</v>
      </c>
      <c r="I153" s="6">
        <v>0.81582456351277632</v>
      </c>
      <c r="K153" s="127" t="s">
        <v>14</v>
      </c>
      <c r="L153" s="6" t="s">
        <v>226</v>
      </c>
      <c r="M153" s="6" t="s">
        <v>35</v>
      </c>
      <c r="N153" s="6" t="s">
        <v>36</v>
      </c>
      <c r="O153" s="6" t="s">
        <v>37</v>
      </c>
      <c r="P153" s="6" t="s">
        <v>52</v>
      </c>
      <c r="Q153" s="6" t="s">
        <v>53</v>
      </c>
      <c r="R153" s="6" t="s">
        <v>54</v>
      </c>
      <c r="S153" s="6">
        <v>0.79643903794946158</v>
      </c>
      <c r="U153" s="127" t="s">
        <v>4</v>
      </c>
      <c r="V153" s="6" t="s">
        <v>226</v>
      </c>
      <c r="W153" s="6" t="s">
        <v>35</v>
      </c>
      <c r="X153" s="6" t="s">
        <v>36</v>
      </c>
      <c r="Y153" s="6" t="s">
        <v>37</v>
      </c>
      <c r="Z153" s="6" t="s">
        <v>52</v>
      </c>
      <c r="AA153" s="6" t="s">
        <v>53</v>
      </c>
      <c r="AB153" s="6" t="s">
        <v>54</v>
      </c>
      <c r="AC153" s="6">
        <v>0.84166924513493802</v>
      </c>
      <c r="AE153" s="6" t="s">
        <v>14</v>
      </c>
      <c r="AF153" s="6" t="s">
        <v>226</v>
      </c>
      <c r="AG153" s="6" t="s">
        <v>35</v>
      </c>
      <c r="AH153" s="6" t="s">
        <v>36</v>
      </c>
      <c r="AI153" s="6" t="s">
        <v>37</v>
      </c>
      <c r="AJ153" s="6" t="s">
        <v>52</v>
      </c>
      <c r="AK153" s="6" t="s">
        <v>53</v>
      </c>
      <c r="AL153" s="6" t="s">
        <v>54</v>
      </c>
      <c r="AM153" s="6">
        <v>0.85462187681295487</v>
      </c>
    </row>
    <row r="154" spans="1:39" x14ac:dyDescent="0.25">
      <c r="A154" s="6" t="s">
        <v>227</v>
      </c>
      <c r="B154" s="6">
        <v>0.64438163249924785</v>
      </c>
      <c r="C154" s="6">
        <v>0.94667255009745332</v>
      </c>
      <c r="D154" s="6">
        <v>0.66186953229195422</v>
      </c>
      <c r="E154" s="6">
        <v>0.97905363321186889</v>
      </c>
      <c r="I154" s="6">
        <v>0.75941259107395875</v>
      </c>
      <c r="K154" s="6" t="s">
        <v>227</v>
      </c>
      <c r="L154" s="127">
        <v>0.6330425321272406</v>
      </c>
      <c r="M154" s="127">
        <v>0.59499411656921342</v>
      </c>
      <c r="N154" s="6">
        <v>0.98941920744018974</v>
      </c>
      <c r="O154" s="6">
        <v>0.85405363321186889</v>
      </c>
      <c r="S154" s="6">
        <v>0.7476786830065667</v>
      </c>
      <c r="U154" s="6" t="s">
        <v>227</v>
      </c>
      <c r="V154" s="6">
        <v>0.82363903129666971</v>
      </c>
      <c r="W154" s="6">
        <v>0.99539167977364618</v>
      </c>
      <c r="X154" s="6">
        <v>0.76343606002339692</v>
      </c>
      <c r="Y154" s="6">
        <v>0.96775433790074039</v>
      </c>
      <c r="AC154" s="6">
        <v>0.8645561141643574</v>
      </c>
      <c r="AE154" s="6" t="s">
        <v>227</v>
      </c>
      <c r="AF154" s="6">
        <v>0.72686152679519445</v>
      </c>
      <c r="AG154" s="6">
        <v>0.76622501310697944</v>
      </c>
      <c r="AH154" s="6">
        <v>0.98875824495643294</v>
      </c>
      <c r="AI154" s="6">
        <v>0.84275433790074039</v>
      </c>
      <c r="AM154" s="6">
        <v>0.81759232526369297</v>
      </c>
    </row>
    <row r="155" spans="1:39" x14ac:dyDescent="0.25">
      <c r="A155" s="6" t="s">
        <v>39</v>
      </c>
      <c r="B155" s="6">
        <v>0.90237521784023489</v>
      </c>
      <c r="C155" s="6">
        <v>0.64753072719185623</v>
      </c>
      <c r="D155" s="6">
        <v>0.97295185247722293</v>
      </c>
      <c r="E155" s="6">
        <v>0.69772178897320958</v>
      </c>
      <c r="I155" s="6">
        <v>0.8383524640397525</v>
      </c>
      <c r="K155" s="6" t="s">
        <v>39</v>
      </c>
      <c r="L155" s="6">
        <v>0.8794545858055971</v>
      </c>
      <c r="M155" s="6">
        <v>0.88429907645397576</v>
      </c>
      <c r="N155" s="6">
        <v>0.91098237579657937</v>
      </c>
      <c r="O155" s="6">
        <v>0.69772178897320958</v>
      </c>
      <c r="S155" s="6">
        <v>0.86104551190816037</v>
      </c>
      <c r="U155" s="6" t="s">
        <v>39</v>
      </c>
      <c r="V155" s="6">
        <v>0.91184878712958928</v>
      </c>
      <c r="W155" s="6">
        <v>0.65643472487589971</v>
      </c>
      <c r="X155" s="6">
        <v>0.98924998950698606</v>
      </c>
      <c r="Y155" s="6">
        <v>0.72011279664327577</v>
      </c>
      <c r="AC155" s="6">
        <v>0.85135587670025359</v>
      </c>
      <c r="AE155" s="6" t="s">
        <v>39</v>
      </c>
      <c r="AF155" s="6">
        <v>0.86998101651624271</v>
      </c>
      <c r="AG155" s="6">
        <v>0.87539507876993228</v>
      </c>
      <c r="AH155" s="6">
        <v>0.89468423876681613</v>
      </c>
      <c r="AI155" s="6">
        <v>0.72011279664327577</v>
      </c>
      <c r="AM155" s="6">
        <v>0.85475940154867891</v>
      </c>
    </row>
    <row r="156" spans="1:39" x14ac:dyDescent="0.25">
      <c r="A156" s="6" t="s">
        <v>40</v>
      </c>
      <c r="B156" s="6">
        <v>0.80046810699561066</v>
      </c>
      <c r="C156" s="6">
        <v>0.64286985465677704</v>
      </c>
      <c r="D156" s="6">
        <v>0.77337555448770445</v>
      </c>
      <c r="E156" s="6">
        <v>0.83979587867164307</v>
      </c>
      <c r="I156" s="6">
        <v>0.76807448415227231</v>
      </c>
      <c r="K156" s="6" t="s">
        <v>40</v>
      </c>
      <c r="L156" s="127">
        <v>0.55046810699561066</v>
      </c>
      <c r="M156" s="127">
        <v>0.58951866134024977</v>
      </c>
      <c r="N156" s="6">
        <v>0.89837555448770445</v>
      </c>
      <c r="O156" s="6">
        <v>0.93296607502581108</v>
      </c>
      <c r="S156" s="6">
        <v>0.702629774942092</v>
      </c>
      <c r="U156" s="6" t="s">
        <v>40</v>
      </c>
      <c r="V156" s="127">
        <v>0.7818427924416782</v>
      </c>
      <c r="W156" s="127">
        <v>0.78524959131822158</v>
      </c>
      <c r="X156" s="127">
        <v>0.7870274919950766</v>
      </c>
      <c r="Y156" s="6">
        <v>0.85807603096463447</v>
      </c>
      <c r="AC156" s="6">
        <v>0.79525531288377982</v>
      </c>
      <c r="AE156" s="6" t="s">
        <v>40</v>
      </c>
      <c r="AF156" s="6">
        <v>0.7193427924416782</v>
      </c>
      <c r="AG156" s="6">
        <v>0.72566122147939993</v>
      </c>
      <c r="AH156" s="6">
        <v>0.9120274919950766</v>
      </c>
      <c r="AI156" s="6">
        <v>0.95124622731880248</v>
      </c>
      <c r="AM156" s="6">
        <v>0.80356316836914077</v>
      </c>
    </row>
    <row r="157" spans="1:39" x14ac:dyDescent="0.25">
      <c r="A157" s="6" t="s">
        <v>72</v>
      </c>
      <c r="B157" s="6">
        <v>0.98767782817041716</v>
      </c>
      <c r="C157" s="6">
        <v>0.56105139314733443</v>
      </c>
      <c r="D157" s="6">
        <v>0.91694803743054654</v>
      </c>
      <c r="E157" s="6">
        <v>0.9389004743439906</v>
      </c>
      <c r="I157" s="6">
        <v>0.87735349040686905</v>
      </c>
      <c r="K157" s="6" t="s">
        <v>72</v>
      </c>
      <c r="L157" s="127">
        <v>0.61267782817041716</v>
      </c>
      <c r="M157" s="127">
        <v>0.7415260863169536</v>
      </c>
      <c r="N157" s="6">
        <v>0.97888529590278683</v>
      </c>
      <c r="O157" s="6">
        <v>0.9360995256560094</v>
      </c>
      <c r="S157" s="6">
        <v>0.77851260135565559</v>
      </c>
      <c r="U157" s="6" t="s">
        <v>72</v>
      </c>
      <c r="V157" s="6">
        <v>0.97702032078339007</v>
      </c>
      <c r="W157" s="6">
        <v>0.56268270561202194</v>
      </c>
      <c r="X157" s="6">
        <v>0.89431962304753654</v>
      </c>
      <c r="Y157" s="6">
        <v>0.919140565417227</v>
      </c>
      <c r="AC157" s="6">
        <v>0.86479566001022856</v>
      </c>
      <c r="AE157" s="6" t="s">
        <v>72</v>
      </c>
      <c r="AF157" s="6">
        <v>0.86946961657933142</v>
      </c>
      <c r="AG157" s="6">
        <v>0.83804911844520436</v>
      </c>
      <c r="AH157" s="6">
        <v>0.99848628971420328</v>
      </c>
      <c r="AI157" s="6">
        <v>0.955859434582773</v>
      </c>
      <c r="AM157" s="6">
        <v>0.90839815793674028</v>
      </c>
    </row>
    <row r="158" spans="1:39" x14ac:dyDescent="0.25">
      <c r="A158" s="6" t="s">
        <v>73</v>
      </c>
      <c r="B158" s="6">
        <v>0.99152627640370705</v>
      </c>
      <c r="C158" s="6">
        <v>0.86849498576074713</v>
      </c>
      <c r="D158" s="6">
        <v>0.56131185736174305</v>
      </c>
      <c r="E158" s="6">
        <v>0.83528210557973415</v>
      </c>
      <c r="I158" s="6">
        <v>0.83592978789102812</v>
      </c>
      <c r="K158" s="6" t="s">
        <v>73</v>
      </c>
      <c r="L158" s="6">
        <v>0.99152627640370705</v>
      </c>
      <c r="M158" s="6">
        <v>0.91333481788508486</v>
      </c>
      <c r="N158" s="6">
        <v>0.68953370669210312</v>
      </c>
      <c r="O158" s="6">
        <v>0.93778478482204974</v>
      </c>
      <c r="S158" s="6">
        <v>0.89232861853483303</v>
      </c>
      <c r="U158" s="6" t="s">
        <v>73</v>
      </c>
      <c r="V158" s="6">
        <v>0.97386625858338705</v>
      </c>
      <c r="W158" s="6">
        <v>0.87836850932350796</v>
      </c>
      <c r="X158" s="6">
        <v>0.57541025874771634</v>
      </c>
      <c r="Y158" s="6">
        <v>0.82206994620723306</v>
      </c>
      <c r="AC158" s="6">
        <v>0.83238326191607048</v>
      </c>
      <c r="AE158" s="6" t="s">
        <v>73</v>
      </c>
      <c r="AF158" s="6">
        <v>0.97386625858338705</v>
      </c>
      <c r="AG158" s="6">
        <v>0.90346129432232392</v>
      </c>
      <c r="AH158" s="6">
        <v>0.70363210807807641</v>
      </c>
      <c r="AI158" s="6">
        <v>0.95099694419455083</v>
      </c>
      <c r="AM158" s="6">
        <v>0.88879633094652144</v>
      </c>
    </row>
    <row r="160" spans="1:39" x14ac:dyDescent="0.25">
      <c r="A160" s="6" t="s">
        <v>5</v>
      </c>
      <c r="B160" s="6" t="s">
        <v>226</v>
      </c>
      <c r="C160" s="6" t="s">
        <v>35</v>
      </c>
      <c r="D160" s="6" t="s">
        <v>36</v>
      </c>
      <c r="E160" s="6" t="s">
        <v>37</v>
      </c>
      <c r="F160" s="6" t="s">
        <v>52</v>
      </c>
      <c r="G160" s="6" t="s">
        <v>53</v>
      </c>
      <c r="H160" s="6" t="s">
        <v>54</v>
      </c>
      <c r="I160" s="6">
        <v>0.82692954071507763</v>
      </c>
      <c r="K160" s="127" t="s">
        <v>15</v>
      </c>
      <c r="L160" s="6" t="s">
        <v>226</v>
      </c>
      <c r="M160" s="6" t="s">
        <v>35</v>
      </c>
      <c r="N160" s="6" t="s">
        <v>36</v>
      </c>
      <c r="O160" s="6" t="s">
        <v>37</v>
      </c>
      <c r="P160" s="6" t="s">
        <v>52</v>
      </c>
      <c r="Q160" s="6" t="s">
        <v>53</v>
      </c>
      <c r="R160" s="6" t="s">
        <v>54</v>
      </c>
      <c r="S160" s="6">
        <v>0.79356800295975083</v>
      </c>
      <c r="U160" s="6" t="s">
        <v>5</v>
      </c>
      <c r="V160" s="6" t="s">
        <v>226</v>
      </c>
      <c r="W160" s="6" t="s">
        <v>35</v>
      </c>
      <c r="X160" s="6" t="s">
        <v>36</v>
      </c>
      <c r="Y160" s="6" t="s">
        <v>37</v>
      </c>
      <c r="Z160" s="6" t="s">
        <v>52</v>
      </c>
      <c r="AA160" s="6" t="s">
        <v>53</v>
      </c>
      <c r="AB160" s="6" t="s">
        <v>54</v>
      </c>
      <c r="AC160" s="6">
        <v>0.89451651775197727</v>
      </c>
      <c r="AE160" s="6" t="s">
        <v>15</v>
      </c>
      <c r="AF160" s="6" t="s">
        <v>226</v>
      </c>
      <c r="AG160" s="6" t="s">
        <v>35</v>
      </c>
      <c r="AH160" s="6" t="s">
        <v>36</v>
      </c>
      <c r="AI160" s="6" t="s">
        <v>37</v>
      </c>
      <c r="AJ160" s="6" t="s">
        <v>52</v>
      </c>
      <c r="AK160" s="6" t="s">
        <v>53</v>
      </c>
      <c r="AL160" s="6" t="s">
        <v>54</v>
      </c>
      <c r="AM160" s="6">
        <v>0.85219152908446749</v>
      </c>
    </row>
    <row r="161" spans="1:39" x14ac:dyDescent="0.25">
      <c r="A161" s="6" t="s">
        <v>227</v>
      </c>
      <c r="B161" s="6">
        <v>0.93036010261979185</v>
      </c>
      <c r="C161" s="6">
        <v>0.6466995033447458</v>
      </c>
      <c r="D161" s="6">
        <v>0.98718565037173922</v>
      </c>
      <c r="E161" s="6">
        <v>0.91677970012146448</v>
      </c>
      <c r="I161" s="6">
        <v>0.88579730932802048</v>
      </c>
      <c r="K161" s="6" t="s">
        <v>227</v>
      </c>
      <c r="L161" s="6">
        <v>0.84041175559598391</v>
      </c>
      <c r="M161" s="127">
        <v>0.59499411656921342</v>
      </c>
      <c r="N161" s="6">
        <v>0.78009758184494682</v>
      </c>
      <c r="O161" s="127">
        <v>0.52840926334579685</v>
      </c>
      <c r="S161" s="6">
        <v>0.72944931051534256</v>
      </c>
      <c r="U161" s="6" t="s">
        <v>227</v>
      </c>
      <c r="V161" s="6">
        <v>0.96373183626285008</v>
      </c>
      <c r="W161" s="6">
        <v>0.70463527347364652</v>
      </c>
      <c r="X161" s="6">
        <v>0.99099180202488346</v>
      </c>
      <c r="Y161" s="6">
        <v>0.92807899543259298</v>
      </c>
      <c r="AC161" s="6">
        <v>0.91337958902097915</v>
      </c>
      <c r="AE161" s="6" t="s">
        <v>227</v>
      </c>
      <c r="AF161" s="6">
        <v>0.87378348923904214</v>
      </c>
      <c r="AG161" s="6">
        <v>0.88818599370593887</v>
      </c>
      <c r="AH161" s="6">
        <v>0.84743127784862149</v>
      </c>
      <c r="AI161" s="6">
        <v>0.82564194976829897</v>
      </c>
      <c r="AM161" s="6">
        <v>0.86285470636420492</v>
      </c>
    </row>
    <row r="162" spans="1:39" x14ac:dyDescent="0.25">
      <c r="A162" s="6" t="s">
        <v>39</v>
      </c>
      <c r="B162" s="6">
        <v>0.98362125247226373</v>
      </c>
      <c r="C162" s="6">
        <v>0.99830260614147714</v>
      </c>
      <c r="D162" s="6">
        <v>0.97295185247722293</v>
      </c>
      <c r="E162" s="6">
        <v>0.95133339369048386</v>
      </c>
      <c r="I162" s="6">
        <v>0.97904699439007925</v>
      </c>
      <c r="K162" s="6" t="s">
        <v>39</v>
      </c>
      <c r="L162" s="6">
        <v>0.80929067900094387</v>
      </c>
      <c r="M162" s="6">
        <v>0.79121453761468474</v>
      </c>
      <c r="N162" s="6">
        <v>0.81996007899598466</v>
      </c>
      <c r="O162" s="6">
        <v>0.74424532516369146</v>
      </c>
      <c r="S162" s="6">
        <v>0.79858599764686433</v>
      </c>
      <c r="U162" s="6" t="s">
        <v>39</v>
      </c>
      <c r="V162" s="6">
        <v>0.97414768318290934</v>
      </c>
      <c r="W162" s="6">
        <v>0.98939860845743366</v>
      </c>
      <c r="X162" s="6">
        <v>0.98924998950698606</v>
      </c>
      <c r="Y162" s="6">
        <v>0.92894238602041768</v>
      </c>
      <c r="AC162" s="6">
        <v>0.97419265024445967</v>
      </c>
      <c r="AE162" s="6" t="s">
        <v>39</v>
      </c>
      <c r="AF162" s="6">
        <v>0.81876424829029826</v>
      </c>
      <c r="AG162" s="6">
        <v>0.82782168833093861</v>
      </c>
      <c r="AH162" s="6">
        <v>0.80366194196622154</v>
      </c>
      <c r="AI162" s="6">
        <v>0.79786929695791342</v>
      </c>
      <c r="AM162" s="6">
        <v>0.81366591701754953</v>
      </c>
    </row>
    <row r="163" spans="1:39" x14ac:dyDescent="0.25">
      <c r="A163" s="6" t="s">
        <v>40</v>
      </c>
      <c r="B163" s="6">
        <v>0.97036522633772271</v>
      </c>
      <c r="C163" s="6">
        <v>0.87663255635513826</v>
      </c>
      <c r="D163" s="6">
        <v>0.52598007564622351</v>
      </c>
      <c r="E163" s="6">
        <v>0.87776325820957624</v>
      </c>
      <c r="I163" s="6">
        <v>0.82663210944910903</v>
      </c>
      <c r="K163" s="6" t="s">
        <v>40</v>
      </c>
      <c r="L163" s="6">
        <v>0.76327715781093031</v>
      </c>
      <c r="M163" s="127">
        <v>0.69429468120872273</v>
      </c>
      <c r="N163" s="6">
        <v>0.77659740381806452</v>
      </c>
      <c r="O163" s="127">
        <v>0.69203392497418892</v>
      </c>
      <c r="S163" s="6">
        <v>0.74212423906676128</v>
      </c>
      <c r="U163" s="6" t="s">
        <v>40</v>
      </c>
      <c r="V163" s="6">
        <v>0.98899054089165517</v>
      </c>
      <c r="W163" s="6">
        <v>0.83841948636036034</v>
      </c>
      <c r="X163" s="6">
        <v>0.78973365640522064</v>
      </c>
      <c r="Y163" s="6">
        <v>0.89604341050256764</v>
      </c>
      <c r="AC163" s="6">
        <v>0.89512003930542461</v>
      </c>
      <c r="AE163" s="6" t="s">
        <v>40</v>
      </c>
      <c r="AF163" s="6">
        <v>0.82741362076516012</v>
      </c>
      <c r="AG163" s="6">
        <v>0.85709578539776221</v>
      </c>
      <c r="AH163" s="6">
        <v>0.84836788470341262</v>
      </c>
      <c r="AI163" s="6">
        <v>0.8189216448538218</v>
      </c>
      <c r="AM163" s="6">
        <v>0.83731482328954288</v>
      </c>
    </row>
    <row r="164" spans="1:39" x14ac:dyDescent="0.25">
      <c r="A164" s="6" t="s">
        <v>72</v>
      </c>
      <c r="B164" s="6">
        <v>0.51232217182958284</v>
      </c>
      <c r="C164" s="6">
        <v>0.68386407609698496</v>
      </c>
      <c r="D164" s="6">
        <v>0.9377813707638798</v>
      </c>
      <c r="E164" s="6">
        <v>0.97923621868923916</v>
      </c>
      <c r="I164" s="6">
        <v>0.72303245944558592</v>
      </c>
      <c r="K164" s="6" t="s">
        <v>72</v>
      </c>
      <c r="L164" s="6">
        <v>0.89244538977755283</v>
      </c>
      <c r="M164" s="6">
        <v>0.97193801779016131</v>
      </c>
      <c r="N164" s="6">
        <v>0.56600322009423998</v>
      </c>
      <c r="O164" s="6">
        <v>0.7485995256560094</v>
      </c>
      <c r="S164" s="6">
        <v>0.8051564933410148</v>
      </c>
      <c r="U164" s="6" t="s">
        <v>72</v>
      </c>
      <c r="V164" s="6">
        <v>0.71047967921660993</v>
      </c>
      <c r="W164" s="6">
        <v>0.91621808150269346</v>
      </c>
      <c r="X164" s="6">
        <v>0.91515295638087002</v>
      </c>
      <c r="Y164" s="6">
        <v>0.95947630976247555</v>
      </c>
      <c r="AC164" s="6">
        <v>0.84014517354677154</v>
      </c>
      <c r="AE164" s="6" t="s">
        <v>72</v>
      </c>
      <c r="AF164" s="6">
        <v>0.88178788239052563</v>
      </c>
      <c r="AG164" s="6">
        <v>0.9703067053254737</v>
      </c>
      <c r="AH164" s="6">
        <v>0.71884721437938337</v>
      </c>
      <c r="AI164" s="6">
        <v>0.924609434582773</v>
      </c>
      <c r="AM164" s="6">
        <v>0.86517971280356676</v>
      </c>
    </row>
    <row r="165" spans="1:39" x14ac:dyDescent="0.25">
      <c r="A165" s="6" t="s">
        <v>73</v>
      </c>
      <c r="B165" s="6">
        <v>0.87206734031739497</v>
      </c>
      <c r="C165" s="6">
        <v>0.87716933355905735</v>
      </c>
      <c r="D165" s="6">
        <v>0.56131185736174305</v>
      </c>
      <c r="E165" s="6">
        <v>0.37033375855592621</v>
      </c>
      <c r="I165" s="6">
        <v>0.72013883096259412</v>
      </c>
      <c r="K165" s="6" t="s">
        <v>73</v>
      </c>
      <c r="L165" s="6">
        <v>0.99152627640370705</v>
      </c>
      <c r="M165" s="6">
        <v>0.76320568544460465</v>
      </c>
      <c r="N165" s="6">
        <v>0.88348532582202211</v>
      </c>
      <c r="O165" s="6">
        <v>0.81600663415240982</v>
      </c>
      <c r="S165" s="6">
        <v>0.89252397422877083</v>
      </c>
      <c r="U165" s="6" t="s">
        <v>73</v>
      </c>
      <c r="V165" s="6">
        <v>0.90667480533030087</v>
      </c>
      <c r="W165" s="6">
        <v>0.86729580999629641</v>
      </c>
      <c r="X165" s="6">
        <v>0.8138768135468244</v>
      </c>
      <c r="Y165" s="6">
        <v>0.7343123274944372</v>
      </c>
      <c r="AC165" s="6">
        <v>0.84974513664225138</v>
      </c>
      <c r="AE165" s="6" t="s">
        <v>73</v>
      </c>
      <c r="AF165" s="6">
        <v>0.97386625858338705</v>
      </c>
      <c r="AG165" s="6">
        <v>0.75333216188184382</v>
      </c>
      <c r="AH165" s="6">
        <v>0.86938692443604881</v>
      </c>
      <c r="AI165" s="6">
        <v>0.8292187935249109</v>
      </c>
      <c r="AM165" s="6">
        <v>0.88194248594747249</v>
      </c>
    </row>
    <row r="167" spans="1:39" x14ac:dyDescent="0.25">
      <c r="A167" s="6" t="s">
        <v>6</v>
      </c>
      <c r="B167" s="6" t="s">
        <v>226</v>
      </c>
      <c r="C167" s="6" t="s">
        <v>35</v>
      </c>
      <c r="D167" s="6" t="s">
        <v>36</v>
      </c>
      <c r="E167" s="6" t="s">
        <v>37</v>
      </c>
      <c r="F167" s="6" t="s">
        <v>52</v>
      </c>
      <c r="G167" s="6" t="s">
        <v>53</v>
      </c>
      <c r="H167" s="6" t="s">
        <v>54</v>
      </c>
      <c r="I167" s="6">
        <v>0.81367102687551118</v>
      </c>
      <c r="K167" s="127" t="s">
        <v>16</v>
      </c>
      <c r="L167" s="6" t="s">
        <v>226</v>
      </c>
      <c r="M167" s="6" t="s">
        <v>35</v>
      </c>
      <c r="N167" s="6" t="s">
        <v>36</v>
      </c>
      <c r="O167" s="6" t="s">
        <v>37</v>
      </c>
      <c r="P167" s="6" t="s">
        <v>52</v>
      </c>
      <c r="Q167" s="6" t="s">
        <v>53</v>
      </c>
      <c r="R167" s="6" t="s">
        <v>54</v>
      </c>
      <c r="S167" s="6">
        <v>0.80065588244434804</v>
      </c>
      <c r="U167" s="6" t="s">
        <v>6</v>
      </c>
      <c r="V167" s="6" t="s">
        <v>226</v>
      </c>
      <c r="W167" s="6" t="s">
        <v>35</v>
      </c>
      <c r="X167" s="6" t="s">
        <v>36</v>
      </c>
      <c r="Y167" s="6" t="s">
        <v>37</v>
      </c>
      <c r="Z167" s="6" t="s">
        <v>52</v>
      </c>
      <c r="AA167" s="6" t="s">
        <v>53</v>
      </c>
      <c r="AB167" s="6" t="s">
        <v>54</v>
      </c>
      <c r="AC167" s="6">
        <v>0.86458752776856718</v>
      </c>
      <c r="AE167" s="6" t="s">
        <v>16</v>
      </c>
      <c r="AF167" s="6" t="s">
        <v>226</v>
      </c>
      <c r="AG167" s="6" t="s">
        <v>35</v>
      </c>
      <c r="AH167" s="6" t="s">
        <v>36</v>
      </c>
      <c r="AI167" s="6" t="s">
        <v>37</v>
      </c>
      <c r="AJ167" s="6" t="s">
        <v>52</v>
      </c>
      <c r="AK167" s="6" t="s">
        <v>53</v>
      </c>
      <c r="AL167" s="6" t="s">
        <v>54</v>
      </c>
      <c r="AM167" s="6">
        <v>0.85561785583277739</v>
      </c>
    </row>
    <row r="168" spans="1:39" x14ac:dyDescent="0.25">
      <c r="A168" s="6" t="s">
        <v>227</v>
      </c>
      <c r="B168" s="6">
        <v>0.80007601125073535</v>
      </c>
      <c r="C168" s="6">
        <v>0.70436151356471455</v>
      </c>
      <c r="D168" s="6">
        <v>0.87111987864554141</v>
      </c>
      <c r="E168" s="6">
        <v>0.64594636678813111</v>
      </c>
      <c r="I168" s="6">
        <v>0.77557463189284215</v>
      </c>
      <c r="K168" s="6" t="s">
        <v>227</v>
      </c>
      <c r="L168" s="6">
        <v>0.93036010261979185</v>
      </c>
      <c r="M168" s="6">
        <v>0.77972358461236946</v>
      </c>
      <c r="N168" s="6">
        <v>0.77290276450864037</v>
      </c>
      <c r="O168" s="6">
        <v>0.86124845054817545</v>
      </c>
      <c r="S168" s="6">
        <v>0.85050171667977703</v>
      </c>
      <c r="U168" s="6" t="s">
        <v>227</v>
      </c>
      <c r="V168" s="6">
        <v>0.83344774489379359</v>
      </c>
      <c r="W168" s="6">
        <v>0.88345280195998455</v>
      </c>
      <c r="X168" s="6">
        <v>0.89294242624891873</v>
      </c>
      <c r="Y168" s="6">
        <v>0.78224566209925961</v>
      </c>
      <c r="AC168" s="6">
        <v>0.85064211422663294</v>
      </c>
      <c r="AE168" s="6" t="s">
        <v>227</v>
      </c>
      <c r="AF168" s="6">
        <v>0.96373183626285008</v>
      </c>
      <c r="AG168" s="6">
        <v>0.72178781448346885</v>
      </c>
      <c r="AH168" s="6">
        <v>0.79472531211201769</v>
      </c>
      <c r="AI168" s="6">
        <v>0.84994915523704695</v>
      </c>
      <c r="AM168" s="6">
        <v>0.85602399871539525</v>
      </c>
    </row>
    <row r="169" spans="1:39" x14ac:dyDescent="0.25">
      <c r="A169" s="6" t="s">
        <v>39</v>
      </c>
      <c r="B169" s="6">
        <v>0.90031297580153846</v>
      </c>
      <c r="C169" s="6">
        <v>0.88223683441527934</v>
      </c>
      <c r="D169" s="6">
        <v>0.91098237579657937</v>
      </c>
      <c r="E169" s="6">
        <v>0.83526762196428606</v>
      </c>
      <c r="I169" s="6">
        <v>0.88960829444745904</v>
      </c>
      <c r="K169" s="6" t="s">
        <v>39</v>
      </c>
      <c r="L169" s="6">
        <v>0.80209586166463742</v>
      </c>
      <c r="M169" s="6">
        <v>0.7840197202783783</v>
      </c>
      <c r="N169" s="127">
        <v>0.71454814752277707</v>
      </c>
      <c r="O169" s="127">
        <v>0.73705050782738502</v>
      </c>
      <c r="S169" s="6">
        <v>0.76683690177633268</v>
      </c>
      <c r="U169" s="6" t="s">
        <v>39</v>
      </c>
      <c r="V169" s="6">
        <v>0.90978654509089285</v>
      </c>
      <c r="W169" s="6">
        <v>0.87333283673123585</v>
      </c>
      <c r="X169" s="6">
        <v>0.89468423876681613</v>
      </c>
      <c r="Y169" s="6">
        <v>0.81287661429421987</v>
      </c>
      <c r="AC169" s="6">
        <v>0.88418373721844135</v>
      </c>
      <c r="AE169" s="6" t="s">
        <v>39</v>
      </c>
      <c r="AF169" s="6">
        <v>0.81156943095399181</v>
      </c>
      <c r="AG169" s="6">
        <v>0.82422427966278533</v>
      </c>
      <c r="AH169" s="6">
        <v>0.84557568169836561</v>
      </c>
      <c r="AI169" s="6">
        <v>0.87388427642220157</v>
      </c>
      <c r="AM169" s="6">
        <v>0.83194919020207547</v>
      </c>
    </row>
    <row r="170" spans="1:39" x14ac:dyDescent="0.25">
      <c r="A170" s="6" t="s">
        <v>40</v>
      </c>
      <c r="B170" s="6">
        <v>0.85429945461152501</v>
      </c>
      <c r="C170" s="6">
        <v>0.82929590487999028</v>
      </c>
      <c r="D170" s="6">
        <v>0.49423592951526873</v>
      </c>
      <c r="E170" s="6">
        <v>0.81703392497418892</v>
      </c>
      <c r="I170" s="6">
        <v>0.75369303394555354</v>
      </c>
      <c r="K170" s="6" t="s">
        <v>40</v>
      </c>
      <c r="L170" s="127">
        <v>0.75608234047462375</v>
      </c>
      <c r="M170" s="127">
        <v>0.7112968120098897</v>
      </c>
      <c r="N170" s="6">
        <v>0.82872356590883645</v>
      </c>
      <c r="O170" s="6">
        <v>0.84963274169247782</v>
      </c>
      <c r="S170" s="6">
        <v>0.77931810132290824</v>
      </c>
      <c r="U170" s="6" t="s">
        <v>40</v>
      </c>
      <c r="V170" s="6">
        <v>0.87292476916545736</v>
      </c>
      <c r="W170" s="6">
        <v>0.86750897487476819</v>
      </c>
      <c r="X170" s="6">
        <v>0.77386158333974331</v>
      </c>
      <c r="Y170" s="6">
        <v>0.79875377268119752</v>
      </c>
      <c r="AC170" s="6">
        <v>0.83595016437825209</v>
      </c>
      <c r="AE170" s="6" t="s">
        <v>40</v>
      </c>
      <c r="AF170" s="6">
        <v>0.82381621209700684</v>
      </c>
      <c r="AG170" s="6">
        <v>0.89127535274799918</v>
      </c>
      <c r="AH170" s="6">
        <v>0.84237550341620859</v>
      </c>
      <c r="AI170" s="6">
        <v>0.86791289398546922</v>
      </c>
      <c r="AM170" s="6">
        <v>0.84856236534027518</v>
      </c>
    </row>
    <row r="171" spans="1:39" x14ac:dyDescent="0.25">
      <c r="A171" s="6" t="s">
        <v>72</v>
      </c>
      <c r="B171" s="6">
        <v>0.93247501135418243</v>
      </c>
      <c r="C171" s="6">
        <v>0.71543618391094732</v>
      </c>
      <c r="D171" s="6">
        <v>0.6877813707638798</v>
      </c>
      <c r="E171" s="6">
        <v>0.6889004743439906</v>
      </c>
      <c r="I171" s="6">
        <v>0.79135765516643097</v>
      </c>
      <c r="K171" s="6" t="s">
        <v>72</v>
      </c>
      <c r="L171" s="6">
        <v>0.89450763181624904</v>
      </c>
      <c r="M171" s="6">
        <v>0.97400025982885752</v>
      </c>
      <c r="N171" s="6">
        <v>0.71781012245473252</v>
      </c>
      <c r="O171" s="6">
        <v>0.61045515578993736</v>
      </c>
      <c r="S171" s="6">
        <v>0.8236239086744449</v>
      </c>
      <c r="U171" s="6" t="s">
        <v>72</v>
      </c>
      <c r="V171" s="6">
        <v>0.92181750396715523</v>
      </c>
      <c r="W171" s="6">
        <v>0.88967200758229903</v>
      </c>
      <c r="X171" s="6">
        <v>0.87813623378042394</v>
      </c>
      <c r="Y171" s="6">
        <v>0.762890565417227</v>
      </c>
      <c r="AC171" s="6">
        <v>0.88062904636101191</v>
      </c>
      <c r="AE171" s="6" t="s">
        <v>72</v>
      </c>
      <c r="AF171" s="6">
        <v>0.88385012442922206</v>
      </c>
      <c r="AG171" s="6">
        <v>0.97236894736417012</v>
      </c>
      <c r="AH171" s="6">
        <v>0.93115115152865924</v>
      </c>
      <c r="AI171" s="6">
        <v>0.77741224964973699</v>
      </c>
      <c r="AM171" s="6">
        <v>0.89741346457414817</v>
      </c>
    </row>
    <row r="172" spans="1:39" x14ac:dyDescent="0.25">
      <c r="A172" s="6" t="s">
        <v>73</v>
      </c>
      <c r="B172" s="6">
        <v>0.74706734031739497</v>
      </c>
      <c r="C172" s="6">
        <v>0.92317168090591961</v>
      </c>
      <c r="D172" s="6">
        <v>0.93631185736174305</v>
      </c>
      <c r="E172" s="6">
        <v>0.93721521517795026</v>
      </c>
      <c r="I172" s="6">
        <v>0.85812151892527033</v>
      </c>
      <c r="K172" s="6" t="s">
        <v>73</v>
      </c>
      <c r="L172" s="6">
        <v>0.89223663684034094</v>
      </c>
      <c r="M172" s="127">
        <v>0.65477074196717466</v>
      </c>
      <c r="N172" s="6">
        <v>0.80577079344805513</v>
      </c>
      <c r="O172" s="127">
        <v>0.62471521517795026</v>
      </c>
      <c r="S172" s="6">
        <v>0.7829987837682777</v>
      </c>
      <c r="U172" s="6" t="s">
        <v>73</v>
      </c>
      <c r="V172" s="6">
        <v>0.78167480533030087</v>
      </c>
      <c r="W172" s="6">
        <v>0.91329815734315867</v>
      </c>
      <c r="X172" s="6">
        <v>0.95041025874771634</v>
      </c>
      <c r="Y172" s="6">
        <v>0.92400305580544917</v>
      </c>
      <c r="AC172" s="6">
        <v>0.87153257665849848</v>
      </c>
      <c r="AE172" s="6" t="s">
        <v>73</v>
      </c>
      <c r="AF172" s="6">
        <v>0.85762917182743503</v>
      </c>
      <c r="AG172" s="6">
        <v>0.84619792260847249</v>
      </c>
      <c r="AH172" s="6">
        <v>0.81986919483402843</v>
      </c>
      <c r="AI172" s="6">
        <v>0.84587805580544917</v>
      </c>
      <c r="AM172" s="6">
        <v>0.84414026033199296</v>
      </c>
    </row>
    <row r="174" spans="1:39" x14ac:dyDescent="0.25">
      <c r="A174" s="6" t="s">
        <v>7</v>
      </c>
      <c r="B174" s="6" t="s">
        <v>226</v>
      </c>
      <c r="C174" s="6" t="s">
        <v>35</v>
      </c>
      <c r="D174" s="6" t="s">
        <v>36</v>
      </c>
      <c r="E174" s="6" t="s">
        <v>37</v>
      </c>
      <c r="F174" s="6" t="s">
        <v>52</v>
      </c>
      <c r="G174" s="6" t="s">
        <v>53</v>
      </c>
      <c r="H174" s="6" t="s">
        <v>54</v>
      </c>
      <c r="I174" s="6">
        <v>0.82486358245110447</v>
      </c>
      <c r="K174" s="127" t="s">
        <v>17</v>
      </c>
      <c r="L174" s="6" t="s">
        <v>226</v>
      </c>
      <c r="M174" s="6" t="s">
        <v>35</v>
      </c>
      <c r="N174" s="6" t="s">
        <v>36</v>
      </c>
      <c r="O174" s="6" t="s">
        <v>37</v>
      </c>
      <c r="P174" s="6" t="s">
        <v>52</v>
      </c>
      <c r="Q174" s="6" t="s">
        <v>53</v>
      </c>
      <c r="R174" s="6" t="s">
        <v>54</v>
      </c>
      <c r="S174" s="6">
        <v>0.788021880820445</v>
      </c>
      <c r="U174" s="127" t="s">
        <v>7</v>
      </c>
      <c r="V174" s="6" t="s">
        <v>226</v>
      </c>
      <c r="W174" s="6" t="s">
        <v>35</v>
      </c>
      <c r="X174" s="6" t="s">
        <v>36</v>
      </c>
      <c r="Y174" s="6" t="s">
        <v>37</v>
      </c>
      <c r="Z174" s="6" t="s">
        <v>52</v>
      </c>
      <c r="AA174" s="6" t="s">
        <v>53</v>
      </c>
      <c r="AB174" s="6" t="s">
        <v>54</v>
      </c>
      <c r="AC174" s="6">
        <v>0.8327962131470692</v>
      </c>
      <c r="AE174" s="127" t="s">
        <v>17</v>
      </c>
      <c r="AF174" s="6" t="s">
        <v>226</v>
      </c>
      <c r="AG174" s="6" t="s">
        <v>35</v>
      </c>
      <c r="AH174" s="6" t="s">
        <v>36</v>
      </c>
      <c r="AI174" s="6" t="s">
        <v>37</v>
      </c>
      <c r="AJ174" s="6" t="s">
        <v>52</v>
      </c>
      <c r="AK174" s="6" t="s">
        <v>53</v>
      </c>
      <c r="AL174" s="6" t="s">
        <v>54</v>
      </c>
      <c r="AM174" s="6">
        <v>0.82673910875587175</v>
      </c>
    </row>
    <row r="175" spans="1:39" x14ac:dyDescent="0.25">
      <c r="A175" s="6" t="s">
        <v>227</v>
      </c>
      <c r="B175" s="6">
        <v>0.69590934458406872</v>
      </c>
      <c r="C175" s="6">
        <v>0.73833921676411995</v>
      </c>
      <c r="D175" s="6">
        <v>0.90864768296159415</v>
      </c>
      <c r="E175" s="6">
        <v>0.91677970012146448</v>
      </c>
      <c r="I175" s="6">
        <v>0.7907104569450697</v>
      </c>
      <c r="K175" s="6" t="s">
        <v>227</v>
      </c>
      <c r="L175" s="127">
        <v>0.69161760866322397</v>
      </c>
      <c r="M175" s="127">
        <v>0.59821596589957349</v>
      </c>
      <c r="N175" s="6">
        <v>0.90864768296159415</v>
      </c>
      <c r="O175" s="127">
        <v>0.60405363321186889</v>
      </c>
      <c r="S175" s="6">
        <v>0.71406020236738321</v>
      </c>
      <c r="U175" s="6" t="s">
        <v>227</v>
      </c>
      <c r="V175" s="127">
        <v>0.72928107822712696</v>
      </c>
      <c r="W175" s="127">
        <v>0.79627498689302056</v>
      </c>
      <c r="X175" s="6">
        <v>0.88682513535821683</v>
      </c>
      <c r="Y175" s="6">
        <v>0.92807899543259298</v>
      </c>
      <c r="AC175" s="6">
        <v>0.81188556182389815</v>
      </c>
      <c r="AE175" s="6" t="s">
        <v>227</v>
      </c>
      <c r="AF175" s="6">
        <v>0.84725701937865783</v>
      </c>
      <c r="AG175" s="6">
        <v>0.76783593777215953</v>
      </c>
      <c r="AH175" s="6">
        <v>0.88682513535821683</v>
      </c>
      <c r="AI175" s="6">
        <v>0.84275433790074039</v>
      </c>
      <c r="AM175" s="6">
        <v>0.8405894298305604</v>
      </c>
    </row>
    <row r="176" spans="1:39" x14ac:dyDescent="0.25">
      <c r="A176" s="6" t="s">
        <v>39</v>
      </c>
      <c r="B176" s="6">
        <v>0.8794545858055971</v>
      </c>
      <c r="C176" s="6">
        <v>0.89753072719185623</v>
      </c>
      <c r="D176" s="6">
        <v>0.8687851858105563</v>
      </c>
      <c r="E176" s="6">
        <v>0.94449993964284951</v>
      </c>
      <c r="I176" s="6">
        <v>0.89015926715967664</v>
      </c>
      <c r="K176" s="6" t="s">
        <v>39</v>
      </c>
      <c r="L176" s="6">
        <v>0.8794545858055971</v>
      </c>
      <c r="M176" s="6">
        <v>0.89753072719185623</v>
      </c>
      <c r="N176" s="6">
        <v>0.8687851858105563</v>
      </c>
      <c r="O176" s="6">
        <v>0.94449993964284951</v>
      </c>
      <c r="S176" s="6">
        <v>0.89015926715967664</v>
      </c>
      <c r="U176" s="6" t="s">
        <v>39</v>
      </c>
      <c r="V176" s="6">
        <v>0.86998101651624271</v>
      </c>
      <c r="W176" s="6">
        <v>0.90643472487589971</v>
      </c>
      <c r="X176" s="6">
        <v>0.88508332284031943</v>
      </c>
      <c r="Y176" s="6">
        <v>0.96689094731291569</v>
      </c>
      <c r="AC176" s="6">
        <v>0.89558382438869422</v>
      </c>
      <c r="AE176" s="6" t="s">
        <v>39</v>
      </c>
      <c r="AF176" s="6">
        <v>0.86998101651624271</v>
      </c>
      <c r="AG176" s="6">
        <v>0.90643472487589971</v>
      </c>
      <c r="AH176" s="6">
        <v>0.88508332284031943</v>
      </c>
      <c r="AI176" s="6">
        <v>0.96689094731291569</v>
      </c>
      <c r="AM176" s="6">
        <v>0.89558382438869422</v>
      </c>
    </row>
    <row r="177" spans="1:39" x14ac:dyDescent="0.25">
      <c r="A177" s="6" t="s">
        <v>40</v>
      </c>
      <c r="B177" s="6">
        <v>0.92546810699561066</v>
      </c>
      <c r="C177" s="6">
        <v>0.7112968120098897</v>
      </c>
      <c r="D177" s="6">
        <v>0.91920888782103782</v>
      </c>
      <c r="E177" s="6">
        <v>0.98236966931943748</v>
      </c>
      <c r="I177" s="6">
        <v>0.88960427755339733</v>
      </c>
      <c r="K177" s="6" t="s">
        <v>40</v>
      </c>
      <c r="L177" s="6">
        <v>0.92546810699561066</v>
      </c>
      <c r="M177" s="6">
        <v>0.67362570852582215</v>
      </c>
      <c r="N177" s="6">
        <v>0.64815590096813902</v>
      </c>
      <c r="O177" s="6">
        <v>0.84963274169247782</v>
      </c>
      <c r="S177" s="6">
        <v>0.7943962709993152</v>
      </c>
      <c r="U177" s="6" t="s">
        <v>40</v>
      </c>
      <c r="V177" s="6">
        <v>0.9068427924416782</v>
      </c>
      <c r="W177" s="6">
        <v>0.67308374201511179</v>
      </c>
      <c r="X177" s="6">
        <v>0.93286082532840997</v>
      </c>
      <c r="Y177" s="6">
        <v>0.96408951702644607</v>
      </c>
      <c r="AC177" s="6">
        <v>0.87518249926576308</v>
      </c>
      <c r="AE177" s="6" t="s">
        <v>40</v>
      </c>
      <c r="AF177" s="6">
        <v>0.9068427924416782</v>
      </c>
      <c r="AG177" s="6">
        <v>0.71183877852060007</v>
      </c>
      <c r="AH177" s="6">
        <v>0.63450396346076687</v>
      </c>
      <c r="AI177" s="6">
        <v>0.86791289398546922</v>
      </c>
      <c r="AM177" s="6">
        <v>0.79391779764380344</v>
      </c>
    </row>
    <row r="178" spans="1:39" x14ac:dyDescent="0.25">
      <c r="A178" s="6" t="s">
        <v>72</v>
      </c>
      <c r="B178" s="6">
        <v>0.64054402115994291</v>
      </c>
      <c r="C178" s="6">
        <v>0.84816528816222292</v>
      </c>
      <c r="D178" s="6">
        <v>0.70483011323909328</v>
      </c>
      <c r="E178" s="6">
        <v>0.57102204619172126</v>
      </c>
      <c r="I178" s="6">
        <v>0.68771150133495329</v>
      </c>
      <c r="K178" s="6" t="s">
        <v>72</v>
      </c>
      <c r="L178" s="127">
        <v>0.63028931217339035</v>
      </c>
      <c r="M178" s="6">
        <v>0.79204132374254543</v>
      </c>
      <c r="N178" s="6">
        <v>0.87596389404266106</v>
      </c>
      <c r="O178" s="127">
        <v>0.6889004743439906</v>
      </c>
      <c r="S178" s="6">
        <v>0.73285003428012907</v>
      </c>
      <c r="U178" s="6" t="s">
        <v>72</v>
      </c>
      <c r="V178" s="127">
        <v>0.65120152854697</v>
      </c>
      <c r="W178" s="6">
        <v>0.84979660062691043</v>
      </c>
      <c r="X178" s="6">
        <v>0.72745852762210317</v>
      </c>
      <c r="Y178" s="127">
        <v>0.59078195511848486</v>
      </c>
      <c r="AC178" s="6">
        <v>0.70092185671746865</v>
      </c>
      <c r="AE178" s="6" t="s">
        <v>72</v>
      </c>
      <c r="AF178" s="6">
        <v>0.73582606278487672</v>
      </c>
      <c r="AG178" s="6">
        <v>0.79041001127785793</v>
      </c>
      <c r="AH178" s="6">
        <v>0.89859230842567106</v>
      </c>
      <c r="AI178" s="6">
        <v>0.856640565417227</v>
      </c>
      <c r="AM178" s="6">
        <v>0.80555658928852403</v>
      </c>
    </row>
    <row r="179" spans="1:39" x14ac:dyDescent="0.25">
      <c r="A179" s="6" t="s">
        <v>73</v>
      </c>
      <c r="B179" s="6">
        <v>0.87206734031739497</v>
      </c>
      <c r="C179" s="6">
        <v>0.86849498576074713</v>
      </c>
      <c r="D179" s="6">
        <v>0.96175503304004084</v>
      </c>
      <c r="E179" s="6">
        <v>0.68778478482204974</v>
      </c>
      <c r="I179" s="6">
        <v>0.86613240926242518</v>
      </c>
      <c r="K179" s="6" t="s">
        <v>73</v>
      </c>
      <c r="L179" s="6">
        <v>0.99152627640370705</v>
      </c>
      <c r="M179" s="6">
        <v>0.49349498576074713</v>
      </c>
      <c r="N179" s="6">
        <v>0.75350735722158468</v>
      </c>
      <c r="O179" s="6">
        <v>0.83304854851128363</v>
      </c>
      <c r="S179" s="6">
        <v>0.80864362929572098</v>
      </c>
      <c r="U179" s="6" t="s">
        <v>73</v>
      </c>
      <c r="V179" s="6">
        <v>0.90667480533030087</v>
      </c>
      <c r="W179" s="6">
        <v>0.87836850932350796</v>
      </c>
      <c r="X179" s="6">
        <v>0.94765663165406755</v>
      </c>
      <c r="Y179" s="6">
        <v>0.70099694419455083</v>
      </c>
      <c r="AC179" s="6">
        <v>0.88040732353952156</v>
      </c>
      <c r="AE179" s="6" t="s">
        <v>73</v>
      </c>
      <c r="AF179" s="6">
        <v>0.97386625858338705</v>
      </c>
      <c r="AG179" s="6">
        <v>0.50336850932350796</v>
      </c>
      <c r="AH179" s="6">
        <v>0.73940895583561139</v>
      </c>
      <c r="AI179" s="6">
        <v>0.81983638913878254</v>
      </c>
      <c r="AM179" s="6">
        <v>0.7980479026277767</v>
      </c>
    </row>
    <row r="181" spans="1:39" x14ac:dyDescent="0.25">
      <c r="A181" s="127" t="s">
        <v>8</v>
      </c>
      <c r="B181" s="6" t="s">
        <v>226</v>
      </c>
      <c r="C181" s="6" t="s">
        <v>35</v>
      </c>
      <c r="D181" s="6" t="s">
        <v>36</v>
      </c>
      <c r="E181" s="6" t="s">
        <v>37</v>
      </c>
      <c r="F181" s="6" t="s">
        <v>52</v>
      </c>
      <c r="G181" s="6" t="s">
        <v>53</v>
      </c>
      <c r="H181" s="6" t="s">
        <v>54</v>
      </c>
      <c r="I181" s="6">
        <v>0.74258648817360395</v>
      </c>
      <c r="K181" s="6" t="s">
        <v>18</v>
      </c>
      <c r="L181" s="6" t="s">
        <v>226</v>
      </c>
      <c r="M181" s="6" t="s">
        <v>35</v>
      </c>
      <c r="N181" s="6" t="s">
        <v>36</v>
      </c>
      <c r="O181" s="6" t="s">
        <v>37</v>
      </c>
      <c r="P181" s="6" t="s">
        <v>52</v>
      </c>
      <c r="Q181" s="6" t="s">
        <v>53</v>
      </c>
      <c r="R181" s="6" t="s">
        <v>54</v>
      </c>
      <c r="S181" s="6">
        <v>0.81150208642522748</v>
      </c>
      <c r="U181" s="127" t="s">
        <v>8</v>
      </c>
      <c r="V181" s="6" t="s">
        <v>226</v>
      </c>
      <c r="W181" s="6" t="s">
        <v>35</v>
      </c>
      <c r="X181" s="6" t="s">
        <v>36</v>
      </c>
      <c r="Y181" s="6" t="s">
        <v>37</v>
      </c>
      <c r="Z181" s="6" t="s">
        <v>52</v>
      </c>
      <c r="AA181" s="6" t="s">
        <v>53</v>
      </c>
      <c r="AB181" s="6" t="s">
        <v>54</v>
      </c>
      <c r="AC181" s="6">
        <v>0.84175915159736636</v>
      </c>
      <c r="AE181" s="6" t="s">
        <v>18</v>
      </c>
      <c r="AF181" s="6" t="s">
        <v>226</v>
      </c>
      <c r="AG181" s="6" t="s">
        <v>35</v>
      </c>
      <c r="AH181" s="6" t="s">
        <v>36</v>
      </c>
      <c r="AI181" s="6" t="s">
        <v>37</v>
      </c>
      <c r="AJ181" s="6" t="s">
        <v>52</v>
      </c>
      <c r="AK181" s="6" t="s">
        <v>53</v>
      </c>
      <c r="AL181" s="6" t="s">
        <v>54</v>
      </c>
      <c r="AM181" s="6">
        <v>0.85539397572136067</v>
      </c>
    </row>
    <row r="182" spans="1:39" x14ac:dyDescent="0.25">
      <c r="A182" s="6" t="s">
        <v>227</v>
      </c>
      <c r="B182" s="6">
        <v>0.88742398874926465</v>
      </c>
      <c r="C182" s="127">
        <v>0.59499411656921342</v>
      </c>
      <c r="D182" s="127">
        <v>0.53364768296159415</v>
      </c>
      <c r="E182" s="127">
        <v>0.52840926334579685</v>
      </c>
      <c r="I182" s="6">
        <v>0.68664172905581666</v>
      </c>
      <c r="K182" s="6" t="s">
        <v>227</v>
      </c>
      <c r="L182" s="6">
        <v>0.82492398874926465</v>
      </c>
      <c r="M182" s="6">
        <v>0.58812442680876265</v>
      </c>
      <c r="N182" s="6">
        <v>0.90864768296159415</v>
      </c>
      <c r="O182" s="6">
        <v>0.89594636678813111</v>
      </c>
      <c r="S182" s="6">
        <v>0.80914835662007667</v>
      </c>
      <c r="U182" s="6" t="s">
        <v>227</v>
      </c>
      <c r="V182" s="6">
        <v>0.85405225510620641</v>
      </c>
      <c r="W182" s="6">
        <v>0.94138610557349744</v>
      </c>
      <c r="X182" s="6">
        <v>0.86952496755687891</v>
      </c>
      <c r="Y182" s="6">
        <v>0.88634324543422238</v>
      </c>
      <c r="AC182" s="6">
        <v>0.88023085186153516</v>
      </c>
      <c r="AE182" s="6" t="s">
        <v>227</v>
      </c>
      <c r="AF182" s="6">
        <v>0.79155225510620641</v>
      </c>
      <c r="AG182" s="6">
        <v>0.64606019693766314</v>
      </c>
      <c r="AH182" s="6">
        <v>0.88682513535821683</v>
      </c>
      <c r="AI182" s="6">
        <v>0.90724566209925961</v>
      </c>
      <c r="AM182" s="6">
        <v>0.80362607458445845</v>
      </c>
    </row>
    <row r="183" spans="1:39" x14ac:dyDescent="0.25">
      <c r="A183" s="6" t="s">
        <v>39</v>
      </c>
      <c r="B183" s="6">
        <v>0.6919545858055971</v>
      </c>
      <c r="C183" s="6">
        <v>0.7933640605251896</v>
      </c>
      <c r="D183" s="6">
        <v>0.79140140500698852</v>
      </c>
      <c r="E183" s="6">
        <v>0.75699993964284951</v>
      </c>
      <c r="I183" s="6">
        <v>0.74685498862545141</v>
      </c>
      <c r="K183" s="6" t="s">
        <v>39</v>
      </c>
      <c r="L183" s="6">
        <v>0.8794545858055971</v>
      </c>
      <c r="M183" s="6">
        <v>0.89753072719185623</v>
      </c>
      <c r="N183" s="6">
        <v>0.8687851858105563</v>
      </c>
      <c r="O183" s="6">
        <v>0.94449993964284951</v>
      </c>
      <c r="S183" s="6">
        <v>0.89015926715967664</v>
      </c>
      <c r="U183" s="6" t="s">
        <v>39</v>
      </c>
      <c r="V183" s="6">
        <v>0.82310601651624271</v>
      </c>
      <c r="W183" s="127">
        <v>0.80226805820923308</v>
      </c>
      <c r="X183" s="127">
        <v>0.80769954203675165</v>
      </c>
      <c r="Y183" s="6">
        <v>0.87314094731291569</v>
      </c>
      <c r="AC183" s="6">
        <v>0.82259204585446899</v>
      </c>
      <c r="AE183" s="6" t="s">
        <v>39</v>
      </c>
      <c r="AF183" s="6">
        <v>0.86998101651624271</v>
      </c>
      <c r="AG183" s="6">
        <v>0.90643472487589971</v>
      </c>
      <c r="AH183" s="6">
        <v>0.88508332284031943</v>
      </c>
      <c r="AI183" s="6">
        <v>0.96689094731291569</v>
      </c>
      <c r="AM183" s="6">
        <v>0.89558382438869422</v>
      </c>
    </row>
    <row r="184" spans="1:39" x14ac:dyDescent="0.25">
      <c r="A184" s="6" t="s">
        <v>40</v>
      </c>
      <c r="B184" s="6">
        <v>0.73796810699561066</v>
      </c>
      <c r="C184" s="6">
        <v>0.69976336680899776</v>
      </c>
      <c r="D184" s="6">
        <v>0.77659740381806452</v>
      </c>
      <c r="E184" s="6">
        <v>0.93296607502581108</v>
      </c>
      <c r="I184" s="6">
        <v>0.76923417836843166</v>
      </c>
      <c r="K184" s="6" t="s">
        <v>40</v>
      </c>
      <c r="L184" s="6">
        <v>0.80046810699561066</v>
      </c>
      <c r="M184" s="6">
        <v>0.5862968120098897</v>
      </c>
      <c r="N184" s="6">
        <v>0.77659740381806452</v>
      </c>
      <c r="O184" s="6">
        <v>0.93296607502581108</v>
      </c>
      <c r="S184" s="6">
        <v>0.77154086740861005</v>
      </c>
      <c r="U184" s="6" t="s">
        <v>40</v>
      </c>
      <c r="V184" s="127">
        <v>0.8130927924416782</v>
      </c>
      <c r="W184" s="127">
        <v>0.78078357421377387</v>
      </c>
      <c r="X184" s="127">
        <v>0.79024934132543667</v>
      </c>
      <c r="Y184" s="6">
        <v>0.95124622731880248</v>
      </c>
      <c r="AC184" s="6">
        <v>0.82164310124860562</v>
      </c>
      <c r="AE184" s="6" t="s">
        <v>40</v>
      </c>
      <c r="AF184" s="6">
        <v>0.7818427924416782</v>
      </c>
      <c r="AG184" s="6">
        <v>0.82877535274799918</v>
      </c>
      <c r="AH184" s="6">
        <v>0.79024934132543667</v>
      </c>
      <c r="AI184" s="6">
        <v>0.95124622731880248</v>
      </c>
      <c r="AM184" s="6">
        <v>0.81874145695545064</v>
      </c>
    </row>
    <row r="185" spans="1:39" x14ac:dyDescent="0.25">
      <c r="A185" s="6" t="s">
        <v>72</v>
      </c>
      <c r="B185" s="6">
        <v>0.9276579161748314</v>
      </c>
      <c r="C185" s="6">
        <v>0.93783477550283001</v>
      </c>
      <c r="D185" s="6">
        <v>0.71781012245473252</v>
      </c>
      <c r="E185" s="6">
        <v>0.66097039321552919</v>
      </c>
      <c r="I185" s="6">
        <v>0.83722821116651114</v>
      </c>
      <c r="K185" s="6" t="s">
        <v>72</v>
      </c>
      <c r="L185" s="6">
        <v>0.86267782817041716</v>
      </c>
      <c r="M185" s="6">
        <v>0.93282954381697436</v>
      </c>
      <c r="N185" s="6">
        <v>0.6872186292361202</v>
      </c>
      <c r="O185" s="6">
        <v>0.6889004743439906</v>
      </c>
      <c r="S185" s="6">
        <v>0.80677676849219038</v>
      </c>
      <c r="U185" s="6" t="s">
        <v>72</v>
      </c>
      <c r="V185" s="6">
        <v>0.93831542356185849</v>
      </c>
      <c r="W185" s="6">
        <v>0.9362034630381425</v>
      </c>
      <c r="X185" s="6">
        <v>0.74043853683774241</v>
      </c>
      <c r="Y185" s="6">
        <v>0.6807303021422928</v>
      </c>
      <c r="AC185" s="6">
        <v>0.84978604156315152</v>
      </c>
      <c r="AE185" s="6" t="s">
        <v>72</v>
      </c>
      <c r="AF185" s="6">
        <v>0.85202032078339007</v>
      </c>
      <c r="AG185" s="6">
        <v>0.93446085628166187</v>
      </c>
      <c r="AH185" s="6">
        <v>0.90888048882002193</v>
      </c>
      <c r="AI185" s="6">
        <v>0.856640565417227</v>
      </c>
      <c r="AM185" s="6">
        <v>0.88341650658727788</v>
      </c>
    </row>
    <row r="186" spans="1:39" x14ac:dyDescent="0.25">
      <c r="A186" s="6" t="s">
        <v>73</v>
      </c>
      <c r="B186" s="6">
        <v>0.6977298428663703</v>
      </c>
      <c r="C186" s="127">
        <v>0.6620965074578653</v>
      </c>
      <c r="D186" s="127">
        <v>0.63317750916152238</v>
      </c>
      <c r="E186" s="6">
        <v>0.68778478482204974</v>
      </c>
      <c r="I186" s="6">
        <v>0.67297333365180934</v>
      </c>
      <c r="K186" s="6" t="s">
        <v>73</v>
      </c>
      <c r="L186" s="6">
        <v>0.74706734031739497</v>
      </c>
      <c r="M186" s="6">
        <v>0.97042809535896324</v>
      </c>
      <c r="N186" s="6">
        <v>0.73521959809410042</v>
      </c>
      <c r="O186" s="6">
        <v>0.68778478482204974</v>
      </c>
      <c r="S186" s="6">
        <v>0.7798851724455832</v>
      </c>
      <c r="U186" s="6" t="s">
        <v>73</v>
      </c>
      <c r="V186" s="127">
        <v>0.81849431821842566</v>
      </c>
      <c r="W186" s="127">
        <v>0.77784213910871425</v>
      </c>
      <c r="X186" s="6">
        <v>0.91071208288310002</v>
      </c>
      <c r="Y186" s="127">
        <v>0.82599694419455083</v>
      </c>
      <c r="AC186" s="6">
        <v>0.83454371745907074</v>
      </c>
      <c r="AE186" s="6" t="s">
        <v>73</v>
      </c>
      <c r="AF186" s="6">
        <v>0.84417480533030087</v>
      </c>
      <c r="AG186" s="6">
        <v>0.98030161892172407</v>
      </c>
      <c r="AH186" s="6">
        <v>0.8343889141810974</v>
      </c>
      <c r="AI186" s="6">
        <v>0.88849694419455083</v>
      </c>
      <c r="AM186" s="6">
        <v>0.87560201609092225</v>
      </c>
    </row>
    <row r="188" spans="1:39" x14ac:dyDescent="0.25">
      <c r="A188" s="6" t="s">
        <v>9</v>
      </c>
      <c r="B188" s="6" t="s">
        <v>226</v>
      </c>
      <c r="C188" s="6" t="s">
        <v>35</v>
      </c>
      <c r="D188" s="6" t="s">
        <v>36</v>
      </c>
      <c r="E188" s="6" t="s">
        <v>37</v>
      </c>
      <c r="F188" s="6" t="s">
        <v>52</v>
      </c>
      <c r="G188" s="6" t="s">
        <v>53</v>
      </c>
      <c r="H188" s="6" t="s">
        <v>54</v>
      </c>
      <c r="I188" s="6">
        <v>0.84410687736483658</v>
      </c>
      <c r="K188" s="6" t="s">
        <v>19</v>
      </c>
      <c r="L188" s="6" t="s">
        <v>226</v>
      </c>
      <c r="M188" s="6" t="s">
        <v>35</v>
      </c>
      <c r="N188" s="6" t="s">
        <v>36</v>
      </c>
      <c r="O188" s="6" t="s">
        <v>37</v>
      </c>
      <c r="P188" s="6" t="s">
        <v>52</v>
      </c>
      <c r="Q188" s="6" t="s">
        <v>53</v>
      </c>
      <c r="R188" s="6" t="s">
        <v>54</v>
      </c>
      <c r="S188" s="6">
        <v>0.74460849153264563</v>
      </c>
      <c r="U188" s="6" t="s">
        <v>9</v>
      </c>
      <c r="V188" s="6" t="s">
        <v>226</v>
      </c>
      <c r="W188" s="6" t="s">
        <v>35</v>
      </c>
      <c r="X188" s="6" t="s">
        <v>36</v>
      </c>
      <c r="Y188" s="6" t="s">
        <v>37</v>
      </c>
      <c r="Z188" s="6" t="s">
        <v>52</v>
      </c>
      <c r="AA188" s="6" t="s">
        <v>53</v>
      </c>
      <c r="AB188" s="6" t="s">
        <v>54</v>
      </c>
      <c r="AC188" s="6">
        <v>0.85854832148536619</v>
      </c>
      <c r="AE188" s="6" t="s">
        <v>19</v>
      </c>
      <c r="AF188" s="6" t="s">
        <v>226</v>
      </c>
      <c r="AG188" s="6" t="s">
        <v>35</v>
      </c>
      <c r="AH188" s="6" t="s">
        <v>36</v>
      </c>
      <c r="AI188" s="6" t="s">
        <v>37</v>
      </c>
      <c r="AJ188" s="6" t="s">
        <v>52</v>
      </c>
      <c r="AK188" s="6" t="s">
        <v>53</v>
      </c>
      <c r="AL188" s="6" t="s">
        <v>54</v>
      </c>
      <c r="AM188" s="6">
        <v>0.82896228136070804</v>
      </c>
    </row>
    <row r="189" spans="1:39" x14ac:dyDescent="0.25">
      <c r="A189" s="6" t="s">
        <v>227</v>
      </c>
      <c r="B189" s="6">
        <v>0.80007601125073535</v>
      </c>
      <c r="C189" s="6">
        <v>0.70436151356471455</v>
      </c>
      <c r="D189" s="6">
        <v>0.96635231703840585</v>
      </c>
      <c r="E189" s="6">
        <v>0.64594636678813111</v>
      </c>
      <c r="I189" s="6">
        <v>0.79938274149105826</v>
      </c>
      <c r="K189" s="6" t="s">
        <v>227</v>
      </c>
      <c r="L189" s="6">
        <v>0.67507601125073535</v>
      </c>
      <c r="M189" s="6">
        <v>0.78670655463613826</v>
      </c>
      <c r="N189" s="6">
        <v>0.68875090863028843</v>
      </c>
      <c r="O189" s="6">
        <v>0.89040530287444319</v>
      </c>
      <c r="S189" s="6">
        <v>0.73312023801626047</v>
      </c>
      <c r="U189" s="6" t="s">
        <v>227</v>
      </c>
      <c r="V189" s="6">
        <v>0.83344774489379359</v>
      </c>
      <c r="W189" s="6">
        <v>0.76229728369361516</v>
      </c>
      <c r="X189" s="6">
        <v>0.98817486464178317</v>
      </c>
      <c r="Y189" s="6">
        <v>0.65724566209925961</v>
      </c>
      <c r="AC189" s="6">
        <v>0.83146912017157515</v>
      </c>
      <c r="AE189" s="6" t="s">
        <v>227</v>
      </c>
      <c r="AF189" s="6">
        <v>0.70844774489379359</v>
      </c>
      <c r="AG189" s="6">
        <v>0.84464232476503898</v>
      </c>
      <c r="AH189" s="6">
        <v>0.71057345623366575</v>
      </c>
      <c r="AI189" s="6">
        <v>0.90170459818557169</v>
      </c>
      <c r="AM189" s="6">
        <v>0.76520661669677736</v>
      </c>
    </row>
    <row r="190" spans="1:39" x14ac:dyDescent="0.25">
      <c r="A190" s="6" t="s">
        <v>39</v>
      </c>
      <c r="B190" s="6">
        <v>0.9955454141944029</v>
      </c>
      <c r="C190" s="6">
        <v>0.99946383679007234</v>
      </c>
      <c r="D190" s="6">
        <v>0.8687851858105563</v>
      </c>
      <c r="E190" s="6">
        <v>0.81949993964284951</v>
      </c>
      <c r="I190" s="6">
        <v>0.93823222043484211</v>
      </c>
      <c r="K190" s="6" t="s">
        <v>39</v>
      </c>
      <c r="L190" s="6">
        <v>0.71794400578628548</v>
      </c>
      <c r="M190" s="6">
        <v>0.69986786440002635</v>
      </c>
      <c r="N190" s="6">
        <v>0.72861340578132627</v>
      </c>
      <c r="O190" s="6">
        <v>0.65289865194903307</v>
      </c>
      <c r="S190" s="6">
        <v>0.70723932443220605</v>
      </c>
      <c r="U190" s="6" t="s">
        <v>39</v>
      </c>
      <c r="V190" s="6">
        <v>0.99498101651624271</v>
      </c>
      <c r="W190" s="6">
        <v>0.99163216552588418</v>
      </c>
      <c r="X190" s="6">
        <v>0.88508332284031943</v>
      </c>
      <c r="Y190" s="6">
        <v>0.84189094731291569</v>
      </c>
      <c r="AC190" s="6">
        <v>0.94387331251869111</v>
      </c>
      <c r="AE190" s="6" t="s">
        <v>39</v>
      </c>
      <c r="AF190" s="6">
        <v>0.81963318110261452</v>
      </c>
      <c r="AG190" s="6">
        <v>0.84129801612093358</v>
      </c>
      <c r="AH190" s="6">
        <v>0.91361597295562191</v>
      </c>
      <c r="AI190" s="6">
        <v>0.77972501514969228</v>
      </c>
      <c r="AM190" s="6">
        <v>0.84147562117659191</v>
      </c>
    </row>
    <row r="191" spans="1:39" x14ac:dyDescent="0.25">
      <c r="A191" s="6" t="s">
        <v>40</v>
      </c>
      <c r="B191" s="6">
        <v>0.76203189300438934</v>
      </c>
      <c r="C191" s="6">
        <v>0.59682173136808636</v>
      </c>
      <c r="D191" s="6">
        <v>0.76829111217896218</v>
      </c>
      <c r="E191" s="6">
        <v>0.94203392497418892</v>
      </c>
      <c r="I191" s="6">
        <v>0.75755497026624197</v>
      </c>
      <c r="K191" s="6" t="s">
        <v>40</v>
      </c>
      <c r="L191" s="6">
        <v>0.67193048459627192</v>
      </c>
      <c r="M191" s="6">
        <v>0.94347074959724586</v>
      </c>
      <c r="N191" s="6">
        <v>0.64837555448770445</v>
      </c>
      <c r="O191" s="6">
        <v>0.80796607502581108</v>
      </c>
      <c r="S191" s="6">
        <v>0.74075514363375561</v>
      </c>
      <c r="U191" s="6" t="s">
        <v>40</v>
      </c>
      <c r="V191" s="6">
        <v>0.7806572075583218</v>
      </c>
      <c r="W191" s="6">
        <v>0.63503480136286417</v>
      </c>
      <c r="X191" s="6">
        <v>0.75463917467159014</v>
      </c>
      <c r="Y191" s="6">
        <v>0.92375377268119752</v>
      </c>
      <c r="AC191" s="6">
        <v>0.7664927028659787</v>
      </c>
      <c r="AE191" s="6" t="s">
        <v>40</v>
      </c>
      <c r="AF191" s="6">
        <v>0.82935650335426314</v>
      </c>
      <c r="AG191" s="6">
        <v>0.98168381959202389</v>
      </c>
      <c r="AH191" s="6">
        <v>0.9745274919950766</v>
      </c>
      <c r="AI191" s="6">
        <v>0.82624622731880248</v>
      </c>
      <c r="AM191" s="6">
        <v>0.89564817235669969</v>
      </c>
    </row>
    <row r="192" spans="1:39" x14ac:dyDescent="0.25">
      <c r="A192" s="6" t="s">
        <v>72</v>
      </c>
      <c r="B192" s="6">
        <v>0.99148883849624947</v>
      </c>
      <c r="C192" s="6">
        <v>0.68282954381697436</v>
      </c>
      <c r="D192" s="6">
        <v>0.66638529590278683</v>
      </c>
      <c r="E192" s="6">
        <v>0.8139004743439906</v>
      </c>
      <c r="I192" s="6">
        <v>0.82184283928919</v>
      </c>
      <c r="K192" s="6" t="s">
        <v>72</v>
      </c>
      <c r="L192" s="6">
        <v>0.80644130479406351</v>
      </c>
      <c r="M192" s="6">
        <v>0.87967045618302564</v>
      </c>
      <c r="N192" s="6">
        <v>0.6877813707638798</v>
      </c>
      <c r="O192" s="6">
        <v>0.77156834651661488</v>
      </c>
      <c r="S192" s="6">
        <v>0.78619120782269281</v>
      </c>
      <c r="U192" s="6" t="s">
        <v>72</v>
      </c>
      <c r="V192" s="6">
        <v>0.99785365411672344</v>
      </c>
      <c r="W192" s="6">
        <v>0.68446085628166187</v>
      </c>
      <c r="X192" s="6">
        <v>0.68901371028579672</v>
      </c>
      <c r="Y192" s="6">
        <v>0.794140565417227</v>
      </c>
      <c r="AC192" s="6">
        <v>0.82740814528705497</v>
      </c>
      <c r="AE192" s="6" t="s">
        <v>72</v>
      </c>
      <c r="AF192" s="6">
        <v>0.79578379740703642</v>
      </c>
      <c r="AG192" s="6">
        <v>0.87803914371833813</v>
      </c>
      <c r="AH192" s="6">
        <v>0.79015295638087002</v>
      </c>
      <c r="AI192" s="6">
        <v>0.85564237367616347</v>
      </c>
      <c r="AM192" s="6">
        <v>0.81980594285312425</v>
      </c>
    </row>
    <row r="193" spans="1:39" x14ac:dyDescent="0.25">
      <c r="A193" s="6" t="s">
        <v>73</v>
      </c>
      <c r="B193" s="6">
        <v>0.87206734031739497</v>
      </c>
      <c r="C193" s="6">
        <v>0.99349498576074713</v>
      </c>
      <c r="D193" s="6">
        <v>0.93631185736174305</v>
      </c>
      <c r="E193" s="6">
        <v>0.81278478482204974</v>
      </c>
      <c r="I193" s="6">
        <v>0.90352161534285069</v>
      </c>
      <c r="K193" s="6" t="s">
        <v>73</v>
      </c>
      <c r="L193" s="6">
        <v>0.74190248743539033</v>
      </c>
      <c r="M193" s="6">
        <v>0.76432831909408039</v>
      </c>
      <c r="N193" s="6">
        <v>0.68631185736174305</v>
      </c>
      <c r="O193" s="6">
        <v>0.8968794708327017</v>
      </c>
      <c r="S193" s="6">
        <v>0.75573654375831334</v>
      </c>
      <c r="U193" s="6" t="s">
        <v>73</v>
      </c>
      <c r="V193" s="6">
        <v>0.90667480533030087</v>
      </c>
      <c r="W193" s="6">
        <v>0.99663149067649204</v>
      </c>
      <c r="X193" s="6">
        <v>0.95041025874771634</v>
      </c>
      <c r="Y193" s="6">
        <v>0.82599694419455083</v>
      </c>
      <c r="AC193" s="6">
        <v>0.92349832658353048</v>
      </c>
      <c r="AE193" s="6" t="s">
        <v>73</v>
      </c>
      <c r="AF193" s="6">
        <v>0.78326755945754978</v>
      </c>
      <c r="AG193" s="6">
        <v>0.77420184265684133</v>
      </c>
      <c r="AH193" s="6">
        <v>0.88791025874771634</v>
      </c>
      <c r="AI193" s="6">
        <v>0.88366731146020061</v>
      </c>
      <c r="AM193" s="6">
        <v>0.82267505372034733</v>
      </c>
    </row>
    <row r="195" spans="1:39" x14ac:dyDescent="0.25">
      <c r="A195" s="6" t="s">
        <v>10</v>
      </c>
      <c r="B195" s="6" t="s">
        <v>226</v>
      </c>
      <c r="C195" s="6" t="s">
        <v>35</v>
      </c>
      <c r="D195" s="6" t="s">
        <v>36</v>
      </c>
      <c r="E195" s="6" t="s">
        <v>37</v>
      </c>
      <c r="F195" s="6" t="s">
        <v>52</v>
      </c>
      <c r="G195" s="6" t="s">
        <v>53</v>
      </c>
      <c r="H195" s="6" t="s">
        <v>54</v>
      </c>
      <c r="I195" s="6">
        <v>0.80906099432694967</v>
      </c>
      <c r="K195" s="127" t="s">
        <v>20</v>
      </c>
      <c r="L195" s="6" t="s">
        <v>226</v>
      </c>
      <c r="M195" s="6" t="s">
        <v>35</v>
      </c>
      <c r="N195" s="6" t="s">
        <v>36</v>
      </c>
      <c r="O195" s="6" t="s">
        <v>37</v>
      </c>
      <c r="P195" s="6" t="s">
        <v>52</v>
      </c>
      <c r="Q195" s="6" t="s">
        <v>53</v>
      </c>
      <c r="R195" s="6" t="s">
        <v>54</v>
      </c>
      <c r="S195" s="6">
        <v>0.74597586412618555</v>
      </c>
      <c r="U195" s="127" t="s">
        <v>10</v>
      </c>
      <c r="V195" s="6" t="s">
        <v>226</v>
      </c>
      <c r="W195" s="6" t="s">
        <v>35</v>
      </c>
      <c r="X195" s="6" t="s">
        <v>36</v>
      </c>
      <c r="Y195" s="6" t="s">
        <v>37</v>
      </c>
      <c r="Z195" s="6" t="s">
        <v>52</v>
      </c>
      <c r="AA195" s="6" t="s">
        <v>53</v>
      </c>
      <c r="AB195" s="6" t="s">
        <v>54</v>
      </c>
      <c r="AC195" s="6">
        <v>0.84840000830592999</v>
      </c>
      <c r="AE195" s="6" t="s">
        <v>20</v>
      </c>
      <c r="AF195" s="6" t="s">
        <v>226</v>
      </c>
      <c r="AG195" s="6" t="s">
        <v>35</v>
      </c>
      <c r="AH195" s="6" t="s">
        <v>36</v>
      </c>
      <c r="AI195" s="6" t="s">
        <v>37</v>
      </c>
      <c r="AJ195" s="6" t="s">
        <v>52</v>
      </c>
      <c r="AK195" s="6" t="s">
        <v>53</v>
      </c>
      <c r="AL195" s="6" t="s">
        <v>54</v>
      </c>
      <c r="AM195" s="6">
        <v>0.8425380708862853</v>
      </c>
    </row>
    <row r="196" spans="1:39" x14ac:dyDescent="0.25">
      <c r="A196" s="6" t="s">
        <v>227</v>
      </c>
      <c r="B196" s="6">
        <v>0.80007601125073535</v>
      </c>
      <c r="C196" s="6">
        <v>0.94667255009745332</v>
      </c>
      <c r="D196" s="6">
        <v>0.89434370580385825</v>
      </c>
      <c r="E196" s="6">
        <v>0.47905363321186889</v>
      </c>
      <c r="I196" s="6">
        <v>0.80480888595252975</v>
      </c>
      <c r="K196" s="6" t="s">
        <v>227</v>
      </c>
      <c r="L196" s="6">
        <v>0.72318971647718633</v>
      </c>
      <c r="M196" s="6">
        <v>0.76657921474629742</v>
      </c>
      <c r="N196" s="6">
        <v>0.720819431175307</v>
      </c>
      <c r="O196" s="127">
        <v>0.64594636678813111</v>
      </c>
      <c r="S196" s="6">
        <v>0.71968854235218049</v>
      </c>
      <c r="U196" s="6" t="s">
        <v>227</v>
      </c>
      <c r="V196" s="6">
        <v>0.83344774489379359</v>
      </c>
      <c r="W196" s="6">
        <v>0.99539167977364618</v>
      </c>
      <c r="X196" s="6">
        <v>0.87252115820048093</v>
      </c>
      <c r="Y196" s="127">
        <v>0.46775433790074039</v>
      </c>
      <c r="AC196" s="6">
        <v>0.82075087414747805</v>
      </c>
      <c r="AE196" s="6" t="s">
        <v>227</v>
      </c>
      <c r="AF196" s="6">
        <v>0.90441295755529383</v>
      </c>
      <c r="AG196" s="6">
        <v>0.85693599370593887</v>
      </c>
      <c r="AH196" s="6">
        <v>0.81779220251380158</v>
      </c>
      <c r="AI196" s="6">
        <v>0.81430112443184965</v>
      </c>
      <c r="AM196" s="6">
        <v>0.85974560105653319</v>
      </c>
    </row>
    <row r="197" spans="1:39" x14ac:dyDescent="0.25">
      <c r="A197" s="6" t="s">
        <v>39</v>
      </c>
      <c r="B197" s="6">
        <v>0.63267643513595717</v>
      </c>
      <c r="C197" s="6">
        <v>0.93786647153710478</v>
      </c>
      <c r="D197" s="6">
        <v>0.9937851858105563</v>
      </c>
      <c r="E197" s="6">
        <v>0.72109277724703047</v>
      </c>
      <c r="I197" s="6">
        <v>0.79725408140149756</v>
      </c>
      <c r="K197" s="6" t="s">
        <v>39</v>
      </c>
      <c r="L197" s="6">
        <v>0.75001252833130405</v>
      </c>
      <c r="M197" s="127">
        <v>0.73193638694504493</v>
      </c>
      <c r="N197" s="6">
        <v>0.76068192832634485</v>
      </c>
      <c r="O197" s="127">
        <v>0.68496717449405164</v>
      </c>
      <c r="S197" s="6">
        <v>0.73930784697722474</v>
      </c>
      <c r="U197" s="6" t="s">
        <v>39</v>
      </c>
      <c r="V197" s="6">
        <v>0.79867527451475606</v>
      </c>
      <c r="W197" s="6">
        <v>0.94677046922114827</v>
      </c>
      <c r="X197" s="6">
        <v>0.98991667715968057</v>
      </c>
      <c r="Y197" s="6">
        <v>0.81382207779869098</v>
      </c>
      <c r="AC197" s="6">
        <v>0.87837668460985596</v>
      </c>
      <c r="AE197" s="6" t="s">
        <v>39</v>
      </c>
      <c r="AF197" s="6">
        <v>0.8346363213557757</v>
      </c>
      <c r="AG197" s="6">
        <v>0.83575772486367728</v>
      </c>
      <c r="AH197" s="6">
        <v>0.81953401503169898</v>
      </c>
      <c r="AI197" s="6">
        <v>0.83538016568931417</v>
      </c>
      <c r="AM197" s="6">
        <v>0.8311966021263677</v>
      </c>
    </row>
    <row r="198" spans="1:39" x14ac:dyDescent="0.25">
      <c r="A198" s="6" t="s">
        <v>40</v>
      </c>
      <c r="B198" s="6">
        <v>0.79005144032894392</v>
      </c>
      <c r="C198" s="6">
        <v>0.93822992160810581</v>
      </c>
      <c r="D198" s="6">
        <v>0.76829111217896218</v>
      </c>
      <c r="E198" s="6">
        <v>0.81703392497418892</v>
      </c>
      <c r="I198" s="6">
        <v>0.81829442724406753</v>
      </c>
      <c r="K198" s="6" t="s">
        <v>40</v>
      </c>
      <c r="L198" s="127">
        <v>0.55369855967105597</v>
      </c>
      <c r="M198" s="6">
        <v>0.8362968120098897</v>
      </c>
      <c r="N198" s="6">
        <v>0.99092842267003145</v>
      </c>
      <c r="O198" s="127">
        <v>0.56703392497418892</v>
      </c>
      <c r="S198" s="6">
        <v>0.72152598068403662</v>
      </c>
      <c r="U198" s="6" t="s">
        <v>40</v>
      </c>
      <c r="V198" s="6">
        <v>0.8912177924416782</v>
      </c>
      <c r="W198" s="6">
        <v>0.9000168516133279</v>
      </c>
      <c r="X198" s="6">
        <v>0.73380584133825677</v>
      </c>
      <c r="Y198" s="6">
        <v>0.95135518108931494</v>
      </c>
      <c r="AC198" s="6">
        <v>0.86264522479729833</v>
      </c>
      <c r="AE198" s="6" t="s">
        <v>40</v>
      </c>
      <c r="AF198" s="6">
        <v>0.76075782282989424</v>
      </c>
      <c r="AG198" s="6">
        <v>0.79808374201511179</v>
      </c>
      <c r="AH198" s="6">
        <v>0.9772764851626593</v>
      </c>
      <c r="AI198" s="6">
        <v>0.79875377268119752</v>
      </c>
      <c r="AM198" s="6">
        <v>0.82805206472782455</v>
      </c>
    </row>
    <row r="199" spans="1:39" x14ac:dyDescent="0.25">
      <c r="A199" s="6" t="s">
        <v>72</v>
      </c>
      <c r="B199" s="6">
        <v>0.85242358023770026</v>
      </c>
      <c r="C199" s="6">
        <v>0.78592045618302564</v>
      </c>
      <c r="D199" s="6">
        <v>0.6877813707638798</v>
      </c>
      <c r="E199" s="6">
        <v>0.84292932930184139</v>
      </c>
      <c r="I199" s="6">
        <v>0.79653826541793138</v>
      </c>
      <c r="K199" s="6" t="s">
        <v>72</v>
      </c>
      <c r="L199" s="6">
        <v>0.87301819467184694</v>
      </c>
      <c r="M199" s="6">
        <v>0.71543618391094732</v>
      </c>
      <c r="N199" s="6">
        <v>0.87596389404266106</v>
      </c>
      <c r="O199" s="6">
        <v>0.64443285898934277</v>
      </c>
      <c r="S199" s="6">
        <v>0.80795041700999493</v>
      </c>
      <c r="U199" s="6" t="s">
        <v>72</v>
      </c>
      <c r="V199" s="6">
        <v>0.86308108762472735</v>
      </c>
      <c r="W199" s="6">
        <v>0.83116414371833813</v>
      </c>
      <c r="X199" s="6">
        <v>0.79015295638087002</v>
      </c>
      <c r="Y199" s="6">
        <v>0.86268923822860488</v>
      </c>
      <c r="AC199" s="6">
        <v>0.83840688862306689</v>
      </c>
      <c r="AE199" s="6" t="s">
        <v>72</v>
      </c>
      <c r="AF199" s="6">
        <v>0.88367570205887402</v>
      </c>
      <c r="AG199" s="6">
        <v>0.71380487144625993</v>
      </c>
      <c r="AH199" s="6">
        <v>0.89859230842567106</v>
      </c>
      <c r="AI199" s="6">
        <v>0.66419276791610637</v>
      </c>
      <c r="AM199" s="6">
        <v>0.82050824740663542</v>
      </c>
    </row>
    <row r="200" spans="1:39" x14ac:dyDescent="0.25">
      <c r="A200" s="6" t="s">
        <v>73</v>
      </c>
      <c r="B200" s="6">
        <v>0.87206734031739497</v>
      </c>
      <c r="C200" s="6">
        <v>0.68086064437318083</v>
      </c>
      <c r="D200" s="6">
        <v>0.81131185736174305</v>
      </c>
      <c r="E200" s="6">
        <v>0.93721521517795026</v>
      </c>
      <c r="I200" s="6">
        <v>0.82840931161872244</v>
      </c>
      <c r="K200" s="6" t="s">
        <v>73</v>
      </c>
      <c r="L200" s="6">
        <v>0.74706734031739497</v>
      </c>
      <c r="M200" s="6">
        <v>0.82025027904579395</v>
      </c>
      <c r="N200" s="6">
        <v>0.75243340744479792</v>
      </c>
      <c r="O200" s="127">
        <v>0.60280793206783023</v>
      </c>
      <c r="S200" s="6">
        <v>0.74140653360749076</v>
      </c>
      <c r="U200" s="6" t="s">
        <v>73</v>
      </c>
      <c r="V200" s="6">
        <v>0.90667480533030087</v>
      </c>
      <c r="W200" s="127">
        <v>0.67098712081042</v>
      </c>
      <c r="X200" s="127">
        <v>0.82541025874771634</v>
      </c>
      <c r="Y200" s="6">
        <v>0.92400305580544917</v>
      </c>
      <c r="AC200" s="6">
        <v>0.84182036935195081</v>
      </c>
      <c r="AE200" s="6" t="s">
        <v>73</v>
      </c>
      <c r="AF200" s="6">
        <v>0.90390427337345691</v>
      </c>
      <c r="AG200" s="6">
        <v>0.81037675548303301</v>
      </c>
      <c r="AH200" s="6">
        <v>0.8939623736555542</v>
      </c>
      <c r="AI200" s="6">
        <v>0.84040123502791919</v>
      </c>
      <c r="AM200" s="6">
        <v>0.87318783911406594</v>
      </c>
    </row>
    <row r="202" spans="1:39" x14ac:dyDescent="0.25">
      <c r="A202" s="6" t="s">
        <v>11</v>
      </c>
      <c r="B202" s="6" t="s">
        <v>226</v>
      </c>
      <c r="C202" s="6" t="s">
        <v>35</v>
      </c>
      <c r="D202" s="6" t="s">
        <v>36</v>
      </c>
      <c r="E202" s="6" t="s">
        <v>37</v>
      </c>
      <c r="F202" s="6" t="s">
        <v>52</v>
      </c>
      <c r="G202" s="6" t="s">
        <v>53</v>
      </c>
      <c r="H202" s="6" t="s">
        <v>54</v>
      </c>
      <c r="I202" s="6">
        <v>0.80763390802190393</v>
      </c>
      <c r="K202" s="6" t="s">
        <v>21</v>
      </c>
      <c r="L202" s="6" t="s">
        <v>226</v>
      </c>
      <c r="M202" s="6" t="s">
        <v>35</v>
      </c>
      <c r="N202" s="6" t="s">
        <v>36</v>
      </c>
      <c r="O202" s="6" t="s">
        <v>37</v>
      </c>
      <c r="P202" s="6" t="s">
        <v>52</v>
      </c>
      <c r="Q202" s="6" t="s">
        <v>53</v>
      </c>
      <c r="R202" s="6" t="s">
        <v>54</v>
      </c>
      <c r="S202" s="6">
        <v>0.82482791433305069</v>
      </c>
      <c r="U202" s="6" t="s">
        <v>11</v>
      </c>
      <c r="V202" s="6" t="s">
        <v>226</v>
      </c>
      <c r="W202" s="6" t="s">
        <v>35</v>
      </c>
      <c r="X202" s="6" t="s">
        <v>36</v>
      </c>
      <c r="Y202" s="6" t="s">
        <v>37</v>
      </c>
      <c r="Z202" s="6" t="s">
        <v>52</v>
      </c>
      <c r="AA202" s="6" t="s">
        <v>53</v>
      </c>
      <c r="AB202" s="6" t="s">
        <v>54</v>
      </c>
      <c r="AC202" s="6">
        <v>0.85337375740361754</v>
      </c>
      <c r="AE202" s="6" t="s">
        <v>21</v>
      </c>
      <c r="AF202" s="6" t="s">
        <v>226</v>
      </c>
      <c r="AG202" s="6" t="s">
        <v>35</v>
      </c>
      <c r="AH202" s="6" t="s">
        <v>36</v>
      </c>
      <c r="AI202" s="6" t="s">
        <v>37</v>
      </c>
      <c r="AJ202" s="6" t="s">
        <v>52</v>
      </c>
      <c r="AK202" s="6" t="s">
        <v>53</v>
      </c>
      <c r="AL202" s="6" t="s">
        <v>54</v>
      </c>
      <c r="AM202" s="6">
        <v>0.85921793168323413</v>
      </c>
    </row>
    <row r="203" spans="1:39" x14ac:dyDescent="0.25">
      <c r="A203" s="6" t="s">
        <v>227</v>
      </c>
      <c r="B203" s="6">
        <v>0.88866925355580562</v>
      </c>
      <c r="C203" s="6">
        <v>0.93683568707661857</v>
      </c>
      <c r="D203" s="6">
        <v>0.58304593695236506</v>
      </c>
      <c r="E203" s="6">
        <v>0.77094636678813111</v>
      </c>
      <c r="I203" s="6">
        <v>0.80423827809395698</v>
      </c>
      <c r="K203" s="6" t="s">
        <v>227</v>
      </c>
      <c r="L203" s="6">
        <v>0.98027882806697009</v>
      </c>
      <c r="M203" s="6">
        <v>0.84499411656921342</v>
      </c>
      <c r="N203" s="6">
        <v>0.78364768296159415</v>
      </c>
      <c r="O203" s="6">
        <v>0.77416821611849118</v>
      </c>
      <c r="S203" s="6">
        <v>0.87314750769880289</v>
      </c>
      <c r="U203" s="6" t="s">
        <v>227</v>
      </c>
      <c r="V203" s="6">
        <v>0.85529751991274738</v>
      </c>
      <c r="W203" s="6">
        <v>0.99477145720551907</v>
      </c>
      <c r="X203" s="6">
        <v>0.74890545540233067</v>
      </c>
      <c r="Y203" s="6">
        <v>0.96614825343110633</v>
      </c>
      <c r="AC203" s="6">
        <v>0.87322190127145149</v>
      </c>
      <c r="AE203" s="6" t="s">
        <v>227</v>
      </c>
      <c r="AF203" s="6">
        <v>0.98634943828997157</v>
      </c>
      <c r="AG203" s="6">
        <v>0.78705834644031281</v>
      </c>
      <c r="AH203" s="6">
        <v>0.76182513535821683</v>
      </c>
      <c r="AI203" s="6">
        <v>0.78546751142961968</v>
      </c>
      <c r="AM203" s="6">
        <v>0.86022785515804845</v>
      </c>
    </row>
    <row r="204" spans="1:39" x14ac:dyDescent="0.25">
      <c r="A204" s="6" t="s">
        <v>39</v>
      </c>
      <c r="B204" s="6">
        <v>0.76923493699945733</v>
      </c>
      <c r="C204" s="6">
        <v>0.84831608276512349</v>
      </c>
      <c r="D204" s="6">
        <v>0.78273145885697237</v>
      </c>
      <c r="E204" s="6">
        <v>0.80134687031413021</v>
      </c>
      <c r="I204" s="6">
        <v>0.79324208661417028</v>
      </c>
      <c r="K204" s="6" t="s">
        <v>39</v>
      </c>
      <c r="L204" s="6">
        <v>0.92707080500202932</v>
      </c>
      <c r="M204" s="6">
        <v>0.77253072719185623</v>
      </c>
      <c r="N204" s="6">
        <v>0.91640140500698852</v>
      </c>
      <c r="O204" s="6">
        <v>0.81949993964284951</v>
      </c>
      <c r="S204" s="6">
        <v>0.87735980963735749</v>
      </c>
      <c r="U204" s="6" t="s">
        <v>39</v>
      </c>
      <c r="V204" s="6">
        <v>0.84424752568985229</v>
      </c>
      <c r="W204" s="6">
        <v>0.83941208508108001</v>
      </c>
      <c r="X204" s="6">
        <v>0.83055878029701269</v>
      </c>
      <c r="Y204" s="6">
        <v>0.82642006953313274</v>
      </c>
      <c r="AC204" s="6">
        <v>0.83718413279638004</v>
      </c>
      <c r="AE204" s="6" t="s">
        <v>39</v>
      </c>
      <c r="AF204" s="6">
        <v>0.91759723571267493</v>
      </c>
      <c r="AG204" s="6">
        <v>0.78143472487589971</v>
      </c>
      <c r="AH204" s="6">
        <v>0.93269954203675165</v>
      </c>
      <c r="AI204" s="6">
        <v>0.84189094731291569</v>
      </c>
      <c r="AM204" s="6">
        <v>0.88278436686637507</v>
      </c>
    </row>
    <row r="205" spans="1:39" x14ac:dyDescent="0.25">
      <c r="A205" s="6" t="s">
        <v>40</v>
      </c>
      <c r="B205" s="6">
        <v>0.82037870296136894</v>
      </c>
      <c r="C205" s="6">
        <v>0.74703652132344367</v>
      </c>
      <c r="D205" s="6">
        <v>0.89283449057401654</v>
      </c>
      <c r="E205" s="6">
        <v>0.80363039434561545</v>
      </c>
      <c r="I205" s="6">
        <v>0.82131196724458277</v>
      </c>
      <c r="K205" s="6" t="s">
        <v>40</v>
      </c>
      <c r="L205" s="6">
        <v>0.80046810699561066</v>
      </c>
      <c r="M205" s="6">
        <v>0.8523199665243355</v>
      </c>
      <c r="N205" s="6">
        <v>0.85162444551229555</v>
      </c>
      <c r="O205" s="6">
        <v>0.75453392497418892</v>
      </c>
      <c r="S205" s="6">
        <v>0.81673743622731365</v>
      </c>
      <c r="U205" s="6" t="s">
        <v>40</v>
      </c>
      <c r="V205" s="6">
        <v>0.83900401751530151</v>
      </c>
      <c r="W205" s="6">
        <v>0.78524959131822158</v>
      </c>
      <c r="X205" s="6">
        <v>0.90648642808138868</v>
      </c>
      <c r="Y205" s="6">
        <v>0.82191054663860685</v>
      </c>
      <c r="AC205" s="6">
        <v>0.84255971428590315</v>
      </c>
      <c r="AE205" s="6" t="s">
        <v>40</v>
      </c>
      <c r="AF205" s="6">
        <v>0.95445901163811042</v>
      </c>
      <c r="AG205" s="6">
        <v>0.89053303651911353</v>
      </c>
      <c r="AH205" s="6">
        <v>0.8379725080049234</v>
      </c>
      <c r="AI205" s="6">
        <v>0.73625377268119752</v>
      </c>
      <c r="AM205" s="6">
        <v>0.8798214048624774</v>
      </c>
    </row>
    <row r="206" spans="1:39" x14ac:dyDescent="0.25">
      <c r="A206" s="6" t="s">
        <v>72</v>
      </c>
      <c r="B206" s="6">
        <v>0.88732217182958284</v>
      </c>
      <c r="C206" s="6">
        <v>0.85441464199405837</v>
      </c>
      <c r="D206" s="6">
        <v>0.74815053332837866</v>
      </c>
      <c r="E206" s="6">
        <v>0.8139004743439906</v>
      </c>
      <c r="I206" s="6">
        <v>0.83493450161433813</v>
      </c>
      <c r="K206" s="6" t="s">
        <v>72</v>
      </c>
      <c r="L206" s="6">
        <v>0.88732217182958284</v>
      </c>
      <c r="M206" s="6">
        <v>0.70366287715030773</v>
      </c>
      <c r="N206" s="6">
        <v>0.68224030685019188</v>
      </c>
      <c r="O206" s="6">
        <v>0.9389004743439906</v>
      </c>
      <c r="S206" s="6">
        <v>0.80705659202604119</v>
      </c>
      <c r="U206" s="6" t="s">
        <v>72</v>
      </c>
      <c r="V206" s="6">
        <v>0.89797967921660993</v>
      </c>
      <c r="W206" s="6">
        <v>0.85604595445874587</v>
      </c>
      <c r="X206" s="6">
        <v>0.77077894771138855</v>
      </c>
      <c r="Y206" s="6">
        <v>0.794140565417227</v>
      </c>
      <c r="AC206" s="6">
        <v>0.84221688431882447</v>
      </c>
      <c r="AE206" s="6" t="s">
        <v>72</v>
      </c>
      <c r="AF206" s="6">
        <v>0.89797967921660993</v>
      </c>
      <c r="AG206" s="6">
        <v>0.90781109101634816</v>
      </c>
      <c r="AH206" s="6">
        <v>0.76887406312380313</v>
      </c>
      <c r="AI206" s="6">
        <v>0.919140565417227</v>
      </c>
      <c r="AM206" s="6">
        <v>0.87084369048344856</v>
      </c>
    </row>
    <row r="207" spans="1:39" x14ac:dyDescent="0.25">
      <c r="A207" s="6" t="s">
        <v>73</v>
      </c>
      <c r="B207" s="6">
        <v>0.66959932634927166</v>
      </c>
      <c r="C207" s="6">
        <v>0.80303646969509646</v>
      </c>
      <c r="D207" s="6">
        <v>0.93631185736174305</v>
      </c>
      <c r="E207" s="6">
        <v>0.81278478482204974</v>
      </c>
      <c r="I207" s="6">
        <v>0.78444270654247128</v>
      </c>
      <c r="K207" s="6" t="s">
        <v>73</v>
      </c>
      <c r="L207" s="6">
        <v>0.74706734031739497</v>
      </c>
      <c r="M207" s="6">
        <v>0.78516165242741365</v>
      </c>
      <c r="N207" s="6">
        <v>0.68631185736174305</v>
      </c>
      <c r="O207" s="6">
        <v>0.81600663415240982</v>
      </c>
      <c r="S207" s="6">
        <v>0.74983822607573791</v>
      </c>
      <c r="U207" s="6" t="s">
        <v>73</v>
      </c>
      <c r="V207" s="6">
        <v>0.80196984420466766</v>
      </c>
      <c r="W207" s="6">
        <v>0.85323055173774709</v>
      </c>
      <c r="X207" s="6">
        <v>0.95041025874771634</v>
      </c>
      <c r="Y207" s="6">
        <v>0.95099694419455083</v>
      </c>
      <c r="AC207" s="6">
        <v>0.87168615434552821</v>
      </c>
      <c r="AE207" s="6" t="s">
        <v>73</v>
      </c>
      <c r="AF207" s="6">
        <v>0.78167480533030087</v>
      </c>
      <c r="AG207" s="6">
        <v>0.79503517599017459</v>
      </c>
      <c r="AH207" s="6">
        <v>0.82541025874771634</v>
      </c>
      <c r="AI207" s="6">
        <v>0.8292187935249109</v>
      </c>
      <c r="AM207" s="6">
        <v>0.80241234104582104</v>
      </c>
    </row>
    <row r="209" spans="1:39" x14ac:dyDescent="0.25">
      <c r="A209" s="6" t="s">
        <v>12</v>
      </c>
      <c r="B209" s="6" t="s">
        <v>226</v>
      </c>
      <c r="C209" s="6" t="s">
        <v>35</v>
      </c>
      <c r="D209" s="6" t="s">
        <v>36</v>
      </c>
      <c r="E209" s="6" t="s">
        <v>37</v>
      </c>
      <c r="F209" s="6" t="s">
        <v>52</v>
      </c>
      <c r="G209" s="6" t="s">
        <v>53</v>
      </c>
      <c r="H209" s="6" t="s">
        <v>54</v>
      </c>
      <c r="I209" s="6">
        <v>0.81766794096595619</v>
      </c>
      <c r="K209" s="6" t="s">
        <v>22</v>
      </c>
      <c r="L209" s="6" t="s">
        <v>226</v>
      </c>
      <c r="M209" s="6" t="s">
        <v>35</v>
      </c>
      <c r="N209" s="6" t="s">
        <v>36</v>
      </c>
      <c r="O209" s="6" t="s">
        <v>37</v>
      </c>
      <c r="P209" s="6" t="s">
        <v>52</v>
      </c>
      <c r="Q209" s="6" t="s">
        <v>53</v>
      </c>
      <c r="R209" s="6" t="s">
        <v>54</v>
      </c>
      <c r="S209" s="6">
        <v>0.78839024191818885</v>
      </c>
      <c r="U209" s="127" t="s">
        <v>12</v>
      </c>
      <c r="V209" s="6" t="s">
        <v>226</v>
      </c>
      <c r="W209" s="6" t="s">
        <v>35</v>
      </c>
      <c r="X209" s="6" t="s">
        <v>36</v>
      </c>
      <c r="Y209" s="6" t="s">
        <v>37</v>
      </c>
      <c r="Z209" s="6" t="s">
        <v>52</v>
      </c>
      <c r="AA209" s="6" t="s">
        <v>53</v>
      </c>
      <c r="AB209" s="6" t="s">
        <v>54</v>
      </c>
      <c r="AC209" s="6">
        <v>0.84257537925403958</v>
      </c>
      <c r="AE209" s="6" t="s">
        <v>22</v>
      </c>
      <c r="AF209" s="6" t="s">
        <v>226</v>
      </c>
      <c r="AG209" s="6" t="s">
        <v>35</v>
      </c>
      <c r="AH209" s="6" t="s">
        <v>36</v>
      </c>
      <c r="AI209" s="6" t="s">
        <v>37</v>
      </c>
      <c r="AJ209" s="6" t="s">
        <v>52</v>
      </c>
      <c r="AK209" s="6" t="s">
        <v>53</v>
      </c>
      <c r="AL209" s="6" t="s">
        <v>54</v>
      </c>
      <c r="AM209" s="6">
        <v>0.85165412742311175</v>
      </c>
    </row>
    <row r="210" spans="1:39" x14ac:dyDescent="0.25">
      <c r="A210" s="6" t="s">
        <v>227</v>
      </c>
      <c r="B210" s="6">
        <v>0.88742398874926465</v>
      </c>
      <c r="C210" s="6">
        <v>0.7144530526555255</v>
      </c>
      <c r="D210" s="6">
        <v>0.78364768296159415</v>
      </c>
      <c r="E210" s="6">
        <v>0.77094636678813111</v>
      </c>
      <c r="I210" s="6">
        <v>0.80941408178942909</v>
      </c>
      <c r="K210" s="6" t="s">
        <v>227</v>
      </c>
      <c r="L210" s="6">
        <v>0.93036010261979185</v>
      </c>
      <c r="M210" s="6">
        <v>0.6466995033447458</v>
      </c>
      <c r="N210" s="6">
        <v>0.98941920744018974</v>
      </c>
      <c r="O210" s="6">
        <v>0.84876954184281239</v>
      </c>
      <c r="S210" s="6">
        <v>0.87615417485333524</v>
      </c>
      <c r="U210" s="6" t="s">
        <v>227</v>
      </c>
      <c r="V210" s="6">
        <v>0.85405225510620641</v>
      </c>
      <c r="W210" s="127">
        <v>0.82595448115013548</v>
      </c>
      <c r="X210" s="127">
        <v>0.81717314677934882</v>
      </c>
      <c r="Y210" s="6">
        <v>0.84474566209925961</v>
      </c>
      <c r="AC210" s="6">
        <v>0.83781693428223569</v>
      </c>
      <c r="AE210" s="6" t="s">
        <v>227</v>
      </c>
      <c r="AF210" s="6">
        <v>0.96373183626285008</v>
      </c>
      <c r="AG210" s="6">
        <v>0.70463527347364652</v>
      </c>
      <c r="AH210" s="6">
        <v>0.98875824495643294</v>
      </c>
      <c r="AI210" s="6">
        <v>0.83747024653168389</v>
      </c>
      <c r="AM210" s="6">
        <v>0.89922988741873022</v>
      </c>
    </row>
    <row r="211" spans="1:39" x14ac:dyDescent="0.25">
      <c r="A211" s="6" t="s">
        <v>39</v>
      </c>
      <c r="B211" s="6">
        <v>0.8169545858055971</v>
      </c>
      <c r="C211" s="6">
        <v>0.85519859936448051</v>
      </c>
      <c r="D211" s="6">
        <v>0.8687851858105563</v>
      </c>
      <c r="E211" s="6">
        <v>0.81949993964284951</v>
      </c>
      <c r="I211" s="6">
        <v>0.8379428415942014</v>
      </c>
      <c r="K211" s="6" t="s">
        <v>39</v>
      </c>
      <c r="L211" s="6">
        <v>0.98138769540381321</v>
      </c>
      <c r="M211" s="6">
        <v>0.99946383679007234</v>
      </c>
      <c r="N211" s="6">
        <v>0.97071829540877241</v>
      </c>
      <c r="O211" s="6">
        <v>0.95356695075893438</v>
      </c>
      <c r="S211" s="6">
        <v>0.978162461985573</v>
      </c>
      <c r="U211" s="6" t="s">
        <v>39</v>
      </c>
      <c r="V211" s="6">
        <v>0.80748101651624271</v>
      </c>
      <c r="W211" s="6">
        <v>0.86410259704852399</v>
      </c>
      <c r="X211" s="6">
        <v>0.88508332284031943</v>
      </c>
      <c r="Y211" s="6">
        <v>0.84189094731291569</v>
      </c>
      <c r="AC211" s="6">
        <v>0.84336739882321909</v>
      </c>
      <c r="AE211" s="6" t="s">
        <v>39</v>
      </c>
      <c r="AF211" s="6">
        <v>0.97191412611445882</v>
      </c>
      <c r="AG211" s="6">
        <v>0.99163216552588418</v>
      </c>
      <c r="AH211" s="6">
        <v>0.98701643243853554</v>
      </c>
      <c r="AI211" s="6">
        <v>0.9311759430888682</v>
      </c>
      <c r="AM211" s="6">
        <v>0.97352258312392437</v>
      </c>
    </row>
    <row r="212" spans="1:39" x14ac:dyDescent="0.25">
      <c r="A212" s="6" t="s">
        <v>40</v>
      </c>
      <c r="B212" s="6">
        <v>0.80046810699561066</v>
      </c>
      <c r="C212" s="6">
        <v>0.69976336680899776</v>
      </c>
      <c r="D212" s="6">
        <v>0.77659740381806452</v>
      </c>
      <c r="E212" s="6">
        <v>0.74778528960913881</v>
      </c>
      <c r="I212" s="6">
        <v>0.76645706055593077</v>
      </c>
      <c r="K212" s="6" t="s">
        <v>40</v>
      </c>
      <c r="L212" s="6">
        <v>0.97259878340617323</v>
      </c>
      <c r="M212" s="6">
        <v>0.8512031879901103</v>
      </c>
      <c r="N212" s="6">
        <v>0.64837555448770445</v>
      </c>
      <c r="O212" s="6">
        <v>0.63262215262997357</v>
      </c>
      <c r="S212" s="6">
        <v>0.81626736247691356</v>
      </c>
      <c r="U212" s="6" t="s">
        <v>40</v>
      </c>
      <c r="V212" s="6">
        <v>0.8365302924416782</v>
      </c>
      <c r="W212" s="6">
        <v>0.84040021291355094</v>
      </c>
      <c r="X212" s="6">
        <v>0.84836788470341262</v>
      </c>
      <c r="Y212" s="6">
        <v>0.90735513040640758</v>
      </c>
      <c r="AC212" s="6">
        <v>0.85088740029619592</v>
      </c>
      <c r="AE212" s="6" t="s">
        <v>40</v>
      </c>
      <c r="AF212" s="6">
        <v>0.99122409796010569</v>
      </c>
      <c r="AG212" s="6">
        <v>0.88941625798488821</v>
      </c>
      <c r="AH212" s="6">
        <v>0.6620274919950766</v>
      </c>
      <c r="AI212" s="6">
        <v>0.65090230492296497</v>
      </c>
      <c r="AM212" s="6">
        <v>0.83751510951823394</v>
      </c>
    </row>
    <row r="213" spans="1:39" x14ac:dyDescent="0.25">
      <c r="A213" s="6" t="s">
        <v>72</v>
      </c>
      <c r="B213" s="6">
        <v>0.82643309649476293</v>
      </c>
      <c r="C213" s="6">
        <v>0.84816528816222292</v>
      </c>
      <c r="D213" s="6">
        <v>0.91471448036209591</v>
      </c>
      <c r="E213" s="6">
        <v>0.7514004743439906</v>
      </c>
      <c r="I213" s="6">
        <v>0.84159498747247241</v>
      </c>
      <c r="K213" s="6" t="s">
        <v>72</v>
      </c>
      <c r="L213" s="6">
        <v>0.59184449483708379</v>
      </c>
      <c r="M213" s="6">
        <v>0.87967045618302564</v>
      </c>
      <c r="N213" s="6">
        <v>0.4377813707638798</v>
      </c>
      <c r="O213" s="6">
        <v>0.9360995256560094</v>
      </c>
      <c r="S213" s="6">
        <v>0.66253216071080989</v>
      </c>
      <c r="U213" s="6" t="s">
        <v>72</v>
      </c>
      <c r="V213" s="127">
        <v>0.83709060388179002</v>
      </c>
      <c r="W213" s="6">
        <v>0.84979660062691043</v>
      </c>
      <c r="X213" s="6">
        <v>0.89208606597908613</v>
      </c>
      <c r="Y213" s="127">
        <v>0.731640565417227</v>
      </c>
      <c r="AC213" s="6">
        <v>0.83756316298545375</v>
      </c>
      <c r="AE213" s="6" t="s">
        <v>72</v>
      </c>
      <c r="AF213" s="6">
        <v>0.73251855593963944</v>
      </c>
      <c r="AG213" s="6">
        <v>0.87803914371833813</v>
      </c>
      <c r="AH213" s="6">
        <v>0.65361951117997807</v>
      </c>
      <c r="AI213" s="6">
        <v>0.955859434582773</v>
      </c>
      <c r="AM213" s="6">
        <v>0.77539904410193394</v>
      </c>
    </row>
    <row r="214" spans="1:39" x14ac:dyDescent="0.25">
      <c r="A214" s="6" t="s">
        <v>73</v>
      </c>
      <c r="B214" s="6">
        <v>0.87206734031739497</v>
      </c>
      <c r="C214" s="6">
        <v>0.90883073010599569</v>
      </c>
      <c r="D214" s="6">
        <v>0.64702147597159032</v>
      </c>
      <c r="E214" s="6">
        <v>0.93721521517795026</v>
      </c>
      <c r="I214" s="6">
        <v>0.83293073341774726</v>
      </c>
      <c r="K214" s="6" t="s">
        <v>73</v>
      </c>
      <c r="L214" s="6">
        <v>0.54352537657248501</v>
      </c>
      <c r="M214" s="6">
        <v>0.61849498576074713</v>
      </c>
      <c r="N214" s="6">
        <v>0.58129962664123014</v>
      </c>
      <c r="O214" s="6">
        <v>0.81600663415240982</v>
      </c>
      <c r="S214" s="6">
        <v>0.60883504956431245</v>
      </c>
      <c r="U214" s="6" t="s">
        <v>73</v>
      </c>
      <c r="V214" s="6">
        <v>0.90667480533030087</v>
      </c>
      <c r="W214" s="6">
        <v>0.91870425366875652</v>
      </c>
      <c r="X214" s="6">
        <v>0.63292307458561703</v>
      </c>
      <c r="Y214" s="6">
        <v>0.92400305580544917</v>
      </c>
      <c r="AC214" s="6">
        <v>0.84324199988309334</v>
      </c>
      <c r="AE214" s="6" t="s">
        <v>73</v>
      </c>
      <c r="AF214" s="6">
        <v>0.80112155311463917</v>
      </c>
      <c r="AG214" s="6">
        <v>0.62836850932350796</v>
      </c>
      <c r="AH214" s="6">
        <v>0.80839548325377031</v>
      </c>
      <c r="AI214" s="6">
        <v>0.8292187935249109</v>
      </c>
      <c r="AM214" s="6">
        <v>0.77260401295273651</v>
      </c>
    </row>
    <row r="216" spans="1:39" x14ac:dyDescent="0.25">
      <c r="A216" s="143" t="s">
        <v>240</v>
      </c>
      <c r="B216" s="143"/>
      <c r="C216" s="143"/>
      <c r="D216" s="143"/>
      <c r="E216" s="143"/>
      <c r="F216" s="143"/>
      <c r="G216" s="143"/>
      <c r="H216" s="143"/>
      <c r="I216" s="143"/>
      <c r="J216" s="143"/>
      <c r="K216" s="143"/>
      <c r="L216" s="143"/>
      <c r="M216" s="143"/>
      <c r="N216" s="143"/>
      <c r="O216" s="143"/>
      <c r="P216" s="143"/>
      <c r="Q216" s="143"/>
      <c r="R216" s="143"/>
      <c r="S216" s="143"/>
    </row>
    <row r="217" spans="1:39" x14ac:dyDescent="0.25">
      <c r="A217" s="6" t="s">
        <v>225</v>
      </c>
      <c r="B217" s="6" t="s">
        <v>226</v>
      </c>
      <c r="C217" s="6" t="s">
        <v>35</v>
      </c>
      <c r="D217" s="6" t="s">
        <v>36</v>
      </c>
      <c r="E217" s="6" t="s">
        <v>37</v>
      </c>
      <c r="F217" s="6" t="s">
        <v>52</v>
      </c>
      <c r="G217" s="6" t="s">
        <v>53</v>
      </c>
      <c r="H217" s="6" t="s">
        <v>54</v>
      </c>
      <c r="I217" s="6">
        <v>0.81638172628206651</v>
      </c>
      <c r="K217" s="6" t="s">
        <v>13</v>
      </c>
      <c r="L217" s="6" t="s">
        <v>226</v>
      </c>
      <c r="M217" s="6" t="s">
        <v>35</v>
      </c>
      <c r="N217" s="6" t="s">
        <v>36</v>
      </c>
      <c r="O217" s="6" t="s">
        <v>37</v>
      </c>
      <c r="P217" s="6" t="s">
        <v>52</v>
      </c>
      <c r="Q217" s="6" t="s">
        <v>53</v>
      </c>
      <c r="R217" s="6" t="s">
        <v>54</v>
      </c>
      <c r="S217" s="6">
        <v>0.81638172628206651</v>
      </c>
    </row>
    <row r="218" spans="1:39" x14ac:dyDescent="0.25">
      <c r="A218" s="6" t="s">
        <v>227</v>
      </c>
      <c r="B218" s="6">
        <v>0.75504824826164485</v>
      </c>
      <c r="C218" s="6">
        <v>0.72919607611529824</v>
      </c>
      <c r="D218" s="6">
        <v>0.98072916044245262</v>
      </c>
      <c r="E218" s="6">
        <v>0.8330666688556857</v>
      </c>
      <c r="I218" s="6">
        <v>0.81800080496668359</v>
      </c>
      <c r="K218" s="6" t="s">
        <v>227</v>
      </c>
      <c r="L218" s="6">
        <v>0.75504824826164485</v>
      </c>
      <c r="M218" s="6">
        <v>0.72919607611529824</v>
      </c>
      <c r="N218" s="6">
        <v>0.98072916044245262</v>
      </c>
      <c r="O218" s="6">
        <v>0.8330666688556857</v>
      </c>
      <c r="S218" s="6">
        <v>0.81800080496668359</v>
      </c>
    </row>
    <row r="219" spans="1:39" x14ac:dyDescent="0.25">
      <c r="A219" s="6" t="s">
        <v>39</v>
      </c>
      <c r="B219" s="6">
        <v>0.90415300951468613</v>
      </c>
      <c r="C219" s="6">
        <v>0.99861277244166446</v>
      </c>
      <c r="D219" s="6">
        <v>0.74653266605343815</v>
      </c>
      <c r="E219" s="6">
        <v>0.71248732059723985</v>
      </c>
      <c r="I219" s="6">
        <v>0.85489002289715299</v>
      </c>
      <c r="K219" s="6" t="s">
        <v>39</v>
      </c>
      <c r="L219" s="6">
        <v>0.90415300951468613</v>
      </c>
      <c r="M219" s="6">
        <v>0.99861277244166446</v>
      </c>
      <c r="N219" s="6">
        <v>0.74653266605343815</v>
      </c>
      <c r="O219" s="6">
        <v>0.71248732059723985</v>
      </c>
      <c r="S219" s="6">
        <v>0.85489002289715299</v>
      </c>
    </row>
    <row r="220" spans="1:39" x14ac:dyDescent="0.25">
      <c r="A220" s="6" t="s">
        <v>40</v>
      </c>
      <c r="B220" s="6">
        <v>0.95541462961746793</v>
      </c>
      <c r="C220" s="6">
        <v>0.6123084953623541</v>
      </c>
      <c r="D220" s="6">
        <v>0.89637306718326515</v>
      </c>
      <c r="E220" s="6">
        <v>0.68182555843554216</v>
      </c>
      <c r="I220" s="6">
        <v>0.83099465148060558</v>
      </c>
      <c r="K220" s="6" t="s">
        <v>40</v>
      </c>
      <c r="L220" s="6">
        <v>0.95541462961746793</v>
      </c>
      <c r="M220" s="6">
        <v>0.6123084953623541</v>
      </c>
      <c r="N220" s="6">
        <v>0.89637306718326515</v>
      </c>
      <c r="O220" s="6">
        <v>0.68182555843554216</v>
      </c>
      <c r="S220" s="6">
        <v>0.83099465148060558</v>
      </c>
    </row>
    <row r="221" spans="1:39" x14ac:dyDescent="0.25">
      <c r="A221" s="6" t="s">
        <v>72</v>
      </c>
      <c r="B221" s="6">
        <v>0.77463858143203201</v>
      </c>
      <c r="C221" s="6">
        <v>0.74165610133583959</v>
      </c>
      <c r="D221" s="6">
        <v>0.81613377644464025</v>
      </c>
      <c r="E221" s="6">
        <v>0.80175915763122019</v>
      </c>
      <c r="I221" s="6">
        <v>0.78248397059582386</v>
      </c>
      <c r="K221" s="6" t="s">
        <v>72</v>
      </c>
      <c r="L221" s="6">
        <v>0.77463858143203201</v>
      </c>
      <c r="M221" s="6">
        <v>0.74165610133583959</v>
      </c>
      <c r="N221" s="6">
        <v>0.81613377644464025</v>
      </c>
      <c r="O221" s="6">
        <v>0.80175915763122019</v>
      </c>
      <c r="S221" s="6">
        <v>0.78248397059582386</v>
      </c>
    </row>
    <row r="222" spans="1:39" x14ac:dyDescent="0.25">
      <c r="A222" s="6" t="s">
        <v>73</v>
      </c>
      <c r="B222" s="6">
        <v>0.66031381749998586</v>
      </c>
      <c r="C222" s="6">
        <v>0.87795464056192085</v>
      </c>
      <c r="D222" s="6">
        <v>0.92814624017013303</v>
      </c>
      <c r="E222" s="6">
        <v>0.82524110876769896</v>
      </c>
      <c r="I222" s="6">
        <v>0.79553918147006664</v>
      </c>
      <c r="K222" s="6" t="s">
        <v>73</v>
      </c>
      <c r="L222" s="6">
        <v>0.66031381749998586</v>
      </c>
      <c r="M222" s="6">
        <v>0.87795464056192085</v>
      </c>
      <c r="N222" s="6">
        <v>0.92814624017013303</v>
      </c>
      <c r="O222" s="6">
        <v>0.82524110876769896</v>
      </c>
      <c r="S222" s="6">
        <v>0.79553918147006664</v>
      </c>
    </row>
    <row r="224" spans="1:39" x14ac:dyDescent="0.25">
      <c r="A224" s="127" t="s">
        <v>4</v>
      </c>
      <c r="B224" s="6" t="s">
        <v>226</v>
      </c>
      <c r="C224" s="6" t="s">
        <v>35</v>
      </c>
      <c r="D224" s="6" t="s">
        <v>36</v>
      </c>
      <c r="E224" s="6" t="s">
        <v>37</v>
      </c>
      <c r="F224" s="6" t="s">
        <v>52</v>
      </c>
      <c r="G224" s="6" t="s">
        <v>53</v>
      </c>
      <c r="H224" s="6" t="s">
        <v>54</v>
      </c>
      <c r="I224" s="6">
        <v>0.81435120174577702</v>
      </c>
      <c r="K224" s="6" t="s">
        <v>14</v>
      </c>
      <c r="L224" s="6" t="s">
        <v>226</v>
      </c>
      <c r="M224" s="6" t="s">
        <v>35</v>
      </c>
      <c r="N224" s="6" t="s">
        <v>36</v>
      </c>
      <c r="O224" s="6" t="s">
        <v>37</v>
      </c>
      <c r="P224" s="6" t="s">
        <v>52</v>
      </c>
      <c r="Q224" s="6" t="s">
        <v>53</v>
      </c>
      <c r="R224" s="6" t="s">
        <v>54</v>
      </c>
      <c r="S224" s="6">
        <v>0.85945579776699987</v>
      </c>
    </row>
    <row r="225" spans="1:19" x14ac:dyDescent="0.25">
      <c r="A225" s="6" t="s">
        <v>227</v>
      </c>
      <c r="B225" s="127">
        <v>0.63116236583804664</v>
      </c>
      <c r="C225" s="6">
        <v>0.97913725721803513</v>
      </c>
      <c r="D225" s="127">
        <v>0.64749268888790745</v>
      </c>
      <c r="E225" s="6">
        <v>0.9580666688556857</v>
      </c>
      <c r="I225" s="6">
        <v>0.75387557032915531</v>
      </c>
      <c r="K225" s="6" t="s">
        <v>227</v>
      </c>
      <c r="L225" s="6">
        <v>0.74701399377705147</v>
      </c>
      <c r="M225" s="6">
        <v>0.79169607611529824</v>
      </c>
      <c r="N225" s="6">
        <v>0.99620394915576349</v>
      </c>
      <c r="O225" s="6">
        <v>0.8330666688556857</v>
      </c>
      <c r="S225" s="6">
        <v>0.83115580035117398</v>
      </c>
    </row>
    <row r="226" spans="1:19" x14ac:dyDescent="0.25">
      <c r="A226" s="6" t="s">
        <v>39</v>
      </c>
      <c r="B226" s="6">
        <v>0.90415300951468613</v>
      </c>
      <c r="C226" s="6">
        <v>0.64667966284344836</v>
      </c>
      <c r="D226" s="6">
        <v>0.97569933272010489</v>
      </c>
      <c r="E226" s="6">
        <v>0.71248732059723985</v>
      </c>
      <c r="I226" s="6">
        <v>0.84179506764417633</v>
      </c>
      <c r="K226" s="6" t="s">
        <v>39</v>
      </c>
      <c r="L226" s="6">
        <v>0.87767679413114585</v>
      </c>
      <c r="M226" s="6">
        <v>0.88515014080238363</v>
      </c>
      <c r="N226" s="6">
        <v>0.90823489555369741</v>
      </c>
      <c r="O226" s="6">
        <v>0.71248732059723985</v>
      </c>
      <c r="S226" s="6">
        <v>0.8620325677909455</v>
      </c>
    </row>
    <row r="227" spans="1:19" x14ac:dyDescent="0.25">
      <c r="A227" s="6" t="s">
        <v>40</v>
      </c>
      <c r="B227" s="6">
        <v>0.79458537038253207</v>
      </c>
      <c r="C227" s="127">
        <v>0.65835661865104478</v>
      </c>
      <c r="D227" s="6">
        <v>0.77137306718326515</v>
      </c>
      <c r="E227" s="6">
        <v>0.85322609454064979</v>
      </c>
      <c r="I227" s="6">
        <v>0.77033265286013552</v>
      </c>
      <c r="K227" s="6" t="s">
        <v>40</v>
      </c>
      <c r="L227" s="6">
        <v>0.73208537038253207</v>
      </c>
      <c r="M227" s="6">
        <v>0.74838752747991011</v>
      </c>
      <c r="N227" s="6">
        <v>0.89637306718326515</v>
      </c>
      <c r="O227" s="6">
        <v>0.94639629089481792</v>
      </c>
      <c r="S227" s="6">
        <v>0.80856436407903387</v>
      </c>
    </row>
    <row r="228" spans="1:19" x14ac:dyDescent="0.25">
      <c r="A228" s="6" t="s">
        <v>72</v>
      </c>
      <c r="B228" s="6">
        <v>0.96982035465428007</v>
      </c>
      <c r="C228" s="6">
        <v>0.56092137812844833</v>
      </c>
      <c r="D228" s="6">
        <v>0.91303289022202638</v>
      </c>
      <c r="E228" s="6">
        <v>0.92675915763122019</v>
      </c>
      <c r="I228" s="6">
        <v>0.86738451368759117</v>
      </c>
      <c r="K228" s="6" t="s">
        <v>72</v>
      </c>
      <c r="L228" s="6">
        <v>0.86226965045022141</v>
      </c>
      <c r="M228" s="6">
        <v>0.83981044592877785</v>
      </c>
      <c r="N228" s="6">
        <v>0.98280044311130688</v>
      </c>
      <c r="O228" s="6">
        <v>0.94824084236877981</v>
      </c>
      <c r="S228" s="6">
        <v>0.9008061864989878</v>
      </c>
    </row>
    <row r="229" spans="1:19" x14ac:dyDescent="0.25">
      <c r="A229" s="6" t="s">
        <v>73</v>
      </c>
      <c r="B229" s="6">
        <v>0.99097492223215811</v>
      </c>
      <c r="C229" s="6">
        <v>0.87795464056192085</v>
      </c>
      <c r="D229" s="6">
        <v>0.57185375982986697</v>
      </c>
      <c r="E229" s="6">
        <v>0.82282578163408493</v>
      </c>
      <c r="I229" s="6">
        <v>0.83836820420782687</v>
      </c>
      <c r="K229" s="6" t="s">
        <v>73</v>
      </c>
      <c r="L229" s="6">
        <v>0.99097492223215811</v>
      </c>
      <c r="M229" s="6">
        <v>0.90387516308391103</v>
      </c>
      <c r="N229" s="6">
        <v>0.70007560916022704</v>
      </c>
      <c r="O229" s="6">
        <v>0.95024110876769896</v>
      </c>
      <c r="S229" s="6">
        <v>0.8947200701148571</v>
      </c>
    </row>
    <row r="231" spans="1:19" x14ac:dyDescent="0.25">
      <c r="A231" s="6" t="s">
        <v>5</v>
      </c>
      <c r="B231" s="6" t="s">
        <v>226</v>
      </c>
      <c r="C231" s="6" t="s">
        <v>35</v>
      </c>
      <c r="D231" s="6" t="s">
        <v>36</v>
      </c>
      <c r="E231" s="6" t="s">
        <v>37</v>
      </c>
      <c r="F231" s="6" t="s">
        <v>52</v>
      </c>
      <c r="G231" s="6" t="s">
        <v>53</v>
      </c>
      <c r="H231" s="6" t="s">
        <v>54</v>
      </c>
      <c r="I231" s="6">
        <v>0.83102299106958066</v>
      </c>
      <c r="K231" s="6" t="s">
        <v>15</v>
      </c>
      <c r="L231" s="6" t="s">
        <v>226</v>
      </c>
      <c r="M231" s="6" t="s">
        <v>35</v>
      </c>
      <c r="N231" s="6" t="s">
        <v>36</v>
      </c>
      <c r="O231" s="6" t="s">
        <v>37</v>
      </c>
      <c r="P231" s="6" t="s">
        <v>52</v>
      </c>
      <c r="Q231" s="6" t="s">
        <v>53</v>
      </c>
      <c r="R231" s="6" t="s">
        <v>54</v>
      </c>
      <c r="S231" s="6">
        <v>0.81546290803957466</v>
      </c>
    </row>
    <row r="232" spans="1:19" x14ac:dyDescent="0.25">
      <c r="A232" s="6" t="s">
        <v>227</v>
      </c>
      <c r="B232" s="6">
        <v>0.94357936928099306</v>
      </c>
      <c r="C232" s="6">
        <v>0.67916421046532771</v>
      </c>
      <c r="D232" s="6">
        <v>0.99843750622421401</v>
      </c>
      <c r="E232" s="6">
        <v>0.93776666447764767</v>
      </c>
      <c r="I232" s="6">
        <v>0.90353896603316342</v>
      </c>
      <c r="K232" s="6" t="s">
        <v>227</v>
      </c>
      <c r="L232" s="6">
        <v>0.85363102225718512</v>
      </c>
      <c r="M232" s="6">
        <v>0.79661450762571562</v>
      </c>
      <c r="N232" s="6">
        <v>0.79447442524899359</v>
      </c>
      <c r="O232" s="6">
        <v>0.67384189259080296</v>
      </c>
      <c r="S232" s="6">
        <v>0.80047020062888607</v>
      </c>
    </row>
    <row r="233" spans="1:19" x14ac:dyDescent="0.25">
      <c r="A233" s="6" t="s">
        <v>39</v>
      </c>
      <c r="B233" s="6">
        <v>0.98184346079781248</v>
      </c>
      <c r="C233" s="6">
        <v>0.99915367048988502</v>
      </c>
      <c r="D233" s="6">
        <v>0.97569933272010489</v>
      </c>
      <c r="E233" s="6">
        <v>0.93656786206645359</v>
      </c>
      <c r="I233" s="6">
        <v>0.9769781309070964</v>
      </c>
      <c r="K233" s="6" t="s">
        <v>39</v>
      </c>
      <c r="L233" s="6">
        <v>0.81106847067539511</v>
      </c>
      <c r="M233" s="6">
        <v>0.79206560196309261</v>
      </c>
      <c r="N233" s="6">
        <v>0.8172125987531027</v>
      </c>
      <c r="O233" s="6">
        <v>0.72947979353966119</v>
      </c>
      <c r="S233" s="6">
        <v>0.79656562738200143</v>
      </c>
    </row>
    <row r="234" spans="1:19" x14ac:dyDescent="0.25">
      <c r="A234" s="6" t="s">
        <v>40</v>
      </c>
      <c r="B234" s="6">
        <v>0.9762479629508013</v>
      </c>
      <c r="C234" s="6">
        <v>0.86114579236087052</v>
      </c>
      <c r="D234" s="6">
        <v>0.52798256295066281</v>
      </c>
      <c r="E234" s="6">
        <v>0.89119347407858318</v>
      </c>
      <c r="I234" s="6">
        <v>0.82840300550194779</v>
      </c>
      <c r="K234" s="6" t="s">
        <v>40</v>
      </c>
      <c r="L234" s="6">
        <v>0.76915989442400889</v>
      </c>
      <c r="M234" s="6">
        <v>0.83436947939725203</v>
      </c>
      <c r="N234" s="6">
        <v>0.77459491651362522</v>
      </c>
      <c r="O234" s="6">
        <v>0.82377158127780636</v>
      </c>
      <c r="S234" s="6">
        <v>0.7917523199691312</v>
      </c>
    </row>
    <row r="235" spans="1:19" x14ac:dyDescent="0.25">
      <c r="A235" s="6" t="s">
        <v>72</v>
      </c>
      <c r="B235" s="6">
        <v>0.53017964534571993</v>
      </c>
      <c r="C235" s="6">
        <v>0.68399409111587095</v>
      </c>
      <c r="D235" s="6">
        <v>0.93386622355535975</v>
      </c>
      <c r="E235" s="6">
        <v>0.96709490197646875</v>
      </c>
      <c r="I235" s="6">
        <v>0.72740146754677237</v>
      </c>
      <c r="K235" s="6" t="s">
        <v>72</v>
      </c>
      <c r="L235" s="6">
        <v>0.87458791626141563</v>
      </c>
      <c r="M235" s="6">
        <v>0.9720680328090473</v>
      </c>
      <c r="N235" s="6">
        <v>0.56208807288571982</v>
      </c>
      <c r="O235" s="6">
        <v>0.76074084236877981</v>
      </c>
      <c r="S235" s="6">
        <v>0.79888191764312266</v>
      </c>
    </row>
    <row r="236" spans="1:19" x14ac:dyDescent="0.25">
      <c r="A236" s="6" t="s">
        <v>73</v>
      </c>
      <c r="B236" s="6">
        <v>0.87151598614584602</v>
      </c>
      <c r="C236" s="6">
        <v>0.86770967875788352</v>
      </c>
      <c r="D236" s="6">
        <v>0.57185375982986697</v>
      </c>
      <c r="E236" s="6">
        <v>0.35787743461027699</v>
      </c>
      <c r="I236" s="6">
        <v>0.71879338535892345</v>
      </c>
      <c r="K236" s="6" t="s">
        <v>73</v>
      </c>
      <c r="L236" s="6">
        <v>0.99097492223215811</v>
      </c>
      <c r="M236" s="6">
        <v>0.75374603064343093</v>
      </c>
      <c r="N236" s="6">
        <v>0.87294342335389818</v>
      </c>
      <c r="O236" s="6">
        <v>0.82846295809805903</v>
      </c>
      <c r="S236" s="6">
        <v>0.88964447457473284</v>
      </c>
    </row>
    <row r="238" spans="1:19" x14ac:dyDescent="0.25">
      <c r="A238" s="6" t="s">
        <v>6</v>
      </c>
      <c r="B238" s="6" t="s">
        <v>226</v>
      </c>
      <c r="C238" s="6" t="s">
        <v>35</v>
      </c>
      <c r="D238" s="6" t="s">
        <v>36</v>
      </c>
      <c r="E238" s="6" t="s">
        <v>37</v>
      </c>
      <c r="F238" s="6" t="s">
        <v>52</v>
      </c>
      <c r="G238" s="6" t="s">
        <v>53</v>
      </c>
      <c r="H238" s="6" t="s">
        <v>54</v>
      </c>
      <c r="I238" s="6">
        <v>0.81550635765603574</v>
      </c>
      <c r="K238" s="6" t="s">
        <v>16</v>
      </c>
      <c r="L238" s="6" t="s">
        <v>226</v>
      </c>
      <c r="M238" s="6" t="s">
        <v>35</v>
      </c>
      <c r="N238" s="6" t="s">
        <v>36</v>
      </c>
      <c r="O238" s="6" t="s">
        <v>37</v>
      </c>
      <c r="P238" s="6" t="s">
        <v>52</v>
      </c>
      <c r="Q238" s="6" t="s">
        <v>53</v>
      </c>
      <c r="R238" s="6" t="s">
        <v>54</v>
      </c>
      <c r="S238" s="6">
        <v>0.83160911905543422</v>
      </c>
    </row>
    <row r="239" spans="1:19" x14ac:dyDescent="0.25">
      <c r="A239" s="6" t="s">
        <v>227</v>
      </c>
      <c r="B239" s="6">
        <v>0.81329527791193656</v>
      </c>
      <c r="C239" s="6">
        <v>0.73682622068529646</v>
      </c>
      <c r="D239" s="6">
        <v>0.88549672204958818</v>
      </c>
      <c r="E239" s="6">
        <v>0.6669333311443143</v>
      </c>
      <c r="I239" s="6">
        <v>0.79409753548587803</v>
      </c>
      <c r="K239" s="6" t="s">
        <v>227</v>
      </c>
      <c r="L239" s="6">
        <v>0.94357936928099306</v>
      </c>
      <c r="M239" s="6">
        <v>0.74725887749178765</v>
      </c>
      <c r="N239" s="6">
        <v>0.78727960791268714</v>
      </c>
      <c r="O239" s="6">
        <v>0.84026148619199226</v>
      </c>
      <c r="S239" s="6">
        <v>0.84974264811772526</v>
      </c>
    </row>
    <row r="240" spans="1:19" x14ac:dyDescent="0.25">
      <c r="A240" s="6" t="s">
        <v>39</v>
      </c>
      <c r="B240" s="6">
        <v>0.90209076747598971</v>
      </c>
      <c r="C240" s="6">
        <v>0.88308789876368721</v>
      </c>
      <c r="D240" s="6">
        <v>0.90823489555369741</v>
      </c>
      <c r="E240" s="6">
        <v>0.82050209034025579</v>
      </c>
      <c r="I240" s="6">
        <v>0.88758792418259602</v>
      </c>
      <c r="K240" s="6" t="s">
        <v>39</v>
      </c>
      <c r="L240" s="6">
        <v>0.80387365333908867</v>
      </c>
      <c r="M240" s="6">
        <v>0.78487078462678617</v>
      </c>
      <c r="N240" s="6">
        <v>0.81001778141679626</v>
      </c>
      <c r="O240" s="6">
        <v>0.88150975246823748</v>
      </c>
      <c r="S240" s="6">
        <v>0.81325452648542751</v>
      </c>
    </row>
    <row r="241" spans="1:19" x14ac:dyDescent="0.25">
      <c r="A241" s="6" t="s">
        <v>40</v>
      </c>
      <c r="B241" s="6">
        <v>0.86018219122460349</v>
      </c>
      <c r="C241" s="6">
        <v>0.84478266887425801</v>
      </c>
      <c r="D241" s="6">
        <v>0.49623841681970804</v>
      </c>
      <c r="E241" s="6">
        <v>0.80360370910518208</v>
      </c>
      <c r="I241" s="6">
        <v>0.75762957083539739</v>
      </c>
      <c r="K241" s="6" t="s">
        <v>40</v>
      </c>
      <c r="L241" s="6">
        <v>0.81107363415615297</v>
      </c>
      <c r="M241" s="6">
        <v>0.91400165874850936</v>
      </c>
      <c r="N241" s="6">
        <v>0.82672107860439714</v>
      </c>
      <c r="O241" s="6">
        <v>0.86306295756148455</v>
      </c>
      <c r="S241" s="6">
        <v>0.84336949869748512</v>
      </c>
    </row>
    <row r="242" spans="1:19" x14ac:dyDescent="0.25">
      <c r="A242" s="6" t="s">
        <v>72</v>
      </c>
      <c r="B242" s="6">
        <v>0.91461753783804522</v>
      </c>
      <c r="C242" s="6">
        <v>0.71556619892983342</v>
      </c>
      <c r="D242" s="6">
        <v>0.68386622355535975</v>
      </c>
      <c r="E242" s="6">
        <v>0.67675915763122019</v>
      </c>
      <c r="I242" s="6">
        <v>0.78144068445470771</v>
      </c>
      <c r="K242" s="6" t="s">
        <v>72</v>
      </c>
      <c r="L242" s="6">
        <v>0.87665015830011206</v>
      </c>
      <c r="M242" s="6">
        <v>0.97413027484774362</v>
      </c>
      <c r="N242" s="6">
        <v>0.72172526966325257</v>
      </c>
      <c r="O242" s="6">
        <v>0.62259647250270778</v>
      </c>
      <c r="S242" s="6">
        <v>0.81930690658081295</v>
      </c>
    </row>
    <row r="243" spans="1:19" x14ac:dyDescent="0.25">
      <c r="A243" s="6" t="s">
        <v>73</v>
      </c>
      <c r="B243" s="6">
        <v>0.74651598614584602</v>
      </c>
      <c r="C243" s="6">
        <v>0.91371202610474578</v>
      </c>
      <c r="D243" s="6">
        <v>0.94685375982986697</v>
      </c>
      <c r="E243" s="6">
        <v>0.92475889123230104</v>
      </c>
      <c r="I243" s="6">
        <v>0.85677607332159944</v>
      </c>
      <c r="K243" s="6" t="s">
        <v>73</v>
      </c>
      <c r="L243" s="6">
        <v>0.89278799101188988</v>
      </c>
      <c r="M243" s="6">
        <v>0.77951155663537341</v>
      </c>
      <c r="N243" s="6">
        <v>0.81631269591617905</v>
      </c>
      <c r="O243" s="6">
        <v>0.76850889123230104</v>
      </c>
      <c r="S243" s="6">
        <v>0.83237201539572048</v>
      </c>
    </row>
    <row r="245" spans="1:19" x14ac:dyDescent="0.25">
      <c r="A245" s="6" t="s">
        <v>7</v>
      </c>
      <c r="B245" s="6" t="s">
        <v>226</v>
      </c>
      <c r="C245" s="6" t="s">
        <v>35</v>
      </c>
      <c r="D245" s="6" t="s">
        <v>36</v>
      </c>
      <c r="E245" s="6" t="s">
        <v>37</v>
      </c>
      <c r="F245" s="6" t="s">
        <v>52</v>
      </c>
      <c r="G245" s="6" t="s">
        <v>53</v>
      </c>
      <c r="H245" s="6" t="s">
        <v>54</v>
      </c>
      <c r="I245" s="6">
        <v>0.82810569914780141</v>
      </c>
      <c r="K245" s="6" t="s">
        <v>17</v>
      </c>
      <c r="L245" s="6" t="s">
        <v>226</v>
      </c>
      <c r="M245" s="6" t="s">
        <v>35</v>
      </c>
      <c r="N245" s="6" t="s">
        <v>36</v>
      </c>
      <c r="O245" s="6" t="s">
        <v>37</v>
      </c>
      <c r="P245" s="6" t="s">
        <v>52</v>
      </c>
      <c r="Q245" s="6" t="s">
        <v>53</v>
      </c>
      <c r="R245" s="6" t="s">
        <v>54</v>
      </c>
      <c r="S245" s="6">
        <v>0.82985853209050153</v>
      </c>
    </row>
    <row r="246" spans="1:19" x14ac:dyDescent="0.25">
      <c r="A246" s="6" t="s">
        <v>227</v>
      </c>
      <c r="B246" s="6">
        <v>0.70912861124526994</v>
      </c>
      <c r="C246" s="6">
        <v>0.77080392388470176</v>
      </c>
      <c r="D246" s="6">
        <v>0.89427083955754738</v>
      </c>
      <c r="E246" s="6">
        <v>0.93776666447764767</v>
      </c>
      <c r="I246" s="6">
        <v>0.80204493883608241</v>
      </c>
      <c r="K246" s="6" t="s">
        <v>227</v>
      </c>
      <c r="L246" s="6">
        <v>0.86740948636051485</v>
      </c>
      <c r="M246" s="6">
        <v>0.79330700078047833</v>
      </c>
      <c r="N246" s="6">
        <v>0.89427083955754738</v>
      </c>
      <c r="O246" s="6">
        <v>0.8330666688556857</v>
      </c>
      <c r="S246" s="6">
        <v>0.85415290491804141</v>
      </c>
    </row>
    <row r="247" spans="1:19" x14ac:dyDescent="0.25">
      <c r="A247" s="6" t="s">
        <v>39</v>
      </c>
      <c r="B247" s="6">
        <v>0.87767679413114585</v>
      </c>
      <c r="C247" s="6">
        <v>0.89667966284344836</v>
      </c>
      <c r="D247" s="6">
        <v>0.87153266605343815</v>
      </c>
      <c r="E247" s="6">
        <v>0.95926547126687978</v>
      </c>
      <c r="I247" s="6">
        <v>0.89217963742453954</v>
      </c>
      <c r="K247" s="6" t="s">
        <v>39</v>
      </c>
      <c r="L247" s="6">
        <v>0.87767679413114585</v>
      </c>
      <c r="M247" s="6">
        <v>0.89667966284344836</v>
      </c>
      <c r="N247" s="6">
        <v>0.87153266605343815</v>
      </c>
      <c r="O247" s="6">
        <v>0.95926547126687978</v>
      </c>
      <c r="S247" s="6">
        <v>0.89217963742453954</v>
      </c>
    </row>
    <row r="248" spans="1:19" x14ac:dyDescent="0.25">
      <c r="A248" s="6" t="s">
        <v>40</v>
      </c>
      <c r="B248" s="6">
        <v>0.91958537038253207</v>
      </c>
      <c r="C248" s="6">
        <v>0.69581004801562196</v>
      </c>
      <c r="D248" s="6">
        <v>0.91720640051659852</v>
      </c>
      <c r="E248" s="6">
        <v>0.96893945345043064</v>
      </c>
      <c r="I248" s="6">
        <v>0.88163867590285161</v>
      </c>
      <c r="K248" s="6" t="s">
        <v>40</v>
      </c>
      <c r="L248" s="6">
        <v>0.91958537038253207</v>
      </c>
      <c r="M248" s="6">
        <v>0.68911247252008989</v>
      </c>
      <c r="N248" s="6">
        <v>0.65015838827257832</v>
      </c>
      <c r="O248" s="6">
        <v>0.86306295756148455</v>
      </c>
      <c r="S248" s="6">
        <v>0.79765568335939807</v>
      </c>
    </row>
    <row r="249" spans="1:19" x14ac:dyDescent="0.25">
      <c r="A249" s="6" t="s">
        <v>72</v>
      </c>
      <c r="B249" s="6">
        <v>0.65840149467608</v>
      </c>
      <c r="C249" s="6">
        <v>0.84803527314333693</v>
      </c>
      <c r="D249" s="6">
        <v>0.70874526044761343</v>
      </c>
      <c r="E249" s="6">
        <v>0.58316336290449167</v>
      </c>
      <c r="I249" s="6">
        <v>0.69762847204667655</v>
      </c>
      <c r="K249" s="6" t="s">
        <v>72</v>
      </c>
      <c r="L249" s="6">
        <v>0.72862609665576672</v>
      </c>
      <c r="M249" s="6">
        <v>0.79217133876143153</v>
      </c>
      <c r="N249" s="6">
        <v>0.87987904125118122</v>
      </c>
      <c r="O249" s="6">
        <v>0.86425915763122019</v>
      </c>
      <c r="S249" s="6">
        <v>0.7994933403720712</v>
      </c>
    </row>
    <row r="250" spans="1:19" x14ac:dyDescent="0.25">
      <c r="A250" s="6" t="s">
        <v>73</v>
      </c>
      <c r="B250" s="6">
        <v>0.87151598614584602</v>
      </c>
      <c r="C250" s="6">
        <v>0.87795464056192085</v>
      </c>
      <c r="D250" s="6">
        <v>0.95121313057191692</v>
      </c>
      <c r="E250" s="6">
        <v>0.70024110876769896</v>
      </c>
      <c r="I250" s="6">
        <v>0.86703677152885672</v>
      </c>
      <c r="K250" s="6" t="s">
        <v>73</v>
      </c>
      <c r="L250" s="6">
        <v>0.99097492223215811</v>
      </c>
      <c r="M250" s="6">
        <v>0.50295464056192085</v>
      </c>
      <c r="N250" s="6">
        <v>0.74296545475346076</v>
      </c>
      <c r="O250" s="6">
        <v>0.82059222456563441</v>
      </c>
      <c r="S250" s="6">
        <v>0.80581109437845777</v>
      </c>
    </row>
    <row r="252" spans="1:19" x14ac:dyDescent="0.25">
      <c r="A252" s="6" t="s">
        <v>8</v>
      </c>
      <c r="B252" s="6" t="s">
        <v>226</v>
      </c>
      <c r="C252" s="6" t="s">
        <v>35</v>
      </c>
      <c r="D252" s="6" t="s">
        <v>36</v>
      </c>
      <c r="E252" s="6" t="s">
        <v>37</v>
      </c>
      <c r="F252" s="6" t="s">
        <v>52</v>
      </c>
      <c r="G252" s="6" t="s">
        <v>53</v>
      </c>
      <c r="H252" s="6" t="s">
        <v>54</v>
      </c>
      <c r="I252" s="6">
        <v>0.77864197821057224</v>
      </c>
      <c r="K252" s="127" t="s">
        <v>18</v>
      </c>
      <c r="L252" s="6" t="s">
        <v>226</v>
      </c>
      <c r="M252" s="6" t="s">
        <v>35</v>
      </c>
      <c r="N252" s="6" t="s">
        <v>36</v>
      </c>
      <c r="O252" s="6" t="s">
        <v>37</v>
      </c>
      <c r="P252" s="6" t="s">
        <v>52</v>
      </c>
      <c r="Q252" s="6" t="s">
        <v>53</v>
      </c>
      <c r="R252" s="6" t="s">
        <v>54</v>
      </c>
      <c r="S252" s="6">
        <v>0.80984925864292445</v>
      </c>
    </row>
    <row r="253" spans="1:19" x14ac:dyDescent="0.25">
      <c r="A253" s="6" t="s">
        <v>227</v>
      </c>
      <c r="B253" s="6">
        <v>0.87420472208806344</v>
      </c>
      <c r="C253" s="6">
        <v>0.79169607611529824</v>
      </c>
      <c r="D253" s="6">
        <v>0.75773739435665544</v>
      </c>
      <c r="E253" s="6">
        <v>0.67024448392264968</v>
      </c>
      <c r="I253" s="6">
        <v>0.79799212523584639</v>
      </c>
      <c r="K253" s="6" t="s">
        <v>227</v>
      </c>
      <c r="L253" s="6">
        <v>0.81170472208806344</v>
      </c>
      <c r="M253" s="6">
        <v>0.62058913392934445</v>
      </c>
      <c r="N253" s="6">
        <v>0.89427083955754738</v>
      </c>
      <c r="O253" s="6">
        <v>0.9169333311443143</v>
      </c>
      <c r="S253" s="6">
        <v>0.80990742518212833</v>
      </c>
    </row>
    <row r="254" spans="1:19" x14ac:dyDescent="0.25">
      <c r="A254" s="6" t="s">
        <v>39</v>
      </c>
      <c r="B254" s="6">
        <v>0.69017679413114585</v>
      </c>
      <c r="C254" s="6">
        <v>0.79251299617678173</v>
      </c>
      <c r="D254" s="6">
        <v>0.79414888524987037</v>
      </c>
      <c r="E254" s="6">
        <v>0.77176547126687978</v>
      </c>
      <c r="I254" s="6">
        <v>0.74887535889031431</v>
      </c>
      <c r="K254" s="6" t="s">
        <v>39</v>
      </c>
      <c r="L254" s="6">
        <v>0.87767679413114585</v>
      </c>
      <c r="M254" s="6">
        <v>0.89667966284344836</v>
      </c>
      <c r="N254" s="6">
        <v>0.87153266605343815</v>
      </c>
      <c r="O254" s="6">
        <v>0.95926547126687978</v>
      </c>
      <c r="S254" s="6">
        <v>0.89217963742453954</v>
      </c>
    </row>
    <row r="255" spans="1:19" x14ac:dyDescent="0.25">
      <c r="A255" s="6" t="s">
        <v>40</v>
      </c>
      <c r="B255" s="6">
        <v>0.73208537038253207</v>
      </c>
      <c r="C255" s="6">
        <v>0.68427660281473002</v>
      </c>
      <c r="D255" s="6">
        <v>0.77459491651362522</v>
      </c>
      <c r="E255" s="6">
        <v>0.94639629089481792</v>
      </c>
      <c r="I255" s="6">
        <v>0.7652976414785877</v>
      </c>
      <c r="K255" s="6" t="s">
        <v>40</v>
      </c>
      <c r="L255" s="6">
        <v>0.79458537038253207</v>
      </c>
      <c r="M255" s="127">
        <v>0.57081004801562196</v>
      </c>
      <c r="N255" s="6">
        <v>0.77459491651362522</v>
      </c>
      <c r="O255" s="6">
        <v>0.94639629089481792</v>
      </c>
      <c r="S255" s="6">
        <v>0.76760433051876631</v>
      </c>
    </row>
    <row r="256" spans="1:19" x14ac:dyDescent="0.25">
      <c r="A256" s="6" t="s">
        <v>72</v>
      </c>
      <c r="B256" s="6">
        <v>0.94551538969096849</v>
      </c>
      <c r="C256" s="6">
        <v>0.93796479052171611</v>
      </c>
      <c r="D256" s="6">
        <v>0.72172526966325257</v>
      </c>
      <c r="E256" s="6">
        <v>0.67311170992829961</v>
      </c>
      <c r="I256" s="6">
        <v>0.84719718788578868</v>
      </c>
      <c r="K256" s="6" t="s">
        <v>72</v>
      </c>
      <c r="L256" s="6">
        <v>0.84482035465428007</v>
      </c>
      <c r="M256" s="6">
        <v>0.93269952879808837</v>
      </c>
      <c r="N256" s="127">
        <v>0.69113377644464025</v>
      </c>
      <c r="O256" s="127">
        <v>0.67675915763122019</v>
      </c>
      <c r="S256" s="6">
        <v>0.7987653653771728</v>
      </c>
    </row>
    <row r="257" spans="1:19" x14ac:dyDescent="0.25">
      <c r="A257" s="6" t="s">
        <v>73</v>
      </c>
      <c r="B257" s="6">
        <v>0.69828119703791924</v>
      </c>
      <c r="C257" s="6">
        <v>0.77825600787030136</v>
      </c>
      <c r="D257" s="6">
        <v>0.77539092343176574</v>
      </c>
      <c r="E257" s="6">
        <v>0.70024110876769896</v>
      </c>
      <c r="I257" s="6">
        <v>0.73384757756232433</v>
      </c>
      <c r="K257" s="6" t="s">
        <v>73</v>
      </c>
      <c r="L257" s="127">
        <v>0.74651598614584602</v>
      </c>
      <c r="M257" s="6">
        <v>0.97988775016013696</v>
      </c>
      <c r="N257" s="127">
        <v>0.7246776956259765</v>
      </c>
      <c r="O257" s="127">
        <v>0.70024110876769896</v>
      </c>
      <c r="S257" s="6">
        <v>0.78078953471201484</v>
      </c>
    </row>
    <row r="259" spans="1:19" x14ac:dyDescent="0.25">
      <c r="A259" s="6" t="s">
        <v>9</v>
      </c>
      <c r="B259" s="6" t="s">
        <v>226</v>
      </c>
      <c r="C259" s="6" t="s">
        <v>35</v>
      </c>
      <c r="D259" s="6" t="s">
        <v>36</v>
      </c>
      <c r="E259" s="6" t="s">
        <v>37</v>
      </c>
      <c r="F259" s="6" t="s">
        <v>52</v>
      </c>
      <c r="G259" s="6" t="s">
        <v>53</v>
      </c>
      <c r="H259" s="6" t="s">
        <v>54</v>
      </c>
      <c r="I259" s="6">
        <v>0.85004548285503889</v>
      </c>
      <c r="K259" s="6" t="s">
        <v>19</v>
      </c>
      <c r="L259" s="6" t="s">
        <v>226</v>
      </c>
      <c r="M259" s="6" t="s">
        <v>35</v>
      </c>
      <c r="N259" s="6" t="s">
        <v>36</v>
      </c>
      <c r="O259" s="6" t="s">
        <v>37</v>
      </c>
      <c r="P259" s="6" t="s">
        <v>52</v>
      </c>
      <c r="Q259" s="6" t="s">
        <v>53</v>
      </c>
      <c r="R259" s="6" t="s">
        <v>54</v>
      </c>
      <c r="S259" s="6">
        <v>0.74789437558640837</v>
      </c>
    </row>
    <row r="260" spans="1:19" x14ac:dyDescent="0.25">
      <c r="A260" s="6" t="s">
        <v>227</v>
      </c>
      <c r="B260" s="6">
        <v>0.81329527791193656</v>
      </c>
      <c r="C260" s="6">
        <v>0.73682622068529646</v>
      </c>
      <c r="D260" s="6">
        <v>0.98072916044245262</v>
      </c>
      <c r="E260" s="6">
        <v>0.6669333311443143</v>
      </c>
      <c r="I260" s="6">
        <v>0.81790564508409414</v>
      </c>
      <c r="K260" s="6" t="s">
        <v>227</v>
      </c>
      <c r="L260" s="6">
        <v>0.68829527791193656</v>
      </c>
      <c r="M260" s="6">
        <v>0.81917126175672017</v>
      </c>
      <c r="N260" s="6">
        <v>0.7031277520343352</v>
      </c>
      <c r="O260" s="6">
        <v>0.91139226723062639</v>
      </c>
      <c r="S260" s="6">
        <v>0.75164314160929635</v>
      </c>
    </row>
    <row r="261" spans="1:19" x14ac:dyDescent="0.25">
      <c r="A261" s="6" t="s">
        <v>39</v>
      </c>
      <c r="B261" s="6">
        <v>0.99732320586885415</v>
      </c>
      <c r="C261" s="6">
        <v>0.99861277244166446</v>
      </c>
      <c r="D261" s="6">
        <v>0.87153266605343815</v>
      </c>
      <c r="E261" s="6">
        <v>0.83426547126687978</v>
      </c>
      <c r="I261" s="6">
        <v>0.94167482403926595</v>
      </c>
      <c r="K261" s="6" t="s">
        <v>39</v>
      </c>
      <c r="L261" s="6">
        <v>0.71972179746073672</v>
      </c>
      <c r="M261" s="6">
        <v>0.70071892874843422</v>
      </c>
      <c r="N261" s="6">
        <v>0.72586592553844442</v>
      </c>
      <c r="O261" s="6">
        <v>0.6381331203250028</v>
      </c>
      <c r="S261" s="6">
        <v>0.70521895416734304</v>
      </c>
    </row>
    <row r="262" spans="1:19" x14ac:dyDescent="0.25">
      <c r="A262" s="6" t="s">
        <v>40</v>
      </c>
      <c r="B262" s="6">
        <v>0.76791462961746793</v>
      </c>
      <c r="C262" s="6">
        <v>0.6123084953623541</v>
      </c>
      <c r="D262" s="6">
        <v>0.77029359948340148</v>
      </c>
      <c r="E262" s="6">
        <v>0.92860370910518208</v>
      </c>
      <c r="I262" s="6">
        <v>0.76149150715608571</v>
      </c>
      <c r="K262" s="6" t="s">
        <v>40</v>
      </c>
      <c r="L262" s="6">
        <v>0.6778132212093505</v>
      </c>
      <c r="M262" s="6">
        <v>0.9589575135915136</v>
      </c>
      <c r="N262" s="6">
        <v>0.64637306718326515</v>
      </c>
      <c r="O262" s="6">
        <v>0.82139629089481792</v>
      </c>
      <c r="S262" s="6">
        <v>0.74771950163208201</v>
      </c>
    </row>
    <row r="263" spans="1:19" x14ac:dyDescent="0.25">
      <c r="A263" s="6" t="s">
        <v>72</v>
      </c>
      <c r="B263" s="6">
        <v>0.99065368798761344</v>
      </c>
      <c r="C263" s="6">
        <v>0.68269952879808837</v>
      </c>
      <c r="D263" s="6">
        <v>0.67030044311130688</v>
      </c>
      <c r="E263" s="6">
        <v>0.80175915763122019</v>
      </c>
      <c r="I263" s="6">
        <v>0.82064036537717289</v>
      </c>
      <c r="K263" s="6" t="s">
        <v>72</v>
      </c>
      <c r="L263" s="6">
        <v>0.78858383127792642</v>
      </c>
      <c r="M263" s="6">
        <v>0.87980047120191163</v>
      </c>
      <c r="N263" s="6">
        <v>0.68386622355535975</v>
      </c>
      <c r="O263" s="6">
        <v>0.75942702980384447</v>
      </c>
      <c r="S263" s="6">
        <v>0.77627423711096954</v>
      </c>
    </row>
    <row r="264" spans="1:19" x14ac:dyDescent="0.25">
      <c r="A264" s="6" t="s">
        <v>73</v>
      </c>
      <c r="B264" s="6">
        <v>0.87151598614584602</v>
      </c>
      <c r="C264" s="6">
        <v>0.99704535943807915</v>
      </c>
      <c r="D264" s="6">
        <v>0.94685375982986697</v>
      </c>
      <c r="E264" s="6">
        <v>0.82524110876769896</v>
      </c>
      <c r="I264" s="6">
        <v>0.90851507261857578</v>
      </c>
      <c r="K264" s="6" t="s">
        <v>73</v>
      </c>
      <c r="L264" s="6">
        <v>0.74245384160693928</v>
      </c>
      <c r="M264" s="6">
        <v>0.77378797389525422</v>
      </c>
      <c r="N264" s="6">
        <v>0.69685375982986697</v>
      </c>
      <c r="O264" s="6">
        <v>0.88442314688705248</v>
      </c>
      <c r="S264" s="6">
        <v>0.75861604341235112</v>
      </c>
    </row>
    <row r="266" spans="1:19" x14ac:dyDescent="0.25">
      <c r="A266" s="6" t="s">
        <v>10</v>
      </c>
      <c r="B266" s="6" t="s">
        <v>226</v>
      </c>
      <c r="C266" s="6" t="s">
        <v>35</v>
      </c>
      <c r="D266" s="6" t="s">
        <v>36</v>
      </c>
      <c r="E266" s="6" t="s">
        <v>37</v>
      </c>
      <c r="F266" s="6" t="s">
        <v>52</v>
      </c>
      <c r="G266" s="6" t="s">
        <v>53</v>
      </c>
      <c r="H266" s="6" t="s">
        <v>54</v>
      </c>
      <c r="I266" s="6">
        <v>0.80952713490191608</v>
      </c>
      <c r="K266" s="127" t="s">
        <v>20</v>
      </c>
      <c r="L266" s="6" t="s">
        <v>226</v>
      </c>
      <c r="M266" s="6" t="s">
        <v>35</v>
      </c>
      <c r="N266" s="6" t="s">
        <v>36</v>
      </c>
      <c r="O266" s="6" t="s">
        <v>37</v>
      </c>
      <c r="P266" s="6" t="s">
        <v>52</v>
      </c>
      <c r="Q266" s="6" t="s">
        <v>53</v>
      </c>
      <c r="R266" s="6" t="s">
        <v>54</v>
      </c>
      <c r="S266" s="6">
        <v>0.77235879655265027</v>
      </c>
    </row>
    <row r="267" spans="1:19" x14ac:dyDescent="0.25">
      <c r="A267" s="6" t="s">
        <v>227</v>
      </c>
      <c r="B267" s="6">
        <v>0.81329527791193656</v>
      </c>
      <c r="C267" s="6">
        <v>0.97913725721803513</v>
      </c>
      <c r="D267" s="6">
        <v>0.87996686239981148</v>
      </c>
      <c r="E267" s="6">
        <v>0.4580666688556857</v>
      </c>
      <c r="I267" s="6">
        <v>0.80984727853668736</v>
      </c>
      <c r="K267" s="6" t="s">
        <v>227</v>
      </c>
      <c r="L267" s="127">
        <v>0.70997044981598512</v>
      </c>
      <c r="M267" s="6">
        <v>0.73411450762571562</v>
      </c>
      <c r="N267" s="6">
        <v>0.73519627457935377</v>
      </c>
      <c r="O267" s="6">
        <v>0.73104425580949439</v>
      </c>
      <c r="S267" s="6">
        <v>0.72426678846779979</v>
      </c>
    </row>
    <row r="268" spans="1:19" x14ac:dyDescent="0.25">
      <c r="A268" s="6" t="s">
        <v>39</v>
      </c>
      <c r="B268" s="6">
        <v>0.63089864346150593</v>
      </c>
      <c r="C268" s="6">
        <v>0.93701540718869691</v>
      </c>
      <c r="D268" s="6">
        <v>0.99653266605343815</v>
      </c>
      <c r="E268" s="6">
        <v>0.7063272456230002</v>
      </c>
      <c r="I268" s="6">
        <v>0.79484479217915127</v>
      </c>
      <c r="K268" s="6" t="s">
        <v>39</v>
      </c>
      <c r="L268" s="6">
        <v>0.7517903200057553</v>
      </c>
      <c r="M268" s="6">
        <v>0.80793767502857006</v>
      </c>
      <c r="N268" s="6">
        <v>0.75793444808346289</v>
      </c>
      <c r="O268" s="6">
        <v>0.8045015310024628</v>
      </c>
      <c r="S268" s="6">
        <v>0.77246250467925126</v>
      </c>
    </row>
    <row r="269" spans="1:19" x14ac:dyDescent="0.25">
      <c r="A269" s="6" t="s">
        <v>40</v>
      </c>
      <c r="B269" s="6">
        <v>0.78416870371586533</v>
      </c>
      <c r="C269" s="6">
        <v>0.92274315761383807</v>
      </c>
      <c r="D269" s="6">
        <v>0.77029359948340148</v>
      </c>
      <c r="E269" s="6">
        <v>0.80360370910518208</v>
      </c>
      <c r="I269" s="6">
        <v>0.81133006924574147</v>
      </c>
      <c r="K269" s="6" t="s">
        <v>40</v>
      </c>
      <c r="L269" s="6">
        <v>0.63584829855347713</v>
      </c>
      <c r="M269" s="6">
        <v>0.82081004801562196</v>
      </c>
      <c r="N269" s="6">
        <v>0.99293090997447075</v>
      </c>
      <c r="O269" s="6">
        <v>0.80360370910518208</v>
      </c>
      <c r="S269" s="6">
        <v>0.78727461288391032</v>
      </c>
    </row>
    <row r="270" spans="1:19" x14ac:dyDescent="0.25">
      <c r="A270" s="6" t="s">
        <v>72</v>
      </c>
      <c r="B270" s="6">
        <v>0.87028105375383735</v>
      </c>
      <c r="C270" s="6">
        <v>0.78605047120191163</v>
      </c>
      <c r="D270" s="6">
        <v>0.68386622355535975</v>
      </c>
      <c r="E270" s="6">
        <v>0.8550706460146118</v>
      </c>
      <c r="I270" s="6">
        <v>0.80454966853294896</v>
      </c>
      <c r="K270" s="6" t="s">
        <v>72</v>
      </c>
      <c r="L270" s="6">
        <v>0.89087566818798403</v>
      </c>
      <c r="M270" s="6">
        <v>0.71556619892983342</v>
      </c>
      <c r="N270" s="6">
        <v>0.87987904125118122</v>
      </c>
      <c r="O270" s="6">
        <v>0.65657417570211318</v>
      </c>
      <c r="S270" s="6">
        <v>0.81791939372927258</v>
      </c>
    </row>
    <row r="271" spans="1:19" x14ac:dyDescent="0.25">
      <c r="A271" s="6" t="s">
        <v>73</v>
      </c>
      <c r="B271" s="6">
        <v>0.87151598614584602</v>
      </c>
      <c r="C271" s="6">
        <v>0.67140098957200711</v>
      </c>
      <c r="D271" s="6">
        <v>0.82185375982986697</v>
      </c>
      <c r="E271" s="6">
        <v>0.92475889123230104</v>
      </c>
      <c r="I271" s="6">
        <v>0.82706386601505166</v>
      </c>
      <c r="K271" s="6" t="s">
        <v>73</v>
      </c>
      <c r="L271" s="127">
        <v>0.74651598614584602</v>
      </c>
      <c r="M271" s="6">
        <v>0.81079062424462012</v>
      </c>
      <c r="N271" s="127">
        <v>0.741891504976674</v>
      </c>
      <c r="O271" s="127">
        <v>0.75755524967724108</v>
      </c>
      <c r="S271" s="6">
        <v>0.75987068300301719</v>
      </c>
    </row>
    <row r="273" spans="1:19" x14ac:dyDescent="0.25">
      <c r="A273" s="127" t="s">
        <v>11</v>
      </c>
      <c r="B273" s="6" t="s">
        <v>226</v>
      </c>
      <c r="C273" s="6" t="s">
        <v>35</v>
      </c>
      <c r="D273" s="6" t="s">
        <v>36</v>
      </c>
      <c r="E273" s="6" t="s">
        <v>37</v>
      </c>
      <c r="F273" s="6" t="s">
        <v>52</v>
      </c>
      <c r="G273" s="6" t="s">
        <v>53</v>
      </c>
      <c r="H273" s="6" t="s">
        <v>54</v>
      </c>
      <c r="I273" s="6">
        <v>0.81203362574444271</v>
      </c>
      <c r="K273" s="6" t="s">
        <v>21</v>
      </c>
      <c r="L273" s="6" t="s">
        <v>226</v>
      </c>
      <c r="M273" s="6" t="s">
        <v>35</v>
      </c>
      <c r="N273" s="6" t="s">
        <v>36</v>
      </c>
      <c r="O273" s="6" t="s">
        <v>37</v>
      </c>
      <c r="P273" s="6" t="s">
        <v>52</v>
      </c>
      <c r="Q273" s="6" t="s">
        <v>53</v>
      </c>
      <c r="R273" s="6" t="s">
        <v>54</v>
      </c>
      <c r="S273" s="6">
        <v>0.82684624083328051</v>
      </c>
    </row>
    <row r="274" spans="1:19" x14ac:dyDescent="0.25">
      <c r="A274" s="6" t="s">
        <v>227</v>
      </c>
      <c r="B274" s="6">
        <v>0.8754499868946044</v>
      </c>
      <c r="C274" s="6">
        <v>0.96930039419720038</v>
      </c>
      <c r="D274" s="6">
        <v>0.59742278035641183</v>
      </c>
      <c r="E274" s="6">
        <v>0.7919333311443143</v>
      </c>
      <c r="I274" s="6">
        <v>0.81218576835803202</v>
      </c>
      <c r="K274" s="6" t="s">
        <v>227</v>
      </c>
      <c r="L274" s="6">
        <v>0.9934980947281713</v>
      </c>
      <c r="M274" s="6">
        <v>0.8125294094486315</v>
      </c>
      <c r="N274" s="6">
        <v>0.76927083955754738</v>
      </c>
      <c r="O274" s="6">
        <v>0.79515518047467437</v>
      </c>
      <c r="S274" s="6">
        <v>0.87149610674158284</v>
      </c>
    </row>
    <row r="275" spans="1:19" x14ac:dyDescent="0.25">
      <c r="A275" s="6" t="s">
        <v>39</v>
      </c>
      <c r="B275" s="127">
        <v>0.77101272867390858</v>
      </c>
      <c r="C275" s="6">
        <v>0.84916714711353136</v>
      </c>
      <c r="D275" s="127">
        <v>0.77998397861409052</v>
      </c>
      <c r="E275" s="127">
        <v>0.78658133869009994</v>
      </c>
      <c r="I275" s="6">
        <v>0.79122171634930738</v>
      </c>
      <c r="K275" s="6" t="s">
        <v>39</v>
      </c>
      <c r="L275" s="6">
        <v>0.92529301332757807</v>
      </c>
      <c r="M275" s="6">
        <v>0.77167966284344836</v>
      </c>
      <c r="N275" s="6">
        <v>0.91914888524987037</v>
      </c>
      <c r="O275" s="6">
        <v>0.83426547126687978</v>
      </c>
      <c r="S275" s="6">
        <v>0.87938017990222039</v>
      </c>
    </row>
    <row r="276" spans="1:19" x14ac:dyDescent="0.25">
      <c r="A276" s="6" t="s">
        <v>40</v>
      </c>
      <c r="B276" s="6">
        <v>0.82626143957444764</v>
      </c>
      <c r="C276" s="6">
        <v>0.76252328531771141</v>
      </c>
      <c r="D276" s="6">
        <v>0.89083200326957723</v>
      </c>
      <c r="E276" s="6">
        <v>0.81706061021462228</v>
      </c>
      <c r="I276" s="6">
        <v>0.82827632524290906</v>
      </c>
      <c r="K276" s="6" t="s">
        <v>40</v>
      </c>
      <c r="L276" s="6">
        <v>0.79458537038253207</v>
      </c>
      <c r="M276" s="6">
        <v>0.86780673051860324</v>
      </c>
      <c r="N276" s="6">
        <v>0.85362693281673485</v>
      </c>
      <c r="O276" s="6">
        <v>0.74110370910518208</v>
      </c>
      <c r="S276" s="6">
        <v>0.81596778382669455</v>
      </c>
    </row>
    <row r="277" spans="1:19" x14ac:dyDescent="0.25">
      <c r="A277" s="6" t="s">
        <v>72</v>
      </c>
      <c r="B277" s="6">
        <v>0.90517964534571993</v>
      </c>
      <c r="C277" s="6">
        <v>0.85428462697517227</v>
      </c>
      <c r="D277" s="6">
        <v>0.75206568053689871</v>
      </c>
      <c r="E277" s="6">
        <v>0.80175915763122019</v>
      </c>
      <c r="I277" s="6">
        <v>0.84120907731223027</v>
      </c>
      <c r="K277" s="6" t="s">
        <v>72</v>
      </c>
      <c r="L277" s="6">
        <v>0.90517964534571993</v>
      </c>
      <c r="M277" s="6">
        <v>0.70353286213142163</v>
      </c>
      <c r="N277" s="6">
        <v>0.67832515964167184</v>
      </c>
      <c r="O277" s="6">
        <v>0.92675915763122019</v>
      </c>
      <c r="S277" s="6">
        <v>0.81137359411967336</v>
      </c>
    </row>
    <row r="278" spans="1:19" x14ac:dyDescent="0.25">
      <c r="A278" s="6" t="s">
        <v>73</v>
      </c>
      <c r="B278" s="127">
        <v>0.67015068052082061</v>
      </c>
      <c r="C278" s="6">
        <v>0.79357681489392262</v>
      </c>
      <c r="D278" s="6">
        <v>0.94685375982986697</v>
      </c>
      <c r="E278" s="6">
        <v>0.82524110876769896</v>
      </c>
      <c r="I278" s="6">
        <v>0.78727524145973427</v>
      </c>
      <c r="K278" s="6" t="s">
        <v>73</v>
      </c>
      <c r="L278" s="6">
        <v>0.74651598614584602</v>
      </c>
      <c r="M278" s="6">
        <v>0.79462130722858748</v>
      </c>
      <c r="N278" s="6">
        <v>0.69685375982986697</v>
      </c>
      <c r="O278" s="6">
        <v>0.82846295809805903</v>
      </c>
      <c r="S278" s="6">
        <v>0.75601353957623152</v>
      </c>
    </row>
    <row r="280" spans="1:19" x14ac:dyDescent="0.25">
      <c r="A280" s="6" t="s">
        <v>12</v>
      </c>
      <c r="B280" s="6" t="s">
        <v>226</v>
      </c>
      <c r="C280" s="6" t="s">
        <v>35</v>
      </c>
      <c r="D280" s="6" t="s">
        <v>36</v>
      </c>
      <c r="E280" s="6" t="s">
        <v>37</v>
      </c>
      <c r="F280" s="6" t="s">
        <v>52</v>
      </c>
      <c r="G280" s="6" t="s">
        <v>53</v>
      </c>
      <c r="H280" s="6" t="s">
        <v>54</v>
      </c>
      <c r="I280" s="6">
        <v>0.81513623821899761</v>
      </c>
      <c r="K280" s="127" t="s">
        <v>22</v>
      </c>
      <c r="L280" s="6" t="s">
        <v>226</v>
      </c>
      <c r="M280" s="6" t="s">
        <v>35</v>
      </c>
      <c r="N280" s="6" t="s">
        <v>36</v>
      </c>
      <c r="O280" s="6" t="s">
        <v>37</v>
      </c>
      <c r="P280" s="6" t="s">
        <v>52</v>
      </c>
      <c r="Q280" s="6" t="s">
        <v>53</v>
      </c>
      <c r="R280" s="6" t="s">
        <v>54</v>
      </c>
      <c r="S280" s="6">
        <v>0.79038118742735319</v>
      </c>
    </row>
    <row r="281" spans="1:19" x14ac:dyDescent="0.25">
      <c r="A281" s="6" t="s">
        <v>227</v>
      </c>
      <c r="B281" s="6">
        <v>0.87420472208806344</v>
      </c>
      <c r="C281" s="6">
        <v>0.68198834553494359</v>
      </c>
      <c r="D281" s="6">
        <v>0.76927083955754738</v>
      </c>
      <c r="E281" s="6">
        <v>0.7919333311443143</v>
      </c>
      <c r="I281" s="6">
        <v>0.7971872675032482</v>
      </c>
      <c r="K281" s="6" t="s">
        <v>227</v>
      </c>
      <c r="L281" s="6">
        <v>0.94357936928099306</v>
      </c>
      <c r="M281" s="6">
        <v>0.67916421046532771</v>
      </c>
      <c r="N281" s="6">
        <v>0.99620394915576349</v>
      </c>
      <c r="O281" s="6">
        <v>0.8277825774866292</v>
      </c>
      <c r="S281" s="6">
        <v>0.8864829637173981</v>
      </c>
    </row>
    <row r="282" spans="1:19" x14ac:dyDescent="0.25">
      <c r="A282" s="6" t="s">
        <v>39</v>
      </c>
      <c r="B282" s="6">
        <v>0.81517679413114585</v>
      </c>
      <c r="C282" s="6">
        <v>0.85434753501607263</v>
      </c>
      <c r="D282" s="6">
        <v>0.87153266605343815</v>
      </c>
      <c r="E282" s="6">
        <v>0.83426547126687978</v>
      </c>
      <c r="I282" s="6">
        <v>0.83996321185906442</v>
      </c>
      <c r="K282" s="6" t="s">
        <v>39</v>
      </c>
      <c r="L282" s="6">
        <v>0.97960990372936196</v>
      </c>
      <c r="M282" s="6">
        <v>0.99861277244166446</v>
      </c>
      <c r="N282" s="6">
        <v>0.97346577565165426</v>
      </c>
      <c r="O282" s="6">
        <v>0.93880141913490411</v>
      </c>
      <c r="S282" s="6">
        <v>0.97575317276322693</v>
      </c>
    </row>
    <row r="283" spans="1:19" x14ac:dyDescent="0.25">
      <c r="A283" s="6" t="s">
        <v>40</v>
      </c>
      <c r="B283" s="6">
        <v>0.79458537038253207</v>
      </c>
      <c r="C283" s="6">
        <v>0.68427660281473002</v>
      </c>
      <c r="D283" s="6">
        <v>0.77459491651362522</v>
      </c>
      <c r="E283" s="6">
        <v>0.76121550547814554</v>
      </c>
      <c r="I283" s="6">
        <v>0.76252052366608702</v>
      </c>
      <c r="K283" s="6" t="s">
        <v>40</v>
      </c>
      <c r="L283" s="6">
        <v>0.97848152001925182</v>
      </c>
      <c r="M283" s="6">
        <v>0.86668995198437804</v>
      </c>
      <c r="N283" s="6">
        <v>0.64637306718326515</v>
      </c>
      <c r="O283" s="6">
        <v>0.6460523684989804</v>
      </c>
      <c r="S283" s="6">
        <v>0.82323172047523974</v>
      </c>
    </row>
    <row r="284" spans="1:19" x14ac:dyDescent="0.25">
      <c r="A284" s="6" t="s">
        <v>72</v>
      </c>
      <c r="B284" s="6">
        <v>0.84429057001090002</v>
      </c>
      <c r="C284" s="6">
        <v>0.84803527314333693</v>
      </c>
      <c r="D284" s="6">
        <v>0.91079933315357586</v>
      </c>
      <c r="E284" s="6">
        <v>0.73925915763122019</v>
      </c>
      <c r="I284" s="6">
        <v>0.84591198956610436</v>
      </c>
      <c r="K284" s="6" t="s">
        <v>72</v>
      </c>
      <c r="L284" s="127">
        <v>0.57398702132094681</v>
      </c>
      <c r="M284" s="6">
        <v>0.87980047120191163</v>
      </c>
      <c r="N284" s="127">
        <v>0.43386622355535975</v>
      </c>
      <c r="O284" s="6">
        <v>0.94824084236877981</v>
      </c>
      <c r="S284" s="6">
        <v>0.65625758501291798</v>
      </c>
    </row>
    <row r="285" spans="1:19" x14ac:dyDescent="0.25">
      <c r="A285" s="6" t="s">
        <v>73</v>
      </c>
      <c r="B285" s="6">
        <v>0.87151598614584602</v>
      </c>
      <c r="C285" s="6">
        <v>0.91829038490716941</v>
      </c>
      <c r="D285" s="6">
        <v>0.6364795735034664</v>
      </c>
      <c r="E285" s="6">
        <v>0.92475889123230104</v>
      </c>
      <c r="I285" s="6">
        <v>0.83009819850048405</v>
      </c>
      <c r="K285" s="6" t="s">
        <v>73</v>
      </c>
      <c r="L285" s="127">
        <v>0.54407673074403395</v>
      </c>
      <c r="M285" s="6">
        <v>0.62795464056192085</v>
      </c>
      <c r="N285" s="127">
        <v>0.57075772417310622</v>
      </c>
      <c r="O285" s="6">
        <v>0.82846295809805903</v>
      </c>
      <c r="S285" s="6">
        <v>0.61018049516798312</v>
      </c>
    </row>
  </sheetData>
  <mergeCells count="7">
    <mergeCell ref="A1:S1"/>
    <mergeCell ref="A73:S73"/>
    <mergeCell ref="A145:S145"/>
    <mergeCell ref="A216:S216"/>
    <mergeCell ref="U1:AM1"/>
    <mergeCell ref="U73:AM73"/>
    <mergeCell ref="U145:AM14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6"/>
  <sheetViews>
    <sheetView workbookViewId="0">
      <selection activeCell="U17" sqref="U17"/>
    </sheetView>
  </sheetViews>
  <sheetFormatPr defaultRowHeight="13.8" x14ac:dyDescent="0.25"/>
  <cols>
    <col min="1" max="1" width="4.5546875" style="6" bestFit="1" customWidth="1"/>
    <col min="2" max="21" width="7.5546875" style="6" bestFit="1" customWidth="1"/>
    <col min="22" max="16384" width="8.88671875" style="6"/>
  </cols>
  <sheetData>
    <row r="1" spans="1:21" x14ac:dyDescent="0.25">
      <c r="A1" s="143" t="s">
        <v>228</v>
      </c>
      <c r="B1" s="143"/>
      <c r="C1" s="143"/>
      <c r="D1" s="143"/>
      <c r="E1" s="143"/>
      <c r="F1" s="143"/>
      <c r="G1" s="143"/>
      <c r="H1" s="143"/>
      <c r="I1" s="143"/>
      <c r="J1" s="143"/>
      <c r="K1" s="143"/>
      <c r="L1" s="143"/>
      <c r="M1" s="143"/>
      <c r="N1" s="143"/>
      <c r="O1" s="143"/>
      <c r="P1" s="143"/>
      <c r="Q1" s="143"/>
      <c r="R1" s="143"/>
      <c r="S1" s="143"/>
      <c r="T1" s="143"/>
      <c r="U1" s="143"/>
    </row>
    <row r="2" spans="1:21" x14ac:dyDescent="0.25">
      <c r="B2" s="6" t="s">
        <v>225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13</v>
      </c>
      <c r="M2" s="6" t="s">
        <v>14</v>
      </c>
      <c r="N2" s="6" t="s">
        <v>15</v>
      </c>
      <c r="O2" s="6" t="s">
        <v>16</v>
      </c>
      <c r="P2" s="6" t="s">
        <v>17</v>
      </c>
      <c r="Q2" s="6" t="s">
        <v>18</v>
      </c>
      <c r="R2" s="6" t="s">
        <v>19</v>
      </c>
      <c r="S2" s="6" t="s">
        <v>20</v>
      </c>
      <c r="T2" s="6" t="s">
        <v>21</v>
      </c>
      <c r="U2" s="6" t="s">
        <v>22</v>
      </c>
    </row>
    <row r="3" spans="1:21" x14ac:dyDescent="0.25">
      <c r="A3" s="6" t="s">
        <v>225</v>
      </c>
      <c r="B3" s="6">
        <v>0</v>
      </c>
      <c r="C3" s="6">
        <v>0.74805851639654608</v>
      </c>
      <c r="D3" s="6">
        <v>0.32003435528512258</v>
      </c>
      <c r="E3" s="6">
        <v>0.32318878692243336</v>
      </c>
      <c r="F3" s="6">
        <v>0.43232888407155573</v>
      </c>
      <c r="G3" s="6">
        <v>0.15909956285980814</v>
      </c>
      <c r="H3" s="6">
        <v>0.8125</v>
      </c>
      <c r="I3" s="6">
        <v>0.21480820303265022</v>
      </c>
      <c r="J3" s="6">
        <v>0.22060706276945619</v>
      </c>
      <c r="K3" s="6">
        <v>0.24691304245872739</v>
      </c>
      <c r="L3" s="6">
        <v>0.10653305954232326</v>
      </c>
      <c r="M3" s="6">
        <v>0.17148836609958965</v>
      </c>
      <c r="N3" s="6">
        <v>0.28421495887498405</v>
      </c>
      <c r="O3" s="6">
        <v>0.47288789895112582</v>
      </c>
      <c r="P3" s="6">
        <v>0.40915831613020459</v>
      </c>
      <c r="Q3" s="6">
        <v>0.18383396393083329</v>
      </c>
      <c r="R3" s="6">
        <v>0.1893857369483897</v>
      </c>
      <c r="S3" s="6">
        <v>0</v>
      </c>
      <c r="T3" s="6">
        <v>0.27536915524429129</v>
      </c>
      <c r="U3" s="6">
        <v>0.33602834970829715</v>
      </c>
    </row>
    <row r="4" spans="1:21" x14ac:dyDescent="0.25">
      <c r="A4" s="6" t="s">
        <v>4</v>
      </c>
      <c r="B4" s="6">
        <v>0.64207771834854876</v>
      </c>
      <c r="C4" s="6">
        <v>0</v>
      </c>
      <c r="D4" s="6">
        <v>0.33724425566804472</v>
      </c>
      <c r="E4" s="6">
        <v>0.2600407487609559</v>
      </c>
      <c r="F4" s="6">
        <v>0.31919445115736472</v>
      </c>
      <c r="G4" s="6">
        <v>0.15756221175820823</v>
      </c>
      <c r="H4" s="6">
        <v>0.39845869422932478</v>
      </c>
      <c r="I4" s="6">
        <v>0.52841956999544748</v>
      </c>
      <c r="J4" s="6">
        <v>0.50377358052344412</v>
      </c>
      <c r="K4" s="6">
        <v>0.4389644362499161</v>
      </c>
      <c r="L4" s="6">
        <v>0.56151978318514839</v>
      </c>
      <c r="M4" s="6">
        <v>0.45964349653970055</v>
      </c>
      <c r="N4" s="6">
        <v>0.25069088210138918</v>
      </c>
      <c r="O4" s="6">
        <v>0.14305500174329186</v>
      </c>
      <c r="P4" s="6">
        <v>0.4180871150063562</v>
      </c>
      <c r="Q4" s="6">
        <v>0.86320930821621422</v>
      </c>
      <c r="R4" s="6">
        <v>0.53351065875506731</v>
      </c>
      <c r="S4" s="6">
        <v>0</v>
      </c>
      <c r="T4" s="6">
        <v>0.5</v>
      </c>
      <c r="U4" s="6">
        <v>0.732760258442409</v>
      </c>
    </row>
    <row r="5" spans="1:21" x14ac:dyDescent="0.25">
      <c r="A5" s="6" t="s">
        <v>5</v>
      </c>
      <c r="B5" s="6">
        <v>0.27774904125067185</v>
      </c>
      <c r="C5" s="6">
        <v>0.33074536400904425</v>
      </c>
      <c r="D5" s="6">
        <v>0</v>
      </c>
      <c r="E5" s="6">
        <v>0.5</v>
      </c>
      <c r="F5" s="6">
        <v>0.74849257019575299</v>
      </c>
      <c r="G5" s="6">
        <v>0.26041666666666669</v>
      </c>
      <c r="H5" s="6">
        <v>0.74882212595757713</v>
      </c>
      <c r="I5" s="6">
        <v>0.46684937703413504</v>
      </c>
      <c r="J5" s="6">
        <v>0.35043423235768489</v>
      </c>
      <c r="K5" s="6">
        <v>0.32493819757815112</v>
      </c>
      <c r="L5" s="6">
        <v>0.17950852078542504</v>
      </c>
      <c r="M5" s="6">
        <v>0.29347155023450344</v>
      </c>
      <c r="N5" s="6">
        <v>0.2116347701015705</v>
      </c>
      <c r="O5" s="6">
        <v>0.21851274648629329</v>
      </c>
      <c r="P5" s="6">
        <v>0.27530924443762861</v>
      </c>
      <c r="Q5" s="6">
        <v>0.4740588922564819</v>
      </c>
      <c r="R5" s="6">
        <v>0.12966000207826997</v>
      </c>
      <c r="S5" s="6">
        <v>0.18180443976624014</v>
      </c>
      <c r="T5" s="6">
        <v>0.68496220408483044</v>
      </c>
      <c r="U5" s="6">
        <v>0.2741264247100163</v>
      </c>
    </row>
    <row r="6" spans="1:21" x14ac:dyDescent="0.25">
      <c r="A6" s="6" t="s">
        <v>6</v>
      </c>
      <c r="B6" s="6">
        <v>0.2809012261824127</v>
      </c>
      <c r="C6" s="6">
        <v>0.63654378903673825</v>
      </c>
      <c r="D6" s="6">
        <v>0.4451896040872565</v>
      </c>
      <c r="E6" s="6">
        <v>0</v>
      </c>
      <c r="F6" s="6">
        <v>0.47250587983941933</v>
      </c>
      <c r="G6" s="6">
        <v>0.3125</v>
      </c>
      <c r="H6" s="6">
        <v>0.875</v>
      </c>
      <c r="I6" s="6">
        <v>0.36979047992320041</v>
      </c>
      <c r="J6" s="6">
        <v>0.27353259508615785</v>
      </c>
      <c r="K6" s="6">
        <v>0.52958344872623053</v>
      </c>
      <c r="L6" s="6">
        <v>0.27486394016556154</v>
      </c>
      <c r="M6" s="6">
        <v>0.2512507932682006</v>
      </c>
      <c r="N6" s="6">
        <v>0.42369714056872887</v>
      </c>
      <c r="O6" s="6">
        <v>0.25912845612935637</v>
      </c>
      <c r="P6" s="6">
        <v>0.58424701434189252</v>
      </c>
      <c r="Q6" s="6">
        <v>0.69139548456504429</v>
      </c>
      <c r="R6" s="6">
        <v>0.32382710788593494</v>
      </c>
      <c r="S6" s="6">
        <v>0.28452506256186333</v>
      </c>
      <c r="T6" s="6">
        <v>0.33174505369920487</v>
      </c>
      <c r="U6" s="6">
        <v>0.30223804406113641</v>
      </c>
    </row>
    <row r="7" spans="1:21" x14ac:dyDescent="0.25">
      <c r="A7" s="6" t="s">
        <v>7</v>
      </c>
      <c r="B7" s="6">
        <v>0.27963897227557111</v>
      </c>
      <c r="C7" s="6">
        <v>0.59700182619167652</v>
      </c>
      <c r="D7" s="6">
        <v>0.58828314815891813</v>
      </c>
      <c r="E7" s="6">
        <v>0.24432958950475453</v>
      </c>
      <c r="F7" s="6">
        <v>0</v>
      </c>
      <c r="G7" s="6">
        <v>0.17721051898585968</v>
      </c>
      <c r="H7" s="6">
        <v>0.45964590315006026</v>
      </c>
      <c r="I7" s="6">
        <v>0.35319299511751451</v>
      </c>
      <c r="J7" s="6">
        <v>0.10735383655111654</v>
      </c>
      <c r="K7" s="6">
        <v>0.41871948139588117</v>
      </c>
      <c r="L7" s="6">
        <v>0.29195887056190334</v>
      </c>
      <c r="M7" s="6">
        <v>0.2021571786792376</v>
      </c>
      <c r="N7" s="6">
        <v>0.28570002511141918</v>
      </c>
      <c r="O7" s="6">
        <v>0.13083142645813278</v>
      </c>
      <c r="P7" s="6">
        <v>0.21894871562098323</v>
      </c>
      <c r="Q7" s="6">
        <v>0.5</v>
      </c>
      <c r="R7" s="6">
        <v>0</v>
      </c>
      <c r="S7" s="6">
        <v>3.4581349734936054E-2</v>
      </c>
      <c r="T7" s="6">
        <v>0.30786795403339445</v>
      </c>
      <c r="U7" s="6">
        <v>0.54667401154785344</v>
      </c>
    </row>
    <row r="8" spans="1:21" s="15" customFormat="1" x14ac:dyDescent="0.25">
      <c r="A8" s="15" t="s">
        <v>8</v>
      </c>
      <c r="B8" s="15">
        <v>0.2975886713780318</v>
      </c>
      <c r="C8" s="15">
        <v>0.31895391988596489</v>
      </c>
      <c r="D8" s="15">
        <v>0.1695329965808334</v>
      </c>
      <c r="E8" s="15">
        <v>0.352467340238178</v>
      </c>
      <c r="F8" s="15">
        <v>0.38252727939816489</v>
      </c>
      <c r="G8" s="15">
        <v>0</v>
      </c>
      <c r="H8" s="15">
        <v>0.22861296337721773</v>
      </c>
      <c r="I8" s="15">
        <v>0.37733712780805934</v>
      </c>
      <c r="J8" s="15">
        <v>0.19312937521104617</v>
      </c>
      <c r="K8" s="15">
        <v>0.5</v>
      </c>
      <c r="L8" s="15">
        <v>0.14310329630760471</v>
      </c>
      <c r="M8" s="15">
        <v>0.69137922377928862</v>
      </c>
      <c r="N8" s="15">
        <v>0.27187949592334637</v>
      </c>
      <c r="O8" s="15">
        <v>0.29709722326011262</v>
      </c>
      <c r="P8" s="15">
        <v>0.33260937873549246</v>
      </c>
      <c r="Q8" s="15">
        <v>0.4534198336077459</v>
      </c>
      <c r="R8" s="15">
        <v>0.3125</v>
      </c>
      <c r="S8" s="15">
        <v>0.13050054447921505</v>
      </c>
      <c r="T8" s="15">
        <v>0.30758498922753041</v>
      </c>
      <c r="U8" s="15">
        <v>0.27041839592618061</v>
      </c>
    </row>
    <row r="9" spans="1:21" x14ac:dyDescent="0.25">
      <c r="A9" s="6" t="s">
        <v>9</v>
      </c>
      <c r="B9" s="6">
        <v>0.77365301075583481</v>
      </c>
      <c r="C9" s="6">
        <v>0.30712135596214074</v>
      </c>
      <c r="D9" s="6">
        <v>0.36301555474339381</v>
      </c>
      <c r="E9" s="6">
        <v>0.5</v>
      </c>
      <c r="F9" s="6">
        <v>0.45846926798922782</v>
      </c>
      <c r="G9" s="6">
        <v>0.36458333333333331</v>
      </c>
      <c r="H9" s="6">
        <v>0</v>
      </c>
      <c r="I9" s="6">
        <v>0.48812332421423937</v>
      </c>
      <c r="J9" s="6">
        <v>0.32554682067702112</v>
      </c>
      <c r="K9" s="6">
        <v>0.21921916058555208</v>
      </c>
      <c r="L9" s="6">
        <v>0.17745607769697519</v>
      </c>
      <c r="M9" s="6">
        <v>0.14974985200262819</v>
      </c>
      <c r="N9" s="6">
        <v>0.30942915520607506</v>
      </c>
      <c r="O9" s="6">
        <v>0.17300367383577916</v>
      </c>
      <c r="P9" s="6">
        <v>0.26494938282233649</v>
      </c>
      <c r="Q9" s="6">
        <v>0.3828435905124844</v>
      </c>
      <c r="R9" s="6">
        <v>0.55921882692587022</v>
      </c>
      <c r="S9" s="6">
        <v>0.10285706435355724</v>
      </c>
      <c r="T9" s="6">
        <v>0.61979720947381312</v>
      </c>
      <c r="U9" s="6">
        <v>0.21637184347064387</v>
      </c>
    </row>
    <row r="10" spans="1:21" x14ac:dyDescent="0.25">
      <c r="A10" s="6" t="s">
        <v>10</v>
      </c>
      <c r="B10" s="6">
        <v>0.53275292978640709</v>
      </c>
      <c r="C10" s="6">
        <v>0.27203531329012648</v>
      </c>
      <c r="D10" s="6">
        <v>0.93588907533481991</v>
      </c>
      <c r="E10" s="6">
        <v>0.43411766294074827</v>
      </c>
      <c r="F10" s="6">
        <v>0.46491902062252916</v>
      </c>
      <c r="G10" s="6">
        <v>0.29627813567635725</v>
      </c>
      <c r="H10" s="6">
        <v>0.33874184508148586</v>
      </c>
      <c r="I10" s="6">
        <v>0</v>
      </c>
      <c r="J10" s="6">
        <v>7.4310002472820783E-2</v>
      </c>
      <c r="K10" s="6">
        <v>0.37740626668059246</v>
      </c>
      <c r="L10" s="6">
        <v>0</v>
      </c>
      <c r="M10" s="6">
        <v>0.37223631134075563</v>
      </c>
      <c r="N10" s="6">
        <v>0.34076814381052645</v>
      </c>
      <c r="O10" s="6">
        <v>0.20669323989428826</v>
      </c>
      <c r="P10" s="6">
        <v>0.27383561431652792</v>
      </c>
      <c r="Q10" s="6">
        <v>0.28256787296498503</v>
      </c>
      <c r="R10" s="6">
        <v>0.40245343874726802</v>
      </c>
      <c r="S10" s="6">
        <v>0.11476410348491484</v>
      </c>
      <c r="T10" s="6">
        <v>0.42816201291065165</v>
      </c>
      <c r="U10" s="6">
        <v>0.19830101613398926</v>
      </c>
    </row>
    <row r="11" spans="1:21" s="15" customFormat="1" x14ac:dyDescent="0.25">
      <c r="A11" s="15" t="s">
        <v>11</v>
      </c>
      <c r="B11" s="15">
        <v>0.20478679903268063</v>
      </c>
      <c r="C11" s="15">
        <v>0.23353868710473946</v>
      </c>
      <c r="D11" s="15">
        <v>0.13806332169588523</v>
      </c>
      <c r="E11" s="15">
        <v>0.60173619007683576</v>
      </c>
      <c r="F11" s="15">
        <v>0.48925952099434677</v>
      </c>
      <c r="G11" s="15">
        <v>0.50035068127346105</v>
      </c>
      <c r="H11" s="15">
        <v>0.43243098975742439</v>
      </c>
      <c r="I11" s="15">
        <v>0</v>
      </c>
      <c r="J11" s="15">
        <v>0</v>
      </c>
      <c r="K11" s="15">
        <v>9.0170142463627798E-2</v>
      </c>
      <c r="L11" s="15">
        <v>0.41678065392247537</v>
      </c>
      <c r="M11" s="15">
        <v>0.30863657980285886</v>
      </c>
      <c r="N11" s="15">
        <v>0.37978851782687439</v>
      </c>
      <c r="O11" s="15">
        <v>0.79233212782737572</v>
      </c>
      <c r="P11" s="15">
        <v>6.712560353365829E-2</v>
      </c>
      <c r="Q11" s="15">
        <v>0.19807016464563645</v>
      </c>
      <c r="R11" s="15">
        <v>0.39422817561004964</v>
      </c>
      <c r="S11" s="15">
        <v>0.48395103945639811</v>
      </c>
      <c r="T11" s="15">
        <v>0.10154657260430829</v>
      </c>
      <c r="U11" s="15">
        <v>0.16418636006871509</v>
      </c>
    </row>
    <row r="12" spans="1:21" s="15" customFormat="1" x14ac:dyDescent="0.25">
      <c r="A12" s="15" t="s">
        <v>12</v>
      </c>
      <c r="B12" s="15">
        <v>0.21265813017695151</v>
      </c>
      <c r="C12" s="15">
        <v>0.38180550856165563</v>
      </c>
      <c r="D12" s="15">
        <v>0.30304219099906055</v>
      </c>
      <c r="E12" s="15">
        <v>0.1868645159590934</v>
      </c>
      <c r="F12" s="15">
        <v>0.45288370172620268</v>
      </c>
      <c r="G12" s="15">
        <v>0.37811845234560898</v>
      </c>
      <c r="H12" s="15">
        <v>0.27407988262661354</v>
      </c>
      <c r="I12" s="15">
        <v>0.75301280007208593</v>
      </c>
      <c r="J12" s="15">
        <v>0.31022800723318805</v>
      </c>
      <c r="K12" s="15">
        <v>0</v>
      </c>
      <c r="L12" s="15">
        <v>3.4440408603904273E-2</v>
      </c>
      <c r="M12" s="15">
        <v>0.31029594926329984</v>
      </c>
      <c r="N12" s="15">
        <v>0.15360600874217589</v>
      </c>
      <c r="O12" s="15">
        <v>0.11125772097549623</v>
      </c>
      <c r="P12" s="15">
        <v>0.32985257725713502</v>
      </c>
      <c r="Q12" s="15">
        <v>0.5</v>
      </c>
      <c r="R12" s="15">
        <v>0.14529635844493999</v>
      </c>
      <c r="S12" s="15">
        <v>0.1056732589590139</v>
      </c>
      <c r="T12" s="15">
        <v>0.44037741596100882</v>
      </c>
      <c r="U12" s="15">
        <v>0.19418978748336629</v>
      </c>
    </row>
    <row r="13" spans="1:21" x14ac:dyDescent="0.25">
      <c r="A13" s="6" t="s">
        <v>13</v>
      </c>
      <c r="B13" s="6">
        <v>0.28379638381181488</v>
      </c>
      <c r="C13" s="6">
        <v>0.19215463120878368</v>
      </c>
      <c r="D13" s="6">
        <v>0.27225520234765815</v>
      </c>
      <c r="E13" s="6">
        <v>0.37454441445444842</v>
      </c>
      <c r="F13" s="6">
        <v>0.21124938475403865</v>
      </c>
      <c r="G13" s="6">
        <v>3.7555174923396627E-2</v>
      </c>
      <c r="H13" s="6">
        <v>0.35096097918446512</v>
      </c>
      <c r="I13" s="6">
        <v>0.31350453206969031</v>
      </c>
      <c r="J13" s="6">
        <v>0.5</v>
      </c>
      <c r="K13" s="6">
        <v>9.9989697678818865E-2</v>
      </c>
      <c r="L13" s="6">
        <v>0</v>
      </c>
      <c r="M13" s="6">
        <v>0.21033811444024619</v>
      </c>
      <c r="N13" s="6">
        <v>0.59722330667376333</v>
      </c>
      <c r="O13" s="6">
        <v>0.48448205152288287</v>
      </c>
      <c r="P13" s="6">
        <v>0.25548421292364415</v>
      </c>
      <c r="Q13" s="6">
        <v>0.29123524984305638</v>
      </c>
      <c r="R13" s="6">
        <v>0.42717049326602469</v>
      </c>
      <c r="S13" s="6">
        <v>0.44939536791624135</v>
      </c>
      <c r="T13" s="6">
        <v>0.36458333333333331</v>
      </c>
      <c r="U13" s="6">
        <v>0.33686097519492858</v>
      </c>
    </row>
    <row r="14" spans="1:21" x14ac:dyDescent="0.25">
      <c r="A14" s="6" t="s">
        <v>14</v>
      </c>
      <c r="B14" s="6">
        <v>8.6808628127860735E-2</v>
      </c>
      <c r="C14" s="6">
        <v>0.43699492655408628</v>
      </c>
      <c r="D14" s="6">
        <v>0.25468906768431943</v>
      </c>
      <c r="E14" s="6">
        <v>0.18383616271593317</v>
      </c>
      <c r="F14" s="6">
        <v>0.24655064126794859</v>
      </c>
      <c r="G14" s="6">
        <v>0.54234208479138302</v>
      </c>
      <c r="H14" s="6">
        <v>0.16056009287684511</v>
      </c>
      <c r="I14" s="6">
        <v>0.74656380685205059</v>
      </c>
      <c r="J14" s="6">
        <v>0</v>
      </c>
      <c r="K14" s="6">
        <v>0.46380393123389502</v>
      </c>
      <c r="L14" s="6">
        <v>0.28822925073725525</v>
      </c>
      <c r="M14" s="6">
        <v>0</v>
      </c>
      <c r="N14" s="6">
        <v>0.46304081796406171</v>
      </c>
      <c r="O14" s="6">
        <v>0.22796813142380054</v>
      </c>
      <c r="P14" s="6">
        <v>0.5</v>
      </c>
      <c r="Q14" s="6">
        <v>0.43069230951375553</v>
      </c>
      <c r="R14" s="6">
        <v>3.9476730982586264E-2</v>
      </c>
      <c r="S14" s="6">
        <v>0.58245635240542926</v>
      </c>
      <c r="T14" s="6">
        <v>0.20813390352302322</v>
      </c>
      <c r="U14" s="6">
        <v>0.22754746375926277</v>
      </c>
    </row>
    <row r="15" spans="1:21" x14ac:dyDescent="0.25">
      <c r="A15" s="6" t="s">
        <v>15</v>
      </c>
      <c r="B15" s="6">
        <v>0.15559166797421234</v>
      </c>
      <c r="C15" s="6">
        <v>0.47973507967023954</v>
      </c>
      <c r="D15" s="6">
        <v>0.10612932380196714</v>
      </c>
      <c r="E15" s="6">
        <v>0.43053311956938489</v>
      </c>
      <c r="F15" s="6">
        <v>0.42803522875386979</v>
      </c>
      <c r="G15" s="6">
        <v>0</v>
      </c>
      <c r="H15" s="6">
        <v>0.31991538859431334</v>
      </c>
      <c r="I15" s="6">
        <v>0.22034970819082567</v>
      </c>
      <c r="J15" s="6">
        <v>0.64837370323387444</v>
      </c>
      <c r="K15" s="6">
        <v>3.8311035335791464E-2</v>
      </c>
      <c r="L15" s="6">
        <v>0.1506970806386862</v>
      </c>
      <c r="M15" s="6">
        <v>0.19524732897023481</v>
      </c>
      <c r="N15" s="6">
        <v>0</v>
      </c>
      <c r="O15" s="6">
        <v>0.5</v>
      </c>
      <c r="P15" s="6">
        <v>0.19161694026845438</v>
      </c>
      <c r="Q15" s="6">
        <v>0.2838424854212207</v>
      </c>
      <c r="R15" s="6">
        <v>0.30018739854644488</v>
      </c>
      <c r="S15" s="6">
        <v>0.27129240531687776</v>
      </c>
      <c r="T15" s="6">
        <v>0.13772343242360086</v>
      </c>
      <c r="U15" s="6">
        <v>0.29111707400828973</v>
      </c>
    </row>
    <row r="16" spans="1:21" x14ac:dyDescent="0.25">
      <c r="A16" s="6" t="s">
        <v>16</v>
      </c>
      <c r="B16" s="6">
        <v>0.10407260452553878</v>
      </c>
      <c r="C16" s="6">
        <v>0.36391310415794037</v>
      </c>
      <c r="D16" s="6">
        <v>0.20488539394226479</v>
      </c>
      <c r="E16" s="6">
        <v>0.61092601925609125</v>
      </c>
      <c r="F16" s="6">
        <v>0.20598627081171897</v>
      </c>
      <c r="G16" s="6">
        <v>0.36929134040591627</v>
      </c>
      <c r="H16" s="6">
        <v>0.23141124998020804</v>
      </c>
      <c r="I16" s="6">
        <v>0.15376255742961997</v>
      </c>
      <c r="J16" s="6">
        <v>0.43282189379169583</v>
      </c>
      <c r="K16" s="6">
        <v>0.10089793316264253</v>
      </c>
      <c r="L16" s="6">
        <v>0.35124619090803255</v>
      </c>
      <c r="M16" s="6">
        <v>0.25747675119104485</v>
      </c>
      <c r="N16" s="6">
        <v>0.70833333333333337</v>
      </c>
      <c r="O16" s="6">
        <v>0</v>
      </c>
      <c r="P16" s="6">
        <v>0.32856187035206258</v>
      </c>
      <c r="Q16" s="6">
        <v>0.2007640794878979</v>
      </c>
      <c r="R16" s="6">
        <v>0.37426012508929329</v>
      </c>
      <c r="S16" s="6">
        <v>0.39147763539596397</v>
      </c>
      <c r="T16" s="6">
        <v>0.43588907533481996</v>
      </c>
      <c r="U16" s="6">
        <v>0.17189977132220818</v>
      </c>
    </row>
    <row r="17" spans="1:21" x14ac:dyDescent="0.25">
      <c r="A17" s="6" t="s">
        <v>17</v>
      </c>
      <c r="B17" s="6">
        <v>0.32928393749656343</v>
      </c>
      <c r="C17" s="6">
        <v>0.39651060725201931</v>
      </c>
      <c r="D17" s="6">
        <v>0.53405003144514718</v>
      </c>
      <c r="E17" s="6">
        <v>0.26668508071725783</v>
      </c>
      <c r="F17" s="6">
        <v>0.27754152614537181</v>
      </c>
      <c r="G17" s="6">
        <v>0.14781009498721218</v>
      </c>
      <c r="H17" s="6">
        <v>0.32217690656761161</v>
      </c>
      <c r="I17" s="6">
        <v>0.18910730472593415</v>
      </c>
      <c r="J17" s="6">
        <v>0</v>
      </c>
      <c r="K17" s="6">
        <v>0.34365433913004045</v>
      </c>
      <c r="L17" s="6">
        <v>9.9780284558549481E-2</v>
      </c>
      <c r="M17" s="6">
        <v>0.5</v>
      </c>
      <c r="N17" s="6">
        <v>0.24777418536475265</v>
      </c>
      <c r="O17" s="6">
        <v>8.3782412722754593E-2</v>
      </c>
      <c r="P17" s="6">
        <v>0</v>
      </c>
      <c r="Q17" s="6">
        <v>0.8271622748497689</v>
      </c>
      <c r="R17" s="6">
        <v>1.1359441297890229E-2</v>
      </c>
      <c r="S17" s="6">
        <v>7.439415581332004E-2</v>
      </c>
      <c r="T17" s="6">
        <v>0.33574239804302003</v>
      </c>
      <c r="U17" s="6">
        <v>0.35549467833416654</v>
      </c>
    </row>
    <row r="18" spans="1:21" x14ac:dyDescent="0.25">
      <c r="A18" s="6" t="s">
        <v>18</v>
      </c>
      <c r="B18" s="6">
        <v>0.41506950491596573</v>
      </c>
      <c r="C18" s="6">
        <v>0.33192726272036521</v>
      </c>
      <c r="D18" s="6">
        <v>0.24383928806362012</v>
      </c>
      <c r="E18" s="6">
        <v>0.26899478226518614</v>
      </c>
      <c r="F18" s="6">
        <v>0.5</v>
      </c>
      <c r="G18" s="6">
        <v>0.2790172687173601</v>
      </c>
      <c r="H18" s="6">
        <v>0.38482487352184835</v>
      </c>
      <c r="I18" s="6">
        <v>0.16957470459287313</v>
      </c>
      <c r="J18" s="6">
        <v>0.12429089375818646</v>
      </c>
      <c r="K18" s="6">
        <v>0.47541475674964501</v>
      </c>
      <c r="L18" s="6">
        <v>0.38300889624605355</v>
      </c>
      <c r="M18" s="6">
        <v>0.35365413656123801</v>
      </c>
      <c r="N18" s="6">
        <v>0.15456742401129286</v>
      </c>
      <c r="O18" s="6">
        <v>0.14031356408714871</v>
      </c>
      <c r="P18" s="6">
        <v>0.37655632509297665</v>
      </c>
      <c r="Q18" s="6">
        <v>0</v>
      </c>
      <c r="R18" s="6">
        <v>0</v>
      </c>
      <c r="S18" s="6">
        <v>0.30457055731415394</v>
      </c>
      <c r="T18" s="6">
        <v>0.3042683208820714</v>
      </c>
      <c r="U18" s="6">
        <v>0.26354366746152802</v>
      </c>
    </row>
    <row r="19" spans="1:21" x14ac:dyDescent="0.25">
      <c r="A19" s="6" t="s">
        <v>19</v>
      </c>
      <c r="B19" s="6">
        <v>0.65500342879865081</v>
      </c>
      <c r="C19" s="6">
        <v>0.54960706572899154</v>
      </c>
      <c r="D19" s="6">
        <v>0.68818354315919361</v>
      </c>
      <c r="E19" s="6">
        <v>0.40676072689399123</v>
      </c>
      <c r="F19" s="6">
        <v>0.22688236122056088</v>
      </c>
      <c r="G19" s="6">
        <v>0</v>
      </c>
      <c r="H19" s="6">
        <v>0.66656301556788877</v>
      </c>
      <c r="I19" s="6">
        <v>0.18392686439395622</v>
      </c>
      <c r="J19" s="6">
        <v>0.42801901124223224</v>
      </c>
      <c r="K19" s="6">
        <v>0.14489313130943368</v>
      </c>
      <c r="L19" s="6">
        <v>0.39342031407113609</v>
      </c>
      <c r="M19" s="6">
        <v>0.25422420795329798</v>
      </c>
      <c r="N19" s="6">
        <v>0.42859031210619181</v>
      </c>
      <c r="O19" s="6">
        <v>0.44979217008233213</v>
      </c>
      <c r="P19" s="6">
        <v>0.54635362222759953</v>
      </c>
      <c r="Q19" s="6">
        <v>0.21194944038421515</v>
      </c>
      <c r="R19" s="6">
        <v>0</v>
      </c>
      <c r="S19" s="6">
        <v>0.23505464570393506</v>
      </c>
      <c r="T19" s="6">
        <v>0.42082647665287309</v>
      </c>
      <c r="U19" s="6">
        <v>0.5</v>
      </c>
    </row>
    <row r="20" spans="1:21" s="127" customFormat="1" x14ac:dyDescent="0.25">
      <c r="A20" s="127" t="s">
        <v>20</v>
      </c>
      <c r="B20" s="127">
        <v>9.0594435476877469E-2</v>
      </c>
      <c r="C20" s="127">
        <v>0.10737805302497604</v>
      </c>
      <c r="D20" s="127">
        <v>0.23423490978460146</v>
      </c>
      <c r="E20" s="127">
        <v>0.4960803174469528</v>
      </c>
      <c r="F20" s="127">
        <v>0.17976428479272366</v>
      </c>
      <c r="G20" s="127">
        <v>0</v>
      </c>
      <c r="H20" s="127">
        <v>0.2283737359019124</v>
      </c>
      <c r="I20" s="127">
        <v>0.12097528506671028</v>
      </c>
      <c r="J20" s="127">
        <v>0.5</v>
      </c>
      <c r="K20" s="127">
        <v>0.154649542711917</v>
      </c>
      <c r="L20" s="127">
        <v>0.39493715052402967</v>
      </c>
      <c r="M20" s="127">
        <v>0.37282370033848161</v>
      </c>
      <c r="N20" s="127">
        <v>0.39912403100389587</v>
      </c>
      <c r="O20" s="127">
        <v>0.47001081480301393</v>
      </c>
      <c r="P20" s="127">
        <v>0.19626110565182345</v>
      </c>
      <c r="Q20" s="127">
        <v>0.20865613785486151</v>
      </c>
      <c r="R20" s="127">
        <v>0.15754377759566113</v>
      </c>
      <c r="S20" s="127">
        <v>0</v>
      </c>
      <c r="T20" s="127">
        <v>0.10958376218921365</v>
      </c>
      <c r="U20" s="127">
        <v>0.25072551791082126</v>
      </c>
    </row>
    <row r="21" spans="1:21" x14ac:dyDescent="0.25">
      <c r="A21" s="6" t="s">
        <v>21</v>
      </c>
      <c r="B21" s="6">
        <v>0.28531048788118529</v>
      </c>
      <c r="C21" s="6">
        <v>0.48518334611085162</v>
      </c>
      <c r="D21" s="6">
        <v>0.34514956931301238</v>
      </c>
      <c r="E21" s="6">
        <v>0.69263934792759474</v>
      </c>
      <c r="F21" s="6">
        <v>0.41641518758585033</v>
      </c>
      <c r="G21" s="6">
        <v>0.21772584501938019</v>
      </c>
      <c r="H21" s="6">
        <v>0.46716137559950455</v>
      </c>
      <c r="I21" s="6">
        <v>0.42119353488663219</v>
      </c>
      <c r="J21" s="6">
        <v>0.167204785041529</v>
      </c>
      <c r="K21" s="6">
        <v>0.5</v>
      </c>
      <c r="L21" s="6">
        <v>0</v>
      </c>
      <c r="M21" s="6">
        <v>0.29807953855528485</v>
      </c>
      <c r="N21" s="6">
        <v>0.27821213276242224</v>
      </c>
      <c r="O21" s="6">
        <v>0.26861458395198945</v>
      </c>
      <c r="P21" s="6">
        <v>0.38075558290601236</v>
      </c>
      <c r="Q21" s="6">
        <v>0.406074152911506</v>
      </c>
      <c r="R21" s="6">
        <v>7.9448681006852526E-2</v>
      </c>
      <c r="S21" s="6">
        <v>0.11548217112021526</v>
      </c>
      <c r="T21" s="6">
        <v>0</v>
      </c>
      <c r="U21" s="6">
        <v>0.25335810017556282</v>
      </c>
    </row>
    <row r="22" spans="1:21" x14ac:dyDescent="0.25">
      <c r="A22" s="6" t="s">
        <v>22</v>
      </c>
      <c r="B22" s="6">
        <v>0.23964167633135236</v>
      </c>
      <c r="C22" s="6">
        <v>0.41698360173244547</v>
      </c>
      <c r="D22" s="6">
        <v>0.22864751655150301</v>
      </c>
      <c r="E22" s="6">
        <v>0.36437934254175636</v>
      </c>
      <c r="F22" s="6">
        <v>0.22452478227461797</v>
      </c>
      <c r="G22" s="6">
        <v>0.12259636300432519</v>
      </c>
      <c r="H22" s="6">
        <v>0.23965268695364852</v>
      </c>
      <c r="I22" s="6">
        <v>0.14503373925800142</v>
      </c>
      <c r="J22" s="6">
        <v>0.15419802574249133</v>
      </c>
      <c r="K22" s="6">
        <v>0.55578161640144286</v>
      </c>
      <c r="L22" s="6">
        <v>0.20292304360698091</v>
      </c>
      <c r="M22" s="6">
        <v>0.22794643800549125</v>
      </c>
      <c r="N22" s="6">
        <v>0.28943790315565099</v>
      </c>
      <c r="O22" s="6">
        <v>0.38703367273385852</v>
      </c>
      <c r="P22" s="6">
        <v>0.29270189810543651</v>
      </c>
      <c r="Q22" s="6">
        <v>0.76041666666666674</v>
      </c>
      <c r="R22" s="6">
        <v>0.36289506356389195</v>
      </c>
      <c r="S22" s="6">
        <v>0</v>
      </c>
      <c r="T22" s="6">
        <v>0.18292956433135096</v>
      </c>
      <c r="U22" s="6">
        <v>0</v>
      </c>
    </row>
    <row r="25" spans="1:21" x14ac:dyDescent="0.25">
      <c r="A25" s="143" t="s">
        <v>237</v>
      </c>
      <c r="B25" s="143"/>
      <c r="C25" s="143"/>
      <c r="D25" s="143"/>
      <c r="E25" s="143"/>
      <c r="F25" s="143"/>
      <c r="G25" s="143"/>
      <c r="H25" s="143"/>
      <c r="I25" s="143"/>
      <c r="J25" s="143"/>
      <c r="K25" s="143"/>
      <c r="L25" s="143"/>
      <c r="M25" s="143"/>
      <c r="N25" s="143"/>
      <c r="O25" s="143"/>
      <c r="P25" s="143"/>
      <c r="Q25" s="143"/>
      <c r="R25" s="143"/>
      <c r="S25" s="143"/>
      <c r="T25" s="143"/>
      <c r="U25" s="143"/>
    </row>
    <row r="26" spans="1:21" x14ac:dyDescent="0.25">
      <c r="B26" s="6" t="s">
        <v>225</v>
      </c>
      <c r="C26" s="6" t="s">
        <v>4</v>
      </c>
      <c r="D26" s="6" t="s">
        <v>5</v>
      </c>
      <c r="E26" s="6" t="s">
        <v>6</v>
      </c>
      <c r="F26" s="6" t="s">
        <v>7</v>
      </c>
      <c r="G26" s="6" t="s">
        <v>8</v>
      </c>
      <c r="H26" s="6" t="s">
        <v>9</v>
      </c>
      <c r="I26" s="6" t="s">
        <v>10</v>
      </c>
      <c r="J26" s="6" t="s">
        <v>11</v>
      </c>
      <c r="K26" s="6" t="s">
        <v>12</v>
      </c>
      <c r="L26" s="6" t="s">
        <v>13</v>
      </c>
      <c r="M26" s="6" t="s">
        <v>14</v>
      </c>
      <c r="N26" s="6" t="s">
        <v>15</v>
      </c>
      <c r="O26" s="6" t="s">
        <v>16</v>
      </c>
      <c r="P26" s="6" t="s">
        <v>17</v>
      </c>
      <c r="Q26" s="6" t="s">
        <v>18</v>
      </c>
      <c r="R26" s="6" t="s">
        <v>19</v>
      </c>
      <c r="S26" s="6" t="s">
        <v>20</v>
      </c>
      <c r="T26" s="6" t="s">
        <v>21</v>
      </c>
      <c r="U26" s="6" t="s">
        <v>22</v>
      </c>
    </row>
    <row r="27" spans="1:21" x14ac:dyDescent="0.25">
      <c r="A27" s="6" t="s">
        <v>225</v>
      </c>
      <c r="B27" s="6">
        <v>0</v>
      </c>
      <c r="C27" s="6">
        <v>0.74783872791645545</v>
      </c>
      <c r="D27" s="6">
        <v>0.3198773570212613</v>
      </c>
      <c r="E27" s="6">
        <v>0.32303454051874686</v>
      </c>
      <c r="F27" s="6">
        <v>0.43226984920558909</v>
      </c>
      <c r="G27" s="6">
        <v>0.29926253200908531</v>
      </c>
      <c r="H27" s="6">
        <v>0.8125</v>
      </c>
      <c r="I27" s="6">
        <v>0.27231843697791974</v>
      </c>
      <c r="J27" s="6">
        <v>0.3238847783022632</v>
      </c>
      <c r="K27" s="6">
        <v>0.30357351335332511</v>
      </c>
      <c r="L27" s="6">
        <v>6.4497344518358757E-2</v>
      </c>
      <c r="M27" s="6">
        <v>0.17120177942210252</v>
      </c>
      <c r="N27" s="6">
        <v>0.28402671251897782</v>
      </c>
      <c r="O27" s="6">
        <v>0.53993832504124084</v>
      </c>
      <c r="P27" s="6">
        <v>0.40907906774545644</v>
      </c>
      <c r="Q27" s="6">
        <v>0.1835581472946447</v>
      </c>
      <c r="R27" s="6">
        <v>0.18911476356284723</v>
      </c>
      <c r="S27" s="6">
        <v>0</v>
      </c>
      <c r="T27" s="6">
        <v>0.2751731919942374</v>
      </c>
      <c r="U27" s="6">
        <v>0.3358853042706022</v>
      </c>
    </row>
    <row r="28" spans="1:21" x14ac:dyDescent="0.25">
      <c r="A28" s="6" t="s">
        <v>4</v>
      </c>
      <c r="B28" s="6">
        <v>0.59100233877545438</v>
      </c>
      <c r="C28" s="6">
        <v>0</v>
      </c>
      <c r="D28" s="6">
        <v>0.29339445616696147</v>
      </c>
      <c r="E28" s="6">
        <v>0.21193443471845702</v>
      </c>
      <c r="F28" s="6">
        <v>0.27434949925391877</v>
      </c>
      <c r="G28" s="6">
        <v>0.25146861923109637</v>
      </c>
      <c r="H28" s="6">
        <v>0.35798387286484668</v>
      </c>
      <c r="I28" s="6">
        <v>0.58276947542836555</v>
      </c>
      <c r="J28" s="6">
        <v>0.55264375322510495</v>
      </c>
      <c r="K28" s="6">
        <v>0.5</v>
      </c>
      <c r="L28" s="6">
        <v>0.57207279230993602</v>
      </c>
      <c r="M28" s="6">
        <v>0.42254201935583302</v>
      </c>
      <c r="N28" s="6">
        <v>0.20206907536961863</v>
      </c>
      <c r="O28" s="6">
        <v>0.1389149496668998</v>
      </c>
      <c r="P28" s="6">
        <v>0.37869448099073771</v>
      </c>
      <c r="Q28" s="6">
        <v>0.82432573009808241</v>
      </c>
      <c r="R28" s="6">
        <v>0.47644957611754446</v>
      </c>
      <c r="S28" s="6">
        <v>0</v>
      </c>
      <c r="T28" s="6">
        <v>0.46512352593711986</v>
      </c>
      <c r="U28" s="6">
        <v>0.68314987018890838</v>
      </c>
    </row>
    <row r="29" spans="1:21" x14ac:dyDescent="0.25">
      <c r="A29" s="6" t="s">
        <v>5</v>
      </c>
      <c r="B29" s="6">
        <v>0.20704546622357325</v>
      </c>
      <c r="C29" s="6">
        <v>0.27690124148281453</v>
      </c>
      <c r="D29" s="6">
        <v>0</v>
      </c>
      <c r="E29" s="6">
        <v>0.5</v>
      </c>
      <c r="F29" s="6">
        <v>0.73454611313835849</v>
      </c>
      <c r="G29" s="6">
        <v>0.26041666666666669</v>
      </c>
      <c r="H29" s="6">
        <v>0.72856460549395297</v>
      </c>
      <c r="I29" s="6">
        <v>0.45155765711484197</v>
      </c>
      <c r="J29" s="6">
        <v>0.33913300687508097</v>
      </c>
      <c r="K29" s="6">
        <v>0.30858349032647875</v>
      </c>
      <c r="L29" s="6">
        <v>0.14240390971986397</v>
      </c>
      <c r="M29" s="6">
        <v>0.22776969758380333</v>
      </c>
      <c r="N29" s="6">
        <v>0.11989859590433839</v>
      </c>
      <c r="O29" s="6">
        <v>0.19471813575759753</v>
      </c>
      <c r="P29" s="6">
        <v>0.20382950917260492</v>
      </c>
      <c r="Q29" s="6">
        <v>0.41573045529624597</v>
      </c>
      <c r="R29" s="6">
        <v>1.1845608943852092E-2</v>
      </c>
      <c r="S29" s="6">
        <v>0.14385817708760826</v>
      </c>
      <c r="T29" s="6">
        <v>0.62450643985738696</v>
      </c>
      <c r="U29" s="6">
        <v>0.20227040497888571</v>
      </c>
    </row>
    <row r="30" spans="1:21" x14ac:dyDescent="0.25">
      <c r="A30" s="6" t="s">
        <v>6</v>
      </c>
      <c r="B30" s="6">
        <v>0.23270874827635396</v>
      </c>
      <c r="C30" s="6">
        <v>0.58638471918557156</v>
      </c>
      <c r="D30" s="6">
        <v>0.43313363157758666</v>
      </c>
      <c r="E30" s="6">
        <v>0</v>
      </c>
      <c r="F30" s="6">
        <v>0.43208993274434637</v>
      </c>
      <c r="G30" s="6">
        <v>0.3125</v>
      </c>
      <c r="H30" s="6">
        <v>0.875</v>
      </c>
      <c r="I30" s="6">
        <v>0.40431533093885735</v>
      </c>
      <c r="J30" s="6">
        <v>0.29354628388128107</v>
      </c>
      <c r="K30" s="6">
        <v>0.54216002344535108</v>
      </c>
      <c r="L30" s="6">
        <v>0.27741533236718191</v>
      </c>
      <c r="M30" s="6">
        <v>0.19653647223072904</v>
      </c>
      <c r="N30" s="6">
        <v>0.40691373369137168</v>
      </c>
      <c r="O30" s="6">
        <v>0.25161014092328293</v>
      </c>
      <c r="P30" s="6">
        <v>0.53847707661244704</v>
      </c>
      <c r="Q30" s="6">
        <v>0.65330147139492756</v>
      </c>
      <c r="R30" s="6">
        <v>0.2850765112353022</v>
      </c>
      <c r="S30" s="6">
        <v>0.2808824785062774</v>
      </c>
      <c r="T30" s="6">
        <v>0.2947360707601353</v>
      </c>
      <c r="U30" s="6">
        <v>0.25873876505477628</v>
      </c>
    </row>
    <row r="31" spans="1:21" x14ac:dyDescent="0.25">
      <c r="A31" s="6" t="s">
        <v>7</v>
      </c>
      <c r="B31" s="6">
        <v>0.27963897227557111</v>
      </c>
      <c r="C31" s="6">
        <v>0.59700182619167641</v>
      </c>
      <c r="D31" s="6">
        <v>0.58828314815891802</v>
      </c>
      <c r="E31" s="6">
        <v>0.24432958950475447</v>
      </c>
      <c r="F31" s="6">
        <v>0</v>
      </c>
      <c r="G31" s="6">
        <v>0.30432358324246189</v>
      </c>
      <c r="H31" s="6">
        <v>0.4596459031500601</v>
      </c>
      <c r="I31" s="6">
        <v>0.36636919621776659</v>
      </c>
      <c r="J31" s="6">
        <v>0.18805949291175852</v>
      </c>
      <c r="K31" s="6">
        <v>0.45015507744773525</v>
      </c>
      <c r="L31" s="6">
        <v>0.35789764089450882</v>
      </c>
      <c r="M31" s="6">
        <v>0.20215717867923766</v>
      </c>
      <c r="N31" s="6">
        <v>0.28570002511141923</v>
      </c>
      <c r="O31" s="6">
        <v>0.1833776341493138</v>
      </c>
      <c r="P31" s="6">
        <v>0.21894871562098334</v>
      </c>
      <c r="Q31" s="6">
        <v>0.5</v>
      </c>
      <c r="R31" s="6">
        <v>0</v>
      </c>
      <c r="S31" s="6">
        <v>8.5150627826128047E-2</v>
      </c>
      <c r="T31" s="6">
        <v>0.30786795403339445</v>
      </c>
      <c r="U31" s="6">
        <v>0.54667401154785344</v>
      </c>
    </row>
    <row r="32" spans="1:21" x14ac:dyDescent="0.25">
      <c r="A32" s="6" t="s">
        <v>8</v>
      </c>
      <c r="B32" s="6">
        <v>0.28587899007084672</v>
      </c>
      <c r="C32" s="6">
        <v>0.3151576630882284</v>
      </c>
      <c r="D32" s="6">
        <v>0.17060344291834936</v>
      </c>
      <c r="E32" s="6">
        <v>0.35304855633402804</v>
      </c>
      <c r="F32" s="6">
        <v>0.38494259047913437</v>
      </c>
      <c r="G32" s="6">
        <v>0</v>
      </c>
      <c r="H32" s="6">
        <v>0.23005644585137511</v>
      </c>
      <c r="I32" s="6">
        <v>0.36715239008999728</v>
      </c>
      <c r="J32" s="6">
        <v>0.25662600344051767</v>
      </c>
      <c r="K32" s="6">
        <v>0.5</v>
      </c>
      <c r="L32" s="6">
        <v>0.20241422374145027</v>
      </c>
      <c r="M32" s="6">
        <v>0.62487505401054988</v>
      </c>
      <c r="N32" s="6">
        <v>0.27359616711141244</v>
      </c>
      <c r="O32" s="6">
        <v>0.31466971229743274</v>
      </c>
      <c r="P32" s="6">
        <v>0.33470950377587699</v>
      </c>
      <c r="Q32" s="6">
        <v>0.44145416977695773</v>
      </c>
      <c r="R32" s="6">
        <v>0.3125</v>
      </c>
      <c r="S32" s="6">
        <v>0.14792280997967483</v>
      </c>
      <c r="T32" s="6">
        <v>0.30174858561849988</v>
      </c>
      <c r="U32" s="6">
        <v>0.27212584159961345</v>
      </c>
    </row>
    <row r="33" spans="1:21" x14ac:dyDescent="0.25">
      <c r="A33" s="6" t="s">
        <v>9</v>
      </c>
      <c r="B33" s="6">
        <v>0.72207240283927487</v>
      </c>
      <c r="C33" s="6">
        <v>0.24579838354283048</v>
      </c>
      <c r="D33" s="6">
        <v>0.31946333360326323</v>
      </c>
      <c r="E33" s="6">
        <v>0.5</v>
      </c>
      <c r="F33" s="6">
        <v>0.44526517301876312</v>
      </c>
      <c r="G33" s="6">
        <v>0.36458333333333331</v>
      </c>
      <c r="H33" s="6">
        <v>0</v>
      </c>
      <c r="I33" s="6">
        <v>0.50778196380907414</v>
      </c>
      <c r="J33" s="6">
        <v>0.34629684374589353</v>
      </c>
      <c r="K33" s="6">
        <v>0.24800497594491724</v>
      </c>
      <c r="L33" s="6">
        <v>0.15017453965449953</v>
      </c>
      <c r="M33" s="6">
        <v>3.839288828773272E-2</v>
      </c>
      <c r="N33" s="6">
        <v>0.24883991414458839</v>
      </c>
      <c r="O33" s="6">
        <v>0.13475428081087548</v>
      </c>
      <c r="P33" s="6">
        <v>0.19021844209932715</v>
      </c>
      <c r="Q33" s="6">
        <v>0.34559540627940716</v>
      </c>
      <c r="R33" s="6">
        <v>0.43946197478923432</v>
      </c>
      <c r="S33" s="6">
        <v>3.9833221718091678E-2</v>
      </c>
      <c r="T33" s="6">
        <v>0.5784011172719864</v>
      </c>
      <c r="U33" s="6">
        <v>0.12619637740517575</v>
      </c>
    </row>
    <row r="34" spans="1:21" x14ac:dyDescent="0.25">
      <c r="A34" s="6" t="s">
        <v>10</v>
      </c>
      <c r="B34" s="6">
        <v>0.47895762424041588</v>
      </c>
      <c r="C34" s="6">
        <v>0.28213783998896658</v>
      </c>
      <c r="D34" s="6">
        <v>0.92186973694947882</v>
      </c>
      <c r="E34" s="6">
        <v>0.49293944406249102</v>
      </c>
      <c r="F34" s="6">
        <v>0.45887820046615602</v>
      </c>
      <c r="G34" s="6">
        <v>0.34929648474734754</v>
      </c>
      <c r="H34" s="6">
        <v>0.37522140057298631</v>
      </c>
      <c r="I34" s="6">
        <v>0</v>
      </c>
      <c r="J34" s="6">
        <v>9.7024908418576264E-2</v>
      </c>
      <c r="K34" s="6">
        <v>0.43105751400475767</v>
      </c>
      <c r="L34" s="6">
        <v>0</v>
      </c>
      <c r="M34" s="6">
        <v>0.30778222473649258</v>
      </c>
      <c r="N34" s="6">
        <v>0.37804893627962322</v>
      </c>
      <c r="O34" s="6">
        <v>0.25601092738776043</v>
      </c>
      <c r="P34" s="6">
        <v>0.28465001421179503</v>
      </c>
      <c r="Q34" s="6">
        <v>0.29683517367236001</v>
      </c>
      <c r="R34" s="6">
        <v>0.33772930421718939</v>
      </c>
      <c r="S34" s="6">
        <v>0.11242447173993851</v>
      </c>
      <c r="T34" s="6">
        <v>0.5</v>
      </c>
      <c r="U34" s="6">
        <v>0.17924760222453751</v>
      </c>
    </row>
    <row r="35" spans="1:21" x14ac:dyDescent="0.25">
      <c r="A35" s="6" t="s">
        <v>11</v>
      </c>
      <c r="B35" s="6">
        <v>0.18274487360724703</v>
      </c>
      <c r="C35" s="6">
        <v>0.2209129291195594</v>
      </c>
      <c r="D35" s="6">
        <v>9.4169633588825449E-2</v>
      </c>
      <c r="E35" s="6">
        <v>0.6050089598980487</v>
      </c>
      <c r="F35" s="6">
        <v>0.46464366089627585</v>
      </c>
      <c r="G35" s="6">
        <v>0.59861847093929565</v>
      </c>
      <c r="H35" s="6">
        <v>0.45582714145226133</v>
      </c>
      <c r="I35" s="6">
        <v>2.1011549170101351E-2</v>
      </c>
      <c r="J35" s="6">
        <v>0</v>
      </c>
      <c r="K35" s="6">
        <v>0.16966005487618036</v>
      </c>
      <c r="L35" s="6">
        <v>0.45624465825638044</v>
      </c>
      <c r="M35" s="6">
        <v>0.24777023179541666</v>
      </c>
      <c r="N35" s="6">
        <v>0.36163404418831674</v>
      </c>
      <c r="O35" s="6">
        <v>0.79233212782737572</v>
      </c>
      <c r="P35" s="6">
        <v>0</v>
      </c>
      <c r="Q35" s="6">
        <v>0.17382855918997711</v>
      </c>
      <c r="R35" s="6">
        <v>0.29533719500755734</v>
      </c>
      <c r="S35" s="6">
        <v>0.34707530029839495</v>
      </c>
      <c r="T35" s="6">
        <v>4.5693745571892423E-2</v>
      </c>
      <c r="U35" s="6">
        <v>0.12884789806542529</v>
      </c>
    </row>
    <row r="36" spans="1:21" x14ac:dyDescent="0.25">
      <c r="A36" s="6" t="s">
        <v>12</v>
      </c>
      <c r="B36" s="6">
        <v>0.1915277530668984</v>
      </c>
      <c r="C36" s="6">
        <v>0.39233339510122617</v>
      </c>
      <c r="D36" s="6">
        <v>0.2714348066035101</v>
      </c>
      <c r="E36" s="6">
        <v>0.20144502942063361</v>
      </c>
      <c r="F36" s="6">
        <v>0.422128307784505</v>
      </c>
      <c r="G36" s="6">
        <v>0.42491459636647477</v>
      </c>
      <c r="H36" s="6">
        <v>0.29591530392244797</v>
      </c>
      <c r="I36" s="6">
        <v>0.76828718758689862</v>
      </c>
      <c r="J36" s="6">
        <v>0.39983114070727077</v>
      </c>
      <c r="K36" s="6">
        <v>0</v>
      </c>
      <c r="L36" s="6">
        <v>0.11935643186264673</v>
      </c>
      <c r="M36" s="6">
        <v>0.31644087409033406</v>
      </c>
      <c r="N36" s="6">
        <v>0.17475642232559435</v>
      </c>
      <c r="O36" s="6">
        <v>0.14948602153238363</v>
      </c>
      <c r="P36" s="6">
        <v>0.34524611284218237</v>
      </c>
      <c r="Q36" s="6">
        <v>0.5</v>
      </c>
      <c r="R36" s="6">
        <v>0.14529635844493999</v>
      </c>
      <c r="S36" s="6">
        <v>0.16208970765854719</v>
      </c>
      <c r="T36" s="6">
        <v>0.41068430228330721</v>
      </c>
      <c r="U36" s="6">
        <v>0.21557095816407348</v>
      </c>
    </row>
    <row r="37" spans="1:21" x14ac:dyDescent="0.25">
      <c r="A37" s="6" t="s">
        <v>13</v>
      </c>
      <c r="B37" s="6">
        <v>0.16762465317394487</v>
      </c>
      <c r="C37" s="6">
        <v>0.16706456378790432</v>
      </c>
      <c r="D37" s="6">
        <v>0.24028951332006668</v>
      </c>
      <c r="E37" s="6">
        <v>0.34824930607668714</v>
      </c>
      <c r="F37" s="6">
        <v>0.19539177965833085</v>
      </c>
      <c r="G37" s="6">
        <v>0.16622473292841697</v>
      </c>
      <c r="H37" s="6">
        <v>0.32532517239931408</v>
      </c>
      <c r="I37" s="6">
        <v>0.39959778958816161</v>
      </c>
      <c r="J37" s="6">
        <v>0.48565236745831669</v>
      </c>
      <c r="K37" s="6">
        <v>0.1935293922349105</v>
      </c>
      <c r="L37" s="6">
        <v>0</v>
      </c>
      <c r="M37" s="6">
        <v>0.18473970719031024</v>
      </c>
      <c r="N37" s="6">
        <v>0.58751628662088495</v>
      </c>
      <c r="O37" s="6">
        <v>0.5</v>
      </c>
      <c r="P37" s="6">
        <v>0.2286236954556887</v>
      </c>
      <c r="Q37" s="6">
        <v>0.25642278246963207</v>
      </c>
      <c r="R37" s="6">
        <v>0.33976143049056184</v>
      </c>
      <c r="S37" s="6">
        <v>0.46717590816498933</v>
      </c>
      <c r="T37" s="6">
        <v>0.36458333333333331</v>
      </c>
      <c r="U37" s="6">
        <v>0.25278677690797863</v>
      </c>
    </row>
    <row r="38" spans="1:21" x14ac:dyDescent="0.25">
      <c r="A38" s="6" t="s">
        <v>14</v>
      </c>
      <c r="B38" s="6">
        <v>5.1389256884091031E-2</v>
      </c>
      <c r="C38" s="6">
        <v>0.43159403912386085</v>
      </c>
      <c r="D38" s="6">
        <v>0.23366065428237387</v>
      </c>
      <c r="E38" s="6">
        <v>0.15673413423968394</v>
      </c>
      <c r="F38" s="6">
        <v>0.22482459000082802</v>
      </c>
      <c r="G38" s="6">
        <v>0.57623285665563839</v>
      </c>
      <c r="H38" s="6">
        <v>0.13146280550883541</v>
      </c>
      <c r="I38" s="6">
        <v>0.72520762967241925</v>
      </c>
      <c r="J38" s="6">
        <v>6.8186203448743501E-2</v>
      </c>
      <c r="K38" s="6">
        <v>0.55150582212778754</v>
      </c>
      <c r="L38" s="6">
        <v>0.32531318759560529</v>
      </c>
      <c r="M38" s="6">
        <v>0</v>
      </c>
      <c r="N38" s="6">
        <v>0.44080828869449107</v>
      </c>
      <c r="O38" s="6">
        <v>0.24857228184569047</v>
      </c>
      <c r="P38" s="6">
        <v>0.5</v>
      </c>
      <c r="Q38" s="6">
        <v>0.42475115249429035</v>
      </c>
      <c r="R38" s="6">
        <v>0</v>
      </c>
      <c r="S38" s="6">
        <v>0.57626040613749718</v>
      </c>
      <c r="T38" s="6">
        <v>0.18311471307442176</v>
      </c>
      <c r="U38" s="6">
        <v>0.20419243220646552</v>
      </c>
    </row>
    <row r="39" spans="1:21" x14ac:dyDescent="0.25">
      <c r="A39" s="6" t="s">
        <v>15</v>
      </c>
      <c r="B39" s="6">
        <v>5.5811821621366338E-2</v>
      </c>
      <c r="C39" s="6">
        <v>0.38144989721236211</v>
      </c>
      <c r="D39" s="6">
        <v>0</v>
      </c>
      <c r="E39" s="6">
        <v>0.36604748694512751</v>
      </c>
      <c r="F39" s="6">
        <v>0.32965591312786224</v>
      </c>
      <c r="G39" s="6">
        <v>5.0404363360734818E-2</v>
      </c>
      <c r="H39" s="6">
        <v>0.24122976605746091</v>
      </c>
      <c r="I39" s="6">
        <v>0.24259076688762404</v>
      </c>
      <c r="J39" s="6">
        <v>0.62454051769042707</v>
      </c>
      <c r="K39" s="6">
        <v>4.9841863247265569E-2</v>
      </c>
      <c r="L39" s="6">
        <v>0.15161084321511109</v>
      </c>
      <c r="M39" s="6">
        <v>0.10055807687526357</v>
      </c>
      <c r="N39" s="6">
        <v>0</v>
      </c>
      <c r="O39" s="6">
        <v>0.5</v>
      </c>
      <c r="P39" s="6">
        <v>9.6461655445369221E-2</v>
      </c>
      <c r="Q39" s="6">
        <v>0.18038845880743018</v>
      </c>
      <c r="R39" s="6">
        <v>0.21896929539182769</v>
      </c>
      <c r="S39" s="6">
        <v>0.21515884024292165</v>
      </c>
      <c r="T39" s="6">
        <v>3.5649841999727871E-2</v>
      </c>
      <c r="U39" s="6">
        <v>0.20873461396612417</v>
      </c>
    </row>
    <row r="40" spans="1:21" x14ac:dyDescent="0.25">
      <c r="A40" s="6" t="s">
        <v>16</v>
      </c>
      <c r="B40" s="6">
        <v>0.10620253972342614</v>
      </c>
      <c r="C40" s="6">
        <v>0.3563535273226448</v>
      </c>
      <c r="D40" s="6">
        <v>0.20907854942328868</v>
      </c>
      <c r="E40" s="6">
        <v>0.61575444778252209</v>
      </c>
      <c r="F40" s="6">
        <v>0.21020195668297853</v>
      </c>
      <c r="G40" s="6">
        <v>0.46030740938850523</v>
      </c>
      <c r="H40" s="6">
        <v>0.23614727987748124</v>
      </c>
      <c r="I40" s="6">
        <v>0.23379911560283484</v>
      </c>
      <c r="J40" s="6">
        <v>0.42081003633112662</v>
      </c>
      <c r="K40" s="6">
        <v>0.16063682765255116</v>
      </c>
      <c r="L40" s="6">
        <v>0.40630527540648859</v>
      </c>
      <c r="M40" s="6">
        <v>0.24362113975355612</v>
      </c>
      <c r="N40" s="6">
        <v>0.70833333333333337</v>
      </c>
      <c r="O40" s="6">
        <v>0</v>
      </c>
      <c r="P40" s="6">
        <v>0.33144882263035375</v>
      </c>
      <c r="Q40" s="6">
        <v>0.17500887819780298</v>
      </c>
      <c r="R40" s="6">
        <v>0.31017159283420626</v>
      </c>
      <c r="S40" s="6">
        <v>0.38672190564520931</v>
      </c>
      <c r="T40" s="6">
        <v>0.43588907533481996</v>
      </c>
      <c r="U40" s="6">
        <v>0.14001358300391689</v>
      </c>
    </row>
    <row r="41" spans="1:21" x14ac:dyDescent="0.25">
      <c r="A41" s="6" t="s">
        <v>17</v>
      </c>
      <c r="B41" s="6">
        <v>0.32531529622010935</v>
      </c>
      <c r="C41" s="6">
        <v>0.3941047863250835</v>
      </c>
      <c r="D41" s="6">
        <v>0.52804574002909499</v>
      </c>
      <c r="E41" s="6">
        <v>0.26126120199430858</v>
      </c>
      <c r="F41" s="6">
        <v>0.27237002752544148</v>
      </c>
      <c r="G41" s="6">
        <v>0.29756529440926299</v>
      </c>
      <c r="H41" s="6">
        <v>0.31804304793618776</v>
      </c>
      <c r="I41" s="6">
        <v>0.2874252527536611</v>
      </c>
      <c r="J41" s="6">
        <v>8.8656175214526761E-2</v>
      </c>
      <c r="K41" s="6">
        <v>0.44745033569612475</v>
      </c>
      <c r="L41" s="6">
        <v>0.16051653565160695</v>
      </c>
      <c r="M41" s="6">
        <v>0.5</v>
      </c>
      <c r="N41" s="6">
        <v>0.24191068450683795</v>
      </c>
      <c r="O41" s="6">
        <v>0.13939714920043425</v>
      </c>
      <c r="P41" s="6">
        <v>0</v>
      </c>
      <c r="Q41" s="6">
        <v>0.82629234641345972</v>
      </c>
      <c r="R41" s="6">
        <v>0</v>
      </c>
      <c r="S41" s="6">
        <v>9.1904865856929113E-2</v>
      </c>
      <c r="T41" s="6">
        <v>0.3319238967869666</v>
      </c>
      <c r="U41" s="6">
        <v>0.35213535891324937</v>
      </c>
    </row>
    <row r="42" spans="1:21" x14ac:dyDescent="0.25">
      <c r="A42" s="6" t="s">
        <v>18</v>
      </c>
      <c r="B42" s="6">
        <v>0.40748451345271064</v>
      </c>
      <c r="C42" s="6">
        <v>0.30738131744922165</v>
      </c>
      <c r="D42" s="6">
        <v>0.22580742840041862</v>
      </c>
      <c r="E42" s="6">
        <v>0.24910267955090265</v>
      </c>
      <c r="F42" s="6">
        <v>0.46302511419222808</v>
      </c>
      <c r="G42" s="6">
        <v>0.35424300052135882</v>
      </c>
      <c r="H42" s="6">
        <v>0.35636716201292706</v>
      </c>
      <c r="I42" s="6">
        <v>0.23250136449073255</v>
      </c>
      <c r="J42" s="6">
        <v>0.18680129483746577</v>
      </c>
      <c r="K42" s="6">
        <v>0.5</v>
      </c>
      <c r="L42" s="6">
        <v>0.41797041962189307</v>
      </c>
      <c r="M42" s="6">
        <v>0.32750149393164213</v>
      </c>
      <c r="N42" s="6">
        <v>0.14313719830645477</v>
      </c>
      <c r="O42" s="6">
        <v>0.14800938535584163</v>
      </c>
      <c r="P42" s="6">
        <v>0.34871007085196248</v>
      </c>
      <c r="Q42" s="6">
        <v>0.20341490182291597</v>
      </c>
      <c r="R42" s="6">
        <v>0</v>
      </c>
      <c r="S42" s="6">
        <v>0.34342144727304308</v>
      </c>
      <c r="T42" s="6">
        <v>0.28176774804299731</v>
      </c>
      <c r="U42" s="6">
        <v>0.24405467344202522</v>
      </c>
    </row>
    <row r="43" spans="1:21" x14ac:dyDescent="0.25">
      <c r="A43" s="6" t="s">
        <v>19</v>
      </c>
      <c r="B43" s="6">
        <v>0.60920710991835492</v>
      </c>
      <c r="C43" s="6">
        <v>0.49656803811431072</v>
      </c>
      <c r="D43" s="6">
        <v>0.6340562089325904</v>
      </c>
      <c r="E43" s="6">
        <v>0.3863865622391775</v>
      </c>
      <c r="F43" s="6">
        <v>0.16720210463705443</v>
      </c>
      <c r="G43" s="6">
        <v>0</v>
      </c>
      <c r="H43" s="6">
        <v>0.62329263791742529</v>
      </c>
      <c r="I43" s="6">
        <v>0.18787157407667349</v>
      </c>
      <c r="J43" s="6">
        <v>0.4006237024729144</v>
      </c>
      <c r="K43" s="6">
        <v>0.1279654857047923</v>
      </c>
      <c r="L43" s="6">
        <v>0.37162664881791185</v>
      </c>
      <c r="M43" s="6">
        <v>0.20051855057828297</v>
      </c>
      <c r="N43" s="6">
        <v>0.41298623572688398</v>
      </c>
      <c r="O43" s="6">
        <v>0.41748260235128626</v>
      </c>
      <c r="P43" s="6">
        <v>0.48663387398801877</v>
      </c>
      <c r="Q43" s="6">
        <v>0.14900611902379768</v>
      </c>
      <c r="R43" s="6">
        <v>0</v>
      </c>
      <c r="S43" s="6">
        <v>0.21128959330849387</v>
      </c>
      <c r="T43" s="6">
        <v>0.34889717753602562</v>
      </c>
      <c r="U43" s="6">
        <v>0.5</v>
      </c>
    </row>
    <row r="44" spans="1:21" x14ac:dyDescent="0.25">
      <c r="A44" s="6" t="s">
        <v>20</v>
      </c>
      <c r="B44" s="6">
        <v>4.5134418735691018E-2</v>
      </c>
      <c r="C44" s="6">
        <v>0.11646051535510957</v>
      </c>
      <c r="D44" s="6">
        <v>0.25498338214624783</v>
      </c>
      <c r="E44" s="6">
        <v>0.52648229597680496</v>
      </c>
      <c r="F44" s="6">
        <v>0.19550352963754666</v>
      </c>
      <c r="G44" s="6">
        <v>0.1026684160042831</v>
      </c>
      <c r="H44" s="6">
        <v>0.24858320300157685</v>
      </c>
      <c r="I44" s="6">
        <v>0.208340297060852</v>
      </c>
      <c r="J44" s="6">
        <v>0.42925800692456945</v>
      </c>
      <c r="K44" s="6">
        <v>0.25836926187081699</v>
      </c>
      <c r="L44" s="6">
        <v>0.48834467169636692</v>
      </c>
      <c r="M44" s="6">
        <v>0.36128617959966586</v>
      </c>
      <c r="N44" s="6">
        <v>0.40437420344302205</v>
      </c>
      <c r="O44" s="6">
        <v>0.5</v>
      </c>
      <c r="P44" s="6">
        <v>0.18343133463009878</v>
      </c>
      <c r="Q44" s="6">
        <v>0.22705233523864418</v>
      </c>
      <c r="R44" s="6">
        <v>0.15977844874838493</v>
      </c>
      <c r="S44" s="6">
        <v>0.20238378080356781</v>
      </c>
      <c r="T44" s="6">
        <v>0.1188690659415132</v>
      </c>
      <c r="U44" s="6">
        <v>0.25</v>
      </c>
    </row>
    <row r="45" spans="1:21" x14ac:dyDescent="0.25">
      <c r="A45" s="6" t="s">
        <v>21</v>
      </c>
      <c r="B45" s="6">
        <v>0.23717590375743117</v>
      </c>
      <c r="C45" s="6">
        <v>0.45318090671180883</v>
      </c>
      <c r="D45" s="6">
        <v>0.30184471910311855</v>
      </c>
      <c r="E45" s="6">
        <v>0.65215859388311159</v>
      </c>
      <c r="F45" s="6">
        <v>0.37886233030814565</v>
      </c>
      <c r="G45" s="6">
        <v>0.27416778231229277</v>
      </c>
      <c r="H45" s="6">
        <v>0.43370434632223298</v>
      </c>
      <c r="I45" s="6">
        <v>0.46388811612155939</v>
      </c>
      <c r="J45" s="6">
        <v>0.18541516287907067</v>
      </c>
      <c r="K45" s="6">
        <v>0.5</v>
      </c>
      <c r="L45" s="6">
        <v>0</v>
      </c>
      <c r="M45" s="6">
        <v>0.25097557047062824</v>
      </c>
      <c r="N45" s="6">
        <v>0.22950462596623752</v>
      </c>
      <c r="O45" s="6">
        <v>0.25211708747943651</v>
      </c>
      <c r="P45" s="6">
        <v>0.3403245664394291</v>
      </c>
      <c r="Q45" s="6">
        <v>0.3676866497021456</v>
      </c>
      <c r="R45" s="6">
        <v>1.4698571937878751E-2</v>
      </c>
      <c r="S45" s="6">
        <v>0.10118441498552018</v>
      </c>
      <c r="T45" s="6">
        <v>0</v>
      </c>
      <c r="U45" s="6">
        <v>0.20264457388160695</v>
      </c>
    </row>
    <row r="46" spans="1:21" x14ac:dyDescent="0.25">
      <c r="A46" s="6" t="s">
        <v>22</v>
      </c>
      <c r="B46" s="6">
        <v>0.22057529446000732</v>
      </c>
      <c r="C46" s="6">
        <v>0.39564767836905002</v>
      </c>
      <c r="D46" s="6">
        <v>0.2087760179250511</v>
      </c>
      <c r="E46" s="6">
        <v>0.34630439331063062</v>
      </c>
      <c r="F46" s="6">
        <v>0.2043513704042583</v>
      </c>
      <c r="G46" s="6">
        <v>0.1869972532264037</v>
      </c>
      <c r="H46" s="6">
        <v>0.22058711140463036</v>
      </c>
      <c r="I46" s="6">
        <v>0.18054401672646267</v>
      </c>
      <c r="J46" s="6">
        <v>0.18731097275863456</v>
      </c>
      <c r="K46" s="6">
        <v>0.6005536472488362</v>
      </c>
      <c r="L46" s="6">
        <v>0.18300241063480949</v>
      </c>
      <c r="M46" s="6">
        <v>0.20802359847665641</v>
      </c>
      <c r="N46" s="6">
        <v>0.2740181643530043</v>
      </c>
      <c r="O46" s="6">
        <v>0.37287705993884845</v>
      </c>
      <c r="P46" s="6">
        <v>0.27752118593831993</v>
      </c>
      <c r="Q46" s="6">
        <v>0.76041666666666674</v>
      </c>
      <c r="R46" s="6">
        <v>0.35285468906115774</v>
      </c>
      <c r="S46" s="6">
        <v>0</v>
      </c>
      <c r="T46" s="6">
        <v>0.15971008003990192</v>
      </c>
      <c r="U46" s="6">
        <v>0</v>
      </c>
    </row>
    <row r="49" spans="1:21" x14ac:dyDescent="0.25">
      <c r="A49" s="143" t="s">
        <v>239</v>
      </c>
      <c r="B49" s="143"/>
      <c r="C49" s="143"/>
      <c r="D49" s="143"/>
      <c r="E49" s="143"/>
      <c r="F49" s="143"/>
      <c r="G49" s="143"/>
      <c r="H49" s="143"/>
      <c r="I49" s="143"/>
      <c r="J49" s="143"/>
      <c r="K49" s="143"/>
      <c r="L49" s="143"/>
      <c r="M49" s="143"/>
      <c r="N49" s="143"/>
      <c r="O49" s="143"/>
      <c r="P49" s="143"/>
      <c r="Q49" s="143"/>
      <c r="R49" s="143"/>
      <c r="S49" s="143"/>
      <c r="T49" s="143"/>
      <c r="U49" s="143"/>
    </row>
    <row r="50" spans="1:21" x14ac:dyDescent="0.25">
      <c r="B50" s="6" t="s">
        <v>225</v>
      </c>
      <c r="C50" s="6" t="s">
        <v>4</v>
      </c>
      <c r="D50" s="6" t="s">
        <v>5</v>
      </c>
      <c r="E50" s="6" t="s">
        <v>6</v>
      </c>
      <c r="F50" s="6" t="s">
        <v>7</v>
      </c>
      <c r="G50" s="6" t="s">
        <v>8</v>
      </c>
      <c r="H50" s="6" t="s">
        <v>9</v>
      </c>
      <c r="I50" s="6" t="s">
        <v>10</v>
      </c>
      <c r="J50" s="6" t="s">
        <v>11</v>
      </c>
      <c r="K50" s="6" t="s">
        <v>12</v>
      </c>
      <c r="L50" s="6" t="s">
        <v>13</v>
      </c>
      <c r="M50" s="6" t="s">
        <v>14</v>
      </c>
      <c r="N50" s="6" t="s">
        <v>15</v>
      </c>
      <c r="O50" s="6" t="s">
        <v>16</v>
      </c>
      <c r="P50" s="6" t="s">
        <v>17</v>
      </c>
      <c r="Q50" s="6" t="s">
        <v>18</v>
      </c>
      <c r="R50" s="6" t="s">
        <v>19</v>
      </c>
      <c r="S50" s="6" t="s">
        <v>20</v>
      </c>
      <c r="T50" s="6" t="s">
        <v>21</v>
      </c>
      <c r="U50" s="6" t="s">
        <v>22</v>
      </c>
    </row>
    <row r="51" spans="1:21" x14ac:dyDescent="0.25">
      <c r="A51" s="6" t="s">
        <v>225</v>
      </c>
      <c r="B51" s="6">
        <v>0</v>
      </c>
      <c r="C51" s="6">
        <v>0.72371876062257723</v>
      </c>
      <c r="D51" s="6">
        <v>0.3026480964705186</v>
      </c>
      <c r="E51" s="6">
        <v>0.30610727385497538</v>
      </c>
      <c r="F51" s="6">
        <v>0.40393202559013808</v>
      </c>
      <c r="G51" s="6">
        <v>0.24039203528233333</v>
      </c>
      <c r="H51" s="6">
        <v>0.8125</v>
      </c>
      <c r="I51" s="6">
        <v>0.25054002585183588</v>
      </c>
      <c r="J51" s="6">
        <v>0.39674970851863089</v>
      </c>
      <c r="K51" s="6">
        <v>0.27354853731618589</v>
      </c>
      <c r="L51" s="6">
        <v>0</v>
      </c>
      <c r="M51" s="6">
        <v>0.10008189507723847</v>
      </c>
      <c r="N51" s="6">
        <v>0.22369886484867918</v>
      </c>
      <c r="O51" s="6">
        <v>0.58105457163531438</v>
      </c>
      <c r="P51" s="6">
        <v>0.3614796979892459</v>
      </c>
      <c r="Q51" s="6">
        <v>0.15328955341184336</v>
      </c>
      <c r="R51" s="6">
        <v>0.16797437706571747</v>
      </c>
      <c r="S51" s="6">
        <v>2.8193156538389774E-2</v>
      </c>
      <c r="T51" s="6">
        <v>0.29559484374300871</v>
      </c>
      <c r="U51" s="6">
        <v>0.26485463036671669</v>
      </c>
    </row>
    <row r="52" spans="1:21" x14ac:dyDescent="0.25">
      <c r="A52" s="6" t="s">
        <v>4</v>
      </c>
      <c r="B52" s="6">
        <v>0.67654409944437621</v>
      </c>
      <c r="C52" s="6">
        <v>0</v>
      </c>
      <c r="D52" s="6">
        <v>0.23590046470278589</v>
      </c>
      <c r="E52" s="6">
        <v>0.15109788991460674</v>
      </c>
      <c r="F52" s="6">
        <v>0.21607403507218567</v>
      </c>
      <c r="G52" s="6">
        <v>0.1922542826973184</v>
      </c>
      <c r="H52" s="6">
        <v>0.30314018232930073</v>
      </c>
      <c r="I52" s="6">
        <v>0.52432659541465065</v>
      </c>
      <c r="J52" s="6">
        <v>0.53849295218668847</v>
      </c>
      <c r="K52" s="6">
        <v>0.45098366467014078</v>
      </c>
      <c r="L52" s="6">
        <v>0.54172759898287581</v>
      </c>
      <c r="M52" s="6">
        <v>0.37034734663687446</v>
      </c>
      <c r="N52" s="6">
        <v>0.14082772475732158</v>
      </c>
      <c r="O52" s="6">
        <v>0.15738938900066982</v>
      </c>
      <c r="P52" s="6">
        <v>0.32470060992647282</v>
      </c>
      <c r="Q52" s="6">
        <v>0.77073161016203984</v>
      </c>
      <c r="R52" s="6">
        <v>0.56157770406473406</v>
      </c>
      <c r="S52" s="6">
        <v>0</v>
      </c>
      <c r="T52" s="6">
        <v>0.5</v>
      </c>
      <c r="U52" s="6">
        <v>0.62113220683649317</v>
      </c>
    </row>
    <row r="53" spans="1:21" x14ac:dyDescent="0.25">
      <c r="A53" s="6" t="s">
        <v>5</v>
      </c>
      <c r="B53" s="6">
        <v>0.35180711758478461</v>
      </c>
      <c r="C53" s="6">
        <v>0.27690124148281464</v>
      </c>
      <c r="D53" s="6">
        <v>0</v>
      </c>
      <c r="E53" s="6">
        <v>0.5</v>
      </c>
      <c r="F53" s="6">
        <v>0.73454611313835838</v>
      </c>
      <c r="G53" s="6">
        <v>0.26041666666666669</v>
      </c>
      <c r="H53" s="6">
        <v>0.72856460549395297</v>
      </c>
      <c r="I53" s="6">
        <v>0.45155765711484203</v>
      </c>
      <c r="J53" s="6">
        <v>0.41901027826937187</v>
      </c>
      <c r="K53" s="6">
        <v>0.30858349032647886</v>
      </c>
      <c r="L53" s="6">
        <v>0.17482977200626237</v>
      </c>
      <c r="M53" s="6">
        <v>0.22776969758380317</v>
      </c>
      <c r="N53" s="6">
        <v>0.11989859590433832</v>
      </c>
      <c r="O53" s="6">
        <v>0.27484010184326352</v>
      </c>
      <c r="P53" s="6">
        <v>0.20382950917260501</v>
      </c>
      <c r="Q53" s="6">
        <v>0.41573045529624575</v>
      </c>
      <c r="R53" s="6">
        <v>0.16078026346127353</v>
      </c>
      <c r="S53" s="6">
        <v>0.21154496287817007</v>
      </c>
      <c r="T53" s="6">
        <v>0.75195298417515843</v>
      </c>
      <c r="U53" s="6">
        <v>0.20227040497888554</v>
      </c>
    </row>
    <row r="54" spans="1:21" x14ac:dyDescent="0.25">
      <c r="A54" s="6" t="s">
        <v>6</v>
      </c>
      <c r="B54" s="6">
        <v>0.33279976660932004</v>
      </c>
      <c r="C54" s="6">
        <v>0.58638471918557167</v>
      </c>
      <c r="D54" s="6">
        <v>0.43313363157758672</v>
      </c>
      <c r="E54" s="6">
        <v>0</v>
      </c>
      <c r="F54" s="6">
        <v>0.43208993274434632</v>
      </c>
      <c r="G54" s="6">
        <v>0.3125</v>
      </c>
      <c r="H54" s="6">
        <v>0.875</v>
      </c>
      <c r="I54" s="6">
        <v>0.40431533093885724</v>
      </c>
      <c r="J54" s="6">
        <v>0.3487749812630484</v>
      </c>
      <c r="K54" s="6">
        <v>0.54216002344535097</v>
      </c>
      <c r="L54" s="6">
        <v>0.29983520355580123</v>
      </c>
      <c r="M54" s="6">
        <v>0.19653647223072915</v>
      </c>
      <c r="N54" s="6">
        <v>0.40691373369137157</v>
      </c>
      <c r="O54" s="6">
        <v>0.30700802496885349</v>
      </c>
      <c r="P54" s="6">
        <v>0.53847707661244704</v>
      </c>
      <c r="Q54" s="6">
        <v>0.65330147139492756</v>
      </c>
      <c r="R54" s="6">
        <v>0.37896783854835392</v>
      </c>
      <c r="S54" s="6">
        <v>0.32768243729203345</v>
      </c>
      <c r="T54" s="6">
        <v>0.37948137414340621</v>
      </c>
      <c r="U54" s="6">
        <v>0.25873876505477633</v>
      </c>
    </row>
    <row r="55" spans="1:21" x14ac:dyDescent="0.25">
      <c r="A55" s="6" t="s">
        <v>7</v>
      </c>
      <c r="B55" s="6">
        <v>0.3422096573417448</v>
      </c>
      <c r="C55" s="6">
        <v>0.51340850256079462</v>
      </c>
      <c r="D55" s="6">
        <v>0.55077908411341781</v>
      </c>
      <c r="E55" s="6">
        <v>0.16445733078376992</v>
      </c>
      <c r="F55" s="6">
        <v>0</v>
      </c>
      <c r="G55" s="6">
        <v>0.24319364116359951</v>
      </c>
      <c r="H55" s="6">
        <v>0.44703915347649925</v>
      </c>
      <c r="I55" s="6">
        <v>0.32462250323083547</v>
      </c>
      <c r="J55" s="6">
        <v>0.16095810781307252</v>
      </c>
      <c r="K55" s="6">
        <v>0.43458336329313213</v>
      </c>
      <c r="L55" s="6">
        <v>0.26580853134661336</v>
      </c>
      <c r="M55" s="6">
        <v>0.10911012314927319</v>
      </c>
      <c r="N55" s="6">
        <v>0.18362683234768445</v>
      </c>
      <c r="O55" s="6">
        <v>0.16849513779950417</v>
      </c>
      <c r="P55" s="6">
        <v>0.13114739024937444</v>
      </c>
      <c r="Q55" s="6">
        <v>0.5</v>
      </c>
      <c r="R55" s="6">
        <v>0</v>
      </c>
      <c r="S55" s="6">
        <v>2.6539769882893326E-2</v>
      </c>
      <c r="T55" s="6">
        <v>0.34711393943675362</v>
      </c>
      <c r="U55" s="6">
        <v>0.44735811671951997</v>
      </c>
    </row>
    <row r="56" spans="1:21" x14ac:dyDescent="0.25">
      <c r="A56" s="6" t="s">
        <v>8</v>
      </c>
      <c r="B56" s="6">
        <v>0.32531333612383401</v>
      </c>
      <c r="C56" s="6">
        <v>0.27979396913126686</v>
      </c>
      <c r="D56" s="6">
        <v>0.10758390297024507</v>
      </c>
      <c r="E56" s="6">
        <v>0.27511164305801017</v>
      </c>
      <c r="F56" s="6">
        <v>0.36293001973502603</v>
      </c>
      <c r="G56" s="6">
        <v>0</v>
      </c>
      <c r="H56" s="6">
        <v>0.17841134444193421</v>
      </c>
      <c r="I56" s="6">
        <v>0.34173623111764251</v>
      </c>
      <c r="J56" s="6">
        <v>0.26284065993336297</v>
      </c>
      <c r="K56" s="6">
        <v>0.5</v>
      </c>
      <c r="L56" s="6">
        <v>0.13324327130602728</v>
      </c>
      <c r="M56" s="6">
        <v>0.59894348341646109</v>
      </c>
      <c r="N56" s="6">
        <v>0.23028100462903853</v>
      </c>
      <c r="O56" s="6">
        <v>0.28904687764155851</v>
      </c>
      <c r="P56" s="6">
        <v>0.30308643181020373</v>
      </c>
      <c r="Q56" s="6">
        <v>0.43025328984298394</v>
      </c>
      <c r="R56" s="6">
        <v>0.3125</v>
      </c>
      <c r="S56" s="6">
        <v>0.13028955270257828</v>
      </c>
      <c r="T56" s="6">
        <v>0.27937130814662331</v>
      </c>
      <c r="U56" s="6">
        <v>0.22852937916028665</v>
      </c>
    </row>
    <row r="57" spans="1:21" x14ac:dyDescent="0.25">
      <c r="A57" s="6" t="s">
        <v>9</v>
      </c>
      <c r="B57" s="6">
        <v>0.86674785598344073</v>
      </c>
      <c r="C57" s="6">
        <v>0.24579838354283051</v>
      </c>
      <c r="D57" s="6">
        <v>0.31946333360326307</v>
      </c>
      <c r="E57" s="6">
        <v>0.5</v>
      </c>
      <c r="F57" s="6">
        <v>0.44526517301876312</v>
      </c>
      <c r="G57" s="6">
        <v>0.36458333333333331</v>
      </c>
      <c r="H57" s="6">
        <v>0</v>
      </c>
      <c r="I57" s="6">
        <v>0.50778196380907392</v>
      </c>
      <c r="J57" s="6">
        <v>0.3681374751475251</v>
      </c>
      <c r="K57" s="6">
        <v>0.24800497594491705</v>
      </c>
      <c r="L57" s="6">
        <v>0.18258109398544903</v>
      </c>
      <c r="M57" s="6">
        <v>3.8392888287732671E-2</v>
      </c>
      <c r="N57" s="6">
        <v>0.24883991414458839</v>
      </c>
      <c r="O57" s="6">
        <v>0.2148285383317533</v>
      </c>
      <c r="P57" s="6">
        <v>0.19021844209932698</v>
      </c>
      <c r="Q57" s="6">
        <v>0.34559540627940699</v>
      </c>
      <c r="R57" s="6">
        <v>0.58830794627800131</v>
      </c>
      <c r="S57" s="6">
        <v>0.10747970346267309</v>
      </c>
      <c r="T57" s="6">
        <v>0.64880383930412677</v>
      </c>
      <c r="U57" s="6">
        <v>0.12619637740517567</v>
      </c>
    </row>
    <row r="58" spans="1:21" x14ac:dyDescent="0.25">
      <c r="A58" s="6" t="s">
        <v>10</v>
      </c>
      <c r="B58" s="6">
        <v>0.57515887054757142</v>
      </c>
      <c r="C58" s="6">
        <v>0.23012531552157867</v>
      </c>
      <c r="D58" s="6">
        <v>0.86699279946921448</v>
      </c>
      <c r="E58" s="6">
        <v>0.43796472130414621</v>
      </c>
      <c r="F58" s="6">
        <v>0.40438210858926193</v>
      </c>
      <c r="G58" s="6">
        <v>0.29634024249564511</v>
      </c>
      <c r="H58" s="6">
        <v>0.32190085966383564</v>
      </c>
      <c r="I58" s="6">
        <v>0</v>
      </c>
      <c r="J58" s="6">
        <v>0.12865512591068426</v>
      </c>
      <c r="K58" s="6">
        <v>0.37695236028154316</v>
      </c>
      <c r="L58" s="6">
        <v>0</v>
      </c>
      <c r="M58" s="6">
        <v>0.2554093436531974</v>
      </c>
      <c r="N58" s="6">
        <v>0.32468866264891838</v>
      </c>
      <c r="O58" s="6">
        <v>0.22686211976237242</v>
      </c>
      <c r="P58" s="6">
        <v>0.23260218850359277</v>
      </c>
      <c r="Q58" s="6">
        <v>0.24461612128546259</v>
      </c>
      <c r="R58" s="6">
        <v>0.44053282764136525</v>
      </c>
      <c r="S58" s="6">
        <v>0.13147012549941473</v>
      </c>
      <c r="T58" s="6">
        <v>0.5</v>
      </c>
      <c r="U58" s="6">
        <v>0.12868089828494639</v>
      </c>
    </row>
    <row r="59" spans="1:21" x14ac:dyDescent="0.25">
      <c r="A59" s="6" t="s">
        <v>11</v>
      </c>
      <c r="B59" s="6">
        <v>0.36487701838598879</v>
      </c>
      <c r="C59" s="6">
        <v>0.18400628272327682</v>
      </c>
      <c r="D59" s="6">
        <v>9.7291007308500363E-2</v>
      </c>
      <c r="E59" s="6">
        <v>0.61446748402155671</v>
      </c>
      <c r="F59" s="6">
        <v>0.45478601280775788</v>
      </c>
      <c r="G59" s="6">
        <v>0.59211133608689881</v>
      </c>
      <c r="H59" s="6">
        <v>0.40036148628029117</v>
      </c>
      <c r="I59" s="6">
        <v>2.1708004013235999E-2</v>
      </c>
      <c r="J59" s="6">
        <v>0</v>
      </c>
      <c r="K59" s="6">
        <v>0.17367277444661233</v>
      </c>
      <c r="L59" s="6">
        <v>0.38164608099938729</v>
      </c>
      <c r="M59" s="6">
        <v>0.24861120746812762</v>
      </c>
      <c r="N59" s="6">
        <v>0.37362087007528927</v>
      </c>
      <c r="O59" s="6">
        <v>0.79233212782737572</v>
      </c>
      <c r="P59" s="6">
        <v>0</v>
      </c>
      <c r="Q59" s="6">
        <v>0.15995748737324186</v>
      </c>
      <c r="R59" s="6">
        <v>0.40512254072472098</v>
      </c>
      <c r="S59" s="6">
        <v>0.33200853904767497</v>
      </c>
      <c r="T59" s="6">
        <v>0.13622504420554921</v>
      </c>
      <c r="U59" s="6">
        <v>0.13311872749875248</v>
      </c>
    </row>
    <row r="60" spans="1:21" x14ac:dyDescent="0.25">
      <c r="A60" s="6" t="s">
        <v>12</v>
      </c>
      <c r="B60" s="6">
        <v>0.22959165685154867</v>
      </c>
      <c r="C60" s="6">
        <v>0.3657013330679133</v>
      </c>
      <c r="D60" s="6">
        <v>0.21489766200872612</v>
      </c>
      <c r="E60" s="6">
        <v>0.12759544064332354</v>
      </c>
      <c r="F60" s="6">
        <v>0.40286621867459083</v>
      </c>
      <c r="G60" s="6">
        <v>0.40634171455930307</v>
      </c>
      <c r="H60" s="6">
        <v>0.24543357571064794</v>
      </c>
      <c r="I60" s="6">
        <v>0.72682972846482885</v>
      </c>
      <c r="J60" s="6">
        <v>0.39165950204050515</v>
      </c>
      <c r="K60" s="6">
        <v>0</v>
      </c>
      <c r="L60" s="6">
        <v>6.5393491040311599E-2</v>
      </c>
      <c r="M60" s="6">
        <v>0.27103628431430232</v>
      </c>
      <c r="N60" s="6">
        <v>9.4305226295914285E-2</v>
      </c>
      <c r="O60" s="6">
        <v>0.11904299928009628</v>
      </c>
      <c r="P60" s="6">
        <v>0.30696669345714489</v>
      </c>
      <c r="Q60" s="6">
        <v>0.5</v>
      </c>
      <c r="R60" s="6">
        <v>0.14529635844493999</v>
      </c>
      <c r="S60" s="6">
        <v>0.13595021067674593</v>
      </c>
      <c r="T60" s="6">
        <v>0.44643763786986018</v>
      </c>
      <c r="U60" s="6">
        <v>0.14521551328520937</v>
      </c>
    </row>
    <row r="61" spans="1:21" x14ac:dyDescent="0.25">
      <c r="A61" s="6" t="s">
        <v>13</v>
      </c>
      <c r="B61" s="6">
        <v>0.1358419642084096</v>
      </c>
      <c r="C61" s="6">
        <v>6.3436221712121238E-2</v>
      </c>
      <c r="D61" s="6">
        <v>0.14787571037434072</v>
      </c>
      <c r="E61" s="6">
        <v>0.27643983985121212</v>
      </c>
      <c r="F61" s="6">
        <v>9.440915679621241E-2</v>
      </c>
      <c r="G61" s="6">
        <v>1.2007103613175208E-2</v>
      </c>
      <c r="H61" s="6">
        <v>0.24914059061231308</v>
      </c>
      <c r="I61" s="6">
        <v>0.29629741966855822</v>
      </c>
      <c r="J61" s="6">
        <v>0.41451126358912815</v>
      </c>
      <c r="K61" s="6">
        <v>0.10669262329165168</v>
      </c>
      <c r="L61" s="6">
        <v>0</v>
      </c>
      <c r="M61" s="6">
        <v>8.448470065864859E-2</v>
      </c>
      <c r="N61" s="6">
        <v>0.52815969691361175</v>
      </c>
      <c r="O61" s="6">
        <v>0.5</v>
      </c>
      <c r="P61" s="6">
        <v>0.13674403355705889</v>
      </c>
      <c r="Q61" s="6">
        <v>0.15534733628575054</v>
      </c>
      <c r="R61" s="6">
        <v>0.3196831727475874</v>
      </c>
      <c r="S61" s="6">
        <v>0.48265228901369917</v>
      </c>
      <c r="T61" s="6">
        <v>0.36458333333333331</v>
      </c>
      <c r="U61" s="6">
        <v>9.7015481892544997E-2</v>
      </c>
    </row>
    <row r="62" spans="1:21" x14ac:dyDescent="0.25">
      <c r="A62" s="6" t="s">
        <v>14</v>
      </c>
      <c r="B62" s="6">
        <v>0.11519146374427064</v>
      </c>
      <c r="C62" s="6">
        <v>0.41981297235981668</v>
      </c>
      <c r="D62" s="6">
        <v>0.18779094390036905</v>
      </c>
      <c r="E62" s="6">
        <v>9.761592245603222E-2</v>
      </c>
      <c r="F62" s="6">
        <v>0.17743310780392599</v>
      </c>
      <c r="G62" s="6">
        <v>0.54676121157218605</v>
      </c>
      <c r="H62" s="6">
        <v>6.7992294493055369E-2</v>
      </c>
      <c r="I62" s="6">
        <v>0.68892347920506003</v>
      </c>
      <c r="J62" s="6">
        <v>9.6775628830289104E-2</v>
      </c>
      <c r="K62" s="6">
        <v>0.53346648554289766</v>
      </c>
      <c r="L62" s="6">
        <v>0.29583755853351035</v>
      </c>
      <c r="M62" s="6">
        <v>0</v>
      </c>
      <c r="N62" s="6">
        <v>0.39231201562044671</v>
      </c>
      <c r="O62" s="6">
        <v>0.28924027725666868</v>
      </c>
      <c r="P62" s="6">
        <v>0.5</v>
      </c>
      <c r="Q62" s="6">
        <v>0.41179158457027076</v>
      </c>
      <c r="R62" s="6">
        <v>0</v>
      </c>
      <c r="S62" s="6">
        <v>0.5905274972481569</v>
      </c>
      <c r="T62" s="6">
        <v>0.26679788406072175</v>
      </c>
      <c r="U62" s="6">
        <v>0.15324762182955584</v>
      </c>
    </row>
    <row r="63" spans="1:21" x14ac:dyDescent="0.25">
      <c r="A63" s="6" t="s">
        <v>15</v>
      </c>
      <c r="B63" s="6">
        <v>0.16807255754025505</v>
      </c>
      <c r="C63" s="6">
        <v>0.3795301334183952</v>
      </c>
      <c r="D63" s="6">
        <v>0</v>
      </c>
      <c r="E63" s="6">
        <v>0.35585567026778819</v>
      </c>
      <c r="F63" s="6">
        <v>0.32775918734915566</v>
      </c>
      <c r="G63" s="6">
        <v>4.9000960661817722E-2</v>
      </c>
      <c r="H63" s="6">
        <v>0.23451323434925744</v>
      </c>
      <c r="I63" s="6">
        <v>0.23583634099504971</v>
      </c>
      <c r="J63" s="6">
        <v>0.70037233763843676</v>
      </c>
      <c r="K63" s="6">
        <v>4.8454122172159407E-2</v>
      </c>
      <c r="L63" s="6">
        <v>0.19663997671370959</v>
      </c>
      <c r="M63" s="6">
        <v>9.7758250291309662E-2</v>
      </c>
      <c r="N63" s="6">
        <v>0</v>
      </c>
      <c r="O63" s="6">
        <v>0.5</v>
      </c>
      <c r="P63" s="6">
        <v>9.3775885036462531E-2</v>
      </c>
      <c r="Q63" s="6">
        <v>0.17973371044751807</v>
      </c>
      <c r="R63" s="6">
        <v>0.33421044627939095</v>
      </c>
      <c r="S63" s="6">
        <v>0.27956026469217848</v>
      </c>
      <c r="T63" s="6">
        <v>0.12203824250558185</v>
      </c>
      <c r="U63" s="6">
        <v>0.2029228409158236</v>
      </c>
    </row>
    <row r="64" spans="1:21" x14ac:dyDescent="0.25">
      <c r="A64" s="6" t="s">
        <v>16</v>
      </c>
      <c r="B64" s="6">
        <v>0.15155244044558325</v>
      </c>
      <c r="C64" s="6">
        <v>0.28596273511620229</v>
      </c>
      <c r="D64" s="6">
        <v>0.16095707238868526</v>
      </c>
      <c r="E64" s="6">
        <v>0.58043311386006358</v>
      </c>
      <c r="F64" s="6">
        <v>0.16253444542178941</v>
      </c>
      <c r="G64" s="6">
        <v>0.3543970859435962</v>
      </c>
      <c r="H64" s="6">
        <v>0.19896420211882829</v>
      </c>
      <c r="I64" s="6">
        <v>0.13537101695986925</v>
      </c>
      <c r="J64" s="6">
        <v>0.44381629371854936</v>
      </c>
      <c r="K64" s="6">
        <v>7.8547276636779531E-2</v>
      </c>
      <c r="L64" s="6">
        <v>0.4341611063648585</v>
      </c>
      <c r="M64" s="6">
        <v>0.1938754148642855</v>
      </c>
      <c r="N64" s="6">
        <v>0.70833333333333337</v>
      </c>
      <c r="O64" s="6">
        <v>0</v>
      </c>
      <c r="P64" s="6">
        <v>0.20007986887234941</v>
      </c>
      <c r="Q64" s="6">
        <v>0.11311994104180959</v>
      </c>
      <c r="R64" s="6">
        <v>0.37900474614958268</v>
      </c>
      <c r="S64" s="6">
        <v>0.38586943834844234</v>
      </c>
      <c r="T64" s="6">
        <v>0.43588907533481996</v>
      </c>
      <c r="U64" s="6">
        <v>6.1919335762220383E-2</v>
      </c>
    </row>
    <row r="65" spans="1:21" x14ac:dyDescent="0.25">
      <c r="A65" s="6" t="s">
        <v>17</v>
      </c>
      <c r="B65" s="6">
        <v>0.42563514708911532</v>
      </c>
      <c r="C65" s="6">
        <v>0.37947218594868831</v>
      </c>
      <c r="D65" s="6">
        <v>0.49152664758507703</v>
      </c>
      <c r="E65" s="6">
        <v>0.22827227544770909</v>
      </c>
      <c r="F65" s="6">
        <v>0.24091611846459149</v>
      </c>
      <c r="G65" s="6">
        <v>0.26959286726712722</v>
      </c>
      <c r="H65" s="6">
        <v>0.29290023672821175</v>
      </c>
      <c r="I65" s="6">
        <v>0.25805167467941675</v>
      </c>
      <c r="J65" s="6">
        <v>0.12209129857889402</v>
      </c>
      <c r="K65" s="6">
        <v>0.44018902320628117</v>
      </c>
      <c r="L65" s="6">
        <v>0.15346587187878458</v>
      </c>
      <c r="M65" s="6">
        <v>0.5</v>
      </c>
      <c r="N65" s="6">
        <v>0.20624790349935779</v>
      </c>
      <c r="O65" s="6">
        <v>0.11828622264859417</v>
      </c>
      <c r="P65" s="6">
        <v>0</v>
      </c>
      <c r="Q65" s="6">
        <v>0.8210012979309822</v>
      </c>
      <c r="R65" s="6">
        <v>0</v>
      </c>
      <c r="S65" s="6">
        <v>0.11201161546977319</v>
      </c>
      <c r="T65" s="6">
        <v>0.30301279546273246</v>
      </c>
      <c r="U65" s="6">
        <v>0.33170342315585394</v>
      </c>
    </row>
    <row r="66" spans="1:21" x14ac:dyDescent="0.25">
      <c r="A66" s="6" t="s">
        <v>18</v>
      </c>
      <c r="B66" s="6">
        <v>0.4380620720730804</v>
      </c>
      <c r="C66" s="6">
        <v>0.26136709864187302</v>
      </c>
      <c r="D66" s="6">
        <v>0.16030621731407105</v>
      </c>
      <c r="E66" s="6">
        <v>0.18916641558918257</v>
      </c>
      <c r="F66" s="6">
        <v>0.45419227169011483</v>
      </c>
      <c r="G66" s="6">
        <v>0.31942345769251246</v>
      </c>
      <c r="H66" s="6">
        <v>0.32205505506911947</v>
      </c>
      <c r="I66" s="6">
        <v>0.16859925187117511</v>
      </c>
      <c r="J66" s="6">
        <v>0.168043424931651</v>
      </c>
      <c r="K66" s="6">
        <v>0.5</v>
      </c>
      <c r="L66" s="6">
        <v>0.35405211375828205</v>
      </c>
      <c r="M66" s="6">
        <v>0.28629373621542098</v>
      </c>
      <c r="N66" s="6">
        <v>5.7887092637180892E-2</v>
      </c>
      <c r="O66" s="6">
        <v>0.13439757849558581</v>
      </c>
      <c r="P66" s="6">
        <v>0.31256877961801971</v>
      </c>
      <c r="Q66" s="6">
        <v>0.20341490182291597</v>
      </c>
      <c r="R66" s="6">
        <v>0</v>
      </c>
      <c r="S66" s="6">
        <v>0.31242504573488872</v>
      </c>
      <c r="T66" s="6">
        <v>0.31288819679305885</v>
      </c>
      <c r="U66" s="6">
        <v>0.18291250331087891</v>
      </c>
    </row>
    <row r="67" spans="1:21" x14ac:dyDescent="0.25">
      <c r="A67" s="6" t="s">
        <v>19</v>
      </c>
      <c r="B67" s="6">
        <v>0.66445194028962262</v>
      </c>
      <c r="C67" s="6">
        <v>0.5428381172896577</v>
      </c>
      <c r="D67" s="6">
        <v>0.67939234066111043</v>
      </c>
      <c r="E67" s="6">
        <v>0.45027416724105274</v>
      </c>
      <c r="F67" s="6">
        <v>0.2077729086529235</v>
      </c>
      <c r="G67" s="6">
        <v>0</v>
      </c>
      <c r="H67" s="6">
        <v>0.67794583779889916</v>
      </c>
      <c r="I67" s="6">
        <v>0.23162328244924027</v>
      </c>
      <c r="J67" s="6">
        <v>0.48754344439419278</v>
      </c>
      <c r="K67" s="6">
        <v>0.15995730517304418</v>
      </c>
      <c r="L67" s="6">
        <v>0.39485424781625839</v>
      </c>
      <c r="M67" s="6">
        <v>0.18112334522635087</v>
      </c>
      <c r="N67" s="6">
        <v>0.46581274333198019</v>
      </c>
      <c r="O67" s="6">
        <v>0.5</v>
      </c>
      <c r="P67" s="6">
        <v>0.45757967101729946</v>
      </c>
      <c r="Q67" s="6">
        <v>0.17636233224397185</v>
      </c>
      <c r="R67" s="6">
        <v>0</v>
      </c>
      <c r="S67" s="6">
        <v>0.28940017603204449</v>
      </c>
      <c r="T67" s="6">
        <v>0.47530642740882589</v>
      </c>
      <c r="U67" s="6">
        <v>0.40476870456162811</v>
      </c>
    </row>
    <row r="68" spans="1:21" x14ac:dyDescent="0.25">
      <c r="A68" s="6" t="s">
        <v>20</v>
      </c>
      <c r="B68" s="6">
        <v>0.16242608926301597</v>
      </c>
      <c r="C68" s="6">
        <v>0.11313643252017329</v>
      </c>
      <c r="D68" s="6">
        <v>0.24770550018598084</v>
      </c>
      <c r="E68" s="6">
        <v>0.51593268493854727</v>
      </c>
      <c r="F68" s="6">
        <v>0.18992335574722818</v>
      </c>
      <c r="G68" s="6">
        <v>9.9737995180630507E-2</v>
      </c>
      <c r="H68" s="6">
        <v>0.24148799862581508</v>
      </c>
      <c r="I68" s="6">
        <v>0.2023937287911354</v>
      </c>
      <c r="J68" s="6">
        <v>0.40909697758764235</v>
      </c>
      <c r="K68" s="6">
        <v>0.25099473818919704</v>
      </c>
      <c r="L68" s="6">
        <v>0.5</v>
      </c>
      <c r="M68" s="6">
        <v>0.35543391934587953</v>
      </c>
      <c r="N68" s="6">
        <v>0.39283232296569986</v>
      </c>
      <c r="O68" s="6">
        <v>0.47661456968343868</v>
      </c>
      <c r="P68" s="6">
        <v>0.17819573225470015</v>
      </c>
      <c r="Q68" s="6">
        <v>0.22057167724140256</v>
      </c>
      <c r="R68" s="6">
        <v>0.25355640080951869</v>
      </c>
      <c r="S68" s="6">
        <v>0.20238378080356781</v>
      </c>
      <c r="T68" s="6">
        <v>0.19546059544330149</v>
      </c>
      <c r="U68" s="6">
        <v>0.25</v>
      </c>
    </row>
    <row r="69" spans="1:21" x14ac:dyDescent="0.25">
      <c r="A69" s="6" t="s">
        <v>21</v>
      </c>
      <c r="B69" s="6">
        <v>0.28895784382212625</v>
      </c>
      <c r="C69" s="6">
        <v>0.45757657753604414</v>
      </c>
      <c r="D69" s="6">
        <v>0.31707496474910518</v>
      </c>
      <c r="E69" s="6">
        <v>0.67023928263605304</v>
      </c>
      <c r="F69" s="6">
        <v>0.37944695660564509</v>
      </c>
      <c r="G69" s="6">
        <v>0.18902911159250951</v>
      </c>
      <c r="H69" s="6">
        <v>0.42309748934691122</v>
      </c>
      <c r="I69" s="6">
        <v>0.44458105359437761</v>
      </c>
      <c r="J69" s="6">
        <v>0.20134644613190814</v>
      </c>
      <c r="K69" s="6">
        <v>0.5</v>
      </c>
      <c r="L69" s="6">
        <v>0</v>
      </c>
      <c r="M69" s="6">
        <v>0.23844111558455175</v>
      </c>
      <c r="N69" s="6">
        <v>0.19207845092034737</v>
      </c>
      <c r="O69" s="6">
        <v>0.29072556101557345</v>
      </c>
      <c r="P69" s="6">
        <v>0.24436870924155782</v>
      </c>
      <c r="Q69" s="6">
        <v>0.36613860065249676</v>
      </c>
      <c r="R69" s="6">
        <v>0.10312185723147699</v>
      </c>
      <c r="S69" s="6">
        <v>0.11201805438200119</v>
      </c>
      <c r="T69" s="6">
        <v>0</v>
      </c>
      <c r="U69" s="6">
        <v>0.16713045873360852</v>
      </c>
    </row>
    <row r="70" spans="1:21" x14ac:dyDescent="0.25">
      <c r="A70" s="6" t="s">
        <v>22</v>
      </c>
      <c r="B70" s="6">
        <v>0.25677952701442158</v>
      </c>
      <c r="C70" s="6">
        <v>0.36907290183526414</v>
      </c>
      <c r="D70" s="6">
        <v>0.18402524307481036</v>
      </c>
      <c r="E70" s="6">
        <v>0.32379129516645705</v>
      </c>
      <c r="F70" s="6">
        <v>0.1792245500999361</v>
      </c>
      <c r="G70" s="6">
        <v>0.16039552744234251</v>
      </c>
      <c r="H70" s="6">
        <v>0.19684014713813808</v>
      </c>
      <c r="I70" s="6">
        <v>0.15339383815864566</v>
      </c>
      <c r="J70" s="6">
        <v>0.21088360711899715</v>
      </c>
      <c r="K70" s="6">
        <v>0.57699331870306692</v>
      </c>
      <c r="L70" s="6">
        <v>0.13391933788373214</v>
      </c>
      <c r="M70" s="6">
        <v>0.1832088764053541</v>
      </c>
      <c r="N70" s="6">
        <v>0.25481224080752024</v>
      </c>
      <c r="O70" s="6">
        <v>0.3922277336380382</v>
      </c>
      <c r="P70" s="6">
        <v>0.25861297997068067</v>
      </c>
      <c r="Q70" s="6">
        <v>0.76041666666666674</v>
      </c>
      <c r="R70" s="6">
        <v>0.28571531665339051</v>
      </c>
      <c r="S70" s="6">
        <v>0</v>
      </c>
      <c r="T70" s="6">
        <v>0.18847791889711013</v>
      </c>
      <c r="U70" s="6">
        <v>0</v>
      </c>
    </row>
    <row r="73" spans="1:21" x14ac:dyDescent="0.25">
      <c r="A73" s="143" t="s">
        <v>241</v>
      </c>
      <c r="B73" s="143"/>
      <c r="C73" s="143"/>
      <c r="D73" s="143"/>
      <c r="E73" s="143"/>
      <c r="F73" s="143"/>
      <c r="G73" s="143"/>
      <c r="H73" s="143"/>
      <c r="I73" s="143"/>
      <c r="J73" s="143"/>
      <c r="K73" s="143"/>
      <c r="L73" s="143"/>
      <c r="M73" s="143"/>
      <c r="N73" s="143"/>
      <c r="O73" s="143"/>
      <c r="P73" s="143"/>
      <c r="Q73" s="143"/>
      <c r="R73" s="143"/>
      <c r="S73" s="143"/>
      <c r="T73" s="143"/>
      <c r="U73" s="143"/>
    </row>
    <row r="74" spans="1:21" x14ac:dyDescent="0.25">
      <c r="B74" s="6" t="s">
        <v>225</v>
      </c>
      <c r="C74" s="6" t="s">
        <v>4</v>
      </c>
      <c r="D74" s="6" t="s">
        <v>5</v>
      </c>
      <c r="E74" s="6" t="s">
        <v>6</v>
      </c>
      <c r="F74" s="6" t="s">
        <v>7</v>
      </c>
      <c r="G74" s="6" t="s">
        <v>8</v>
      </c>
      <c r="H74" s="6" t="s">
        <v>9</v>
      </c>
      <c r="I74" s="6" t="s">
        <v>10</v>
      </c>
      <c r="J74" s="6" t="s">
        <v>11</v>
      </c>
      <c r="K74" s="6" t="s">
        <v>12</v>
      </c>
      <c r="L74" s="6" t="s">
        <v>13</v>
      </c>
      <c r="M74" s="6" t="s">
        <v>14</v>
      </c>
      <c r="N74" s="6" t="s">
        <v>15</v>
      </c>
      <c r="O74" s="6" t="s">
        <v>16</v>
      </c>
      <c r="P74" s="6" t="s">
        <v>17</v>
      </c>
      <c r="Q74" s="6" t="s">
        <v>18</v>
      </c>
      <c r="R74" s="6" t="s">
        <v>19</v>
      </c>
      <c r="S74" s="6" t="s">
        <v>20</v>
      </c>
      <c r="T74" s="6" t="s">
        <v>21</v>
      </c>
      <c r="U74" s="6" t="s">
        <v>22</v>
      </c>
    </row>
    <row r="75" spans="1:21" x14ac:dyDescent="0.25">
      <c r="A75" s="6" t="s">
        <v>225</v>
      </c>
      <c r="B75" s="6">
        <v>0</v>
      </c>
      <c r="C75" s="6">
        <v>0.72371876062257723</v>
      </c>
      <c r="D75" s="6">
        <v>0.30264809647051877</v>
      </c>
      <c r="E75" s="6">
        <v>0.3061072738549756</v>
      </c>
      <c r="F75" s="6">
        <v>0.40393202559013824</v>
      </c>
      <c r="G75" s="6">
        <v>0.34046949520291964</v>
      </c>
      <c r="H75" s="6">
        <v>0.8125</v>
      </c>
      <c r="I75" s="6">
        <v>0.25054002585183605</v>
      </c>
      <c r="J75" s="6">
        <v>0.39674970851863095</v>
      </c>
      <c r="K75" s="6">
        <v>0.27354853731618606</v>
      </c>
      <c r="L75" s="6">
        <v>0</v>
      </c>
      <c r="M75" s="6">
        <v>0.26010590227639141</v>
      </c>
      <c r="N75" s="6">
        <v>0.24849429826729783</v>
      </c>
      <c r="O75" s="6">
        <v>0.67744954827163451</v>
      </c>
      <c r="P75" s="6">
        <v>0.47383759180521495</v>
      </c>
      <c r="Q75" s="6">
        <v>0.15328955341184333</v>
      </c>
      <c r="R75" s="6">
        <v>0.16797437706571744</v>
      </c>
      <c r="S75" s="6">
        <v>0.11023675564853699</v>
      </c>
      <c r="T75" s="6">
        <v>0.29559484374300865</v>
      </c>
      <c r="U75" s="6">
        <v>0.26485463036671675</v>
      </c>
    </row>
    <row r="76" spans="1:21" x14ac:dyDescent="0.25">
      <c r="A76" s="6" t="s">
        <v>4</v>
      </c>
      <c r="B76" s="6">
        <v>0.65233988537849508</v>
      </c>
      <c r="C76" s="6">
        <v>0</v>
      </c>
      <c r="D76" s="6">
        <v>0.21127742465279256</v>
      </c>
      <c r="E76" s="6">
        <v>0.11900464730697639</v>
      </c>
      <c r="F76" s="6">
        <v>0.18970449798828448</v>
      </c>
      <c r="G76" s="6">
        <v>0.2455490758229949</v>
      </c>
      <c r="H76" s="6">
        <v>0.28444024440023996</v>
      </c>
      <c r="I76" s="6">
        <v>0.4975829041889398</v>
      </c>
      <c r="J76" s="6">
        <v>0.51477374041242741</v>
      </c>
      <c r="K76" s="6">
        <v>0.44530716102560691</v>
      </c>
      <c r="L76" s="6">
        <v>0.5</v>
      </c>
      <c r="M76" s="6">
        <v>0.5</v>
      </c>
      <c r="N76" s="6">
        <v>0.14847759724985352</v>
      </c>
      <c r="O76" s="6">
        <v>0.22178673988957651</v>
      </c>
      <c r="P76" s="6">
        <v>0.35646666773407587</v>
      </c>
      <c r="Q76" s="6">
        <v>0.75482431143414219</v>
      </c>
      <c r="R76" s="6">
        <v>0.52724617649507632</v>
      </c>
      <c r="S76" s="6">
        <v>3.624992287670508E-2</v>
      </c>
      <c r="T76" s="6">
        <v>0.49864131281872454</v>
      </c>
      <c r="U76" s="6">
        <v>0.58639930708483612</v>
      </c>
    </row>
    <row r="77" spans="1:21" x14ac:dyDescent="0.25">
      <c r="A77" s="6" t="s">
        <v>5</v>
      </c>
      <c r="B77" s="6">
        <v>0.31366280398715002</v>
      </c>
      <c r="C77" s="6">
        <v>0.2194764254631166</v>
      </c>
      <c r="D77" s="6">
        <v>0</v>
      </c>
      <c r="E77" s="6">
        <v>0.5</v>
      </c>
      <c r="F77" s="6">
        <v>0.71967220131525556</v>
      </c>
      <c r="G77" s="6">
        <v>0.26041666666666669</v>
      </c>
      <c r="H77" s="6">
        <v>0.70695993759222964</v>
      </c>
      <c r="I77" s="6">
        <v>0.43908877272376623</v>
      </c>
      <c r="J77" s="6">
        <v>0.34580555363861731</v>
      </c>
      <c r="K77" s="6">
        <v>0.25931357092310414</v>
      </c>
      <c r="L77" s="6">
        <v>9.1132127780307506E-2</v>
      </c>
      <c r="M77" s="6">
        <v>0.35351101561695342</v>
      </c>
      <c r="N77" s="6">
        <v>0.10098700463898844</v>
      </c>
      <c r="O77" s="6">
        <v>0.2794931097124046</v>
      </c>
      <c r="P77" s="6">
        <v>0.28296356660984934</v>
      </c>
      <c r="Q77" s="6">
        <v>0.35352311299019507</v>
      </c>
      <c r="R77" s="6">
        <v>7.346632639386351E-2</v>
      </c>
      <c r="S77" s="6">
        <v>0.19573431607669792</v>
      </c>
      <c r="T77" s="6">
        <v>0.72028112596994975</v>
      </c>
      <c r="U77" s="6">
        <v>0.12563588073795526</v>
      </c>
    </row>
    <row r="78" spans="1:21" x14ac:dyDescent="0.25">
      <c r="A78" s="6" t="s">
        <v>6</v>
      </c>
      <c r="B78" s="6">
        <v>0.30523289848656276</v>
      </c>
      <c r="C78" s="6">
        <v>0.54051717251638953</v>
      </c>
      <c r="D78" s="6">
        <v>0.42210914720476095</v>
      </c>
      <c r="E78" s="6">
        <v>0</v>
      </c>
      <c r="F78" s="6">
        <v>0.39513190411536575</v>
      </c>
      <c r="G78" s="6">
        <v>0.3125</v>
      </c>
      <c r="H78" s="6">
        <v>0.875</v>
      </c>
      <c r="I78" s="6">
        <v>0.388539475846509</v>
      </c>
      <c r="J78" s="6">
        <v>0.32384200082490378</v>
      </c>
      <c r="K78" s="6">
        <v>0.49758815694216313</v>
      </c>
      <c r="L78" s="6">
        <v>0.26683335640225925</v>
      </c>
      <c r="M78" s="6">
        <v>0.27192962886096078</v>
      </c>
      <c r="N78" s="6">
        <v>0.4395393864050306</v>
      </c>
      <c r="O78" s="6">
        <v>0.33650661222658385</v>
      </c>
      <c r="P78" s="6">
        <v>0.57213939935799063</v>
      </c>
      <c r="Q78" s="6">
        <v>0.61846671604397441</v>
      </c>
      <c r="R78" s="6">
        <v>0.35901285663422128</v>
      </c>
      <c r="S78" s="6">
        <v>0.34990059897054843</v>
      </c>
      <c r="T78" s="6">
        <v>0.3596110605801367</v>
      </c>
      <c r="U78" s="6">
        <v>0.21896120905502961</v>
      </c>
    </row>
    <row r="79" spans="1:21" x14ac:dyDescent="0.25">
      <c r="A79" s="6" t="s">
        <v>7</v>
      </c>
      <c r="B79" s="6">
        <v>0.34220965734174463</v>
      </c>
      <c r="C79" s="6">
        <v>0.51340850256079462</v>
      </c>
      <c r="D79" s="6">
        <v>0.55077908411341769</v>
      </c>
      <c r="E79" s="6">
        <v>0.16445733078376973</v>
      </c>
      <c r="F79" s="6">
        <v>0</v>
      </c>
      <c r="G79" s="6">
        <v>0.3505406609725974</v>
      </c>
      <c r="H79" s="6">
        <v>0.4470391534764992</v>
      </c>
      <c r="I79" s="6">
        <v>0.32462250323083525</v>
      </c>
      <c r="J79" s="6">
        <v>0.16095810781307238</v>
      </c>
      <c r="K79" s="6">
        <v>0.43458336329313235</v>
      </c>
      <c r="L79" s="6">
        <v>0.26580853134661342</v>
      </c>
      <c r="M79" s="6">
        <v>0.28256725668089466</v>
      </c>
      <c r="N79" s="6">
        <v>0.24945820150203699</v>
      </c>
      <c r="O79" s="6">
        <v>0.21001494255707312</v>
      </c>
      <c r="P79" s="6">
        <v>0.26073905660455593</v>
      </c>
      <c r="Q79" s="6">
        <v>0.5</v>
      </c>
      <c r="R79" s="6">
        <v>0</v>
      </c>
      <c r="S79" s="6">
        <v>0.10315455713983054</v>
      </c>
      <c r="T79" s="6">
        <v>0.34711393943675339</v>
      </c>
      <c r="U79" s="6">
        <v>0.44735811671951992</v>
      </c>
    </row>
    <row r="80" spans="1:21" x14ac:dyDescent="0.25">
      <c r="A80" s="6" t="s">
        <v>8</v>
      </c>
      <c r="B80" s="6">
        <v>0.34612037775482635</v>
      </c>
      <c r="C80" s="6">
        <v>0.28333741844652782</v>
      </c>
      <c r="D80" s="6">
        <v>0.11799435704235481</v>
      </c>
      <c r="E80" s="6">
        <v>0.27653361579360763</v>
      </c>
      <c r="F80" s="6">
        <v>0.39804927268577955</v>
      </c>
      <c r="G80" s="6">
        <v>0</v>
      </c>
      <c r="H80" s="6">
        <v>0.19567548020925082</v>
      </c>
      <c r="I80" s="6">
        <v>0.33570655129097277</v>
      </c>
      <c r="J80" s="6">
        <v>0.2882746750878053</v>
      </c>
      <c r="K80" s="6">
        <v>0.5</v>
      </c>
      <c r="L80" s="6">
        <v>0.11353197539258962</v>
      </c>
      <c r="M80" s="6">
        <v>0.72385803773750168</v>
      </c>
      <c r="N80" s="6">
        <v>0.23766973856554141</v>
      </c>
      <c r="O80" s="6">
        <v>0.3196617284751509</v>
      </c>
      <c r="P80" s="6">
        <v>0.35417901278419223</v>
      </c>
      <c r="Q80" s="6">
        <v>0.46106270721751058</v>
      </c>
      <c r="R80" s="6">
        <v>0.3125</v>
      </c>
      <c r="S80" s="6">
        <v>0.18477342909021377</v>
      </c>
      <c r="T80" s="6">
        <v>0.30640492648755663</v>
      </c>
      <c r="U80" s="6">
        <v>0.21803853000644657</v>
      </c>
    </row>
    <row r="81" spans="1:21" x14ac:dyDescent="0.25">
      <c r="A81" s="6" t="s">
        <v>9</v>
      </c>
      <c r="B81" s="6">
        <v>0.84896447805143915</v>
      </c>
      <c r="C81" s="6">
        <v>0.18041678543404011</v>
      </c>
      <c r="D81" s="6">
        <v>0.27302863373485781</v>
      </c>
      <c r="E81" s="6">
        <v>0.5</v>
      </c>
      <c r="F81" s="6">
        <v>0.43118717261059392</v>
      </c>
      <c r="G81" s="6">
        <v>0.36458333333333331</v>
      </c>
      <c r="H81" s="6">
        <v>0</v>
      </c>
      <c r="I81" s="6">
        <v>0.44280338168683242</v>
      </c>
      <c r="J81" s="6">
        <v>0.33422194492520874</v>
      </c>
      <c r="K81" s="6">
        <v>0.18319092158204742</v>
      </c>
      <c r="L81" s="6">
        <v>0.10093977464839443</v>
      </c>
      <c r="M81" s="6">
        <v>0.14146778313066297</v>
      </c>
      <c r="N81" s="6">
        <v>0.22993188967432604</v>
      </c>
      <c r="O81" s="6">
        <v>0.22633690084342767</v>
      </c>
      <c r="P81" s="6">
        <v>0.25331076578927925</v>
      </c>
      <c r="Q81" s="6">
        <v>0.30588197237804654</v>
      </c>
      <c r="R81" s="6">
        <v>0.49890879135948213</v>
      </c>
      <c r="S81" s="6">
        <v>8.5503241920632078E-2</v>
      </c>
      <c r="T81" s="6">
        <v>0.62277581162679341</v>
      </c>
      <c r="U81" s="6">
        <v>3.0052699938739876E-2</v>
      </c>
    </row>
    <row r="82" spans="1:21" x14ac:dyDescent="0.25">
      <c r="A82" s="6" t="s">
        <v>10</v>
      </c>
      <c r="B82" s="6">
        <v>0.57515887054757142</v>
      </c>
      <c r="C82" s="6">
        <v>0.23012531552157853</v>
      </c>
      <c r="D82" s="6">
        <v>0.86699279946921459</v>
      </c>
      <c r="E82" s="6">
        <v>0.43796472130414627</v>
      </c>
      <c r="F82" s="6">
        <v>0.40438210858926193</v>
      </c>
      <c r="G82" s="6">
        <v>0.35095263687275452</v>
      </c>
      <c r="H82" s="6">
        <v>0.32190085966383553</v>
      </c>
      <c r="I82" s="6">
        <v>0</v>
      </c>
      <c r="J82" s="6">
        <v>0.12865512591068398</v>
      </c>
      <c r="K82" s="6">
        <v>0.37695236028154311</v>
      </c>
      <c r="L82" s="6">
        <v>0</v>
      </c>
      <c r="M82" s="6">
        <v>0.4229530957208214</v>
      </c>
      <c r="N82" s="6">
        <v>0.35828290147321512</v>
      </c>
      <c r="O82" s="6">
        <v>0.26501960758823723</v>
      </c>
      <c r="P82" s="6">
        <v>0.31765052094512747</v>
      </c>
      <c r="Q82" s="6">
        <v>0.24461612128546256</v>
      </c>
      <c r="R82" s="6">
        <v>0.44053282764136514</v>
      </c>
      <c r="S82" s="6">
        <v>0.18975359764156247</v>
      </c>
      <c r="T82" s="6">
        <v>0.5</v>
      </c>
      <c r="U82" s="6">
        <v>0.12868089828494614</v>
      </c>
    </row>
    <row r="83" spans="1:21" x14ac:dyDescent="0.25">
      <c r="A83" s="6" t="s">
        <v>11</v>
      </c>
      <c r="B83" s="6">
        <v>0.30935251763843447</v>
      </c>
      <c r="C83" s="6">
        <v>0.14630511212996578</v>
      </c>
      <c r="D83" s="6">
        <v>6.8134917142217727E-2</v>
      </c>
      <c r="E83" s="6">
        <v>0.56584697274445006</v>
      </c>
      <c r="F83" s="6">
        <v>0.41920865455578382</v>
      </c>
      <c r="G83" s="6">
        <v>0.67569065412970308</v>
      </c>
      <c r="H83" s="6">
        <v>0.34134028174419695</v>
      </c>
      <c r="I83" s="6">
        <v>0</v>
      </c>
      <c r="J83" s="6">
        <v>0</v>
      </c>
      <c r="K83" s="6">
        <v>0.13698988649030064</v>
      </c>
      <c r="L83" s="6">
        <v>0.32446912642484615</v>
      </c>
      <c r="M83" s="6">
        <v>0.42001579861095395</v>
      </c>
      <c r="N83" s="6">
        <v>0.3693628898618484</v>
      </c>
      <c r="O83" s="6">
        <v>0.79233212782737572</v>
      </c>
      <c r="P83" s="6">
        <v>0.10501941302674249</v>
      </c>
      <c r="Q83" s="6">
        <v>0.12462612866666314</v>
      </c>
      <c r="R83" s="6">
        <v>0.3456321732533712</v>
      </c>
      <c r="S83" s="6">
        <v>0.35669616777779034</v>
      </c>
      <c r="T83" s="6">
        <v>0.10323232346820727</v>
      </c>
      <c r="U83" s="6">
        <v>0.10043210884047823</v>
      </c>
    </row>
    <row r="84" spans="1:21" x14ac:dyDescent="0.25">
      <c r="A84" s="6" t="s">
        <v>12</v>
      </c>
      <c r="B84" s="6">
        <v>0.22959165685154864</v>
      </c>
      <c r="C84" s="6">
        <v>0.3657013330679133</v>
      </c>
      <c r="D84" s="6">
        <v>0.21489766200872623</v>
      </c>
      <c r="E84" s="6">
        <v>0.12759544064332357</v>
      </c>
      <c r="F84" s="6">
        <v>0.40286621867459094</v>
      </c>
      <c r="G84" s="6">
        <v>0.4422448108740758</v>
      </c>
      <c r="H84" s="6">
        <v>0.24543357571064792</v>
      </c>
      <c r="I84" s="6">
        <v>0.72682972846482896</v>
      </c>
      <c r="J84" s="6">
        <v>0.39165950204050537</v>
      </c>
      <c r="K84" s="6">
        <v>0</v>
      </c>
      <c r="L84" s="6">
        <v>6.539349104031178E-2</v>
      </c>
      <c r="M84" s="6">
        <v>0.38959210570223474</v>
      </c>
      <c r="N84" s="6">
        <v>0.12695965879218502</v>
      </c>
      <c r="O84" s="6">
        <v>0.15264097585709521</v>
      </c>
      <c r="P84" s="6">
        <v>0.37494929071468175</v>
      </c>
      <c r="Q84" s="6">
        <v>0.5</v>
      </c>
      <c r="R84" s="6">
        <v>0.14529635844493999</v>
      </c>
      <c r="S84" s="6">
        <v>0.19794717436047021</v>
      </c>
      <c r="T84" s="6">
        <v>0.44643763786986018</v>
      </c>
      <c r="U84" s="6">
        <v>0.1452155132852096</v>
      </c>
    </row>
    <row r="85" spans="1:21" x14ac:dyDescent="0.25">
      <c r="A85" s="6" t="s">
        <v>13</v>
      </c>
      <c r="B85" s="6">
        <v>0.13683515285548964</v>
      </c>
      <c r="C85" s="6">
        <v>6.4521634988370671E-2</v>
      </c>
      <c r="D85" s="6">
        <v>0.15040590928819655</v>
      </c>
      <c r="E85" s="6">
        <v>0.28116981058655061</v>
      </c>
      <c r="F85" s="6">
        <v>9.602452652379713E-2</v>
      </c>
      <c r="G85" s="6">
        <v>7.33435643246695E-2</v>
      </c>
      <c r="H85" s="6">
        <v>0.25340346279171894</v>
      </c>
      <c r="I85" s="6">
        <v>0.29636526703229543</v>
      </c>
      <c r="J85" s="6">
        <v>0.42160367887666433</v>
      </c>
      <c r="K85" s="6">
        <v>0.10851816691126009</v>
      </c>
      <c r="L85" s="6">
        <v>0</v>
      </c>
      <c r="M85" s="6">
        <v>0.19682428780837927</v>
      </c>
      <c r="N85" s="6">
        <v>0.59492118886404399</v>
      </c>
      <c r="O85" s="6">
        <v>0.46713216327969842</v>
      </c>
      <c r="P85" s="6">
        <v>0.25168077669142846</v>
      </c>
      <c r="Q85" s="6">
        <v>0.15800537701837372</v>
      </c>
      <c r="R85" s="6">
        <v>0.32515305021709434</v>
      </c>
      <c r="S85" s="6">
        <v>0.5</v>
      </c>
      <c r="T85" s="6">
        <v>0.36458333333333331</v>
      </c>
      <c r="U85" s="6">
        <v>9.8675446644635165E-2</v>
      </c>
    </row>
    <row r="86" spans="1:21" x14ac:dyDescent="0.25">
      <c r="A86" s="6" t="s">
        <v>14</v>
      </c>
      <c r="B86" s="6">
        <v>0.14695473858456398</v>
      </c>
      <c r="C86" s="6">
        <v>0.5</v>
      </c>
      <c r="D86" s="6">
        <v>0.25795330180125942</v>
      </c>
      <c r="E86" s="6">
        <v>0.14633219724248187</v>
      </c>
      <c r="F86" s="6">
        <v>0.26054286257968123</v>
      </c>
      <c r="G86" s="6">
        <v>0.74079508946495332</v>
      </c>
      <c r="H86" s="6">
        <v>0.14285190525765501</v>
      </c>
      <c r="I86" s="6">
        <v>0.78961345344446665</v>
      </c>
      <c r="J86" s="6">
        <v>0.17848070268011909</v>
      </c>
      <c r="K86" s="6">
        <v>0.62309525726639414</v>
      </c>
      <c r="L86" s="6">
        <v>0.26041666666666669</v>
      </c>
      <c r="M86" s="6">
        <v>0</v>
      </c>
      <c r="N86" s="6">
        <v>0.51240785477440065</v>
      </c>
      <c r="O86" s="6">
        <v>0.46485600541893191</v>
      </c>
      <c r="P86" s="6">
        <v>0.48492213362855779</v>
      </c>
      <c r="Q86" s="6">
        <v>0.49766153390432505</v>
      </c>
      <c r="R86" s="6">
        <v>8.8588413919874279E-3</v>
      </c>
      <c r="S86" s="6">
        <v>0.70958878757008659</v>
      </c>
      <c r="T86" s="6">
        <v>0.38893889414403859</v>
      </c>
      <c r="U86" s="6">
        <v>6.7519568780704697E-2</v>
      </c>
    </row>
    <row r="87" spans="1:21" x14ac:dyDescent="0.25">
      <c r="A87" s="6" t="s">
        <v>15</v>
      </c>
      <c r="B87" s="6">
        <v>0.11883923860516171</v>
      </c>
      <c r="C87" s="6">
        <v>0.34989518625111582</v>
      </c>
      <c r="D87" s="6">
        <v>0</v>
      </c>
      <c r="E87" s="6">
        <v>0.33313534715278809</v>
      </c>
      <c r="F87" s="6">
        <v>0.32411716236579857</v>
      </c>
      <c r="G87" s="6">
        <v>6.7041131549546287E-2</v>
      </c>
      <c r="H87" s="6">
        <v>0.1956677050413555</v>
      </c>
      <c r="I87" s="6">
        <v>0.19372047925227834</v>
      </c>
      <c r="J87" s="6">
        <v>0.66694209307975361</v>
      </c>
      <c r="K87" s="6">
        <v>2.1915563910923169E-2</v>
      </c>
      <c r="L87" s="6">
        <v>0.18582593847590886</v>
      </c>
      <c r="M87" s="6">
        <v>0.21711715560806646</v>
      </c>
      <c r="N87" s="6">
        <v>0</v>
      </c>
      <c r="O87" s="6">
        <v>0.5</v>
      </c>
      <c r="P87" s="6">
        <v>9.6969480986771883E-2</v>
      </c>
      <c r="Q87" s="6">
        <v>0.17847648607097205</v>
      </c>
      <c r="R87" s="6">
        <v>0.31583084409504125</v>
      </c>
      <c r="S87" s="6">
        <v>0.28526013368693887</v>
      </c>
      <c r="T87" s="6">
        <v>0.10241356504567271</v>
      </c>
      <c r="U87" s="6">
        <v>0.1917632822255696</v>
      </c>
    </row>
    <row r="88" spans="1:21" x14ac:dyDescent="0.25">
      <c r="A88" s="6" t="s">
        <v>16</v>
      </c>
      <c r="B88" s="6">
        <v>0.1500167960592565</v>
      </c>
      <c r="C88" s="6">
        <v>0.28511584969734716</v>
      </c>
      <c r="D88" s="6">
        <v>0.12220954566477345</v>
      </c>
      <c r="E88" s="6">
        <v>0.56836407398627697</v>
      </c>
      <c r="F88" s="6">
        <v>0.11326127228336724</v>
      </c>
      <c r="G88" s="6">
        <v>0.3734600654401794</v>
      </c>
      <c r="H88" s="6">
        <v>0.17810689366888591</v>
      </c>
      <c r="I88" s="6">
        <v>8.4334912669538895E-2</v>
      </c>
      <c r="J88" s="6">
        <v>0.4155840623876309</v>
      </c>
      <c r="K88" s="6">
        <v>3.0125125256166153E-2</v>
      </c>
      <c r="L88" s="6">
        <v>0.29816919137703141</v>
      </c>
      <c r="M88" s="6">
        <v>0.3164052134474849</v>
      </c>
      <c r="N88" s="6">
        <v>0.70833333333333337</v>
      </c>
      <c r="O88" s="6">
        <v>0</v>
      </c>
      <c r="P88" s="6">
        <v>0.31716673588939337</v>
      </c>
      <c r="Q88" s="6">
        <v>6.4347473177621808E-2</v>
      </c>
      <c r="R88" s="6">
        <v>0.30469893716493013</v>
      </c>
      <c r="S88" s="6">
        <v>0.34452752627015015</v>
      </c>
      <c r="T88" s="6">
        <v>0.43588907533481996</v>
      </c>
      <c r="U88" s="6">
        <v>6.1291922042660568E-2</v>
      </c>
    </row>
    <row r="89" spans="1:21" x14ac:dyDescent="0.25">
      <c r="A89" s="6" t="s">
        <v>17</v>
      </c>
      <c r="B89" s="6">
        <v>0.47249711927618332</v>
      </c>
      <c r="C89" s="6">
        <v>0.34798408069978676</v>
      </c>
      <c r="D89" s="6">
        <v>0.53885172760088496</v>
      </c>
      <c r="E89" s="6">
        <v>0.24131435241026233</v>
      </c>
      <c r="F89" s="6">
        <v>0.29369376842581446</v>
      </c>
      <c r="G89" s="6">
        <v>0.33353241389695432</v>
      </c>
      <c r="H89" s="6">
        <v>0.33977727331529489</v>
      </c>
      <c r="I89" s="6">
        <v>0.26229121726306692</v>
      </c>
      <c r="J89" s="6">
        <v>0.1466454206222586</v>
      </c>
      <c r="K89" s="6">
        <v>0.46347415320002772</v>
      </c>
      <c r="L89" s="6">
        <v>0.18258104338217818</v>
      </c>
      <c r="M89" s="6">
        <v>0.5</v>
      </c>
      <c r="N89" s="6">
        <v>0.18766628134062807</v>
      </c>
      <c r="O89" s="6">
        <v>0.25224467809236167</v>
      </c>
      <c r="P89" s="6">
        <v>0</v>
      </c>
      <c r="Q89" s="6">
        <v>0.8336883828649152</v>
      </c>
      <c r="R89" s="6">
        <v>0</v>
      </c>
      <c r="S89" s="6">
        <v>0.13998820030573744</v>
      </c>
      <c r="T89" s="6">
        <v>0.36390582175670055</v>
      </c>
      <c r="U89" s="6">
        <v>0.3323387956714754</v>
      </c>
    </row>
    <row r="90" spans="1:21" x14ac:dyDescent="0.25">
      <c r="A90" s="6" t="s">
        <v>18</v>
      </c>
      <c r="B90" s="6">
        <v>0.43806207207308034</v>
      </c>
      <c r="C90" s="6">
        <v>0.26136709864187291</v>
      </c>
      <c r="D90" s="6">
        <v>0.16030621731407085</v>
      </c>
      <c r="E90" s="6">
        <v>0.1891664155891826</v>
      </c>
      <c r="F90" s="6">
        <v>0.45419227169011483</v>
      </c>
      <c r="G90" s="6">
        <v>0.39763526916884223</v>
      </c>
      <c r="H90" s="6">
        <v>0.32205505506911958</v>
      </c>
      <c r="I90" s="6">
        <v>0.16859925187117511</v>
      </c>
      <c r="J90" s="6">
        <v>0.16804342493165106</v>
      </c>
      <c r="K90" s="6">
        <v>0.5</v>
      </c>
      <c r="L90" s="6">
        <v>0.35405211375828194</v>
      </c>
      <c r="M90" s="6">
        <v>0.40256087223601411</v>
      </c>
      <c r="N90" s="6">
        <v>0.11309774749173505</v>
      </c>
      <c r="O90" s="6">
        <v>0.16921890516014093</v>
      </c>
      <c r="P90" s="6">
        <v>0.37427190765335122</v>
      </c>
      <c r="Q90" s="6">
        <v>0.20341490182291597</v>
      </c>
      <c r="R90" s="6">
        <v>0</v>
      </c>
      <c r="S90" s="6">
        <v>0.37667940699661567</v>
      </c>
      <c r="T90" s="6">
        <v>0.31288819679305868</v>
      </c>
      <c r="U90" s="6">
        <v>0.18291250331087883</v>
      </c>
    </row>
    <row r="91" spans="1:21" x14ac:dyDescent="0.25">
      <c r="A91" s="6" t="s">
        <v>19</v>
      </c>
      <c r="B91" s="6">
        <v>0.61633880465836421</v>
      </c>
      <c r="C91" s="6">
        <v>0.48727564492631659</v>
      </c>
      <c r="D91" s="6">
        <v>0.62277308377581397</v>
      </c>
      <c r="E91" s="6">
        <v>0.42485880822333649</v>
      </c>
      <c r="F91" s="6">
        <v>0.14576156617877775</v>
      </c>
      <c r="G91" s="6">
        <v>0</v>
      </c>
      <c r="H91" s="6">
        <v>0.63186907283593063</v>
      </c>
      <c r="I91" s="6">
        <v>0.17321121154160668</v>
      </c>
      <c r="J91" s="6">
        <v>0.46775241020707842</v>
      </c>
      <c r="K91" s="6">
        <v>9.0730086607793678E-2</v>
      </c>
      <c r="L91" s="6">
        <v>0.36107544167156852</v>
      </c>
      <c r="M91" s="6">
        <v>0.24763133720248665</v>
      </c>
      <c r="N91" s="6">
        <v>0.5</v>
      </c>
      <c r="O91" s="6">
        <v>0.4979734187863169</v>
      </c>
      <c r="P91" s="6">
        <v>0.48254241495787409</v>
      </c>
      <c r="Q91" s="6">
        <v>0.10961080433197956</v>
      </c>
      <c r="R91" s="6">
        <v>0</v>
      </c>
      <c r="S91" s="6">
        <v>0.27234387757706124</v>
      </c>
      <c r="T91" s="6">
        <v>0.41594107681966974</v>
      </c>
      <c r="U91" s="6">
        <v>0.37248609393008913</v>
      </c>
    </row>
    <row r="92" spans="1:21" x14ac:dyDescent="0.25">
      <c r="A92" s="6" t="s">
        <v>20</v>
      </c>
      <c r="B92" s="6">
        <v>0.17758787596315573</v>
      </c>
      <c r="C92" s="6">
        <v>0.12369723876545564</v>
      </c>
      <c r="D92" s="6">
        <v>0.24702612065498422</v>
      </c>
      <c r="E92" s="6">
        <v>0.54032315179944002</v>
      </c>
      <c r="F92" s="6">
        <v>0.20765189567748138</v>
      </c>
      <c r="G92" s="6">
        <v>0.18183874277622897</v>
      </c>
      <c r="H92" s="6">
        <v>0.25490361279302509</v>
      </c>
      <c r="I92" s="6">
        <v>0.20731109864904937</v>
      </c>
      <c r="J92" s="6">
        <v>0.44473348502738447</v>
      </c>
      <c r="K92" s="6">
        <v>0.27442403271047144</v>
      </c>
      <c r="L92" s="6">
        <v>0.48948986123210908</v>
      </c>
      <c r="M92" s="6">
        <v>0.48850673624748547</v>
      </c>
      <c r="N92" s="6">
        <v>0.43949794601873626</v>
      </c>
      <c r="O92" s="6">
        <v>0.5</v>
      </c>
      <c r="P92" s="6">
        <v>0.23449337461830852</v>
      </c>
      <c r="Q92" s="6">
        <v>0.24116110802558419</v>
      </c>
      <c r="R92" s="6">
        <v>0.24384343467973679</v>
      </c>
      <c r="S92" s="6">
        <v>0.20238378080356781</v>
      </c>
      <c r="T92" s="6">
        <v>0.20480906373845997</v>
      </c>
      <c r="U92" s="6">
        <v>0.25</v>
      </c>
    </row>
    <row r="93" spans="1:21" x14ac:dyDescent="0.25">
      <c r="A93" s="6" t="s">
        <v>21</v>
      </c>
      <c r="B93" s="6">
        <v>0.28895784382212625</v>
      </c>
      <c r="C93" s="6">
        <v>0.4575765775360438</v>
      </c>
      <c r="D93" s="6">
        <v>0.31707496474910513</v>
      </c>
      <c r="E93" s="6">
        <v>0.67023928263605292</v>
      </c>
      <c r="F93" s="6">
        <v>0.37944695660564509</v>
      </c>
      <c r="G93" s="6">
        <v>0.28060523359798967</v>
      </c>
      <c r="H93" s="6">
        <v>0.42309748934691116</v>
      </c>
      <c r="I93" s="6">
        <v>0.44458105359437744</v>
      </c>
      <c r="J93" s="6">
        <v>0.20134644613190802</v>
      </c>
      <c r="K93" s="6">
        <v>0.5</v>
      </c>
      <c r="L93" s="6">
        <v>0</v>
      </c>
      <c r="M93" s="6">
        <v>0.3963841183400702</v>
      </c>
      <c r="N93" s="6">
        <v>0.23648205938530184</v>
      </c>
      <c r="O93" s="6">
        <v>0.36751730927941806</v>
      </c>
      <c r="P93" s="6">
        <v>0.35492140339321132</v>
      </c>
      <c r="Q93" s="6">
        <v>0.36613860065249665</v>
      </c>
      <c r="R93" s="6">
        <v>0.10312185723147681</v>
      </c>
      <c r="S93" s="6">
        <v>0.16848889265007022</v>
      </c>
      <c r="T93" s="6">
        <v>0</v>
      </c>
      <c r="U93" s="6">
        <v>0.16713045873360835</v>
      </c>
    </row>
    <row r="94" spans="1:21" x14ac:dyDescent="0.25">
      <c r="A94" s="6" t="s">
        <v>22</v>
      </c>
      <c r="B94" s="6">
        <v>0.2322175859379226</v>
      </c>
      <c r="C94" s="6">
        <v>0.3348122385541048</v>
      </c>
      <c r="D94" s="6">
        <v>0.15211611443119585</v>
      </c>
      <c r="E94" s="6">
        <v>0.29476701818137635</v>
      </c>
      <c r="F94" s="6">
        <v>0.14683061712826553</v>
      </c>
      <c r="G94" s="6">
        <v>0.16887690186609824</v>
      </c>
      <c r="H94" s="6">
        <v>0.16622514852659173</v>
      </c>
      <c r="I94" s="6">
        <v>0.11839135658546168</v>
      </c>
      <c r="J94" s="6">
        <v>0.18168680588337829</v>
      </c>
      <c r="K94" s="6">
        <v>0.54661893410292306</v>
      </c>
      <c r="L94" s="6">
        <v>9.695019814902453E-2</v>
      </c>
      <c r="M94" s="6">
        <v>0.19488164203876726</v>
      </c>
      <c r="N94" s="6">
        <v>0.27343795406031685</v>
      </c>
      <c r="O94" s="6">
        <v>0.41821060937001431</v>
      </c>
      <c r="P94" s="6">
        <v>0.28502183445320417</v>
      </c>
      <c r="Q94" s="6">
        <v>0.76041666666666674</v>
      </c>
      <c r="R94" s="6">
        <v>0.26407549455557011</v>
      </c>
      <c r="S94" s="6">
        <v>0</v>
      </c>
      <c r="T94" s="6">
        <v>0.15701844960921341</v>
      </c>
      <c r="U94" s="6">
        <v>0</v>
      </c>
    </row>
    <row r="96" spans="1:21" x14ac:dyDescent="0.25">
      <c r="A96" s="143" t="s">
        <v>243</v>
      </c>
      <c r="B96" s="143"/>
      <c r="C96" s="143"/>
      <c r="D96" s="143"/>
      <c r="E96" s="143"/>
      <c r="F96" s="143"/>
      <c r="G96" s="143"/>
      <c r="H96" s="143"/>
      <c r="I96" s="143"/>
      <c r="J96" s="143"/>
      <c r="K96" s="143"/>
      <c r="L96" s="143"/>
      <c r="M96" s="143"/>
      <c r="N96" s="143"/>
      <c r="O96" s="143"/>
      <c r="P96" s="143"/>
      <c r="Q96" s="143"/>
      <c r="R96" s="143"/>
      <c r="S96" s="143"/>
      <c r="T96" s="143"/>
      <c r="U96" s="143"/>
    </row>
    <row r="97" spans="1:21" x14ac:dyDescent="0.25">
      <c r="B97" s="6" t="s">
        <v>225</v>
      </c>
      <c r="C97" s="6" t="s">
        <v>4</v>
      </c>
      <c r="D97" s="6" t="s">
        <v>5</v>
      </c>
      <c r="E97" s="6" t="s">
        <v>6</v>
      </c>
      <c r="F97" s="6" t="s">
        <v>7</v>
      </c>
      <c r="G97" s="6" t="s">
        <v>8</v>
      </c>
      <c r="H97" s="6" t="s">
        <v>9</v>
      </c>
      <c r="I97" s="6" t="s">
        <v>10</v>
      </c>
      <c r="J97" s="6" t="s">
        <v>11</v>
      </c>
      <c r="K97" s="6" t="s">
        <v>12</v>
      </c>
      <c r="L97" s="6" t="s">
        <v>13</v>
      </c>
      <c r="M97" s="6" t="s">
        <v>14</v>
      </c>
      <c r="N97" s="6" t="s">
        <v>15</v>
      </c>
      <c r="O97" s="6" t="s">
        <v>16</v>
      </c>
      <c r="P97" s="6" t="s">
        <v>17</v>
      </c>
      <c r="Q97" s="6" t="s">
        <v>18</v>
      </c>
      <c r="R97" s="6" t="s">
        <v>19</v>
      </c>
      <c r="S97" s="6" t="s">
        <v>20</v>
      </c>
      <c r="T97" s="6" t="s">
        <v>21</v>
      </c>
      <c r="U97" s="6" t="s">
        <v>22</v>
      </c>
    </row>
    <row r="98" spans="1:21" x14ac:dyDescent="0.25">
      <c r="A98" s="6" t="s">
        <v>225</v>
      </c>
      <c r="B98" s="6">
        <v>0</v>
      </c>
      <c r="C98" s="6">
        <v>0.78028663715976765</v>
      </c>
      <c r="D98" s="6">
        <v>0.3026480964705186</v>
      </c>
      <c r="E98" s="6">
        <v>0.30610727385497533</v>
      </c>
      <c r="F98" s="6">
        <v>0.40393202559013791</v>
      </c>
      <c r="G98" s="6">
        <v>0.34046949520291969</v>
      </c>
      <c r="H98" s="6">
        <v>0.8125</v>
      </c>
      <c r="I98" s="6">
        <v>0.25054002585183593</v>
      </c>
      <c r="J98" s="6">
        <v>0.39962919364807958</v>
      </c>
      <c r="K98" s="6">
        <v>0.27354853731618589</v>
      </c>
      <c r="L98" s="6">
        <v>0</v>
      </c>
      <c r="M98" s="6">
        <v>0.26010590227639152</v>
      </c>
      <c r="N98" s="6">
        <v>0.24849429826729785</v>
      </c>
      <c r="O98" s="6">
        <v>0.67744954827163439</v>
      </c>
      <c r="P98" s="6">
        <v>0.47383759180521495</v>
      </c>
      <c r="Q98" s="6">
        <v>0.23715866327304</v>
      </c>
      <c r="R98" s="6">
        <v>0.16797437706571769</v>
      </c>
      <c r="S98" s="6">
        <v>0.18963587323604864</v>
      </c>
      <c r="T98" s="6">
        <v>0.29559484374300871</v>
      </c>
      <c r="U98" s="6">
        <v>0.35801181873398424</v>
      </c>
    </row>
    <row r="99" spans="1:21" x14ac:dyDescent="0.25">
      <c r="A99" s="6" t="s">
        <v>4</v>
      </c>
      <c r="B99" s="6">
        <v>0.62837115931202447</v>
      </c>
      <c r="C99" s="6">
        <v>0</v>
      </c>
      <c r="D99" s="6">
        <v>0.21205596255519757</v>
      </c>
      <c r="E99" s="6">
        <v>0.11944316850081975</v>
      </c>
      <c r="F99" s="6">
        <v>0.19040354163756812</v>
      </c>
      <c r="G99" s="6">
        <v>0.24254744839804249</v>
      </c>
      <c r="H99" s="6">
        <v>0.26072205315402619</v>
      </c>
      <c r="I99" s="6">
        <v>0.49826491768960152</v>
      </c>
      <c r="J99" s="6">
        <v>0.57140328538004348</v>
      </c>
      <c r="K99" s="6">
        <v>0.4464693167566729</v>
      </c>
      <c r="L99" s="6">
        <v>0.5</v>
      </c>
      <c r="M99" s="6">
        <v>0.45582344549659126</v>
      </c>
      <c r="N99" s="6">
        <v>0.14902472355692145</v>
      </c>
      <c r="O99" s="6">
        <v>0.22260400365326816</v>
      </c>
      <c r="P99" s="6">
        <v>0.3403262988925479</v>
      </c>
      <c r="Q99" s="6">
        <v>0.86881168083123561</v>
      </c>
      <c r="R99" s="6">
        <v>0.52758281902100645</v>
      </c>
      <c r="S99" s="6">
        <v>4.8793560988156306E-2</v>
      </c>
      <c r="T99" s="6">
        <v>0.5</v>
      </c>
      <c r="U99" s="6">
        <v>0.76344778807730229</v>
      </c>
    </row>
    <row r="100" spans="1:21" x14ac:dyDescent="0.25">
      <c r="A100" s="6" t="s">
        <v>5</v>
      </c>
      <c r="B100" s="6">
        <v>0.31366280398714996</v>
      </c>
      <c r="C100" s="6">
        <v>0.310565833464365</v>
      </c>
      <c r="D100" s="6">
        <v>0</v>
      </c>
      <c r="E100" s="6">
        <v>0.5</v>
      </c>
      <c r="F100" s="6">
        <v>0.71967220131525522</v>
      </c>
      <c r="G100" s="6">
        <v>0.26041666666666669</v>
      </c>
      <c r="H100" s="6">
        <v>0.70695993759222953</v>
      </c>
      <c r="I100" s="6">
        <v>0.43908877272376629</v>
      </c>
      <c r="J100" s="6">
        <v>0.40835666736907011</v>
      </c>
      <c r="K100" s="6">
        <v>0.25931357092310409</v>
      </c>
      <c r="L100" s="6">
        <v>9.1132127780307465E-2</v>
      </c>
      <c r="M100" s="6">
        <v>0.35351101561695347</v>
      </c>
      <c r="N100" s="6">
        <v>0.10098700463898828</v>
      </c>
      <c r="O100" s="6">
        <v>0.27949310971240449</v>
      </c>
      <c r="P100" s="6">
        <v>0.28296356660984939</v>
      </c>
      <c r="Q100" s="6">
        <v>0.49706241844941779</v>
      </c>
      <c r="R100" s="6">
        <v>7.3466326393863537E-2</v>
      </c>
      <c r="S100" s="6">
        <v>0.26791864228848916</v>
      </c>
      <c r="T100" s="6">
        <v>0.72028112596994964</v>
      </c>
      <c r="U100" s="6">
        <v>0.32371312831705062</v>
      </c>
    </row>
    <row r="101" spans="1:21" x14ac:dyDescent="0.25">
      <c r="A101" s="6" t="s">
        <v>6</v>
      </c>
      <c r="B101" s="6">
        <v>0.30523289848656282</v>
      </c>
      <c r="C101" s="6">
        <v>0.59886382844037467</v>
      </c>
      <c r="D101" s="6">
        <v>0.42210914720476084</v>
      </c>
      <c r="E101" s="6">
        <v>0</v>
      </c>
      <c r="F101" s="6">
        <v>0.39513190411536581</v>
      </c>
      <c r="G101" s="6">
        <v>0.3125</v>
      </c>
      <c r="H101" s="6">
        <v>0.875</v>
      </c>
      <c r="I101" s="6">
        <v>0.38853947584650889</v>
      </c>
      <c r="J101" s="6">
        <v>0.36217487357127243</v>
      </c>
      <c r="K101" s="6">
        <v>0.49758815694216296</v>
      </c>
      <c r="L101" s="6">
        <v>0.2668333564022593</v>
      </c>
      <c r="M101" s="6">
        <v>0.27192962886096061</v>
      </c>
      <c r="N101" s="6">
        <v>0.43953938640503065</v>
      </c>
      <c r="O101" s="6">
        <v>0.33650661222658368</v>
      </c>
      <c r="P101" s="6">
        <v>0.57213939935799063</v>
      </c>
      <c r="Q101" s="6">
        <v>0.66507056297430944</v>
      </c>
      <c r="R101" s="6">
        <v>0.35901285663422122</v>
      </c>
      <c r="S101" s="6">
        <v>0.36511376394126649</v>
      </c>
      <c r="T101" s="6">
        <v>0.35961106058013675</v>
      </c>
      <c r="U101" s="6">
        <v>0.34583814529232543</v>
      </c>
    </row>
    <row r="102" spans="1:21" x14ac:dyDescent="0.25">
      <c r="A102" s="6" t="s">
        <v>7</v>
      </c>
      <c r="B102" s="6">
        <v>0.3398581282155328</v>
      </c>
      <c r="C102" s="6">
        <v>0.5878413187949737</v>
      </c>
      <c r="D102" s="6">
        <v>0.54842593264667605</v>
      </c>
      <c r="E102" s="6">
        <v>0.16332724519132572</v>
      </c>
      <c r="F102" s="6">
        <v>0</v>
      </c>
      <c r="G102" s="6">
        <v>0.34813188449153087</v>
      </c>
      <c r="H102" s="6">
        <v>0.44396727760331972</v>
      </c>
      <c r="I102" s="6">
        <v>0.3223918260567869</v>
      </c>
      <c r="J102" s="6">
        <v>0.21166736251945864</v>
      </c>
      <c r="K102" s="6">
        <v>0.43159707867308594</v>
      </c>
      <c r="L102" s="6">
        <v>0.26577915464910346</v>
      </c>
      <c r="M102" s="6">
        <v>0.2806255664920192</v>
      </c>
      <c r="N102" s="6">
        <v>0.24851663535292251</v>
      </c>
      <c r="O102" s="6">
        <v>0.20857180311384727</v>
      </c>
      <c r="P102" s="6">
        <v>0.25894736115472733</v>
      </c>
      <c r="Q102" s="6">
        <v>0.5</v>
      </c>
      <c r="R102" s="6">
        <v>0</v>
      </c>
      <c r="S102" s="6">
        <v>0.17608151351519144</v>
      </c>
      <c r="T102" s="6">
        <v>0.34472871002785771</v>
      </c>
      <c r="U102" s="6">
        <v>0.61087002912219124</v>
      </c>
    </row>
    <row r="103" spans="1:21" x14ac:dyDescent="0.25">
      <c r="A103" s="6" t="s">
        <v>8</v>
      </c>
      <c r="B103" s="6">
        <v>0.34612037775482635</v>
      </c>
      <c r="C103" s="6">
        <v>0.33890118408895653</v>
      </c>
      <c r="D103" s="6">
        <v>0.11799435704235464</v>
      </c>
      <c r="E103" s="6">
        <v>0.27653361579360736</v>
      </c>
      <c r="F103" s="6">
        <v>0.39804927268577966</v>
      </c>
      <c r="G103" s="6">
        <v>0</v>
      </c>
      <c r="H103" s="6">
        <v>0.19567548020925074</v>
      </c>
      <c r="I103" s="6">
        <v>0.33570655129097299</v>
      </c>
      <c r="J103" s="6">
        <v>0.29994730904611983</v>
      </c>
      <c r="K103" s="6">
        <v>0.5</v>
      </c>
      <c r="L103" s="6">
        <v>0.11353197539258958</v>
      </c>
      <c r="M103" s="6">
        <v>0.72385803773750168</v>
      </c>
      <c r="N103" s="6">
        <v>0.23766973856554149</v>
      </c>
      <c r="O103" s="6">
        <v>0.31966172847515079</v>
      </c>
      <c r="P103" s="6">
        <v>0.35417901278419228</v>
      </c>
      <c r="Q103" s="6">
        <v>0.45116973674367389</v>
      </c>
      <c r="R103" s="6">
        <v>0.3125</v>
      </c>
      <c r="S103" s="6">
        <v>0.21566766657123146</v>
      </c>
      <c r="T103" s="6">
        <v>0.30640492648755668</v>
      </c>
      <c r="U103" s="6">
        <v>0.29003293429847787</v>
      </c>
    </row>
    <row r="104" spans="1:21" x14ac:dyDescent="0.25">
      <c r="A104" s="6" t="s">
        <v>9</v>
      </c>
      <c r="B104" s="6">
        <v>0.84896447805143915</v>
      </c>
      <c r="C104" s="6">
        <v>0.24370094380587426</v>
      </c>
      <c r="D104" s="6">
        <v>0.27302863373485797</v>
      </c>
      <c r="E104" s="6">
        <v>0.5</v>
      </c>
      <c r="F104" s="6">
        <v>0.43118717261059386</v>
      </c>
      <c r="G104" s="6">
        <v>0.36458333333333331</v>
      </c>
      <c r="H104" s="6">
        <v>0</v>
      </c>
      <c r="I104" s="6">
        <v>0.44280338168683253</v>
      </c>
      <c r="J104" s="6">
        <v>0.3967262328289195</v>
      </c>
      <c r="K104" s="6">
        <v>0.18319092158204736</v>
      </c>
      <c r="L104" s="6">
        <v>0.10093977464839442</v>
      </c>
      <c r="M104" s="6">
        <v>0.14146778313066286</v>
      </c>
      <c r="N104" s="6">
        <v>0.22993188967432573</v>
      </c>
      <c r="O104" s="6">
        <v>0.2263369008434277</v>
      </c>
      <c r="P104" s="6">
        <v>0.25331076578927919</v>
      </c>
      <c r="Q104" s="6">
        <v>0.35810323880761569</v>
      </c>
      <c r="R104" s="6">
        <v>0.4989087913594823</v>
      </c>
      <c r="S104" s="6">
        <v>0.17432938565414272</v>
      </c>
      <c r="T104" s="6">
        <v>0.6227758116267933</v>
      </c>
      <c r="U104" s="6">
        <v>0.22798166669078843</v>
      </c>
    </row>
    <row r="105" spans="1:21" x14ac:dyDescent="0.25">
      <c r="A105" s="6" t="s">
        <v>10</v>
      </c>
      <c r="B105" s="6">
        <v>0.57515887054757142</v>
      </c>
      <c r="C105" s="6">
        <v>0.30362408022955462</v>
      </c>
      <c r="D105" s="6">
        <v>0.86699279946921459</v>
      </c>
      <c r="E105" s="6">
        <v>0.43796472130414632</v>
      </c>
      <c r="F105" s="6">
        <v>0.40438210858926205</v>
      </c>
      <c r="G105" s="6">
        <v>0.35095263687275463</v>
      </c>
      <c r="H105" s="6">
        <v>0.32190085966383558</v>
      </c>
      <c r="I105" s="6">
        <v>0</v>
      </c>
      <c r="J105" s="6">
        <v>0.17147259900775172</v>
      </c>
      <c r="K105" s="6">
        <v>0.37695236028154322</v>
      </c>
      <c r="L105" s="6">
        <v>0</v>
      </c>
      <c r="M105" s="6">
        <v>0.42295309572082135</v>
      </c>
      <c r="N105" s="6">
        <v>0.35828290147321507</v>
      </c>
      <c r="O105" s="6">
        <v>0.26501960758823734</v>
      </c>
      <c r="P105" s="6">
        <v>0.31765052094512763</v>
      </c>
      <c r="Q105" s="6">
        <v>0.36043597202100702</v>
      </c>
      <c r="R105" s="6">
        <v>0.44053282764136514</v>
      </c>
      <c r="S105" s="6">
        <v>0.26147986053364497</v>
      </c>
      <c r="T105" s="6">
        <v>0.5</v>
      </c>
      <c r="U105" s="6">
        <v>0.2885066489761775</v>
      </c>
    </row>
    <row r="106" spans="1:21" x14ac:dyDescent="0.25">
      <c r="A106" s="6" t="s">
        <v>11</v>
      </c>
      <c r="B106" s="6">
        <v>0.27514505550145962</v>
      </c>
      <c r="C106" s="6">
        <v>0.24215154104258504</v>
      </c>
      <c r="D106" s="6">
        <v>7.9066051194178089E-2</v>
      </c>
      <c r="E106" s="6">
        <v>0.58053297948324745</v>
      </c>
      <c r="F106" s="6">
        <v>0.43218426644101776</v>
      </c>
      <c r="G106" s="6">
        <v>0.65035934695317799</v>
      </c>
      <c r="H106" s="6">
        <v>0.36178021740706268</v>
      </c>
      <c r="I106" s="6">
        <v>0</v>
      </c>
      <c r="J106" s="6">
        <v>0</v>
      </c>
      <c r="K106" s="6">
        <v>0.15031748974926051</v>
      </c>
      <c r="L106" s="6">
        <v>0.28496983241171159</v>
      </c>
      <c r="M106" s="6">
        <v>0.43545351110568503</v>
      </c>
      <c r="N106" s="6">
        <v>0.36187897058318735</v>
      </c>
      <c r="O106" s="6">
        <v>0.79233212782737572</v>
      </c>
      <c r="P106" s="6">
        <v>0.1172342969581941</v>
      </c>
      <c r="Q106" s="6">
        <v>0.20299479261124673</v>
      </c>
      <c r="R106" s="6">
        <v>0.28810657150419999</v>
      </c>
      <c r="S106" s="6">
        <v>0.40176266343728484</v>
      </c>
      <c r="T106" s="6">
        <v>0.11538500847432705</v>
      </c>
      <c r="U106" s="6">
        <v>0.2113293595289894</v>
      </c>
    </row>
    <row r="107" spans="1:21" x14ac:dyDescent="0.25">
      <c r="A107" s="6" t="s">
        <v>12</v>
      </c>
      <c r="B107" s="6">
        <v>0.21887605717300432</v>
      </c>
      <c r="C107" s="6">
        <v>0.40689973768649945</v>
      </c>
      <c r="D107" s="6">
        <v>0.20486786672121901</v>
      </c>
      <c r="E107" s="6">
        <v>0.12164025184643555</v>
      </c>
      <c r="F107" s="6">
        <v>0.38406347478343505</v>
      </c>
      <c r="G107" s="6">
        <v>0.42160417254154153</v>
      </c>
      <c r="H107" s="6">
        <v>0.23397859524204367</v>
      </c>
      <c r="I107" s="6">
        <v>0.71325082228022296</v>
      </c>
      <c r="J107" s="6">
        <v>0.42307430910814459</v>
      </c>
      <c r="K107" s="6">
        <v>0</v>
      </c>
      <c r="L107" s="6">
        <v>6.2341418150644257E-2</v>
      </c>
      <c r="M107" s="6">
        <v>0.37140889687019263</v>
      </c>
      <c r="N107" s="6">
        <v>0.12103414347687347</v>
      </c>
      <c r="O107" s="6">
        <v>0.14551685116433888</v>
      </c>
      <c r="P107" s="6">
        <v>0.35744949758565475</v>
      </c>
      <c r="Q107" s="6">
        <v>0.5</v>
      </c>
      <c r="R107" s="6">
        <v>0.14529635844493999</v>
      </c>
      <c r="S107" s="6">
        <v>0.21255113069885523</v>
      </c>
      <c r="T107" s="6">
        <v>0.42560131012846708</v>
      </c>
      <c r="U107" s="6">
        <v>0.22828242317991526</v>
      </c>
    </row>
    <row r="108" spans="1:21" x14ac:dyDescent="0.25">
      <c r="A108" s="6" t="s">
        <v>13</v>
      </c>
      <c r="B108" s="6">
        <v>0.13500633037864679</v>
      </c>
      <c r="C108" s="6">
        <v>0.13186450026749177</v>
      </c>
      <c r="D108" s="6">
        <v>0.14574689042189454</v>
      </c>
      <c r="E108" s="6">
        <v>0.27246020962501377</v>
      </c>
      <c r="F108" s="6">
        <v>9.305004179231724E-2</v>
      </c>
      <c r="G108" s="6">
        <v>7.1071651927559432E-2</v>
      </c>
      <c r="H108" s="6">
        <v>0.24555396060447002</v>
      </c>
      <c r="I108" s="6">
        <v>0.29624033529433996</v>
      </c>
      <c r="J108" s="6">
        <v>0.40608986533765146</v>
      </c>
      <c r="K108" s="6">
        <v>0.10515667540225761</v>
      </c>
      <c r="L108" s="6">
        <v>0</v>
      </c>
      <c r="M108" s="6">
        <v>0.19072739923142454</v>
      </c>
      <c r="N108" s="6">
        <v>0.58423680595708194</v>
      </c>
      <c r="O108" s="6">
        <v>0.45266213632346763</v>
      </c>
      <c r="P108" s="6">
        <v>0.24388463694904575</v>
      </c>
      <c r="Q108" s="6">
        <v>0.19782292683157809</v>
      </c>
      <c r="R108" s="6">
        <v>0.31508101114252324</v>
      </c>
      <c r="S108" s="6">
        <v>0.5</v>
      </c>
      <c r="T108" s="6">
        <v>0.36458333333333331</v>
      </c>
      <c r="U108" s="6">
        <v>0.18524564393193754</v>
      </c>
    </row>
    <row r="109" spans="1:21" x14ac:dyDescent="0.25">
      <c r="A109" s="6" t="s">
        <v>14</v>
      </c>
      <c r="B109" s="6">
        <v>0.11393057793271652</v>
      </c>
      <c r="C109" s="6">
        <v>0.42650760344279048</v>
      </c>
      <c r="D109" s="6">
        <v>0.19998517255677609</v>
      </c>
      <c r="E109" s="6">
        <v>0.11344793616441717</v>
      </c>
      <c r="F109" s="6">
        <v>0.20199279857087502</v>
      </c>
      <c r="G109" s="6">
        <v>0.62990824512283106</v>
      </c>
      <c r="H109" s="6">
        <v>0.11074974704152798</v>
      </c>
      <c r="I109" s="6">
        <v>0.71012332742552386</v>
      </c>
      <c r="J109" s="6">
        <v>0.19990587799943835</v>
      </c>
      <c r="K109" s="6">
        <v>0.5181842287142473</v>
      </c>
      <c r="L109" s="6">
        <v>0.26041666666666669</v>
      </c>
      <c r="M109" s="6">
        <v>0</v>
      </c>
      <c r="N109" s="6">
        <v>0.4472360026101902</v>
      </c>
      <c r="O109" s="6">
        <v>0.36039200819915534</v>
      </c>
      <c r="P109" s="6">
        <v>0.3759488089244285</v>
      </c>
      <c r="Q109" s="6">
        <v>0.5</v>
      </c>
      <c r="R109" s="6">
        <v>6.8680529074782474E-3</v>
      </c>
      <c r="S109" s="6">
        <v>0.72597867525962678</v>
      </c>
      <c r="T109" s="6">
        <v>0.30153524423333211</v>
      </c>
      <c r="U109" s="6">
        <v>0.24720261462798629</v>
      </c>
    </row>
    <row r="110" spans="1:21" x14ac:dyDescent="0.25">
      <c r="A110" s="6" t="s">
        <v>15</v>
      </c>
      <c r="B110" s="6">
        <v>0.11883923860516181</v>
      </c>
      <c r="C110" s="6">
        <v>0.42109027126117993</v>
      </c>
      <c r="D110" s="6">
        <v>0</v>
      </c>
      <c r="E110" s="6">
        <v>0.33313534715278809</v>
      </c>
      <c r="F110" s="6">
        <v>0.32411716236579863</v>
      </c>
      <c r="G110" s="6">
        <v>6.7041131549546454E-2</v>
      </c>
      <c r="H110" s="6">
        <v>0.19566770504135536</v>
      </c>
      <c r="I110" s="6">
        <v>0.19372047925227831</v>
      </c>
      <c r="J110" s="6">
        <v>0.69079997410993854</v>
      </c>
      <c r="K110" s="6">
        <v>2.1915563910923176E-2</v>
      </c>
      <c r="L110" s="6">
        <v>0.18582593847590892</v>
      </c>
      <c r="M110" s="6">
        <v>0.21711715560806646</v>
      </c>
      <c r="N110" s="6">
        <v>0</v>
      </c>
      <c r="O110" s="6">
        <v>0.5</v>
      </c>
      <c r="P110" s="6">
        <v>9.6969480986771814E-2</v>
      </c>
      <c r="Q110" s="6">
        <v>0.28140652495134044</v>
      </c>
      <c r="R110" s="6">
        <v>0.31583084409504131</v>
      </c>
      <c r="S110" s="6">
        <v>0.34834018022783231</v>
      </c>
      <c r="T110" s="6">
        <v>0.1024135650456727</v>
      </c>
      <c r="U110" s="6">
        <v>0.31787795262629365</v>
      </c>
    </row>
    <row r="111" spans="1:21" x14ac:dyDescent="0.25">
      <c r="A111" s="6" t="s">
        <v>16</v>
      </c>
      <c r="B111" s="6">
        <v>0.15001679605925619</v>
      </c>
      <c r="C111" s="6">
        <v>0.35972967932433786</v>
      </c>
      <c r="D111" s="6">
        <v>0.12220954566477336</v>
      </c>
      <c r="E111" s="6">
        <v>0.56836407398627709</v>
      </c>
      <c r="F111" s="6">
        <v>0.11326127228336702</v>
      </c>
      <c r="G111" s="6">
        <v>0.37346006544017923</v>
      </c>
      <c r="H111" s="6">
        <v>0.17810689366888582</v>
      </c>
      <c r="I111" s="6">
        <v>8.4334912669538728E-2</v>
      </c>
      <c r="J111" s="6">
        <v>0.44325383989986039</v>
      </c>
      <c r="K111" s="6">
        <v>3.0125125256165865E-2</v>
      </c>
      <c r="L111" s="6">
        <v>0.2981691913770313</v>
      </c>
      <c r="M111" s="6">
        <v>0.31640521344748485</v>
      </c>
      <c r="N111" s="6">
        <v>0.70833333333333337</v>
      </c>
      <c r="O111" s="6">
        <v>0</v>
      </c>
      <c r="P111" s="6">
        <v>0.31716673588939304</v>
      </c>
      <c r="Q111" s="6">
        <v>0.13596565671096467</v>
      </c>
      <c r="R111" s="6">
        <v>0.30469893716493018</v>
      </c>
      <c r="S111" s="6">
        <v>0.40544888300894338</v>
      </c>
      <c r="T111" s="6">
        <v>0.43588907533481996</v>
      </c>
      <c r="U111" s="6">
        <v>0.22354242216279854</v>
      </c>
    </row>
    <row r="112" spans="1:21" x14ac:dyDescent="0.25">
      <c r="A112" s="6" t="s">
        <v>17</v>
      </c>
      <c r="B112" s="6">
        <v>0.40778479536069823</v>
      </c>
      <c r="C112" s="6">
        <v>0.36306083529920719</v>
      </c>
      <c r="D112" s="6">
        <v>0.50508886314893409</v>
      </c>
      <c r="E112" s="6">
        <v>0.20826438892572163</v>
      </c>
      <c r="F112" s="6">
        <v>0.25347001784836021</v>
      </c>
      <c r="G112" s="6">
        <v>0.28785243676296196</v>
      </c>
      <c r="H112" s="6">
        <v>0.29324201188643639</v>
      </c>
      <c r="I112" s="6">
        <v>0.2263683015049433</v>
      </c>
      <c r="J112" s="6">
        <v>0.18142424753356559</v>
      </c>
      <c r="K112" s="6">
        <v>0.39999759788413364</v>
      </c>
      <c r="L112" s="6">
        <v>0.15757508432305287</v>
      </c>
      <c r="M112" s="6">
        <v>0.43152093285286308</v>
      </c>
      <c r="N112" s="6">
        <v>0.16196385757827125</v>
      </c>
      <c r="O112" s="6">
        <v>0.21769771759517201</v>
      </c>
      <c r="P112" s="6">
        <v>0</v>
      </c>
      <c r="Q112" s="6">
        <v>0.86458333333333326</v>
      </c>
      <c r="R112" s="6">
        <v>0</v>
      </c>
      <c r="S112" s="6">
        <v>0.15002447398007057</v>
      </c>
      <c r="T112" s="6">
        <v>0.31406595935007797</v>
      </c>
      <c r="U112" s="6">
        <v>0.44039964362614648</v>
      </c>
    </row>
    <row r="113" spans="1:21" x14ac:dyDescent="0.25">
      <c r="A113" s="6" t="s">
        <v>18</v>
      </c>
      <c r="B113" s="6">
        <v>0.43248197993793136</v>
      </c>
      <c r="C113" s="6">
        <v>0.37280362028480907</v>
      </c>
      <c r="D113" s="6">
        <v>0.19899462571361856</v>
      </c>
      <c r="E113" s="6">
        <v>0.17550319007789233</v>
      </c>
      <c r="F113" s="6">
        <v>0.42234550360201301</v>
      </c>
      <c r="G113" s="6">
        <v>0.34243678472086814</v>
      </c>
      <c r="H113" s="6">
        <v>0.31033766126308715</v>
      </c>
      <c r="I113" s="6">
        <v>0.20842676400946517</v>
      </c>
      <c r="J113" s="6">
        <v>0.2010861467155014</v>
      </c>
      <c r="K113" s="6">
        <v>0.5</v>
      </c>
      <c r="L113" s="6">
        <v>0.31611122934249353</v>
      </c>
      <c r="M113" s="6">
        <v>0.45266310986146802</v>
      </c>
      <c r="N113" s="6">
        <v>0.13587598283384045</v>
      </c>
      <c r="O113" s="6">
        <v>0.16449181748899008</v>
      </c>
      <c r="P113" s="6">
        <v>0.41445225489254139</v>
      </c>
      <c r="Q113" s="6">
        <v>0.20341490182291597</v>
      </c>
      <c r="R113" s="6">
        <v>0</v>
      </c>
      <c r="S113" s="6">
        <v>0.38295926251989643</v>
      </c>
      <c r="T113" s="6">
        <v>0.33660744481047244</v>
      </c>
      <c r="U113" s="6">
        <v>0.34285625847748041</v>
      </c>
    </row>
    <row r="114" spans="1:21" x14ac:dyDescent="0.25">
      <c r="A114" s="6" t="s">
        <v>19</v>
      </c>
      <c r="B114" s="6">
        <v>0.6163388046583641</v>
      </c>
      <c r="C114" s="6">
        <v>0.55335811678280933</v>
      </c>
      <c r="D114" s="6">
        <v>0.62277308377581386</v>
      </c>
      <c r="E114" s="6">
        <v>0.42485880822333649</v>
      </c>
      <c r="F114" s="6">
        <v>0.14576156617877764</v>
      </c>
      <c r="G114" s="6">
        <v>0</v>
      </c>
      <c r="H114" s="6">
        <v>0.63186907283593041</v>
      </c>
      <c r="I114" s="6">
        <v>0.17321121154160668</v>
      </c>
      <c r="J114" s="6">
        <v>0.45032876241499986</v>
      </c>
      <c r="K114" s="6">
        <v>9.0730086607793747E-2</v>
      </c>
      <c r="L114" s="6">
        <v>0.3610754416715683</v>
      </c>
      <c r="M114" s="6">
        <v>0.24763133720248648</v>
      </c>
      <c r="N114" s="6">
        <v>0.5</v>
      </c>
      <c r="O114" s="6">
        <v>0.49797341878631685</v>
      </c>
      <c r="P114" s="6">
        <v>0.48254241495787398</v>
      </c>
      <c r="Q114" s="6">
        <v>0.1985444526227042</v>
      </c>
      <c r="R114" s="6">
        <v>0</v>
      </c>
      <c r="S114" s="6">
        <v>0.33683269950175193</v>
      </c>
      <c r="T114" s="6">
        <v>0.4159410768196698</v>
      </c>
      <c r="U114" s="6">
        <v>0.47990787952248204</v>
      </c>
    </row>
    <row r="115" spans="1:21" x14ac:dyDescent="0.25">
      <c r="A115" s="6" t="s">
        <v>20</v>
      </c>
      <c r="B115" s="6">
        <v>9.5236500265945739E-2</v>
      </c>
      <c r="C115" s="6">
        <v>4.0217954183504781E-2</v>
      </c>
      <c r="D115" s="6">
        <v>0.16986401136592691</v>
      </c>
      <c r="E115" s="6">
        <v>0.45893794779312669</v>
      </c>
      <c r="F115" s="6">
        <v>0.13423030179231596</v>
      </c>
      <c r="G115" s="6">
        <v>6.3168540210482696E-2</v>
      </c>
      <c r="H115" s="6">
        <v>0.1955169858915066</v>
      </c>
      <c r="I115" s="6">
        <v>0.13378827934110285</v>
      </c>
      <c r="J115" s="6">
        <v>0.44206162104669594</v>
      </c>
      <c r="K115" s="6">
        <v>0.17294552201718019</v>
      </c>
      <c r="L115" s="6">
        <v>0.436455729263033</v>
      </c>
      <c r="M115" s="6">
        <v>0.42959719743584091</v>
      </c>
      <c r="N115" s="6">
        <v>0.42737814777871624</v>
      </c>
      <c r="O115" s="6">
        <v>0.5</v>
      </c>
      <c r="P115" s="6">
        <v>0.1176879644293202</v>
      </c>
      <c r="Q115" s="6">
        <v>0.19150662328262402</v>
      </c>
      <c r="R115" s="6">
        <v>0.18117165235680455</v>
      </c>
      <c r="S115" s="6">
        <v>0.20238378080356781</v>
      </c>
      <c r="T115" s="6">
        <v>7.0362784175131435E-2</v>
      </c>
      <c r="U115" s="6">
        <v>0.25</v>
      </c>
    </row>
    <row r="116" spans="1:21" x14ac:dyDescent="0.25">
      <c r="A116" s="6" t="s">
        <v>21</v>
      </c>
      <c r="B116" s="6">
        <v>0.27677419782407486</v>
      </c>
      <c r="C116" s="6">
        <v>0.5</v>
      </c>
      <c r="D116" s="6">
        <v>0.30370578579120244</v>
      </c>
      <c r="E116" s="6">
        <v>0.65515552951282041</v>
      </c>
      <c r="F116" s="6">
        <v>0.36344791905341667</v>
      </c>
      <c r="G116" s="6">
        <v>0.26877376785150908</v>
      </c>
      <c r="H116" s="6">
        <v>0.40525796658233704</v>
      </c>
      <c r="I116" s="6">
        <v>0.4258356957844372</v>
      </c>
      <c r="J116" s="6">
        <v>0.23548887874558577</v>
      </c>
      <c r="K116" s="6">
        <v>0.47891795246515034</v>
      </c>
      <c r="L116" s="6">
        <v>0</v>
      </c>
      <c r="M116" s="6">
        <v>0.37967094069026058</v>
      </c>
      <c r="N116" s="6">
        <v>0.22651100735110186</v>
      </c>
      <c r="O116" s="6">
        <v>0.36059807977025554</v>
      </c>
      <c r="P116" s="6">
        <v>0.33995646359826903</v>
      </c>
      <c r="Q116" s="6">
        <v>0.41775397025236971</v>
      </c>
      <c r="R116" s="6">
        <v>9.8773817439404901E-2</v>
      </c>
      <c r="S116" s="6">
        <v>0.17757193517545622</v>
      </c>
      <c r="T116" s="6">
        <v>0</v>
      </c>
      <c r="U116" s="6">
        <v>0.29508408946358833</v>
      </c>
    </row>
    <row r="117" spans="1:21" x14ac:dyDescent="0.25">
      <c r="A117" s="6" t="s">
        <v>22</v>
      </c>
      <c r="B117" s="6">
        <v>0.18089158640944222</v>
      </c>
      <c r="C117" s="6">
        <v>0.38458410707078627</v>
      </c>
      <c r="D117" s="6">
        <v>0.14867500980865711</v>
      </c>
      <c r="E117" s="6">
        <v>0.29536711745841565</v>
      </c>
      <c r="F117" s="6">
        <v>0.14271038117664209</v>
      </c>
      <c r="G117" s="6">
        <v>0.11441009095690777</v>
      </c>
      <c r="H117" s="6">
        <v>0.16459690777061728</v>
      </c>
      <c r="I117" s="6">
        <v>0.11061697198827697</v>
      </c>
      <c r="J117" s="6">
        <v>0.16592376507420092</v>
      </c>
      <c r="K117" s="6">
        <v>0.50906917444309552</v>
      </c>
      <c r="L117" s="6">
        <v>3.6581894601682798E-2</v>
      </c>
      <c r="M117" s="6">
        <v>0.19693546210137269</v>
      </c>
      <c r="N117" s="6">
        <v>0.26280512842389975</v>
      </c>
      <c r="O117" s="6">
        <v>0.42038397302070796</v>
      </c>
      <c r="P117" s="6">
        <v>0.28440276239178136</v>
      </c>
      <c r="Q117" s="6">
        <v>0.76041666666666674</v>
      </c>
      <c r="R117" s="6">
        <v>0.24399958957545151</v>
      </c>
      <c r="S117" s="6">
        <v>0</v>
      </c>
      <c r="T117" s="6">
        <v>0.15420724397521818</v>
      </c>
      <c r="U117" s="6">
        <v>0</v>
      </c>
    </row>
    <row r="119" spans="1:21" x14ac:dyDescent="0.25">
      <c r="A119" s="143" t="s">
        <v>245</v>
      </c>
      <c r="B119" s="143"/>
      <c r="C119" s="143"/>
      <c r="D119" s="143"/>
      <c r="E119" s="143"/>
      <c r="F119" s="143"/>
      <c r="G119" s="143"/>
      <c r="H119" s="143"/>
      <c r="I119" s="143"/>
      <c r="J119" s="143"/>
      <c r="K119" s="143"/>
      <c r="L119" s="143"/>
      <c r="M119" s="143"/>
      <c r="N119" s="143"/>
      <c r="O119" s="143"/>
      <c r="P119" s="143"/>
      <c r="Q119" s="143"/>
      <c r="R119" s="143"/>
      <c r="S119" s="143"/>
      <c r="T119" s="143"/>
      <c r="U119" s="143"/>
    </row>
    <row r="120" spans="1:21" x14ac:dyDescent="0.25">
      <c r="B120" s="6" t="s">
        <v>225</v>
      </c>
      <c r="C120" s="6" t="s">
        <v>4</v>
      </c>
      <c r="D120" s="6" t="s">
        <v>5</v>
      </c>
      <c r="E120" s="6" t="s">
        <v>6</v>
      </c>
      <c r="F120" s="6" t="s">
        <v>7</v>
      </c>
      <c r="G120" s="6" t="s">
        <v>8</v>
      </c>
      <c r="H120" s="6" t="s">
        <v>9</v>
      </c>
      <c r="I120" s="6" t="s">
        <v>10</v>
      </c>
      <c r="J120" s="6" t="s">
        <v>11</v>
      </c>
      <c r="K120" s="6" t="s">
        <v>12</v>
      </c>
      <c r="L120" s="6" t="s">
        <v>13</v>
      </c>
      <c r="M120" s="6" t="s">
        <v>14</v>
      </c>
      <c r="N120" s="6" t="s">
        <v>15</v>
      </c>
      <c r="O120" s="6" t="s">
        <v>16</v>
      </c>
      <c r="P120" s="6" t="s">
        <v>17</v>
      </c>
      <c r="Q120" s="6" t="s">
        <v>18</v>
      </c>
      <c r="R120" s="6" t="s">
        <v>19</v>
      </c>
      <c r="S120" s="6" t="s">
        <v>20</v>
      </c>
      <c r="T120" s="6" t="s">
        <v>21</v>
      </c>
      <c r="U120" s="6" t="s">
        <v>22</v>
      </c>
    </row>
    <row r="121" spans="1:21" x14ac:dyDescent="0.25">
      <c r="A121" s="6" t="s">
        <v>225</v>
      </c>
      <c r="B121" s="6">
        <v>0</v>
      </c>
      <c r="C121" s="6">
        <v>0.76794360911418269</v>
      </c>
      <c r="D121" s="6">
        <v>0.20333816552738679</v>
      </c>
      <c r="E121" s="6">
        <v>0.37592701845630333</v>
      </c>
      <c r="F121" s="6">
        <v>0.33953255432254809</v>
      </c>
      <c r="G121" s="6">
        <v>0.34586870951047716</v>
      </c>
      <c r="H121" s="6">
        <v>0.8125</v>
      </c>
      <c r="I121" s="6">
        <v>0.33581829480007891</v>
      </c>
      <c r="J121" s="6">
        <v>0.33721241808110547</v>
      </c>
      <c r="K121" s="6">
        <v>0.25698879959409709</v>
      </c>
      <c r="L121" s="6">
        <v>0</v>
      </c>
      <c r="M121" s="6">
        <v>0.2420833891900647</v>
      </c>
      <c r="N121" s="6">
        <v>0.31595951983457071</v>
      </c>
      <c r="O121" s="6">
        <v>0.66554165281512478</v>
      </c>
      <c r="P121" s="6">
        <v>0.45584619554685352</v>
      </c>
      <c r="Q121" s="6">
        <v>0.2223927976523902</v>
      </c>
      <c r="R121" s="6">
        <v>0.1058905413863873</v>
      </c>
      <c r="S121" s="6">
        <v>0.20324467593131612</v>
      </c>
      <c r="T121" s="6">
        <v>0.2841117980887628</v>
      </c>
      <c r="U121" s="6">
        <v>0.32081468100061811</v>
      </c>
    </row>
    <row r="122" spans="1:21" x14ac:dyDescent="0.25">
      <c r="A122" s="6" t="s">
        <v>4</v>
      </c>
      <c r="B122" s="6">
        <v>0.72171808172522978</v>
      </c>
      <c r="C122" s="6">
        <v>0</v>
      </c>
      <c r="D122" s="6">
        <v>0.20653648915780462</v>
      </c>
      <c r="E122" s="6">
        <v>0.24468355354451496</v>
      </c>
      <c r="F122" s="6">
        <v>0.18446902244758112</v>
      </c>
      <c r="G122" s="6">
        <v>0.33135499098228061</v>
      </c>
      <c r="H122" s="6">
        <v>0.25613543877604178</v>
      </c>
      <c r="I122" s="6">
        <v>0.55656412247028852</v>
      </c>
      <c r="J122" s="6">
        <v>0.56716839696413524</v>
      </c>
      <c r="K122" s="6">
        <v>0.4782026087605733</v>
      </c>
      <c r="L122" s="6">
        <v>0.5</v>
      </c>
      <c r="M122" s="6">
        <v>0.45497664443228103</v>
      </c>
      <c r="N122" s="6">
        <v>0.23170373642439906</v>
      </c>
      <c r="O122" s="6">
        <v>0.21728672104528021</v>
      </c>
      <c r="P122" s="6">
        <v>0.3372655835072022</v>
      </c>
      <c r="Q122" s="6">
        <v>0.8675259035746048</v>
      </c>
      <c r="R122" s="6">
        <v>0.55152928215347252</v>
      </c>
      <c r="S122" s="6">
        <v>0.13470901264069154</v>
      </c>
      <c r="T122" s="6">
        <v>0.5</v>
      </c>
      <c r="U122" s="6">
        <v>0.75891342212068114</v>
      </c>
    </row>
    <row r="123" spans="1:21" x14ac:dyDescent="0.25">
      <c r="A123" s="6" t="s">
        <v>5</v>
      </c>
      <c r="B123" s="6">
        <v>0.24316913972975332</v>
      </c>
      <c r="C123" s="6">
        <v>0.22256416536554435</v>
      </c>
      <c r="D123" s="6">
        <v>0</v>
      </c>
      <c r="E123" s="6">
        <v>0.40853480735281916</v>
      </c>
      <c r="F123" s="6">
        <v>0.64345771944988428</v>
      </c>
      <c r="G123" s="6">
        <v>0.27289775611523942</v>
      </c>
      <c r="H123" s="6">
        <v>0.62742653637353973</v>
      </c>
      <c r="I123" s="6">
        <v>0.5</v>
      </c>
      <c r="J123" s="6">
        <v>0.30969331087873631</v>
      </c>
      <c r="K123" s="6">
        <v>0.22550705351168307</v>
      </c>
      <c r="L123" s="6">
        <v>6.0616265481527563E-2</v>
      </c>
      <c r="M123" s="6">
        <v>0.26984423216186965</v>
      </c>
      <c r="N123" s="6">
        <v>0.12138946644615742</v>
      </c>
      <c r="O123" s="6">
        <v>0.18835496235607713</v>
      </c>
      <c r="P123" s="6">
        <v>0.19217572700767288</v>
      </c>
      <c r="Q123" s="6">
        <v>0.41199678849540677</v>
      </c>
      <c r="R123" s="6">
        <v>0</v>
      </c>
      <c r="S123" s="6">
        <v>0.29010267517646893</v>
      </c>
      <c r="T123" s="6">
        <v>0.6357836178453633</v>
      </c>
      <c r="U123" s="6">
        <v>0.23703854753529108</v>
      </c>
    </row>
    <row r="124" spans="1:21" x14ac:dyDescent="0.25">
      <c r="A124" s="6" t="s">
        <v>6</v>
      </c>
      <c r="B124" s="6">
        <v>0.33082779848636207</v>
      </c>
      <c r="C124" s="6">
        <v>0.56518056746140022</v>
      </c>
      <c r="D124" s="6">
        <v>0.30412874261605211</v>
      </c>
      <c r="E124" s="6">
        <v>0</v>
      </c>
      <c r="F124" s="6">
        <v>0.34376230603104196</v>
      </c>
      <c r="G124" s="6">
        <v>0.3125</v>
      </c>
      <c r="H124" s="6">
        <v>0.86193955482727636</v>
      </c>
      <c r="I124" s="6">
        <v>0.39118836139243218</v>
      </c>
      <c r="J124" s="6">
        <v>0.36340592401773647</v>
      </c>
      <c r="K124" s="6">
        <v>0.47916888693189275</v>
      </c>
      <c r="L124" s="6">
        <v>0.23545258571706548</v>
      </c>
      <c r="M124" s="6">
        <v>0.23730741533267735</v>
      </c>
      <c r="N124" s="6">
        <v>0.5</v>
      </c>
      <c r="O124" s="6">
        <v>0.33073039870179682</v>
      </c>
      <c r="P124" s="6">
        <v>0.4914659143414532</v>
      </c>
      <c r="Q124" s="6">
        <v>0.62313593901801401</v>
      </c>
      <c r="R124" s="6">
        <v>0.31725759849440849</v>
      </c>
      <c r="S124" s="6">
        <v>0.39858397971967502</v>
      </c>
      <c r="T124" s="6">
        <v>0.30229443621709373</v>
      </c>
      <c r="U124" s="6">
        <v>0.25590859277630573</v>
      </c>
    </row>
    <row r="125" spans="1:21" x14ac:dyDescent="0.25">
      <c r="A125" s="6" t="s">
        <v>7</v>
      </c>
      <c r="B125" s="6">
        <v>0.37098595887078623</v>
      </c>
      <c r="C125" s="6">
        <v>0.57083683952699871</v>
      </c>
      <c r="D125" s="6">
        <v>0.53860038416858225</v>
      </c>
      <c r="E125" s="6">
        <v>0.25036751887146558</v>
      </c>
      <c r="F125" s="6">
        <v>0</v>
      </c>
      <c r="G125" s="6">
        <v>0.39688718850870336</v>
      </c>
      <c r="H125" s="6">
        <v>0.44052433357506293</v>
      </c>
      <c r="I125" s="6">
        <v>0.4249283734579557</v>
      </c>
      <c r="J125" s="6">
        <v>0.19395069465282777</v>
      </c>
      <c r="K125" s="6">
        <v>0.44957441294064038</v>
      </c>
      <c r="L125" s="6">
        <v>0.29891831041437189</v>
      </c>
      <c r="M125" s="6">
        <v>0.2671460519602884</v>
      </c>
      <c r="N125" s="6">
        <v>0.30217059699903059</v>
      </c>
      <c r="O125" s="6">
        <v>0.19066492785921552</v>
      </c>
      <c r="P125" s="6">
        <v>0.24413582411156193</v>
      </c>
      <c r="Q125" s="6">
        <v>0.5</v>
      </c>
      <c r="R125" s="6">
        <v>0</v>
      </c>
      <c r="S125" s="6">
        <v>0.24761619050051056</v>
      </c>
      <c r="T125" s="6">
        <v>0.3351880284813733</v>
      </c>
      <c r="U125" s="6">
        <v>0.5952805544677392</v>
      </c>
    </row>
    <row r="126" spans="1:21" x14ac:dyDescent="0.25">
      <c r="A126" s="6" t="s">
        <v>8</v>
      </c>
      <c r="B126" s="6">
        <v>0.36679432041327603</v>
      </c>
      <c r="C126" s="6">
        <v>0.34582329005811902</v>
      </c>
      <c r="D126" s="6">
        <v>0.13436043445252374</v>
      </c>
      <c r="E126" s="6">
        <v>0.38624564599005529</v>
      </c>
      <c r="F126" s="6">
        <v>0.38145191465984712</v>
      </c>
      <c r="G126" s="6">
        <v>0</v>
      </c>
      <c r="H126" s="6">
        <v>0.21249538427546955</v>
      </c>
      <c r="I126" s="6">
        <v>0.35544499792599327</v>
      </c>
      <c r="J126" s="6">
        <v>0.2925808527247899</v>
      </c>
      <c r="K126" s="6">
        <v>0.5</v>
      </c>
      <c r="L126" s="6">
        <v>0.13414332376890609</v>
      </c>
      <c r="M126" s="6">
        <v>0.70057121763072638</v>
      </c>
      <c r="N126" s="6">
        <v>0.25957081739443716</v>
      </c>
      <c r="O126" s="6">
        <v>0.33720598180606526</v>
      </c>
      <c r="P126" s="6">
        <v>0.37192492210404293</v>
      </c>
      <c r="Q126" s="6">
        <v>0.45874773515817807</v>
      </c>
      <c r="R126" s="6">
        <v>0.3125</v>
      </c>
      <c r="S126" s="6">
        <v>0.28405195424244628</v>
      </c>
      <c r="T126" s="6">
        <v>0.3131371836579358</v>
      </c>
      <c r="U126" s="6">
        <v>0.30143645027758825</v>
      </c>
    </row>
    <row r="127" spans="1:21" x14ac:dyDescent="0.25">
      <c r="A127" s="6" t="s">
        <v>9</v>
      </c>
      <c r="B127" s="6">
        <v>0.87403186977564395</v>
      </c>
      <c r="C127" s="6">
        <v>0.15055875773020569</v>
      </c>
      <c r="D127" s="6">
        <v>0.18085069641325149</v>
      </c>
      <c r="E127" s="6">
        <v>0.5</v>
      </c>
      <c r="F127" s="6">
        <v>0.34420924164559058</v>
      </c>
      <c r="G127" s="6">
        <v>0.38701733365671648</v>
      </c>
      <c r="H127" s="6">
        <v>0</v>
      </c>
      <c r="I127" s="6">
        <v>0.47512201069772192</v>
      </c>
      <c r="J127" s="6">
        <v>0.30861527985199672</v>
      </c>
      <c r="K127" s="6">
        <v>0.13082382147445248</v>
      </c>
      <c r="L127" s="6">
        <v>4.7474843936275865E-2</v>
      </c>
      <c r="M127" s="6">
        <v>4.4964330005199567E-2</v>
      </c>
      <c r="N127" s="6">
        <v>0.23276160193573869</v>
      </c>
      <c r="O127" s="6">
        <v>0.13262381208730406</v>
      </c>
      <c r="P127" s="6">
        <v>0.16048453568889195</v>
      </c>
      <c r="Q127" s="6">
        <v>0.26872242195960822</v>
      </c>
      <c r="R127" s="6">
        <v>0.43588907533481996</v>
      </c>
      <c r="S127" s="6">
        <v>0.16706658154035611</v>
      </c>
      <c r="T127" s="6">
        <v>0.53387740611408163</v>
      </c>
      <c r="U127" s="6">
        <v>0.13432265527327819</v>
      </c>
    </row>
    <row r="128" spans="1:21" x14ac:dyDescent="0.25">
      <c r="A128" s="6" t="s">
        <v>10</v>
      </c>
      <c r="B128" s="6">
        <v>0.67617871887145109</v>
      </c>
      <c r="C128" s="6">
        <v>0.26636106938741766</v>
      </c>
      <c r="D128" s="6">
        <v>0.91227870843066694</v>
      </c>
      <c r="E128" s="6">
        <v>0.5</v>
      </c>
      <c r="F128" s="6">
        <v>0.44891593138028718</v>
      </c>
      <c r="G128" s="6">
        <v>0.3769148188404346</v>
      </c>
      <c r="H128" s="6">
        <v>0.34153631277216556</v>
      </c>
      <c r="I128" s="6">
        <v>0</v>
      </c>
      <c r="J128" s="6">
        <v>0.16122381571849556</v>
      </c>
      <c r="K128" s="6">
        <v>0.41068282889560653</v>
      </c>
      <c r="L128" s="6">
        <v>0</v>
      </c>
      <c r="M128" s="6">
        <v>0.40822434181785211</v>
      </c>
      <c r="N128" s="6">
        <v>0.3824239369445111</v>
      </c>
      <c r="O128" s="6">
        <v>0.2767740002545766</v>
      </c>
      <c r="P128" s="6">
        <v>0.33787675531582601</v>
      </c>
      <c r="Q128" s="6">
        <v>0.33653567657112182</v>
      </c>
      <c r="R128" s="6">
        <v>0.38878007080134286</v>
      </c>
      <c r="S128" s="6">
        <v>0.32982724593846802</v>
      </c>
      <c r="T128" s="6">
        <v>0.43703136098042139</v>
      </c>
      <c r="U128" s="6">
        <v>0.26428717111610045</v>
      </c>
    </row>
    <row r="129" spans="1:21" x14ac:dyDescent="0.25">
      <c r="A129" s="6" t="s">
        <v>11</v>
      </c>
      <c r="B129" s="6">
        <v>0.28537736657569079</v>
      </c>
      <c r="C129" s="6">
        <v>0.19371862297051137</v>
      </c>
      <c r="D129" s="6">
        <v>0</v>
      </c>
      <c r="E129" s="6">
        <v>0.69183949852283011</v>
      </c>
      <c r="F129" s="6">
        <v>0.36453595884636647</v>
      </c>
      <c r="G129" s="6">
        <v>0.6717975705388739</v>
      </c>
      <c r="H129" s="6">
        <v>0.33581772985397934</v>
      </c>
      <c r="I129" s="6">
        <v>4.4380129469568944E-2</v>
      </c>
      <c r="J129" s="6">
        <v>0</v>
      </c>
      <c r="K129" s="6">
        <v>0.12904604341619474</v>
      </c>
      <c r="L129" s="6">
        <v>0.27649359499030701</v>
      </c>
      <c r="M129" s="6">
        <v>0.381555234456811</v>
      </c>
      <c r="N129" s="6">
        <v>0.4458213907375872</v>
      </c>
      <c r="O129" s="6">
        <v>0.79233212782737572</v>
      </c>
      <c r="P129" s="6">
        <v>4.5337571217881727E-2</v>
      </c>
      <c r="Q129" s="6">
        <v>0.14720687386780176</v>
      </c>
      <c r="R129" s="6">
        <v>0.28521845145015007</v>
      </c>
      <c r="S129" s="6">
        <v>0.4610777217704628</v>
      </c>
      <c r="T129" s="6">
        <v>4.3140921970281861E-2</v>
      </c>
      <c r="U129" s="6">
        <v>0.15710696263634566</v>
      </c>
    </row>
    <row r="130" spans="1:21" x14ac:dyDescent="0.25">
      <c r="A130" s="6" t="s">
        <v>12</v>
      </c>
      <c r="B130" s="6">
        <v>0.24009746932947051</v>
      </c>
      <c r="C130" s="6">
        <v>0.39045648487009949</v>
      </c>
      <c r="D130" s="6">
        <v>0.19097208671246862</v>
      </c>
      <c r="E130" s="6">
        <v>0.18940124546995915</v>
      </c>
      <c r="F130" s="6">
        <v>0.35926862831938805</v>
      </c>
      <c r="G130" s="6">
        <v>0.44281775865647488</v>
      </c>
      <c r="H130" s="6">
        <v>0.21303761416703429</v>
      </c>
      <c r="I130" s="6">
        <v>0.75042681584222248</v>
      </c>
      <c r="J130" s="6">
        <v>0.40150768265574704</v>
      </c>
      <c r="K130" s="6">
        <v>0</v>
      </c>
      <c r="L130" s="6">
        <v>6.6892275649641939E-2</v>
      </c>
      <c r="M130" s="6">
        <v>0.34473418031029407</v>
      </c>
      <c r="N130" s="6">
        <v>0.14842169528819371</v>
      </c>
      <c r="O130" s="6">
        <v>0.11012479073268727</v>
      </c>
      <c r="P130" s="6">
        <v>0.34030328817223399</v>
      </c>
      <c r="Q130" s="6">
        <v>0.5</v>
      </c>
      <c r="R130" s="6">
        <v>0.14529635844493999</v>
      </c>
      <c r="S130" s="6">
        <v>0.23404272863047465</v>
      </c>
      <c r="T130" s="6">
        <v>0.39471174296054501</v>
      </c>
      <c r="U130" s="6">
        <v>0.21548907658611693</v>
      </c>
    </row>
    <row r="131" spans="1:21" x14ac:dyDescent="0.25">
      <c r="A131" s="6" t="s">
        <v>13</v>
      </c>
      <c r="B131" s="6">
        <v>0.20139587487196842</v>
      </c>
      <c r="C131" s="6">
        <v>0.10097153598233317</v>
      </c>
      <c r="D131" s="6">
        <v>0.16073223437518527</v>
      </c>
      <c r="E131" s="6">
        <v>0.3338201296094252</v>
      </c>
      <c r="F131" s="6">
        <v>0.10904070589575429</v>
      </c>
      <c r="G131" s="6">
        <v>0.12783251552025696</v>
      </c>
      <c r="H131" s="6">
        <v>0.23672393431800151</v>
      </c>
      <c r="I131" s="6">
        <v>0.39416208595584767</v>
      </c>
      <c r="J131" s="6">
        <v>0.38432851410024177</v>
      </c>
      <c r="K131" s="6">
        <v>0.13505218898999533</v>
      </c>
      <c r="L131" s="6">
        <v>0</v>
      </c>
      <c r="M131" s="6">
        <v>0.20485463092476</v>
      </c>
      <c r="N131" s="6">
        <v>0.6103504695642431</v>
      </c>
      <c r="O131" s="6">
        <v>0.44731382976342177</v>
      </c>
      <c r="P131" s="6">
        <v>0.22837264909112207</v>
      </c>
      <c r="Q131" s="6">
        <v>0.21181479413296445</v>
      </c>
      <c r="R131" s="6">
        <v>0.27381191994205345</v>
      </c>
      <c r="S131" s="6">
        <v>0.5</v>
      </c>
      <c r="T131" s="6">
        <v>0.36458333333333331</v>
      </c>
      <c r="U131" s="6">
        <v>0.13823456666620146</v>
      </c>
    </row>
    <row r="132" spans="1:21" x14ac:dyDescent="0.25">
      <c r="A132" s="6" t="s">
        <v>14</v>
      </c>
      <c r="B132" s="6">
        <v>0.19107149662648132</v>
      </c>
      <c r="C132" s="6">
        <v>0.41990085647242836</v>
      </c>
      <c r="D132" s="6">
        <v>0.17301473554386423</v>
      </c>
      <c r="E132" s="6">
        <v>0.22021850132713569</v>
      </c>
      <c r="F132" s="6">
        <v>0.17520284114098988</v>
      </c>
      <c r="G132" s="6">
        <v>0.67841745482862481</v>
      </c>
      <c r="H132" s="6">
        <v>7.5757311770431102E-2</v>
      </c>
      <c r="I132" s="6">
        <v>0.75971695463512545</v>
      </c>
      <c r="J132" s="6">
        <v>0.17292831264262956</v>
      </c>
      <c r="K132" s="6">
        <v>0.53077579905253802</v>
      </c>
      <c r="L132" s="6">
        <v>0.29302283273373225</v>
      </c>
      <c r="M132" s="6">
        <v>0</v>
      </c>
      <c r="N132" s="6">
        <v>0.51523354862159609</v>
      </c>
      <c r="O132" s="6">
        <v>0.34784166666619781</v>
      </c>
      <c r="P132" s="6">
        <v>0.3647969773173273</v>
      </c>
      <c r="Q132" s="6">
        <v>0.5</v>
      </c>
      <c r="R132" s="6">
        <v>0</v>
      </c>
      <c r="S132" s="6">
        <v>0.78692717092639841</v>
      </c>
      <c r="T132" s="6">
        <v>0.28369385539163994</v>
      </c>
      <c r="U132" s="6">
        <v>0.22447688464554078</v>
      </c>
    </row>
    <row r="133" spans="1:21" x14ac:dyDescent="0.25">
      <c r="A133" s="6" t="s">
        <v>15</v>
      </c>
      <c r="B133" s="6">
        <v>0.21057948406912264</v>
      </c>
      <c r="C133" s="6">
        <v>0.42198096887426428</v>
      </c>
      <c r="D133" s="6">
        <v>0</v>
      </c>
      <c r="E133" s="6">
        <v>0.4587358094913801</v>
      </c>
      <c r="F133" s="6">
        <v>0.30625433270040708</v>
      </c>
      <c r="G133" s="6">
        <v>8.7293010243535182E-2</v>
      </c>
      <c r="H133" s="6">
        <v>0.20700299494535709</v>
      </c>
      <c r="I133" s="6">
        <v>0.22854620821426319</v>
      </c>
      <c r="J133" s="6">
        <v>0.73284287763872358</v>
      </c>
      <c r="K133" s="6">
        <v>2.8764837654181204E-2</v>
      </c>
      <c r="L133" s="6">
        <v>0.19421725015117908</v>
      </c>
      <c r="M133" s="6">
        <v>0.22578105554709982</v>
      </c>
      <c r="N133" s="6">
        <v>0</v>
      </c>
      <c r="O133" s="6">
        <v>0.5</v>
      </c>
      <c r="P133" s="6">
        <v>8.5036700570148074E-2</v>
      </c>
      <c r="Q133" s="6">
        <v>0.28503040631011822</v>
      </c>
      <c r="R133" s="6">
        <v>0.30347571913252963</v>
      </c>
      <c r="S133" s="6">
        <v>0.39003651401572581</v>
      </c>
      <c r="T133" s="6">
        <v>7.7231665154791351E-2</v>
      </c>
      <c r="U133" s="6">
        <v>0.33475358939432959</v>
      </c>
    </row>
    <row r="134" spans="1:21" x14ac:dyDescent="0.25">
      <c r="A134" s="6" t="s">
        <v>16</v>
      </c>
      <c r="B134" s="6">
        <v>0.22965703186974307</v>
      </c>
      <c r="C134" s="6">
        <v>0.35376202732904122</v>
      </c>
      <c r="D134" s="6">
        <v>0.1175745088072068</v>
      </c>
      <c r="E134" s="6">
        <v>0.67589027380780331</v>
      </c>
      <c r="F134" s="6">
        <v>0.10896561625492335</v>
      </c>
      <c r="G134" s="6">
        <v>0.46209648287025806</v>
      </c>
      <c r="H134" s="6">
        <v>0.17135184018880473</v>
      </c>
      <c r="I134" s="6">
        <v>0.18281795634148149</v>
      </c>
      <c r="J134" s="6">
        <v>0.42644256812875575</v>
      </c>
      <c r="K134" s="6">
        <v>4.9604134280657318E-2</v>
      </c>
      <c r="L134" s="6">
        <v>0.32858414678184694</v>
      </c>
      <c r="M134" s="6">
        <v>0.30440492477708825</v>
      </c>
      <c r="N134" s="6">
        <v>0.70833333333333337</v>
      </c>
      <c r="O134" s="6">
        <v>0</v>
      </c>
      <c r="P134" s="6">
        <v>0.31224887045770033</v>
      </c>
      <c r="Q134" s="6">
        <v>0.13080889234537879</v>
      </c>
      <c r="R134" s="6">
        <v>0.30678021276237311</v>
      </c>
      <c r="S134" s="6">
        <v>0.42184553622302079</v>
      </c>
      <c r="T134" s="6">
        <v>0.43588907533481996</v>
      </c>
      <c r="U134" s="6">
        <v>0.21506413709661884</v>
      </c>
    </row>
    <row r="135" spans="1:21" x14ac:dyDescent="0.25">
      <c r="A135" s="6" t="s">
        <v>17</v>
      </c>
      <c r="B135" s="6">
        <v>0.48737331703201808</v>
      </c>
      <c r="C135" s="6">
        <v>0.35411932550892605</v>
      </c>
      <c r="D135" s="6">
        <v>0.48633317357739031</v>
      </c>
      <c r="E135" s="6">
        <v>0.25731179077257793</v>
      </c>
      <c r="F135" s="6">
        <v>0.23737272198838386</v>
      </c>
      <c r="G135" s="6">
        <v>0.38588473601949252</v>
      </c>
      <c r="H135" s="6">
        <v>0.27974164784539951</v>
      </c>
      <c r="I135" s="6">
        <v>0.32539686254070066</v>
      </c>
      <c r="J135" s="6">
        <v>0.16062268783478451</v>
      </c>
      <c r="K135" s="6">
        <v>0.42938308891810623</v>
      </c>
      <c r="L135" s="6">
        <v>0.16698440102955492</v>
      </c>
      <c r="M135" s="6">
        <v>0.42704955864327659</v>
      </c>
      <c r="N135" s="6">
        <v>0.22070596772053483</v>
      </c>
      <c r="O135" s="6">
        <v>0.1992646518797743</v>
      </c>
      <c r="P135" s="6">
        <v>0</v>
      </c>
      <c r="Q135" s="6">
        <v>0.86458333333333326</v>
      </c>
      <c r="R135" s="6">
        <v>0</v>
      </c>
      <c r="S135" s="6">
        <v>0.20215567808339915</v>
      </c>
      <c r="T135" s="6">
        <v>0.30192530515191385</v>
      </c>
      <c r="U135" s="6">
        <v>0.43650800918259297</v>
      </c>
    </row>
    <row r="136" spans="1:21" x14ac:dyDescent="0.25">
      <c r="A136" s="6" t="s">
        <v>18</v>
      </c>
      <c r="B136" s="6">
        <v>0.48626429373089697</v>
      </c>
      <c r="C136" s="6">
        <v>0.33488744930764436</v>
      </c>
      <c r="D136" s="6">
        <v>0.16617495861723991</v>
      </c>
      <c r="E136" s="6">
        <v>0.2310001412659427</v>
      </c>
      <c r="F136" s="6">
        <v>0.38297664370497647</v>
      </c>
      <c r="G136" s="6">
        <v>0.38502587003349448</v>
      </c>
      <c r="H136" s="6">
        <v>0.27425314464510386</v>
      </c>
      <c r="I136" s="6">
        <v>0.22995925367582293</v>
      </c>
      <c r="J136" s="6">
        <v>0.16820515111924222</v>
      </c>
      <c r="K136" s="6">
        <v>0.5</v>
      </c>
      <c r="L136" s="6">
        <v>0.34335617084841263</v>
      </c>
      <c r="M136" s="6">
        <v>0.4124052637624307</v>
      </c>
      <c r="N136" s="6">
        <v>0.18083954445287134</v>
      </c>
      <c r="O136" s="6">
        <v>0.13268385692971366</v>
      </c>
      <c r="P136" s="6">
        <v>0.37531484431019146</v>
      </c>
      <c r="Q136" s="6">
        <v>0.20341490182291597</v>
      </c>
      <c r="R136" s="6">
        <v>0</v>
      </c>
      <c r="S136" s="6">
        <v>0.43157942652893155</v>
      </c>
      <c r="T136" s="6">
        <v>0.29975263403063052</v>
      </c>
      <c r="U136" s="6">
        <v>0.30581821723144348</v>
      </c>
    </row>
    <row r="137" spans="1:21" x14ac:dyDescent="0.25">
      <c r="A137" s="6" t="s">
        <v>19</v>
      </c>
      <c r="B137" s="6">
        <v>0.61089061359157637</v>
      </c>
      <c r="C137" s="6">
        <v>0.52660269779643343</v>
      </c>
      <c r="D137" s="6">
        <v>0.59017188312075874</v>
      </c>
      <c r="E137" s="6">
        <v>0.45731569637969288</v>
      </c>
      <c r="F137" s="6">
        <v>0.10991803482956244</v>
      </c>
      <c r="G137" s="6">
        <v>0</v>
      </c>
      <c r="H137" s="6">
        <v>0.60560720871206608</v>
      </c>
      <c r="I137" s="6">
        <v>0.18992281339319175</v>
      </c>
      <c r="J137" s="6">
        <v>0.43810573361185995</v>
      </c>
      <c r="K137" s="6">
        <v>9.2753205043546283E-2</v>
      </c>
      <c r="L137" s="6">
        <v>0.31589835771070268</v>
      </c>
      <c r="M137" s="6">
        <v>0.21981980656205974</v>
      </c>
      <c r="N137" s="6">
        <v>0.5</v>
      </c>
      <c r="O137" s="6">
        <v>0.47609720793279825</v>
      </c>
      <c r="P137" s="6">
        <v>0.44804942180940699</v>
      </c>
      <c r="Q137" s="6">
        <v>0.16686262868746615</v>
      </c>
      <c r="R137" s="6">
        <v>0</v>
      </c>
      <c r="S137" s="6">
        <v>0.28864095640798965</v>
      </c>
      <c r="T137" s="6">
        <v>0.38168861455936942</v>
      </c>
      <c r="U137" s="6">
        <v>0.47041037210799286</v>
      </c>
    </row>
    <row r="138" spans="1:21" x14ac:dyDescent="0.25">
      <c r="A138" s="6" t="s">
        <v>20</v>
      </c>
      <c r="B138" s="6">
        <v>0.14777461126147873</v>
      </c>
      <c r="C138" s="6">
        <v>4.5580387956329266E-2</v>
      </c>
      <c r="D138" s="6">
        <v>0.19251271465848971</v>
      </c>
      <c r="E138" s="6">
        <v>0.58329909356106047</v>
      </c>
      <c r="F138" s="6">
        <v>0.15212780847262217</v>
      </c>
      <c r="G138" s="6">
        <v>0.1716556595515335</v>
      </c>
      <c r="H138" s="6">
        <v>0.20213736765267346</v>
      </c>
      <c r="I138" s="6">
        <v>0.23816355168137235</v>
      </c>
      <c r="J138" s="6">
        <v>0.46808719519751368</v>
      </c>
      <c r="K138" s="6">
        <v>0.19801326388243301</v>
      </c>
      <c r="L138" s="6">
        <v>0.44996717189095614</v>
      </c>
      <c r="M138" s="6">
        <v>0.44073526898761745</v>
      </c>
      <c r="N138" s="6">
        <v>0.47808724704374433</v>
      </c>
      <c r="O138" s="6">
        <v>0.5</v>
      </c>
      <c r="P138" s="6">
        <v>0.10852076749342401</v>
      </c>
      <c r="Q138" s="6">
        <v>0.21704102962573688</v>
      </c>
      <c r="R138" s="6">
        <v>9.6357945949872029E-2</v>
      </c>
      <c r="S138" s="6">
        <v>0.20238378080356781</v>
      </c>
      <c r="T138" s="6">
        <v>5.4215131358797908E-2</v>
      </c>
      <c r="U138" s="6">
        <v>0.25</v>
      </c>
    </row>
    <row r="139" spans="1:21" x14ac:dyDescent="0.25">
      <c r="A139" s="6" t="s">
        <v>21</v>
      </c>
      <c r="B139" s="6">
        <v>0.3406104458513185</v>
      </c>
      <c r="C139" s="6">
        <v>0.5</v>
      </c>
      <c r="D139" s="6">
        <v>0.2897969498517951</v>
      </c>
      <c r="E139" s="6">
        <v>0.69860405852677454</v>
      </c>
      <c r="F139" s="6">
        <v>0.35377223656462764</v>
      </c>
      <c r="G139" s="6">
        <v>0.32762946770765144</v>
      </c>
      <c r="H139" s="6">
        <v>0.39854482221033627</v>
      </c>
      <c r="I139" s="6">
        <v>0.41955963963916754</v>
      </c>
      <c r="J139" s="6">
        <v>0.2167463915841307</v>
      </c>
      <c r="K139" s="6">
        <v>0.48711452041180553</v>
      </c>
      <c r="L139" s="6">
        <v>0</v>
      </c>
      <c r="M139" s="6">
        <v>0.37114477423431952</v>
      </c>
      <c r="N139" s="6">
        <v>0.25895260772432188</v>
      </c>
      <c r="O139" s="6">
        <v>0.33630707886419964</v>
      </c>
      <c r="P139" s="6">
        <v>0.32861624503937459</v>
      </c>
      <c r="Q139" s="6">
        <v>0.41192625628210178</v>
      </c>
      <c r="R139" s="6">
        <v>9.5845858279025531E-2</v>
      </c>
      <c r="S139" s="6">
        <v>0.21282894306517416</v>
      </c>
      <c r="T139" s="6">
        <v>0</v>
      </c>
      <c r="U139" s="6">
        <v>0.28056434524945933</v>
      </c>
    </row>
    <row r="140" spans="1:21" x14ac:dyDescent="0.25">
      <c r="A140" s="6" t="s">
        <v>22</v>
      </c>
      <c r="B140" s="6">
        <v>0.21175263800711291</v>
      </c>
      <c r="C140" s="6">
        <v>0.36349660128922889</v>
      </c>
      <c r="D140" s="6">
        <v>0.12579134813201895</v>
      </c>
      <c r="E140" s="6">
        <v>0.3008434405789257</v>
      </c>
      <c r="F140" s="6">
        <v>0.1194382115730058</v>
      </c>
      <c r="G140" s="6">
        <v>0.16229828169717117</v>
      </c>
      <c r="H140" s="6">
        <v>0.14275032383220942</v>
      </c>
      <c r="I140" s="6">
        <v>0.14299829842374284</v>
      </c>
      <c r="J140" s="6">
        <v>0.14416360639581186</v>
      </c>
      <c r="K140" s="6">
        <v>0.52068507798334995</v>
      </c>
      <c r="L140" s="6">
        <v>0</v>
      </c>
      <c r="M140" s="6">
        <v>0.17719525988096765</v>
      </c>
      <c r="N140" s="6">
        <v>0.29796546145596664</v>
      </c>
      <c r="O140" s="6">
        <v>0.40071215761976647</v>
      </c>
      <c r="P140" s="6">
        <v>0.27035976977358706</v>
      </c>
      <c r="Q140" s="6">
        <v>0.76041666666666674</v>
      </c>
      <c r="R140" s="6">
        <v>0.25041245770534826</v>
      </c>
      <c r="S140" s="6">
        <v>3.6146414980332463E-2</v>
      </c>
      <c r="T140" s="6">
        <v>0.13168392607860718</v>
      </c>
      <c r="U140" s="6">
        <v>0</v>
      </c>
    </row>
    <row r="142" spans="1:21" x14ac:dyDescent="0.25">
      <c r="A142" s="143" t="s">
        <v>247</v>
      </c>
      <c r="B142" s="143"/>
      <c r="C142" s="143"/>
      <c r="D142" s="143"/>
      <c r="E142" s="143"/>
      <c r="F142" s="143"/>
      <c r="G142" s="143"/>
      <c r="H142" s="143"/>
      <c r="I142" s="143"/>
      <c r="J142" s="143"/>
      <c r="K142" s="143"/>
      <c r="L142" s="143"/>
      <c r="M142" s="143"/>
      <c r="N142" s="143"/>
      <c r="O142" s="143"/>
      <c r="P142" s="143"/>
      <c r="Q142" s="143"/>
      <c r="R142" s="143"/>
      <c r="S142" s="143"/>
      <c r="T142" s="143"/>
      <c r="U142" s="143"/>
    </row>
    <row r="143" spans="1:21" x14ac:dyDescent="0.25">
      <c r="B143" s="6" t="s">
        <v>225</v>
      </c>
      <c r="C143" s="6" t="s">
        <v>4</v>
      </c>
      <c r="D143" s="6" t="s">
        <v>5</v>
      </c>
      <c r="E143" s="6" t="s">
        <v>6</v>
      </c>
      <c r="F143" s="6" t="s">
        <v>7</v>
      </c>
      <c r="G143" s="6" t="s">
        <v>8</v>
      </c>
      <c r="H143" s="6" t="s">
        <v>9</v>
      </c>
      <c r="I143" s="6" t="s">
        <v>10</v>
      </c>
      <c r="J143" s="6" t="s">
        <v>11</v>
      </c>
      <c r="K143" s="6" t="s">
        <v>12</v>
      </c>
      <c r="L143" s="6" t="s">
        <v>13</v>
      </c>
      <c r="M143" s="6" t="s">
        <v>14</v>
      </c>
      <c r="N143" s="6" t="s">
        <v>15</v>
      </c>
      <c r="O143" s="6" t="s">
        <v>16</v>
      </c>
      <c r="P143" s="6" t="s">
        <v>17</v>
      </c>
      <c r="Q143" s="6" t="s">
        <v>18</v>
      </c>
      <c r="R143" s="6" t="s">
        <v>19</v>
      </c>
      <c r="S143" s="6" t="s">
        <v>20</v>
      </c>
      <c r="T143" s="6" t="s">
        <v>21</v>
      </c>
      <c r="U143" s="6" t="s">
        <v>22</v>
      </c>
    </row>
    <row r="144" spans="1:21" x14ac:dyDescent="0.25">
      <c r="A144" s="6" t="s">
        <v>225</v>
      </c>
      <c r="B144" s="6">
        <v>0</v>
      </c>
      <c r="C144" s="6">
        <v>0.76794360911418247</v>
      </c>
      <c r="D144" s="6">
        <v>0.35726812263227881</v>
      </c>
      <c r="E144" s="6">
        <v>0.37592701845630327</v>
      </c>
      <c r="F144" s="6">
        <v>0.33953255432254797</v>
      </c>
      <c r="G144" s="6">
        <v>0.37859181803899372</v>
      </c>
      <c r="H144" s="6">
        <v>0.8125</v>
      </c>
      <c r="I144" s="6">
        <v>0.33581829480007908</v>
      </c>
      <c r="J144" s="6">
        <v>0.38693803904634066</v>
      </c>
      <c r="K144" s="6">
        <v>0.293244366125263</v>
      </c>
      <c r="L144" s="6">
        <v>0</v>
      </c>
      <c r="M144" s="6">
        <v>0.24208338919006495</v>
      </c>
      <c r="N144" s="6">
        <v>0.31595951983457077</v>
      </c>
      <c r="O144" s="6">
        <v>0.70880752230956034</v>
      </c>
      <c r="P144" s="6">
        <v>0.45584619554685374</v>
      </c>
      <c r="Q144" s="6">
        <v>0.22239279765239039</v>
      </c>
      <c r="R144" s="6">
        <v>0.31108256860603495</v>
      </c>
      <c r="S144" s="6">
        <v>0.24474416924211914</v>
      </c>
      <c r="T144" s="6">
        <v>0.38976705815889551</v>
      </c>
      <c r="U144" s="6">
        <v>0.32081468100061822</v>
      </c>
    </row>
    <row r="145" spans="1:21" x14ac:dyDescent="0.25">
      <c r="A145" s="6" t="s">
        <v>4</v>
      </c>
      <c r="B145" s="6">
        <v>0.74174876889511221</v>
      </c>
      <c r="C145" s="6">
        <v>0</v>
      </c>
      <c r="D145" s="6">
        <v>0.3429508270991668</v>
      </c>
      <c r="E145" s="6">
        <v>0.26183079755085281</v>
      </c>
      <c r="F145" s="6">
        <v>0.19739647626986601</v>
      </c>
      <c r="G145" s="6">
        <v>0.40783840329146415</v>
      </c>
      <c r="H145" s="6">
        <v>0.27408522250175549</v>
      </c>
      <c r="I145" s="6">
        <v>0.57366795720117247</v>
      </c>
      <c r="J145" s="6">
        <v>0.66202751594350318</v>
      </c>
      <c r="K145" s="6">
        <v>0.5</v>
      </c>
      <c r="L145" s="6">
        <v>0.5</v>
      </c>
      <c r="M145" s="6">
        <v>0.48686107404044321</v>
      </c>
      <c r="N145" s="6">
        <v>0.24794136436503833</v>
      </c>
      <c r="O145" s="6">
        <v>0.30372492406131746</v>
      </c>
      <c r="P145" s="6">
        <v>0.36090090828306942</v>
      </c>
      <c r="Q145" s="6">
        <v>0.89777469597904724</v>
      </c>
      <c r="R145" s="6">
        <v>0.66169569561158426</v>
      </c>
      <c r="S145" s="6">
        <v>0.14506565873345076</v>
      </c>
      <c r="T145" s="6">
        <v>0.46147472465028616</v>
      </c>
      <c r="U145" s="6">
        <v>0.77705788488209659</v>
      </c>
    </row>
    <row r="146" spans="1:21" x14ac:dyDescent="0.25">
      <c r="A146" s="6" t="s">
        <v>5</v>
      </c>
      <c r="B146" s="6">
        <v>0.25279627368117319</v>
      </c>
      <c r="C146" s="6">
        <v>0.19292680667494186</v>
      </c>
      <c r="D146" s="6">
        <v>0</v>
      </c>
      <c r="E146" s="6">
        <v>0.44269335110610442</v>
      </c>
      <c r="F146" s="6">
        <v>0.65948174280175353</v>
      </c>
      <c r="G146" s="6">
        <v>0.45061444861485778</v>
      </c>
      <c r="H146" s="6">
        <v>0.66591448853313406</v>
      </c>
      <c r="I146" s="6">
        <v>0.5</v>
      </c>
      <c r="J146" s="6">
        <v>0.44279526910654987</v>
      </c>
      <c r="K146" s="6">
        <v>0.32589099421089718</v>
      </c>
      <c r="L146" s="6">
        <v>0</v>
      </c>
      <c r="M146" s="6">
        <v>0.26153590163617196</v>
      </c>
      <c r="N146" s="6">
        <v>0.17973240695839018</v>
      </c>
      <c r="O146" s="6">
        <v>0.31007418150328159</v>
      </c>
      <c r="P146" s="6">
        <v>0.15757575343567265</v>
      </c>
      <c r="Q146" s="6">
        <v>0.46518981818736505</v>
      </c>
      <c r="R146" s="6">
        <v>0.22938079999118444</v>
      </c>
      <c r="S146" s="6">
        <v>0.33139395536658145</v>
      </c>
      <c r="T146" s="6">
        <v>0.76320395569561628</v>
      </c>
      <c r="U146" s="6">
        <v>0.28014245138996052</v>
      </c>
    </row>
    <row r="147" spans="1:21" x14ac:dyDescent="0.25">
      <c r="A147" s="6" t="s">
        <v>6</v>
      </c>
      <c r="B147" s="6">
        <v>0.29433180825490834</v>
      </c>
      <c r="C147" s="6">
        <v>0.50058957484698219</v>
      </c>
      <c r="D147" s="6">
        <v>0.45259025362765393</v>
      </c>
      <c r="E147" s="6">
        <v>0</v>
      </c>
      <c r="F147" s="6">
        <v>0.27634846543252561</v>
      </c>
      <c r="G147" s="6">
        <v>0.3125</v>
      </c>
      <c r="H147" s="6">
        <v>0.85912198861262967</v>
      </c>
      <c r="I147" s="6">
        <v>0.36771412352025956</v>
      </c>
      <c r="J147" s="6">
        <v>0.37452061808169146</v>
      </c>
      <c r="K147" s="6">
        <v>0.45317061197385516</v>
      </c>
      <c r="L147" s="6">
        <v>0.17838103518429119</v>
      </c>
      <c r="M147" s="6">
        <v>0.18063601235917545</v>
      </c>
      <c r="N147" s="6">
        <v>0.5</v>
      </c>
      <c r="O147" s="6">
        <v>0.37147753287444668</v>
      </c>
      <c r="P147" s="6">
        <v>0.4265592080970978</v>
      </c>
      <c r="Q147" s="6">
        <v>0.57104782013382838</v>
      </c>
      <c r="R147" s="6">
        <v>0.48101005558747456</v>
      </c>
      <c r="S147" s="6">
        <v>0.4158550216446798</v>
      </c>
      <c r="T147" s="6">
        <v>0.37066683957000734</v>
      </c>
      <c r="U147" s="6">
        <v>0.20325007362297098</v>
      </c>
    </row>
    <row r="148" spans="1:21" x14ac:dyDescent="0.25">
      <c r="A148" s="6" t="s">
        <v>7</v>
      </c>
      <c r="B148" s="6">
        <v>0.36056007312779675</v>
      </c>
      <c r="C148" s="6">
        <v>0.54709859092224922</v>
      </c>
      <c r="D148" s="6">
        <v>0.68943822523051079</v>
      </c>
      <c r="E148" s="6">
        <v>0.23019421290255596</v>
      </c>
      <c r="F148" s="6">
        <v>0</v>
      </c>
      <c r="G148" s="6">
        <v>0.49196013843088887</v>
      </c>
      <c r="H148" s="6">
        <v>0.4357179846132978</v>
      </c>
      <c r="I148" s="6">
        <v>0.41886168339835333</v>
      </c>
      <c r="J148" s="6">
        <v>0.21207933532069378</v>
      </c>
      <c r="K148" s="6">
        <v>0.47441579627905894</v>
      </c>
      <c r="L148" s="6">
        <v>0.26153344520089195</v>
      </c>
      <c r="M148" s="6">
        <v>0.2483286532041748</v>
      </c>
      <c r="N148" s="6">
        <v>0.27709746767116605</v>
      </c>
      <c r="O148" s="6">
        <v>0.15140962464404303</v>
      </c>
      <c r="P148" s="6">
        <v>0.22345892227833208</v>
      </c>
      <c r="Q148" s="6">
        <v>0.5</v>
      </c>
      <c r="R148" s="6">
        <v>0.16478736351166184</v>
      </c>
      <c r="S148" s="6">
        <v>0.26902540560077609</v>
      </c>
      <c r="T148" s="6">
        <v>0.38949411859432853</v>
      </c>
      <c r="U148" s="6">
        <v>0.57351765193288884</v>
      </c>
    </row>
    <row r="149" spans="1:21" x14ac:dyDescent="0.25">
      <c r="A149" s="6" t="s">
        <v>8</v>
      </c>
      <c r="B149" s="6">
        <v>0.31755819314963968</v>
      </c>
      <c r="C149" s="6">
        <v>0.30565397035410286</v>
      </c>
      <c r="D149" s="6">
        <v>0.23962170339894923</v>
      </c>
      <c r="E149" s="6">
        <v>0.29222029227314783</v>
      </c>
      <c r="F149" s="6">
        <v>0.40990569929096604</v>
      </c>
      <c r="G149" s="6">
        <v>0</v>
      </c>
      <c r="H149" s="6">
        <v>0.15404114851400083</v>
      </c>
      <c r="I149" s="6">
        <v>0.31969626051690164</v>
      </c>
      <c r="J149" s="6">
        <v>0.31344457815435212</v>
      </c>
      <c r="K149" s="6">
        <v>0.47995465230073814</v>
      </c>
      <c r="L149" s="6">
        <v>0</v>
      </c>
      <c r="M149" s="6">
        <v>0.68648490122050954</v>
      </c>
      <c r="N149" s="6">
        <v>0.1914223754375465</v>
      </c>
      <c r="O149" s="6">
        <v>0.27130187508081161</v>
      </c>
      <c r="P149" s="6">
        <v>0.29931725071501369</v>
      </c>
      <c r="Q149" s="6">
        <v>0.5</v>
      </c>
      <c r="R149" s="6">
        <v>0.31874653807344566</v>
      </c>
      <c r="S149" s="6">
        <v>0.2554148134511674</v>
      </c>
      <c r="T149" s="6">
        <v>0.26444272653111506</v>
      </c>
      <c r="U149" s="6">
        <v>0.24974818153884298</v>
      </c>
    </row>
    <row r="150" spans="1:21" x14ac:dyDescent="0.25">
      <c r="A150" s="6" t="s">
        <v>9</v>
      </c>
      <c r="B150" s="6">
        <v>0.86791945268976112</v>
      </c>
      <c r="C150" s="6">
        <v>0.11602873652324107</v>
      </c>
      <c r="D150" s="6">
        <v>0.36826072256081127</v>
      </c>
      <c r="E150" s="6">
        <v>0.5</v>
      </c>
      <c r="F150" s="6">
        <v>0.32881478461217117</v>
      </c>
      <c r="G150" s="6">
        <v>0.4561457217567233</v>
      </c>
      <c r="H150" s="6">
        <v>0</v>
      </c>
      <c r="I150" s="6">
        <v>0.4469306316353856</v>
      </c>
      <c r="J150" s="6">
        <v>0.30779912500638607</v>
      </c>
      <c r="K150" s="6">
        <v>0.14686845109231797</v>
      </c>
      <c r="L150" s="6">
        <v>2.7585902563473184E-3</v>
      </c>
      <c r="M150" s="6">
        <v>0</v>
      </c>
      <c r="N150" s="6">
        <v>0.20635445121553309</v>
      </c>
      <c r="O150" s="6">
        <v>0.1126702817887212</v>
      </c>
      <c r="P150" s="6">
        <v>0.12693532980064234</v>
      </c>
      <c r="Q150" s="6">
        <v>0.24586873811119611</v>
      </c>
      <c r="R150" s="6">
        <v>0.60372040319259535</v>
      </c>
      <c r="S150" s="6">
        <v>0.18405676194149453</v>
      </c>
      <c r="T150" s="6">
        <v>0.57833350951179319</v>
      </c>
      <c r="U150" s="6">
        <v>9.8188264305850773E-2</v>
      </c>
    </row>
    <row r="151" spans="1:21" x14ac:dyDescent="0.25">
      <c r="A151" s="6" t="s">
        <v>10</v>
      </c>
      <c r="B151" s="6">
        <v>0.59254033554178809</v>
      </c>
      <c r="C151" s="6">
        <v>0.20832223370327893</v>
      </c>
      <c r="D151" s="6">
        <v>0.93588907533481991</v>
      </c>
      <c r="E151" s="6">
        <v>0.39105233017419294</v>
      </c>
      <c r="F151" s="6">
        <v>0.35109924203715881</v>
      </c>
      <c r="G151" s="6">
        <v>0.33729959445549229</v>
      </c>
      <c r="H151" s="6">
        <v>0.2671171418973145</v>
      </c>
      <c r="I151" s="6">
        <v>0</v>
      </c>
      <c r="J151" s="6">
        <v>0.17417799500138317</v>
      </c>
      <c r="K151" s="6">
        <v>0.35729912304740791</v>
      </c>
      <c r="L151" s="6">
        <v>0</v>
      </c>
      <c r="M151" s="6">
        <v>0.3192741602033945</v>
      </c>
      <c r="N151" s="6">
        <v>0.29909554331307925</v>
      </c>
      <c r="O151" s="6">
        <v>0.26328348193732665</v>
      </c>
      <c r="P151" s="6">
        <v>0.26425498495589894</v>
      </c>
      <c r="Q151" s="6">
        <v>0.26320612101977126</v>
      </c>
      <c r="R151" s="6">
        <v>0.53661824777554212</v>
      </c>
      <c r="S151" s="6">
        <v>0.28889142417712449</v>
      </c>
      <c r="T151" s="6">
        <v>0.40283315234485312</v>
      </c>
      <c r="U151" s="6">
        <v>0.2067002282001936</v>
      </c>
    </row>
    <row r="152" spans="1:21" x14ac:dyDescent="0.25">
      <c r="A152" s="6" t="s">
        <v>11</v>
      </c>
      <c r="B152" s="6">
        <v>0.24276645024500404</v>
      </c>
      <c r="C152" s="6">
        <v>0.17469074573743873</v>
      </c>
      <c r="D152" s="6">
        <v>0.19314141189785455</v>
      </c>
      <c r="E152" s="6">
        <v>0.64026290196493874</v>
      </c>
      <c r="F152" s="6">
        <v>0.30287509724263639</v>
      </c>
      <c r="G152" s="6">
        <v>0.7279643752238244</v>
      </c>
      <c r="H152" s="6">
        <v>0.2543558637788304</v>
      </c>
      <c r="I152" s="6">
        <v>0</v>
      </c>
      <c r="J152" s="6">
        <v>0</v>
      </c>
      <c r="K152" s="6">
        <v>0.1124291115420978</v>
      </c>
      <c r="L152" s="6">
        <v>0.21691091407501464</v>
      </c>
      <c r="M152" s="6">
        <v>0.36082603664221613</v>
      </c>
      <c r="N152" s="6">
        <v>0.3938314721518365</v>
      </c>
      <c r="O152" s="6">
        <v>0.79233212782737572</v>
      </c>
      <c r="P152" s="6">
        <v>1.9005606184182119E-2</v>
      </c>
      <c r="Q152" s="6">
        <v>9.8603039016045932E-2</v>
      </c>
      <c r="R152" s="6">
        <v>0.39649983783843989</v>
      </c>
      <c r="S152" s="6">
        <v>0.42625912142647876</v>
      </c>
      <c r="T152" s="6">
        <v>5.9159194183988885E-2</v>
      </c>
      <c r="U152" s="6">
        <v>0.10839762007888859</v>
      </c>
    </row>
    <row r="153" spans="1:21" x14ac:dyDescent="0.25">
      <c r="A153" s="6" t="s">
        <v>12</v>
      </c>
      <c r="B153" s="6">
        <v>0.21831096970534986</v>
      </c>
      <c r="C153" s="6">
        <v>0.36053823594330409</v>
      </c>
      <c r="D153" s="6">
        <v>0.33108159239821994</v>
      </c>
      <c r="E153" s="6">
        <v>0.16283381570529737</v>
      </c>
      <c r="F153" s="6">
        <v>0.3573898233770707</v>
      </c>
      <c r="G153" s="6">
        <v>0.43310645390464003</v>
      </c>
      <c r="H153" s="6">
        <v>0.19172602110011902</v>
      </c>
      <c r="I153" s="6">
        <v>0.75168502170180573</v>
      </c>
      <c r="J153" s="6">
        <v>0.40704080244948693</v>
      </c>
      <c r="K153" s="6">
        <v>0</v>
      </c>
      <c r="L153" s="6">
        <v>0</v>
      </c>
      <c r="M153" s="6">
        <v>0.3156200153873881</v>
      </c>
      <c r="N153" s="6">
        <v>0.11274195954866767</v>
      </c>
      <c r="O153" s="6">
        <v>0.12198295035155658</v>
      </c>
      <c r="P153" s="6">
        <v>0.34079878231590671</v>
      </c>
      <c r="Q153" s="6">
        <v>0.5</v>
      </c>
      <c r="R153" s="6">
        <v>0.18487502596662569</v>
      </c>
      <c r="S153" s="6">
        <v>0.22223964291861079</v>
      </c>
      <c r="T153" s="6">
        <v>0.41753757287713339</v>
      </c>
      <c r="U153" s="6">
        <v>0.15552363496326638</v>
      </c>
    </row>
    <row r="154" spans="1:21" x14ac:dyDescent="0.25">
      <c r="A154" s="6" t="s">
        <v>13</v>
      </c>
      <c r="B154" s="6">
        <v>0.15087461836774527</v>
      </c>
      <c r="C154" s="6">
        <v>4.6620692801946029E-2</v>
      </c>
      <c r="D154" s="6">
        <v>0.19518775180515707</v>
      </c>
      <c r="E154" s="6">
        <v>0.31887579747802741</v>
      </c>
      <c r="F154" s="6">
        <v>5.6055461830209395E-2</v>
      </c>
      <c r="G154" s="6">
        <v>0.1326414395264737</v>
      </c>
      <c r="H154" s="6">
        <v>0.20534736940836332</v>
      </c>
      <c r="I154" s="6">
        <v>0.33995651924571796</v>
      </c>
      <c r="J154" s="6">
        <v>0.41111638403480061</v>
      </c>
      <c r="K154" s="6">
        <v>0.11303562540413267</v>
      </c>
      <c r="L154" s="6">
        <v>0</v>
      </c>
      <c r="M154" s="6">
        <v>0.1680846125407981</v>
      </c>
      <c r="N154" s="6">
        <v>0.5998960427325839</v>
      </c>
      <c r="O154" s="6">
        <v>0.43839976766027827</v>
      </c>
      <c r="P154" s="6">
        <v>0.19558274082200713</v>
      </c>
      <c r="Q154" s="6">
        <v>0.17622269030753399</v>
      </c>
      <c r="R154" s="6">
        <v>0.32014167532695559</v>
      </c>
      <c r="S154" s="6">
        <v>0.5</v>
      </c>
      <c r="T154" s="6">
        <v>0.36458333333333331</v>
      </c>
      <c r="U154" s="6">
        <v>9.0189993184459402E-2</v>
      </c>
    </row>
    <row r="155" spans="1:21" x14ac:dyDescent="0.25">
      <c r="A155" s="6" t="s">
        <v>14</v>
      </c>
      <c r="B155" s="6">
        <v>0.169520133830171</v>
      </c>
      <c r="C155" s="6">
        <v>0.41431300788291475</v>
      </c>
      <c r="D155" s="6">
        <v>0.31903407034030445</v>
      </c>
      <c r="E155" s="6">
        <v>0.20070048173441499</v>
      </c>
      <c r="F155" s="6">
        <v>0.15254445472036907</v>
      </c>
      <c r="G155" s="6">
        <v>0.71339312263266974</v>
      </c>
      <c r="H155" s="6">
        <v>4.6161440920460629E-2</v>
      </c>
      <c r="I155" s="6">
        <v>0.74742689642963878</v>
      </c>
      <c r="J155" s="6">
        <v>0.23922182375229276</v>
      </c>
      <c r="K155" s="6">
        <v>0.52349321821401451</v>
      </c>
      <c r="L155" s="6">
        <v>0.26041666666666669</v>
      </c>
      <c r="M155" s="6">
        <v>0</v>
      </c>
      <c r="N155" s="6">
        <v>0.5007813729530799</v>
      </c>
      <c r="O155" s="6">
        <v>0.42662280954954618</v>
      </c>
      <c r="P155" s="6">
        <v>0.35536499107723285</v>
      </c>
      <c r="Q155" s="6">
        <v>0.5</v>
      </c>
      <c r="R155" s="6">
        <v>0.12717742247469083</v>
      </c>
      <c r="S155" s="6">
        <v>0.74191808101882972</v>
      </c>
      <c r="T155" s="6">
        <v>0.24501883697005494</v>
      </c>
      <c r="U155" s="6">
        <v>0.20525593690866556</v>
      </c>
    </row>
    <row r="156" spans="1:21" x14ac:dyDescent="0.25">
      <c r="A156" s="6" t="s">
        <v>15</v>
      </c>
      <c r="B156" s="6">
        <v>0.16669650444542555</v>
      </c>
      <c r="C156" s="6">
        <v>0.37758724549735029</v>
      </c>
      <c r="D156" s="6">
        <v>0.14346470853378893</v>
      </c>
      <c r="E156" s="6">
        <v>0.41610650102978153</v>
      </c>
      <c r="F156" s="6">
        <v>0.26153344520089195</v>
      </c>
      <c r="G156" s="6">
        <v>0.10604051483919524</v>
      </c>
      <c r="H156" s="6">
        <v>0.16310194710893791</v>
      </c>
      <c r="I156" s="6">
        <v>0.18475399542433432</v>
      </c>
      <c r="J156" s="6">
        <v>0.72412391924221076</v>
      </c>
      <c r="K156" s="6">
        <v>2.6582195637422579E-2</v>
      </c>
      <c r="L156" s="6">
        <v>0.15025160948398222</v>
      </c>
      <c r="M156" s="6">
        <v>0.18197487336851367</v>
      </c>
      <c r="N156" s="6">
        <v>0</v>
      </c>
      <c r="O156" s="6">
        <v>0.5</v>
      </c>
      <c r="P156" s="6">
        <v>4.0519486187315018E-2</v>
      </c>
      <c r="Q156" s="6">
        <v>0.24073103705385623</v>
      </c>
      <c r="R156" s="6">
        <v>0.37591692126130472</v>
      </c>
      <c r="S156" s="6">
        <v>0.37869568640593848</v>
      </c>
      <c r="T156" s="6">
        <v>0.12040111967779199</v>
      </c>
      <c r="U156" s="6">
        <v>0.29149793004812569</v>
      </c>
    </row>
    <row r="157" spans="1:21" x14ac:dyDescent="0.25">
      <c r="A157" s="6" t="s">
        <v>16</v>
      </c>
      <c r="B157" s="6">
        <v>0.19201065073153625</v>
      </c>
      <c r="C157" s="6">
        <v>0.32978758732480618</v>
      </c>
      <c r="D157" s="6">
        <v>0.26287681053787182</v>
      </c>
      <c r="E157" s="6">
        <v>0.67688760606829823</v>
      </c>
      <c r="F157" s="6">
        <v>0</v>
      </c>
      <c r="G157" s="6">
        <v>0.41346972694466466</v>
      </c>
      <c r="H157" s="6">
        <v>9.7418374164295954E-2</v>
      </c>
      <c r="I157" s="6">
        <v>0.15142380468019864</v>
      </c>
      <c r="J157" s="6">
        <v>0.44775387784298537</v>
      </c>
      <c r="K157" s="6">
        <v>4.8495419804513384E-2</v>
      </c>
      <c r="L157" s="6">
        <v>0.24994846684577265</v>
      </c>
      <c r="M157" s="6">
        <v>0.30588892758089103</v>
      </c>
      <c r="N157" s="6">
        <v>0.70833333333333337</v>
      </c>
      <c r="O157" s="6">
        <v>0</v>
      </c>
      <c r="P157" s="6">
        <v>0.27445650633937402</v>
      </c>
      <c r="Q157" s="6">
        <v>0.10159970787678488</v>
      </c>
      <c r="R157" s="6">
        <v>0.41342333735088627</v>
      </c>
      <c r="S157" s="6">
        <v>0.42271563130142975</v>
      </c>
      <c r="T157" s="6">
        <v>0.49404776031765801</v>
      </c>
      <c r="U157" s="6">
        <v>0.20417720177315951</v>
      </c>
    </row>
    <row r="158" spans="1:21" x14ac:dyDescent="0.25">
      <c r="A158" s="6" t="s">
        <v>17</v>
      </c>
      <c r="B158" s="6">
        <v>0.48104190463296764</v>
      </c>
      <c r="C158" s="6">
        <v>0.28097020838951625</v>
      </c>
      <c r="D158" s="6">
        <v>0.50056516801694095</v>
      </c>
      <c r="E158" s="6">
        <v>0.13562035835900785</v>
      </c>
      <c r="F158" s="6">
        <v>0.10568321900902261</v>
      </c>
      <c r="G158" s="6">
        <v>0.33931667275703814</v>
      </c>
      <c r="H158" s="6">
        <v>0.16929724488048939</v>
      </c>
      <c r="I158" s="6">
        <v>0.23784540724352762</v>
      </c>
      <c r="J158" s="6">
        <v>9.9441134817395277E-2</v>
      </c>
      <c r="K158" s="6">
        <v>0.44788847974180507</v>
      </c>
      <c r="L158" s="6">
        <v>0</v>
      </c>
      <c r="M158" s="6">
        <v>0.39046993356728954</v>
      </c>
      <c r="N158" s="6">
        <v>8.0659234668084667E-2</v>
      </c>
      <c r="O158" s="6">
        <v>0.13529255042127866</v>
      </c>
      <c r="P158" s="6">
        <v>0</v>
      </c>
      <c r="Q158" s="6">
        <v>0.86458333333333326</v>
      </c>
      <c r="R158" s="6">
        <v>7.1664840488154205E-2</v>
      </c>
      <c r="S158" s="6">
        <v>7.1786732422971303E-2</v>
      </c>
      <c r="T158" s="6">
        <v>0.32412121413014455</v>
      </c>
      <c r="U158" s="6">
        <v>0.40467114601583287</v>
      </c>
    </row>
    <row r="159" spans="1:21" x14ac:dyDescent="0.25">
      <c r="A159" s="6" t="s">
        <v>18</v>
      </c>
      <c r="B159" s="6">
        <v>0.42246360660973392</v>
      </c>
      <c r="C159" s="6">
        <v>0.30503901920920196</v>
      </c>
      <c r="D159" s="6">
        <v>0.29222045460511287</v>
      </c>
      <c r="E159" s="6">
        <v>0.17926032894249011</v>
      </c>
      <c r="F159" s="6">
        <v>0.36326168376077339</v>
      </c>
      <c r="G159" s="6">
        <v>0.4437131220067464</v>
      </c>
      <c r="H159" s="6">
        <v>0.23162770872817803</v>
      </c>
      <c r="I159" s="6">
        <v>0.17800010302781341</v>
      </c>
      <c r="J159" s="6">
        <v>0.15319056879491261</v>
      </c>
      <c r="K159" s="6">
        <v>0.5</v>
      </c>
      <c r="L159" s="6">
        <v>0.26041666666666669</v>
      </c>
      <c r="M159" s="6">
        <v>0.39889157307985612</v>
      </c>
      <c r="N159" s="6">
        <v>0.11852977109983077</v>
      </c>
      <c r="O159" s="6">
        <v>0.12616718402128166</v>
      </c>
      <c r="P159" s="6">
        <v>0.3539853716575132</v>
      </c>
      <c r="Q159" s="6">
        <v>0.20341490182291597</v>
      </c>
      <c r="R159" s="6">
        <v>5.7057453212337954E-2</v>
      </c>
      <c r="S159" s="6">
        <v>0.36013275255744737</v>
      </c>
      <c r="T159" s="6">
        <v>0.28120158815046259</v>
      </c>
      <c r="U159" s="6">
        <v>0.26984424896704723</v>
      </c>
    </row>
    <row r="160" spans="1:21" x14ac:dyDescent="0.25">
      <c r="A160" s="6" t="s">
        <v>19</v>
      </c>
      <c r="B160" s="6">
        <v>0.60702689893283379</v>
      </c>
      <c r="C160" s="6">
        <v>0.41307161822571981</v>
      </c>
      <c r="D160" s="6">
        <v>0.70384672951413607</v>
      </c>
      <c r="E160" s="6">
        <v>0.4868540126878122</v>
      </c>
      <c r="F160" s="6">
        <v>7.5240938128081608E-2</v>
      </c>
      <c r="G160" s="6">
        <v>0</v>
      </c>
      <c r="H160" s="6">
        <v>0.57593019901659115</v>
      </c>
      <c r="I160" s="6">
        <v>0.16583698154751847</v>
      </c>
      <c r="J160" s="6">
        <v>0.44887621878462303</v>
      </c>
      <c r="K160" s="6">
        <v>1.8113323466545775E-2</v>
      </c>
      <c r="L160" s="6">
        <v>0.19796350023305903</v>
      </c>
      <c r="M160" s="6">
        <v>0.13779777966936305</v>
      </c>
      <c r="N160" s="6">
        <v>0.46354144733847441</v>
      </c>
      <c r="O160" s="6">
        <v>0.5</v>
      </c>
      <c r="P160" s="6">
        <v>0.43053921867285316</v>
      </c>
      <c r="Q160" s="6">
        <v>9.9253136004171863E-2</v>
      </c>
      <c r="R160" s="6">
        <v>0</v>
      </c>
      <c r="S160" s="6">
        <v>0.27551104968161011</v>
      </c>
      <c r="T160" s="6">
        <v>0.37240146310449779</v>
      </c>
      <c r="U160" s="6">
        <v>0.38782062031848974</v>
      </c>
    </row>
    <row r="161" spans="1:21" x14ac:dyDescent="0.25">
      <c r="A161" s="6" t="s">
        <v>20</v>
      </c>
      <c r="B161" s="6">
        <v>0.14323335013902547</v>
      </c>
      <c r="C161" s="6">
        <v>4.9268672279143607E-4</v>
      </c>
      <c r="D161" s="6">
        <v>0.33964393372119717</v>
      </c>
      <c r="E161" s="6">
        <v>0.56563040013359211</v>
      </c>
      <c r="F161" s="6">
        <v>0.14745276926011344</v>
      </c>
      <c r="G161" s="6">
        <v>0.22106813972155231</v>
      </c>
      <c r="H161" s="6">
        <v>0.19592548483139649</v>
      </c>
      <c r="I161" s="6">
        <v>0.22647212459258867</v>
      </c>
      <c r="J161" s="6">
        <v>0.46177862106914358</v>
      </c>
      <c r="K161" s="6">
        <v>0.20024799894539055</v>
      </c>
      <c r="L161" s="6">
        <v>0.3761777195569212</v>
      </c>
      <c r="M161" s="6">
        <v>0.36067822415839118</v>
      </c>
      <c r="N161" s="6">
        <v>0.45364105151955986</v>
      </c>
      <c r="O161" s="6">
        <v>0.5</v>
      </c>
      <c r="P161" s="6">
        <v>7.4272749257134743E-2</v>
      </c>
      <c r="Q161" s="6">
        <v>0.14932988314028273</v>
      </c>
      <c r="R161" s="6">
        <v>0.24988950577157479</v>
      </c>
      <c r="S161" s="6">
        <v>0.20238378080356781</v>
      </c>
      <c r="T161" s="6">
        <v>0.16620659214330058</v>
      </c>
      <c r="U161" s="6">
        <v>0.25</v>
      </c>
    </row>
    <row r="162" spans="1:21" x14ac:dyDescent="0.25">
      <c r="A162" s="6" t="s">
        <v>21</v>
      </c>
      <c r="B162" s="6">
        <v>0.39033636623737772</v>
      </c>
      <c r="C162" s="6">
        <v>0.41452429746486713</v>
      </c>
      <c r="D162" s="6">
        <v>0.46378252174481566</v>
      </c>
      <c r="E162" s="6">
        <v>0.75180547581019364</v>
      </c>
      <c r="F162" s="6">
        <v>0.37242228836578006</v>
      </c>
      <c r="G162" s="6">
        <v>0.33726087245432029</v>
      </c>
      <c r="H162" s="6">
        <v>0.41030090116886148</v>
      </c>
      <c r="I162" s="6">
        <v>0.44883853079669533</v>
      </c>
      <c r="J162" s="6">
        <v>0.2597197298801952</v>
      </c>
      <c r="K162" s="6">
        <v>0.5</v>
      </c>
      <c r="L162" s="6">
        <v>0</v>
      </c>
      <c r="M162" s="6">
        <v>0.31906399021192572</v>
      </c>
      <c r="N162" s="6">
        <v>0.289349212427022</v>
      </c>
      <c r="O162" s="6">
        <v>0.42994510010777087</v>
      </c>
      <c r="P162" s="6">
        <v>0.35748949944982317</v>
      </c>
      <c r="Q162" s="6">
        <v>0.3948279329461547</v>
      </c>
      <c r="R162" s="6">
        <v>0.22562888781684248</v>
      </c>
      <c r="S162" s="6">
        <v>0.28735189129299549</v>
      </c>
      <c r="T162" s="6">
        <v>0</v>
      </c>
      <c r="U162" s="6">
        <v>0.29711126513000558</v>
      </c>
    </row>
    <row r="163" spans="1:21" x14ac:dyDescent="0.25">
      <c r="A163" s="6" t="s">
        <v>22</v>
      </c>
      <c r="B163" s="6">
        <v>0.211752638007113</v>
      </c>
      <c r="C163" s="6">
        <v>0.36349660128922889</v>
      </c>
      <c r="D163" s="6">
        <v>0.25435755303542079</v>
      </c>
      <c r="E163" s="6">
        <v>0.30084344057892559</v>
      </c>
      <c r="F163" s="6">
        <v>0.11943821157300591</v>
      </c>
      <c r="G163" s="6">
        <v>0.20522259225327394</v>
      </c>
      <c r="H163" s="6">
        <v>0.14275032383220962</v>
      </c>
      <c r="I163" s="6">
        <v>0.14299829842374301</v>
      </c>
      <c r="J163" s="6">
        <v>0.17911873140782056</v>
      </c>
      <c r="K163" s="6">
        <v>0.51983782399208911</v>
      </c>
      <c r="L163" s="6">
        <v>0</v>
      </c>
      <c r="M163" s="6">
        <v>0.17719525988096779</v>
      </c>
      <c r="N163" s="6">
        <v>0.29796546145596664</v>
      </c>
      <c r="O163" s="6">
        <v>0.45221194500732542</v>
      </c>
      <c r="P163" s="6">
        <v>0.27035976977358689</v>
      </c>
      <c r="Q163" s="6">
        <v>0.76041666666666674</v>
      </c>
      <c r="R163" s="6">
        <v>0.30596214863401144</v>
      </c>
      <c r="S163" s="6">
        <v>6.521312807197141E-2</v>
      </c>
      <c r="T163" s="6">
        <v>0.18163819497736103</v>
      </c>
      <c r="U163" s="6">
        <v>0</v>
      </c>
    </row>
    <row r="165" spans="1:21" x14ac:dyDescent="0.25">
      <c r="A165" s="143" t="s">
        <v>251</v>
      </c>
      <c r="B165" s="143"/>
      <c r="C165" s="143"/>
      <c r="D165" s="143"/>
      <c r="E165" s="143"/>
      <c r="F165" s="143"/>
      <c r="G165" s="143"/>
      <c r="H165" s="143"/>
      <c r="I165" s="143"/>
      <c r="J165" s="143"/>
      <c r="K165" s="143"/>
      <c r="L165" s="143"/>
      <c r="M165" s="143"/>
      <c r="N165" s="143"/>
      <c r="O165" s="143"/>
      <c r="P165" s="143"/>
      <c r="Q165" s="143"/>
      <c r="R165" s="143"/>
      <c r="S165" s="143"/>
      <c r="T165" s="143"/>
      <c r="U165" s="143"/>
    </row>
    <row r="166" spans="1:21" x14ac:dyDescent="0.25">
      <c r="B166" s="6" t="s">
        <v>225</v>
      </c>
      <c r="C166" s="6" t="s">
        <v>4</v>
      </c>
      <c r="D166" s="6" t="s">
        <v>5</v>
      </c>
      <c r="E166" s="6" t="s">
        <v>6</v>
      </c>
      <c r="F166" s="6" t="s">
        <v>7</v>
      </c>
      <c r="G166" s="6" t="s">
        <v>8</v>
      </c>
      <c r="H166" s="6" t="s">
        <v>9</v>
      </c>
      <c r="I166" s="6" t="s">
        <v>10</v>
      </c>
      <c r="J166" s="6" t="s">
        <v>11</v>
      </c>
      <c r="K166" s="6" t="s">
        <v>12</v>
      </c>
      <c r="L166" s="6" t="s">
        <v>13</v>
      </c>
      <c r="M166" s="6" t="s">
        <v>14</v>
      </c>
      <c r="N166" s="6" t="s">
        <v>15</v>
      </c>
      <c r="O166" s="6" t="s">
        <v>16</v>
      </c>
      <c r="P166" s="6" t="s">
        <v>17</v>
      </c>
      <c r="Q166" s="6" t="s">
        <v>18</v>
      </c>
      <c r="R166" s="6" t="s">
        <v>19</v>
      </c>
      <c r="S166" s="6" t="s">
        <v>20</v>
      </c>
      <c r="T166" s="6" t="s">
        <v>21</v>
      </c>
      <c r="U166" s="6" t="s">
        <v>22</v>
      </c>
    </row>
    <row r="167" spans="1:21" x14ac:dyDescent="0.25">
      <c r="A167" s="6" t="s">
        <v>225</v>
      </c>
      <c r="B167" s="6">
        <v>0</v>
      </c>
      <c r="C167" s="6">
        <v>0.82920041735748673</v>
      </c>
      <c r="D167" s="6">
        <v>0.3572681226322787</v>
      </c>
      <c r="E167" s="6">
        <v>0.37592701845630333</v>
      </c>
      <c r="F167" s="6">
        <v>0.41417272522550591</v>
      </c>
      <c r="G167" s="6">
        <v>0.41387425844382791</v>
      </c>
      <c r="H167" s="6">
        <v>0.8125</v>
      </c>
      <c r="I167" s="6">
        <v>0.39627280859183939</v>
      </c>
      <c r="J167" s="6">
        <v>0.38693803904634072</v>
      </c>
      <c r="K167" s="6">
        <v>0.2828731341141778</v>
      </c>
      <c r="L167" s="6">
        <v>0</v>
      </c>
      <c r="M167" s="6">
        <v>0.24208338919006483</v>
      </c>
      <c r="N167" s="6">
        <v>0.31595951983457093</v>
      </c>
      <c r="O167" s="6">
        <v>0.70880752230956046</v>
      </c>
      <c r="P167" s="6">
        <v>0.45584619554685385</v>
      </c>
      <c r="Q167" s="6">
        <v>0.22239279765239026</v>
      </c>
      <c r="R167" s="6">
        <v>0.311082568606035</v>
      </c>
      <c r="S167" s="6">
        <v>0.24474416924211931</v>
      </c>
      <c r="T167" s="6">
        <v>0.3897670581588954</v>
      </c>
      <c r="U167" s="6">
        <v>0.32081468100061811</v>
      </c>
    </row>
    <row r="168" spans="1:21" x14ac:dyDescent="0.25">
      <c r="A168" s="6" t="s">
        <v>4</v>
      </c>
      <c r="B168" s="6">
        <v>0.75265043756389427</v>
      </c>
      <c r="C168" s="6">
        <v>0</v>
      </c>
      <c r="D168" s="6">
        <v>0.37158137681219822</v>
      </c>
      <c r="E168" s="6">
        <v>0.28368920719252044</v>
      </c>
      <c r="F168" s="6">
        <v>0.30077562754192672</v>
      </c>
      <c r="G168" s="6">
        <v>0.37460662998070193</v>
      </c>
      <c r="H168" s="6">
        <v>0.28233426431746539</v>
      </c>
      <c r="I168" s="6">
        <v>0.61683676908080032</v>
      </c>
      <c r="J168" s="6">
        <v>0.63241526883959542</v>
      </c>
      <c r="K168" s="6">
        <v>0.47129172632762795</v>
      </c>
      <c r="L168" s="6">
        <v>0.5</v>
      </c>
      <c r="M168" s="6">
        <v>0.41985339153232676</v>
      </c>
      <c r="N168" s="6">
        <v>0.20238719918055864</v>
      </c>
      <c r="O168" s="6">
        <v>0.26072334490473897</v>
      </c>
      <c r="P168" s="6">
        <v>0.37639758040384952</v>
      </c>
      <c r="Q168" s="6">
        <v>0.78591621988066274</v>
      </c>
      <c r="R168" s="6">
        <v>0.65859809513609902</v>
      </c>
      <c r="S168" s="6">
        <v>0.15215293155862261</v>
      </c>
      <c r="T168" s="6">
        <v>0.5</v>
      </c>
      <c r="U168" s="6">
        <v>0.71239307596211021</v>
      </c>
    </row>
    <row r="169" spans="1:21" x14ac:dyDescent="0.25">
      <c r="A169" s="6" t="s">
        <v>5</v>
      </c>
      <c r="B169" s="6">
        <v>0.24133001668068513</v>
      </c>
      <c r="C169" s="6">
        <v>0.26380548073432958</v>
      </c>
      <c r="D169" s="6">
        <v>0</v>
      </c>
      <c r="E169" s="6">
        <v>0.42261379984423864</v>
      </c>
      <c r="F169" s="6">
        <v>0.66494278318607458</v>
      </c>
      <c r="G169" s="6">
        <v>0.55307553278587096</v>
      </c>
      <c r="H169" s="6">
        <v>0.64988442094468668</v>
      </c>
      <c r="I169" s="6">
        <v>0.5</v>
      </c>
      <c r="J169" s="6">
        <v>0.43193752673489172</v>
      </c>
      <c r="K169" s="6">
        <v>0.34415116713005411</v>
      </c>
      <c r="L169" s="6">
        <v>0</v>
      </c>
      <c r="M169" s="6">
        <v>0.24967323523153664</v>
      </c>
      <c r="N169" s="6">
        <v>0.17158015874882859</v>
      </c>
      <c r="O169" s="6">
        <v>0.29600993046603491</v>
      </c>
      <c r="P169" s="6">
        <v>0.15042848002207101</v>
      </c>
      <c r="Q169" s="6">
        <v>0.45122961637582504</v>
      </c>
      <c r="R169" s="6">
        <v>0.21897661497145768</v>
      </c>
      <c r="S169" s="6">
        <v>0.31636268846810711</v>
      </c>
      <c r="T169" s="6">
        <v>0.74559591796707836</v>
      </c>
      <c r="U169" s="6">
        <v>0.26743583472347005</v>
      </c>
    </row>
    <row r="170" spans="1:21" x14ac:dyDescent="0.25">
      <c r="A170" s="6" t="s">
        <v>6</v>
      </c>
      <c r="B170" s="6">
        <v>0.23183344753547994</v>
      </c>
      <c r="C170" s="6">
        <v>0.49184866185224785</v>
      </c>
      <c r="D170" s="6">
        <v>0.43818340050537874</v>
      </c>
      <c r="E170" s="6">
        <v>0</v>
      </c>
      <c r="F170" s="6">
        <v>0.29744424050139406</v>
      </c>
      <c r="G170" s="6">
        <v>0.3125</v>
      </c>
      <c r="H170" s="6">
        <v>0.85429698541318078</v>
      </c>
      <c r="I170" s="6">
        <v>0.41034595001204027</v>
      </c>
      <c r="J170" s="6">
        <v>0.33638999804054703</v>
      </c>
      <c r="K170" s="6">
        <v>0.3508751016331475</v>
      </c>
      <c r="L170" s="6">
        <v>8.0647603939004442E-2</v>
      </c>
      <c r="M170" s="6">
        <v>8.3587822597727693E-2</v>
      </c>
      <c r="N170" s="6">
        <v>0.5</v>
      </c>
      <c r="O170" s="6">
        <v>0.33242218142311825</v>
      </c>
      <c r="P170" s="6">
        <v>0.3154082922226833</v>
      </c>
      <c r="Q170" s="6">
        <v>0.48184837595996743</v>
      </c>
      <c r="R170" s="6">
        <v>0.47523939953285776</v>
      </c>
      <c r="S170" s="6">
        <v>0.39028508219338509</v>
      </c>
      <c r="T170" s="6">
        <v>0.33136513498967185</v>
      </c>
      <c r="U170" s="6">
        <v>0.11307383496978082</v>
      </c>
    </row>
    <row r="171" spans="1:21" x14ac:dyDescent="0.25">
      <c r="A171" s="6" t="s">
        <v>7</v>
      </c>
      <c r="B171" s="6">
        <v>0.33258386394908956</v>
      </c>
      <c r="C171" s="6">
        <v>0.60469047004125076</v>
      </c>
      <c r="D171" s="6">
        <v>0.60209122244194779</v>
      </c>
      <c r="E171" s="6">
        <v>0.23533515039491834</v>
      </c>
      <c r="F171" s="6">
        <v>0</v>
      </c>
      <c r="G171" s="6">
        <v>0.49699977140495216</v>
      </c>
      <c r="H171" s="6">
        <v>0.40496935888957014</v>
      </c>
      <c r="I171" s="6">
        <v>0.47008878393150416</v>
      </c>
      <c r="J171" s="6">
        <v>0.22867842796720592</v>
      </c>
      <c r="K171" s="6">
        <v>0.5</v>
      </c>
      <c r="L171" s="6">
        <v>0.26153344520089195</v>
      </c>
      <c r="M171" s="6">
        <v>0.26219830528597787</v>
      </c>
      <c r="N171" s="6">
        <v>0.29726690904551167</v>
      </c>
      <c r="O171" s="6">
        <v>0.16586084441136539</v>
      </c>
      <c r="P171" s="6">
        <v>0.23920117380160846</v>
      </c>
      <c r="Q171" s="6">
        <v>0.47052707648188818</v>
      </c>
      <c r="R171" s="6">
        <v>0.11697967587909144</v>
      </c>
      <c r="S171" s="6">
        <v>0.25473618423906536</v>
      </c>
      <c r="T171" s="6">
        <v>0.39273452935329101</v>
      </c>
      <c r="U171" s="6">
        <v>0.56596090571672375</v>
      </c>
    </row>
    <row r="172" spans="1:21" x14ac:dyDescent="0.25">
      <c r="A172" s="6" t="s">
        <v>8</v>
      </c>
      <c r="B172" s="6">
        <v>0.28605940550053877</v>
      </c>
      <c r="C172" s="6">
        <v>0.2511872532860997</v>
      </c>
      <c r="D172" s="6">
        <v>0.2768625022395329</v>
      </c>
      <c r="E172" s="6">
        <v>0.32699855394031602</v>
      </c>
      <c r="F172" s="6">
        <v>0.47338262533686121</v>
      </c>
      <c r="G172" s="6">
        <v>0</v>
      </c>
      <c r="H172" s="6">
        <v>0.14607925289630949</v>
      </c>
      <c r="I172" s="6">
        <v>0.41288996350635199</v>
      </c>
      <c r="J172" s="6">
        <v>0.30808120206734363</v>
      </c>
      <c r="K172" s="6">
        <v>0.5</v>
      </c>
      <c r="L172" s="6">
        <v>3.8107383398078157E-3</v>
      </c>
      <c r="M172" s="6">
        <v>0.70109609024918573</v>
      </c>
      <c r="N172" s="6">
        <v>0.19204167443929931</v>
      </c>
      <c r="O172" s="6">
        <v>0.28182764738951838</v>
      </c>
      <c r="P172" s="6">
        <v>0.30967931703024604</v>
      </c>
      <c r="Q172" s="6">
        <v>0.45775090624470399</v>
      </c>
      <c r="R172" s="6">
        <v>0.3125</v>
      </c>
      <c r="S172" s="6">
        <v>0.28327870138195171</v>
      </c>
      <c r="T172" s="6">
        <v>0.23539552270578268</v>
      </c>
      <c r="U172" s="6">
        <v>0.22317641301478419</v>
      </c>
    </row>
    <row r="173" spans="1:21" x14ac:dyDescent="0.25">
      <c r="A173" s="6" t="s">
        <v>9</v>
      </c>
      <c r="B173" s="6">
        <v>0.86791945268976112</v>
      </c>
      <c r="C173" s="6">
        <v>0.18966914854982764</v>
      </c>
      <c r="D173" s="6">
        <v>0.3682607225608116</v>
      </c>
      <c r="E173" s="6">
        <v>0.5</v>
      </c>
      <c r="F173" s="6">
        <v>0.42226955623095713</v>
      </c>
      <c r="G173" s="6">
        <v>0.53424865435566193</v>
      </c>
      <c r="H173" s="6">
        <v>0</v>
      </c>
      <c r="I173" s="6">
        <v>0.51960655831458624</v>
      </c>
      <c r="J173" s="6">
        <v>0.30779912500638612</v>
      </c>
      <c r="K173" s="6">
        <v>0.16000319077367237</v>
      </c>
      <c r="L173" s="6">
        <v>2.7585902563473145E-3</v>
      </c>
      <c r="M173" s="6">
        <v>0</v>
      </c>
      <c r="N173" s="6">
        <v>0.2063544512155332</v>
      </c>
      <c r="O173" s="6">
        <v>0.11267028178872136</v>
      </c>
      <c r="P173" s="6">
        <v>0.1269353298006422</v>
      </c>
      <c r="Q173" s="6">
        <v>0.24586873811119639</v>
      </c>
      <c r="R173" s="6">
        <v>0.60372040319259557</v>
      </c>
      <c r="S173" s="6">
        <v>0.18405676194149459</v>
      </c>
      <c r="T173" s="6">
        <v>0.57833350951179341</v>
      </c>
      <c r="U173" s="6">
        <v>9.81882643058508E-2</v>
      </c>
    </row>
    <row r="174" spans="1:21" x14ac:dyDescent="0.25">
      <c r="A174" s="6" t="s">
        <v>10</v>
      </c>
      <c r="B174" s="6">
        <v>0.61338019309641734</v>
      </c>
      <c r="C174" s="6">
        <v>0.25195580046848209</v>
      </c>
      <c r="D174" s="6">
        <v>0.93588907533481991</v>
      </c>
      <c r="E174" s="6">
        <v>0.41819840629010213</v>
      </c>
      <c r="F174" s="6">
        <v>0.46730509769472833</v>
      </c>
      <c r="G174" s="6">
        <v>0.44238111634838184</v>
      </c>
      <c r="H174" s="6">
        <v>0.28565988338303505</v>
      </c>
      <c r="I174" s="6">
        <v>0</v>
      </c>
      <c r="J174" s="6">
        <v>0.18626908549026405</v>
      </c>
      <c r="K174" s="6">
        <v>0.41513708667915955</v>
      </c>
      <c r="L174" s="6">
        <v>0</v>
      </c>
      <c r="M174" s="6">
        <v>0.30672853133309802</v>
      </c>
      <c r="N174" s="6">
        <v>0.31634632046648609</v>
      </c>
      <c r="O174" s="6">
        <v>0.24685109138141345</v>
      </c>
      <c r="P174" s="6">
        <v>0.28259904119109852</v>
      </c>
      <c r="Q174" s="6">
        <v>0.28147736720360833</v>
      </c>
      <c r="R174" s="6">
        <v>0.53432511109523928</v>
      </c>
      <c r="S174" s="6">
        <v>0.30894569309415737</v>
      </c>
      <c r="T174" s="6">
        <v>0.39608802275768351</v>
      </c>
      <c r="U174" s="6">
        <v>0.22104894752734555</v>
      </c>
    </row>
    <row r="175" spans="1:21" x14ac:dyDescent="0.25">
      <c r="A175" s="6" t="s">
        <v>11</v>
      </c>
      <c r="B175" s="6">
        <v>0.23260234104360897</v>
      </c>
      <c r="C175" s="6">
        <v>0.18691373030251127</v>
      </c>
      <c r="D175" s="6">
        <v>0.18101646084918047</v>
      </c>
      <c r="E175" s="6">
        <v>0.63317467312535269</v>
      </c>
      <c r="F175" s="6">
        <v>0.4204561107313205</v>
      </c>
      <c r="G175" s="6">
        <v>0.79173889238792183</v>
      </c>
      <c r="H175" s="6">
        <v>0.24464968887430363</v>
      </c>
      <c r="I175" s="6">
        <v>5.5159023560420913E-2</v>
      </c>
      <c r="J175" s="6">
        <v>0</v>
      </c>
      <c r="K175" s="6">
        <v>0.11065447949376449</v>
      </c>
      <c r="L175" s="6">
        <v>0.20572517105741425</v>
      </c>
      <c r="M175" s="6">
        <v>0.34653916412408625</v>
      </c>
      <c r="N175" s="6">
        <v>0.38963641862235782</v>
      </c>
      <c r="O175" s="6">
        <v>0.79233212782737572</v>
      </c>
      <c r="P175" s="6">
        <v>0</v>
      </c>
      <c r="Q175" s="6">
        <v>8.2742578557311708E-2</v>
      </c>
      <c r="R175" s="6">
        <v>0.39241021985674934</v>
      </c>
      <c r="S175" s="6">
        <v>0.42334538663899896</v>
      </c>
      <c r="T175" s="6">
        <v>4.1740182958537944E-2</v>
      </c>
      <c r="U175" s="6">
        <v>9.2924174422848491E-2</v>
      </c>
    </row>
    <row r="176" spans="1:21" x14ac:dyDescent="0.25">
      <c r="A176" s="6" t="s">
        <v>12</v>
      </c>
      <c r="B176" s="6">
        <v>0.18126461476243849</v>
      </c>
      <c r="C176" s="6">
        <v>0.34665849792252734</v>
      </c>
      <c r="D176" s="6">
        <v>0.33393395679197341</v>
      </c>
      <c r="E176" s="6">
        <v>0.1381310237497855</v>
      </c>
      <c r="F176" s="6">
        <v>0.45992854508053116</v>
      </c>
      <c r="G176" s="6">
        <v>0.47955148158541228</v>
      </c>
      <c r="H176" s="6">
        <v>0.17306184143388079</v>
      </c>
      <c r="I176" s="6">
        <v>0.81415363576168764</v>
      </c>
      <c r="J176" s="6">
        <v>0.38871666057594734</v>
      </c>
      <c r="K176" s="6">
        <v>0</v>
      </c>
      <c r="L176" s="6">
        <v>0</v>
      </c>
      <c r="M176" s="6">
        <v>0.30483840015808322</v>
      </c>
      <c r="N176" s="6">
        <v>0.11064186789192652</v>
      </c>
      <c r="O176" s="6">
        <v>0.10610939193146142</v>
      </c>
      <c r="P176" s="6">
        <v>0.31753111363328385</v>
      </c>
      <c r="Q176" s="6">
        <v>0.5</v>
      </c>
      <c r="R176" s="6">
        <v>0.17259901912516834</v>
      </c>
      <c r="S176" s="6">
        <v>0.215980466639557</v>
      </c>
      <c r="T176" s="6">
        <v>0.39905425151753987</v>
      </c>
      <c r="U176" s="6">
        <v>0.1596133350106812</v>
      </c>
    </row>
    <row r="177" spans="1:21" x14ac:dyDescent="0.25">
      <c r="A177" s="6" t="s">
        <v>13</v>
      </c>
      <c r="B177" s="6">
        <v>0.15087461836774546</v>
      </c>
      <c r="C177" s="6">
        <v>0.11543143749656334</v>
      </c>
      <c r="D177" s="6">
        <v>0.19518775180515724</v>
      </c>
      <c r="E177" s="6">
        <v>0.31887579747802736</v>
      </c>
      <c r="F177" s="6">
        <v>0.12595686968818232</v>
      </c>
      <c r="G177" s="6">
        <v>0.20956776984345957</v>
      </c>
      <c r="H177" s="6">
        <v>0.20534736940836332</v>
      </c>
      <c r="I177" s="6">
        <v>0.39590709702820293</v>
      </c>
      <c r="J177" s="6">
        <v>0.41111638403480039</v>
      </c>
      <c r="K177" s="6">
        <v>0.14763523203870596</v>
      </c>
      <c r="L177" s="6">
        <v>0</v>
      </c>
      <c r="M177" s="6">
        <v>0.16808461254079818</v>
      </c>
      <c r="N177" s="6">
        <v>0.5998960427325839</v>
      </c>
      <c r="O177" s="6">
        <v>0.43839976766027799</v>
      </c>
      <c r="P177" s="6">
        <v>0.19558274082200722</v>
      </c>
      <c r="Q177" s="6">
        <v>0.17622269030753396</v>
      </c>
      <c r="R177" s="6">
        <v>0.32014167532695553</v>
      </c>
      <c r="S177" s="6">
        <v>0.5</v>
      </c>
      <c r="T177" s="6">
        <v>0.36458333333333331</v>
      </c>
      <c r="U177" s="6">
        <v>9.0189993184459583E-2</v>
      </c>
    </row>
    <row r="178" spans="1:21" x14ac:dyDescent="0.25">
      <c r="A178" s="6" t="s">
        <v>14</v>
      </c>
      <c r="B178" s="6">
        <v>0.15249645879821558</v>
      </c>
      <c r="C178" s="6">
        <v>0.34866942701890496</v>
      </c>
      <c r="D178" s="6">
        <v>0.28699579727572283</v>
      </c>
      <c r="E178" s="6">
        <v>0.18054559096948389</v>
      </c>
      <c r="F178" s="6">
        <v>0.25807105595303304</v>
      </c>
      <c r="G178" s="6">
        <v>0.74735795431547181</v>
      </c>
      <c r="H178" s="6">
        <v>4.1525782892818983E-2</v>
      </c>
      <c r="I178" s="6">
        <v>0.73930107250055022</v>
      </c>
      <c r="J178" s="6">
        <v>0.2151985145671394</v>
      </c>
      <c r="K178" s="6">
        <v>0.504208928092583</v>
      </c>
      <c r="L178" s="6">
        <v>0.26041666666666669</v>
      </c>
      <c r="M178" s="6">
        <v>0</v>
      </c>
      <c r="N178" s="6">
        <v>0.47282541340238304</v>
      </c>
      <c r="O178" s="6">
        <v>0.38378018132069347</v>
      </c>
      <c r="P178" s="6">
        <v>0.31967826768251628</v>
      </c>
      <c r="Q178" s="6">
        <v>0.44978863381204504</v>
      </c>
      <c r="R178" s="6">
        <v>0.11440591821325689</v>
      </c>
      <c r="S178" s="6">
        <v>0.71762400631178236</v>
      </c>
      <c r="T178" s="6">
        <v>0.22041337587795429</v>
      </c>
      <c r="U178" s="6">
        <v>0.18464357488791999</v>
      </c>
    </row>
    <row r="179" spans="1:21" x14ac:dyDescent="0.25">
      <c r="A179" s="6" t="s">
        <v>15</v>
      </c>
      <c r="B179" s="6">
        <v>0.13730399273204955</v>
      </c>
      <c r="C179" s="6">
        <v>0.35522680994486672</v>
      </c>
      <c r="D179" s="6">
        <v>0.11202349093354742</v>
      </c>
      <c r="E179" s="6">
        <v>0.40870831684015752</v>
      </c>
      <c r="F179" s="6">
        <v>0.33472209496036898</v>
      </c>
      <c r="G179" s="6">
        <v>0.14704480801133143</v>
      </c>
      <c r="H179" s="6">
        <v>0.13339244781509479</v>
      </c>
      <c r="I179" s="6">
        <v>0.21690526002929597</v>
      </c>
      <c r="J179" s="6">
        <v>0.71173744556584539</v>
      </c>
      <c r="K179" s="6">
        <v>1.8515643362641668E-2</v>
      </c>
      <c r="L179" s="6">
        <v>0.11940889765501729</v>
      </c>
      <c r="M179" s="6">
        <v>0.15392969117169691</v>
      </c>
      <c r="N179" s="6">
        <v>0</v>
      </c>
      <c r="O179" s="6">
        <v>0.5</v>
      </c>
      <c r="P179" s="6">
        <v>0</v>
      </c>
      <c r="Q179" s="6">
        <v>0.20403341197981045</v>
      </c>
      <c r="R179" s="6">
        <v>0.36497460174200153</v>
      </c>
      <c r="S179" s="6">
        <v>0.36799841348276086</v>
      </c>
      <c r="T179" s="6">
        <v>8.6926029602032037E-2</v>
      </c>
      <c r="U179" s="6">
        <v>0.27311108558036268</v>
      </c>
    </row>
    <row r="180" spans="1:21" x14ac:dyDescent="0.25">
      <c r="A180" s="6" t="s">
        <v>16</v>
      </c>
      <c r="B180" s="6">
        <v>0.15147063119651805</v>
      </c>
      <c r="C180" s="6">
        <v>0.29493181281213321</v>
      </c>
      <c r="D180" s="6">
        <v>0.23166476130359409</v>
      </c>
      <c r="E180" s="6">
        <v>0.65081046950758026</v>
      </c>
      <c r="F180" s="6">
        <v>4.5338237983536527E-2</v>
      </c>
      <c r="G180" s="6">
        <v>0.4557394744535439</v>
      </c>
      <c r="H180" s="6">
        <v>4.4427363226470749E-2</v>
      </c>
      <c r="I180" s="6">
        <v>0.12833044605417165</v>
      </c>
      <c r="J180" s="6">
        <v>0.44087682570496461</v>
      </c>
      <c r="K180" s="6">
        <v>6.3784746109833024E-3</v>
      </c>
      <c r="L180" s="6">
        <v>0.21703468569421275</v>
      </c>
      <c r="M180" s="6">
        <v>0.28033847693535696</v>
      </c>
      <c r="N180" s="6">
        <v>0.70833333333333337</v>
      </c>
      <c r="O180" s="6">
        <v>0</v>
      </c>
      <c r="P180" s="6">
        <v>0.22008842074944615</v>
      </c>
      <c r="Q180" s="6">
        <v>4.9159077498512622E-2</v>
      </c>
      <c r="R180" s="6">
        <v>0.40202742511103695</v>
      </c>
      <c r="S180" s="6">
        <v>0.41254284505335553</v>
      </c>
      <c r="T180" s="6">
        <v>0.43588907533481996</v>
      </c>
      <c r="U180" s="6">
        <v>0.16523864091868573</v>
      </c>
    </row>
    <row r="181" spans="1:21" x14ac:dyDescent="0.25">
      <c r="A181" s="6" t="s">
        <v>17</v>
      </c>
      <c r="B181" s="6">
        <v>0.48104190463296786</v>
      </c>
      <c r="C181" s="6">
        <v>0.37206395442270884</v>
      </c>
      <c r="D181" s="6">
        <v>0.50056516801694095</v>
      </c>
      <c r="E181" s="6">
        <v>0.13562035835900779</v>
      </c>
      <c r="F181" s="6">
        <v>0.26999198716842071</v>
      </c>
      <c r="G181" s="6">
        <v>0.45177845899428137</v>
      </c>
      <c r="H181" s="6">
        <v>0.16929724488048895</v>
      </c>
      <c r="I181" s="6">
        <v>0.32774607761527735</v>
      </c>
      <c r="J181" s="6">
        <v>9.9441134817395416E-2</v>
      </c>
      <c r="K181" s="6">
        <v>0.44998906079544637</v>
      </c>
      <c r="L181" s="6">
        <v>0</v>
      </c>
      <c r="M181" s="6">
        <v>0.39046993356728943</v>
      </c>
      <c r="N181" s="6">
        <v>8.0659234668084653E-2</v>
      </c>
      <c r="O181" s="6">
        <v>0.13529255042127897</v>
      </c>
      <c r="P181" s="6">
        <v>0</v>
      </c>
      <c r="Q181" s="6">
        <v>0.86458333333333326</v>
      </c>
      <c r="R181" s="6">
        <v>7.166484048815383E-2</v>
      </c>
      <c r="S181" s="6">
        <v>7.1786732422970956E-2</v>
      </c>
      <c r="T181" s="6">
        <v>0.32412121413014489</v>
      </c>
      <c r="U181" s="6">
        <v>0.40467114601583271</v>
      </c>
    </row>
    <row r="182" spans="1:21" x14ac:dyDescent="0.25">
      <c r="A182" s="6" t="s">
        <v>18</v>
      </c>
      <c r="B182" s="6">
        <v>0.41772659024405129</v>
      </c>
      <c r="C182" s="6">
        <v>0.23475985116282641</v>
      </c>
      <c r="D182" s="6">
        <v>0.27963217091263165</v>
      </c>
      <c r="E182" s="6">
        <v>0.17153814577572671</v>
      </c>
      <c r="F182" s="6">
        <v>0.42757173890654321</v>
      </c>
      <c r="G182" s="6">
        <v>0.44053257346227848</v>
      </c>
      <c r="H182" s="6">
        <v>0.22164964161289041</v>
      </c>
      <c r="I182" s="6">
        <v>0.22767018269357381</v>
      </c>
      <c r="J182" s="6">
        <v>0.14659141973257603</v>
      </c>
      <c r="K182" s="6">
        <v>0.5</v>
      </c>
      <c r="L182" s="6">
        <v>0.26041666666666669</v>
      </c>
      <c r="M182" s="6">
        <v>0.38170810694893481</v>
      </c>
      <c r="N182" s="6">
        <v>0.11342374117928383</v>
      </c>
      <c r="O182" s="6">
        <v>0.12073214934074374</v>
      </c>
      <c r="P182" s="6">
        <v>0.33873637655402256</v>
      </c>
      <c r="Q182" s="6">
        <v>0.20341490182291597</v>
      </c>
      <c r="R182" s="6">
        <v>5.4599530105011652E-2</v>
      </c>
      <c r="S182" s="6">
        <v>0.35419943521070857</v>
      </c>
      <c r="T182" s="6">
        <v>0.26908797559997305</v>
      </c>
      <c r="U182" s="6">
        <v>0.25821988829944098</v>
      </c>
    </row>
    <row r="183" spans="1:21" x14ac:dyDescent="0.25">
      <c r="A183" s="6" t="s">
        <v>19</v>
      </c>
      <c r="B183" s="6">
        <v>0.58413520312593059</v>
      </c>
      <c r="C183" s="6">
        <v>0.43940616014121769</v>
      </c>
      <c r="D183" s="6">
        <v>0.68322273381699361</v>
      </c>
      <c r="E183" s="6">
        <v>0.48568559325642657</v>
      </c>
      <c r="F183" s="6">
        <v>7.867184681177955E-2</v>
      </c>
      <c r="G183" s="6">
        <v>3.6049889953340915E-2</v>
      </c>
      <c r="H183" s="6">
        <v>0.55027461887211326</v>
      </c>
      <c r="I183" s="6">
        <v>0.18092991006441519</v>
      </c>
      <c r="J183" s="6">
        <v>0.44433232124696259</v>
      </c>
      <c r="K183" s="6">
        <v>0</v>
      </c>
      <c r="L183" s="6">
        <v>0.17111840241463225</v>
      </c>
      <c r="M183" s="6">
        <v>0.105605133938367</v>
      </c>
      <c r="N183" s="6">
        <v>0.46030099986516587</v>
      </c>
      <c r="O183" s="6">
        <v>0.5</v>
      </c>
      <c r="P183" s="6">
        <v>0.39595475494550214</v>
      </c>
      <c r="Q183" s="6">
        <v>6.3634630384165988E-2</v>
      </c>
      <c r="R183" s="6">
        <v>0</v>
      </c>
      <c r="S183" s="6">
        <v>0.25555840212046077</v>
      </c>
      <c r="T183" s="6">
        <v>0.33884038797988147</v>
      </c>
      <c r="U183" s="6">
        <v>0.37785008224417016</v>
      </c>
    </row>
    <row r="184" spans="1:21" x14ac:dyDescent="0.25">
      <c r="A184" s="6" t="s">
        <v>20</v>
      </c>
      <c r="B184" s="6">
        <v>0.14323335013902527</v>
      </c>
      <c r="C184" s="6">
        <v>7.5638587545396513E-2</v>
      </c>
      <c r="D184" s="6">
        <v>0.33964393372119711</v>
      </c>
      <c r="E184" s="6">
        <v>0.56563040013359211</v>
      </c>
      <c r="F184" s="6">
        <v>0.23559299794209776</v>
      </c>
      <c r="G184" s="6">
        <v>0.32234995440773878</v>
      </c>
      <c r="H184" s="6">
        <v>0.19592548483139638</v>
      </c>
      <c r="I184" s="6">
        <v>0.29150543828360748</v>
      </c>
      <c r="J184" s="6">
        <v>0.4617786210691433</v>
      </c>
      <c r="K184" s="6">
        <v>0.22593234978887788</v>
      </c>
      <c r="L184" s="6">
        <v>0.37617771955692103</v>
      </c>
      <c r="M184" s="6">
        <v>0.36067822415839135</v>
      </c>
      <c r="N184" s="6">
        <v>0.45364105151955969</v>
      </c>
      <c r="O184" s="6">
        <v>0.5</v>
      </c>
      <c r="P184" s="6">
        <v>7.4272749257134882E-2</v>
      </c>
      <c r="Q184" s="6">
        <v>0.14932988314028242</v>
      </c>
      <c r="R184" s="6">
        <v>0.24988950577157465</v>
      </c>
      <c r="S184" s="6">
        <v>0.20238378080356781</v>
      </c>
      <c r="T184" s="6">
        <v>0.16620659214330055</v>
      </c>
      <c r="U184" s="6">
        <v>0.25</v>
      </c>
    </row>
    <row r="185" spans="1:21" x14ac:dyDescent="0.25">
      <c r="A185" s="6" t="s">
        <v>21</v>
      </c>
      <c r="B185" s="6">
        <v>0.38743249602381319</v>
      </c>
      <c r="C185" s="6">
        <v>0.4728951609063316</v>
      </c>
      <c r="D185" s="6">
        <v>0.46033225585376197</v>
      </c>
      <c r="E185" s="6">
        <v>0.74853730457071121</v>
      </c>
      <c r="F185" s="6">
        <v>0.46097908340143079</v>
      </c>
      <c r="G185" s="6">
        <v>0.36783350211365085</v>
      </c>
      <c r="H185" s="6">
        <v>0.4072485066994761</v>
      </c>
      <c r="I185" s="6">
        <v>0.46300203914045285</v>
      </c>
      <c r="J185" s="6">
        <v>0.25778756969039762</v>
      </c>
      <c r="K185" s="6">
        <v>0.5</v>
      </c>
      <c r="L185" s="6">
        <v>0</v>
      </c>
      <c r="M185" s="6">
        <v>0.31669034405046603</v>
      </c>
      <c r="N185" s="6">
        <v>0.28719662652429262</v>
      </c>
      <c r="O185" s="6">
        <v>0.42825985027667457</v>
      </c>
      <c r="P185" s="6">
        <v>0.35482999037276425</v>
      </c>
      <c r="Q185" s="6">
        <v>0.39189064814992236</v>
      </c>
      <c r="R185" s="6">
        <v>0.22395034319911511</v>
      </c>
      <c r="S185" s="6">
        <v>0.28521416427057977</v>
      </c>
      <c r="T185" s="6">
        <v>0</v>
      </c>
      <c r="U185" s="6">
        <v>0.29490093417559776</v>
      </c>
    </row>
    <row r="186" spans="1:21" x14ac:dyDescent="0.25">
      <c r="A186" s="6" t="s">
        <v>22</v>
      </c>
      <c r="B186" s="6">
        <v>0.21175263800711289</v>
      </c>
      <c r="C186" s="6">
        <v>0.3605487992749139</v>
      </c>
      <c r="D186" s="6">
        <v>0.25435755303542079</v>
      </c>
      <c r="E186" s="6">
        <v>0.30084344057892548</v>
      </c>
      <c r="F186" s="6">
        <v>0.17848618492947063</v>
      </c>
      <c r="G186" s="6">
        <v>0.23536206862354445</v>
      </c>
      <c r="H186" s="6">
        <v>0.14275032383220934</v>
      </c>
      <c r="I186" s="6">
        <v>0.18534132161005679</v>
      </c>
      <c r="J186" s="6">
        <v>0.17911873140782045</v>
      </c>
      <c r="K186" s="6">
        <v>0.54602257496393203</v>
      </c>
      <c r="L186" s="6">
        <v>0</v>
      </c>
      <c r="M186" s="6">
        <v>0.17719525988096771</v>
      </c>
      <c r="N186" s="6">
        <v>0.29796546145596658</v>
      </c>
      <c r="O186" s="6">
        <v>0.45221194500732531</v>
      </c>
      <c r="P186" s="6">
        <v>0.27035976977358694</v>
      </c>
      <c r="Q186" s="6">
        <v>0.76041666666666674</v>
      </c>
      <c r="R186" s="6">
        <v>0.30596214863401144</v>
      </c>
      <c r="S186" s="6">
        <v>6.5213128071971188E-2</v>
      </c>
      <c r="T186" s="6">
        <v>0.18163819497736103</v>
      </c>
      <c r="U186" s="6">
        <v>0</v>
      </c>
    </row>
  </sheetData>
  <mergeCells count="8">
    <mergeCell ref="A165:U165"/>
    <mergeCell ref="A142:U142"/>
    <mergeCell ref="A1:U1"/>
    <mergeCell ref="A25:U25"/>
    <mergeCell ref="A49:U49"/>
    <mergeCell ref="A73:U73"/>
    <mergeCell ref="A96:U96"/>
    <mergeCell ref="A119:U119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238"/>
  <sheetViews>
    <sheetView topLeftCell="X169" zoomScale="85" zoomScaleNormal="85" workbookViewId="0">
      <selection activeCell="X189" sqref="A189:XFD189"/>
    </sheetView>
  </sheetViews>
  <sheetFormatPr defaultRowHeight="13.8" x14ac:dyDescent="0.25"/>
  <cols>
    <col min="1" max="1" width="10.109375" style="8" bestFit="1" customWidth="1"/>
    <col min="2" max="2" width="9.5546875" style="8" bestFit="1" customWidth="1"/>
    <col min="3" max="3" width="8" style="8" bestFit="1" customWidth="1"/>
    <col min="4" max="5" width="7.44140625" style="8" bestFit="1" customWidth="1"/>
    <col min="6" max="6" width="8.88671875" style="8" customWidth="1"/>
    <col min="7" max="11" width="7.44140625" style="8" bestFit="1" customWidth="1"/>
    <col min="12" max="12" width="8.5546875" style="8" bestFit="1" customWidth="1"/>
    <col min="13" max="13" width="7.44140625" style="8" bestFit="1" customWidth="1"/>
    <col min="14" max="14" width="8.5546875" style="8" bestFit="1" customWidth="1"/>
    <col min="15" max="25" width="7.44140625" style="8" bestFit="1" customWidth="1"/>
    <col min="26" max="26" width="8.5546875" style="8" bestFit="1" customWidth="1"/>
    <col min="27" max="27" width="7.44140625" style="8" bestFit="1" customWidth="1"/>
    <col min="28" max="28" width="8.5546875" style="8" bestFit="1" customWidth="1"/>
    <col min="29" max="31" width="7.44140625" style="8" bestFit="1" customWidth="1"/>
    <col min="32" max="32" width="5.21875" style="8" bestFit="1" customWidth="1"/>
    <col min="33" max="39" width="7.44140625" style="8" bestFit="1" customWidth="1"/>
    <col min="40" max="40" width="8.5546875" style="8" bestFit="1" customWidth="1"/>
    <col min="41" max="41" width="7.44140625" style="8" bestFit="1" customWidth="1"/>
    <col min="42" max="42" width="8.5546875" style="8" bestFit="1" customWidth="1"/>
    <col min="43" max="52" width="7.44140625" style="8" bestFit="1" customWidth="1"/>
    <col min="53" max="53" width="7.33203125" style="8" customWidth="1"/>
    <col min="54" max="56" width="8.5546875" style="8" bestFit="1" customWidth="1"/>
    <col min="57" max="57" width="9.109375" style="8" customWidth="1"/>
    <col min="58" max="58" width="7.44140625" style="8" bestFit="1" customWidth="1"/>
    <col min="59" max="59" width="13.88671875" style="8" customWidth="1"/>
    <col min="60" max="60" width="9.5546875" style="8" bestFit="1" customWidth="1"/>
    <col min="61" max="67" width="7.44140625" style="8" bestFit="1" customWidth="1"/>
    <col min="68" max="68" width="8.5546875" style="8" bestFit="1" customWidth="1"/>
    <col min="69" max="69" width="7.44140625" style="8" bestFit="1" customWidth="1"/>
    <col min="70" max="70" width="8.5546875" style="8" bestFit="1" customWidth="1"/>
    <col min="71" max="79" width="7.44140625" style="8" bestFit="1" customWidth="1"/>
    <col min="80" max="80" width="9" style="8" bestFit="1" customWidth="1"/>
    <col min="81" max="81" width="3" style="8" bestFit="1" customWidth="1"/>
    <col min="82" max="82" width="8.5546875" style="8" bestFit="1" customWidth="1"/>
    <col min="83" max="83" width="4.109375" style="8" bestFit="1" customWidth="1"/>
    <col min="84" max="84" width="8.5546875" style="8" bestFit="1" customWidth="1"/>
    <col min="85" max="85" width="5.33203125" style="8" bestFit="1" customWidth="1"/>
    <col min="86" max="89" width="4.109375" style="8" bestFit="1" customWidth="1"/>
    <col min="90" max="95" width="3" style="8" bestFit="1" customWidth="1"/>
    <col min="96" max="96" width="8.5546875" style="8" bestFit="1" customWidth="1"/>
    <col min="97" max="97" width="4.109375" style="8" bestFit="1" customWidth="1"/>
    <col min="98" max="98" width="8.5546875" style="8" bestFit="1" customWidth="1"/>
    <col min="99" max="16384" width="8.88671875" style="8"/>
  </cols>
  <sheetData>
    <row r="1" spans="1:98" s="64" customFormat="1" x14ac:dyDescent="0.25">
      <c r="A1" s="144" t="s">
        <v>24</v>
      </c>
      <c r="B1" s="145"/>
      <c r="C1" s="145"/>
      <c r="D1" s="145"/>
      <c r="E1" s="145"/>
      <c r="F1" s="146"/>
      <c r="G1" s="74"/>
      <c r="H1" s="144" t="s">
        <v>129</v>
      </c>
      <c r="I1" s="145"/>
      <c r="J1" s="145"/>
      <c r="K1" s="145"/>
      <c r="L1" s="145"/>
      <c r="M1" s="146"/>
      <c r="O1" s="144" t="s">
        <v>25</v>
      </c>
      <c r="P1" s="145"/>
      <c r="Q1" s="145"/>
      <c r="R1" s="145"/>
      <c r="S1" s="145"/>
      <c r="T1" s="146"/>
      <c r="V1" s="144" t="s">
        <v>26</v>
      </c>
      <c r="W1" s="145"/>
      <c r="X1" s="145"/>
      <c r="Y1" s="145"/>
      <c r="Z1" s="145"/>
      <c r="AA1" s="146"/>
      <c r="AC1" s="144" t="s">
        <v>43</v>
      </c>
      <c r="AD1" s="145"/>
      <c r="AE1" s="145"/>
      <c r="AF1" s="145"/>
      <c r="AG1" s="145"/>
      <c r="AH1" s="146"/>
      <c r="AJ1" s="144" t="s">
        <v>44</v>
      </c>
      <c r="AK1" s="145"/>
      <c r="AL1" s="145"/>
      <c r="AM1" s="145"/>
      <c r="AN1" s="145"/>
      <c r="AO1" s="146"/>
      <c r="AQ1" s="144" t="s">
        <v>45</v>
      </c>
      <c r="AR1" s="145"/>
      <c r="AS1" s="145"/>
      <c r="AT1" s="145"/>
      <c r="AU1" s="145"/>
      <c r="AV1" s="146"/>
      <c r="CM1" s="74"/>
      <c r="CN1" s="74"/>
      <c r="CO1" s="74"/>
      <c r="CP1" s="74"/>
      <c r="CQ1" s="72"/>
      <c r="CR1" s="64" t="s">
        <v>2</v>
      </c>
      <c r="CT1" s="64" t="s">
        <v>23</v>
      </c>
    </row>
    <row r="2" spans="1:98" s="64" customFormat="1" x14ac:dyDescent="0.25">
      <c r="A2" s="35" t="s">
        <v>1</v>
      </c>
      <c r="B2" s="35">
        <v>-4</v>
      </c>
      <c r="C2" s="35">
        <v>4</v>
      </c>
      <c r="D2" s="72" t="s">
        <v>128</v>
      </c>
      <c r="E2" s="64" t="s">
        <v>2</v>
      </c>
      <c r="F2" s="64" t="s">
        <v>23</v>
      </c>
      <c r="H2" s="35" t="s">
        <v>1</v>
      </c>
      <c r="I2" s="35">
        <v>-4</v>
      </c>
      <c r="J2" s="35">
        <v>4</v>
      </c>
      <c r="K2" s="72"/>
      <c r="L2" s="64" t="s">
        <v>2</v>
      </c>
      <c r="M2" s="64" t="s">
        <v>23</v>
      </c>
      <c r="O2" s="35" t="s">
        <v>1</v>
      </c>
      <c r="P2" s="35">
        <v>-4</v>
      </c>
      <c r="Q2" s="35">
        <v>4</v>
      </c>
      <c r="R2" s="72"/>
      <c r="S2" s="64" t="s">
        <v>2</v>
      </c>
      <c r="T2" s="64" t="s">
        <v>23</v>
      </c>
      <c r="V2" s="35" t="s">
        <v>1</v>
      </c>
      <c r="W2" s="35">
        <v>-4</v>
      </c>
      <c r="X2" s="35">
        <v>4</v>
      </c>
      <c r="Y2" s="72"/>
      <c r="Z2" s="64" t="s">
        <v>2</v>
      </c>
      <c r="AA2" s="64" t="s">
        <v>23</v>
      </c>
      <c r="AC2" s="35" t="s">
        <v>1</v>
      </c>
      <c r="AD2" s="35">
        <v>-4</v>
      </c>
      <c r="AE2" s="35">
        <v>4</v>
      </c>
      <c r="AF2" s="72"/>
      <c r="AG2" s="64" t="s">
        <v>2</v>
      </c>
      <c r="AH2" s="64" t="s">
        <v>23</v>
      </c>
      <c r="AJ2" s="35" t="s">
        <v>1</v>
      </c>
      <c r="AK2" s="35">
        <v>-4</v>
      </c>
      <c r="AL2" s="35">
        <v>4</v>
      </c>
      <c r="AM2" s="72"/>
      <c r="AN2" s="64" t="s">
        <v>2</v>
      </c>
      <c r="AO2" s="64" t="s">
        <v>23</v>
      </c>
      <c r="AQ2" s="35" t="s">
        <v>1</v>
      </c>
      <c r="AR2" s="35">
        <v>-4</v>
      </c>
      <c r="AS2" s="35">
        <v>4</v>
      </c>
      <c r="AT2" s="72"/>
      <c r="AU2" s="64" t="s">
        <v>2</v>
      </c>
      <c r="AV2" s="64" t="s">
        <v>23</v>
      </c>
    </row>
    <row r="3" spans="1:98" s="64" customFormat="1" x14ac:dyDescent="0.25">
      <c r="A3" s="35" t="s">
        <v>3</v>
      </c>
      <c r="B3" s="35">
        <v>3</v>
      </c>
      <c r="C3" s="35">
        <v>4</v>
      </c>
      <c r="D3" s="72">
        <f t="shared" ref="D3:D22" si="0">C3-B3+1</f>
        <v>2</v>
      </c>
      <c r="E3" s="34">
        <f t="shared" ref="E3:E22" si="1">D3*LN(D3)/(9*LN(9))</f>
        <v>7.0103305952384162E-2</v>
      </c>
      <c r="F3" s="34">
        <f>(1-E3)*((B3+C3)*D3/2-参数!$B$1*D3)/参数!$G$1/D3</f>
        <v>0.87177815066963993</v>
      </c>
      <c r="H3" s="35" t="s">
        <v>3</v>
      </c>
      <c r="I3" s="35">
        <v>4</v>
      </c>
      <c r="J3" s="35">
        <v>4</v>
      </c>
      <c r="K3" s="72">
        <f t="shared" ref="K3:K22" si="2">J3-I3+1</f>
        <v>1</v>
      </c>
      <c r="L3" s="34">
        <f t="shared" ref="L3:L22" si="3">K3*LN(K3)/(9*LN(9))</f>
        <v>0</v>
      </c>
      <c r="M3" s="34">
        <f>(1-L3)*((I3+J3)*K3/2-参数!$B$1*K3)/参数!$G$1/K3</f>
        <v>1</v>
      </c>
      <c r="O3" s="35" t="s">
        <v>3</v>
      </c>
      <c r="P3" s="35">
        <v>1</v>
      </c>
      <c r="Q3" s="35">
        <v>1</v>
      </c>
      <c r="R3" s="72">
        <f t="shared" ref="R3:R22" si="4">Q3-P3+1</f>
        <v>1</v>
      </c>
      <c r="S3" s="34">
        <f t="shared" ref="S3:S22" si="5">R3*LN(R3)/(9*LN(9))</f>
        <v>0</v>
      </c>
      <c r="T3" s="34">
        <f>(1-S3)*((P3+Q3)*R3/2-参数!$B$1*R3)/参数!$G$1/R3</f>
        <v>0.625</v>
      </c>
      <c r="V3" s="35" t="s">
        <v>3</v>
      </c>
      <c r="W3" s="35">
        <v>0</v>
      </c>
      <c r="X3" s="35">
        <v>0</v>
      </c>
      <c r="Y3" s="72">
        <f t="shared" ref="Y3:Y22" si="6">X3-W3+1</f>
        <v>1</v>
      </c>
      <c r="Z3" s="34">
        <f t="shared" ref="Z3:Z22" si="7">Y3*LN(Y3)/(9*LN(9))</f>
        <v>0</v>
      </c>
      <c r="AA3" s="34">
        <f>(1-Z3)*((W3+X3)*Y3/2-参数!$B$1*Y3)/参数!$G$1/Y3</f>
        <v>0.5</v>
      </c>
      <c r="AC3" s="35" t="s">
        <v>3</v>
      </c>
      <c r="AD3" s="35"/>
      <c r="AE3" s="35"/>
      <c r="AF3" s="72"/>
      <c r="AG3" s="34"/>
      <c r="AH3" s="34"/>
      <c r="AJ3" s="35" t="s">
        <v>3</v>
      </c>
      <c r="AK3" s="35"/>
      <c r="AL3" s="35"/>
      <c r="AM3" s="72"/>
      <c r="AN3" s="34"/>
      <c r="AO3" s="34"/>
      <c r="AQ3" s="35" t="s">
        <v>3</v>
      </c>
      <c r="AR3" s="35"/>
      <c r="AS3" s="35"/>
      <c r="AT3" s="72"/>
      <c r="AU3" s="34"/>
      <c r="AV3" s="34"/>
      <c r="CM3" s="34"/>
    </row>
    <row r="4" spans="1:98" s="64" customFormat="1" x14ac:dyDescent="0.25">
      <c r="A4" s="35" t="s">
        <v>4</v>
      </c>
      <c r="B4" s="35">
        <v>-4</v>
      </c>
      <c r="C4" s="35">
        <v>3</v>
      </c>
      <c r="D4" s="72">
        <f t="shared" si="0"/>
        <v>8</v>
      </c>
      <c r="E4" s="34">
        <f t="shared" si="1"/>
        <v>0.84123967142860978</v>
      </c>
      <c r="F4" s="34">
        <f>(1-E4)*((B4+C4)*D4/2-参数!$B$1*D4)/参数!$G$1/D4</f>
        <v>6.9457643749983228E-2</v>
      </c>
      <c r="H4" s="35" t="s">
        <v>4</v>
      </c>
      <c r="I4" s="35">
        <v>-1</v>
      </c>
      <c r="J4" s="35">
        <v>1</v>
      </c>
      <c r="K4" s="72">
        <f t="shared" si="2"/>
        <v>3</v>
      </c>
      <c r="L4" s="34">
        <f t="shared" si="3"/>
        <v>0.16666666666666666</v>
      </c>
      <c r="M4" s="34">
        <f>(1-L4)*((I4+J4)*K4/2-参数!$B$1*K4)/参数!$G$1/K4</f>
        <v>0.41666666666666669</v>
      </c>
      <c r="O4" s="35" t="s">
        <v>4</v>
      </c>
      <c r="P4" s="35">
        <v>3</v>
      </c>
      <c r="Q4" s="35">
        <v>4</v>
      </c>
      <c r="R4" s="72">
        <f t="shared" si="4"/>
        <v>2</v>
      </c>
      <c r="S4" s="34">
        <f t="shared" si="5"/>
        <v>7.0103305952384162E-2</v>
      </c>
      <c r="T4" s="34">
        <f>(1-S4)*((P4+Q4)*R4/2-参数!$B$1*R4)/参数!$G$1/R4</f>
        <v>0.87177815066963993</v>
      </c>
      <c r="V4" s="35" t="s">
        <v>4</v>
      </c>
      <c r="W4" s="35">
        <v>1</v>
      </c>
      <c r="X4" s="35">
        <v>3</v>
      </c>
      <c r="Y4" s="72">
        <f t="shared" si="6"/>
        <v>3</v>
      </c>
      <c r="Z4" s="34">
        <f t="shared" si="7"/>
        <v>0.16666666666666666</v>
      </c>
      <c r="AA4" s="34">
        <f>(1-Z4)*((W4+X4)*Y4/2-参数!$B$1*Y4)/参数!$G$1/Y4</f>
        <v>0.625</v>
      </c>
      <c r="AC4" s="35" t="s">
        <v>4</v>
      </c>
      <c r="AD4" s="35"/>
      <c r="AE4" s="35"/>
      <c r="AF4" s="72"/>
      <c r="AG4" s="34"/>
      <c r="AH4" s="34"/>
      <c r="AJ4" s="35" t="s">
        <v>4</v>
      </c>
      <c r="AK4" s="35"/>
      <c r="AL4" s="35"/>
      <c r="AM4" s="72"/>
      <c r="AN4" s="34"/>
      <c r="AO4" s="34"/>
      <c r="AQ4" s="35" t="s">
        <v>4</v>
      </c>
      <c r="AR4" s="35"/>
      <c r="AS4" s="35"/>
      <c r="AT4" s="72"/>
      <c r="AU4" s="34"/>
      <c r="AV4" s="34"/>
      <c r="CM4" s="34"/>
    </row>
    <row r="5" spans="1:98" s="64" customFormat="1" x14ac:dyDescent="0.25">
      <c r="A5" s="35" t="s">
        <v>5</v>
      </c>
      <c r="B5" s="35">
        <v>0</v>
      </c>
      <c r="C5" s="35">
        <v>3</v>
      </c>
      <c r="D5" s="72">
        <f t="shared" si="0"/>
        <v>4</v>
      </c>
      <c r="E5" s="34">
        <f t="shared" si="1"/>
        <v>0.28041322380953665</v>
      </c>
      <c r="F5" s="34">
        <f>(1-E5)*((B5+C5)*D5/2-参数!$B$1*D5)/参数!$G$1/D5</f>
        <v>0.4947159086309435</v>
      </c>
      <c r="H5" s="35" t="s">
        <v>5</v>
      </c>
      <c r="I5" s="35">
        <v>-4</v>
      </c>
      <c r="J5" s="35">
        <v>2</v>
      </c>
      <c r="K5" s="72">
        <f t="shared" si="2"/>
        <v>7</v>
      </c>
      <c r="L5" s="34">
        <f t="shared" si="3"/>
        <v>0.68881701356277525</v>
      </c>
      <c r="M5" s="34">
        <f>(1-L5)*((I5+J5)*K5/2-参数!$B$1*K5)/参数!$G$1/K5</f>
        <v>0.11669361991395928</v>
      </c>
      <c r="O5" s="35" t="s">
        <v>5</v>
      </c>
      <c r="P5" s="35">
        <v>0</v>
      </c>
      <c r="Q5" s="35">
        <v>2</v>
      </c>
      <c r="R5" s="72">
        <f t="shared" si="4"/>
        <v>3</v>
      </c>
      <c r="S5" s="34">
        <f t="shared" si="5"/>
        <v>0.16666666666666666</v>
      </c>
      <c r="T5" s="34">
        <f>(1-S5)*((P5+Q5)*R5/2-参数!$B$1*R5)/参数!$G$1/R5</f>
        <v>0.52083333333333337</v>
      </c>
      <c r="V5" s="35" t="s">
        <v>5</v>
      </c>
      <c r="W5" s="35">
        <v>2</v>
      </c>
      <c r="X5" s="35">
        <v>4</v>
      </c>
      <c r="Y5" s="72">
        <f t="shared" si="6"/>
        <v>3</v>
      </c>
      <c r="Z5" s="34">
        <f t="shared" si="7"/>
        <v>0.16666666666666666</v>
      </c>
      <c r="AA5" s="34">
        <f>(1-Z5)*((W5+X5)*Y5/2-参数!$B$1*Y5)/参数!$G$1/Y5</f>
        <v>0.72916666666666663</v>
      </c>
      <c r="AC5" s="35" t="s">
        <v>5</v>
      </c>
      <c r="AD5" s="35"/>
      <c r="AE5" s="35"/>
      <c r="AF5" s="72"/>
      <c r="AG5" s="34"/>
      <c r="AH5" s="34"/>
      <c r="AJ5" s="35" t="s">
        <v>5</v>
      </c>
      <c r="AK5" s="35"/>
      <c r="AL5" s="35"/>
      <c r="AM5" s="72"/>
      <c r="AN5" s="34"/>
      <c r="AO5" s="34"/>
      <c r="AQ5" s="35" t="s">
        <v>5</v>
      </c>
      <c r="AR5" s="35"/>
      <c r="AS5" s="35"/>
      <c r="AT5" s="72"/>
      <c r="AU5" s="34"/>
      <c r="AV5" s="34"/>
      <c r="CM5" s="34"/>
    </row>
    <row r="6" spans="1:98" s="64" customFormat="1" x14ac:dyDescent="0.25">
      <c r="A6" s="35" t="s">
        <v>6</v>
      </c>
      <c r="B6" s="35">
        <v>1</v>
      </c>
      <c r="C6" s="35">
        <v>3</v>
      </c>
      <c r="D6" s="72">
        <f t="shared" si="0"/>
        <v>3</v>
      </c>
      <c r="E6" s="34">
        <f t="shared" si="1"/>
        <v>0.16666666666666666</v>
      </c>
      <c r="F6" s="34">
        <f>(1-E6)*((B6+C6)*D6/2-参数!$B$1*D6)/参数!$G$1/D6</f>
        <v>0.625</v>
      </c>
      <c r="H6" s="35" t="s">
        <v>6</v>
      </c>
      <c r="I6" s="35">
        <v>-3</v>
      </c>
      <c r="J6" s="35">
        <v>-2</v>
      </c>
      <c r="K6" s="72">
        <f t="shared" si="2"/>
        <v>2</v>
      </c>
      <c r="L6" s="34">
        <f t="shared" si="3"/>
        <v>7.0103305952384162E-2</v>
      </c>
      <c r="M6" s="34">
        <f>(1-L6)*((I6+J6)*K6/2-参数!$B$1*K6)/参数!$G$1/K6</f>
        <v>0.17435563013392796</v>
      </c>
      <c r="O6" s="35" t="s">
        <v>6</v>
      </c>
      <c r="P6" s="35">
        <v>-1</v>
      </c>
      <c r="Q6" s="35">
        <v>2</v>
      </c>
      <c r="R6" s="72">
        <f t="shared" si="4"/>
        <v>4</v>
      </c>
      <c r="S6" s="34">
        <f t="shared" si="5"/>
        <v>0.28041322380953665</v>
      </c>
      <c r="T6" s="34">
        <f>(1-S6)*((P6+Q6)*R6/2-参数!$B$1*R6)/参数!$G$1/R6</f>
        <v>0.40476756160713562</v>
      </c>
      <c r="V6" s="35" t="s">
        <v>6</v>
      </c>
      <c r="W6" s="35">
        <v>4</v>
      </c>
      <c r="X6" s="35">
        <v>4</v>
      </c>
      <c r="Y6" s="72">
        <f t="shared" si="6"/>
        <v>1</v>
      </c>
      <c r="Z6" s="34">
        <f t="shared" si="7"/>
        <v>0</v>
      </c>
      <c r="AA6" s="34">
        <f>(1-Z6)*((W6+X6)*Y6/2-参数!$B$1*Y6)/参数!$G$1/Y6</f>
        <v>1</v>
      </c>
      <c r="AC6" s="35" t="s">
        <v>6</v>
      </c>
      <c r="AD6" s="35"/>
      <c r="AE6" s="35"/>
      <c r="AF6" s="72"/>
      <c r="AG6" s="34"/>
      <c r="AH6" s="34"/>
      <c r="AJ6" s="35" t="s">
        <v>6</v>
      </c>
      <c r="AK6" s="35"/>
      <c r="AL6" s="35"/>
      <c r="AM6" s="72"/>
      <c r="AN6" s="34"/>
      <c r="AO6" s="34"/>
      <c r="AQ6" s="35" t="s">
        <v>6</v>
      </c>
      <c r="AR6" s="35"/>
      <c r="AS6" s="35"/>
      <c r="AT6" s="72"/>
      <c r="AU6" s="34"/>
      <c r="AV6" s="34"/>
      <c r="CM6" s="34"/>
    </row>
    <row r="7" spans="1:98" s="64" customFormat="1" x14ac:dyDescent="0.25">
      <c r="A7" s="35" t="s">
        <v>7</v>
      </c>
      <c r="B7" s="35">
        <v>2</v>
      </c>
      <c r="C7" s="35">
        <v>4</v>
      </c>
      <c r="D7" s="72">
        <f t="shared" si="0"/>
        <v>3</v>
      </c>
      <c r="E7" s="34">
        <f t="shared" si="1"/>
        <v>0.16666666666666666</v>
      </c>
      <c r="F7" s="34">
        <f>(1-E7)*((B7+C7)*D7/2-参数!$B$1*D7)/参数!$G$1/D7</f>
        <v>0.72916666666666663</v>
      </c>
      <c r="H7" s="35" t="s">
        <v>7</v>
      </c>
      <c r="I7" s="35">
        <v>-3</v>
      </c>
      <c r="J7" s="35">
        <v>-1</v>
      </c>
      <c r="K7" s="72">
        <f t="shared" si="2"/>
        <v>3</v>
      </c>
      <c r="L7" s="34">
        <f t="shared" si="3"/>
        <v>0.16666666666666666</v>
      </c>
      <c r="M7" s="34">
        <f>(1-L7)*((I7+J7)*K7/2-参数!$B$1*K7)/参数!$G$1/K7</f>
        <v>0.20833333333333334</v>
      </c>
      <c r="O7" s="35" t="s">
        <v>7</v>
      </c>
      <c r="P7" s="35">
        <v>1</v>
      </c>
      <c r="Q7" s="35">
        <v>3</v>
      </c>
      <c r="R7" s="72">
        <f t="shared" si="4"/>
        <v>3</v>
      </c>
      <c r="S7" s="34">
        <f t="shared" si="5"/>
        <v>0.16666666666666666</v>
      </c>
      <c r="T7" s="34">
        <f>(1-S7)*((P7+Q7)*R7/2-参数!$B$1*R7)/参数!$G$1/R7</f>
        <v>0.625</v>
      </c>
      <c r="V7" s="35" t="s">
        <v>7</v>
      </c>
      <c r="W7" s="35">
        <v>2</v>
      </c>
      <c r="X7" s="35">
        <v>4</v>
      </c>
      <c r="Y7" s="72">
        <f t="shared" si="6"/>
        <v>3</v>
      </c>
      <c r="Z7" s="34">
        <f t="shared" si="7"/>
        <v>0.16666666666666666</v>
      </c>
      <c r="AA7" s="34">
        <f>(1-Z7)*((W7+X7)*Y7/2-参数!$B$1*Y7)/参数!$G$1/Y7</f>
        <v>0.72916666666666663</v>
      </c>
      <c r="AC7" s="35" t="s">
        <v>7</v>
      </c>
      <c r="AD7" s="35"/>
      <c r="AE7" s="35"/>
      <c r="AF7" s="72"/>
      <c r="AG7" s="34"/>
      <c r="AH7" s="34"/>
      <c r="AJ7" s="35" t="s">
        <v>7</v>
      </c>
      <c r="AK7" s="35"/>
      <c r="AL7" s="35"/>
      <c r="AM7" s="72"/>
      <c r="AN7" s="34"/>
      <c r="AO7" s="34"/>
      <c r="AQ7" s="35" t="s">
        <v>7</v>
      </c>
      <c r="AR7" s="35"/>
      <c r="AS7" s="35"/>
      <c r="AT7" s="72"/>
      <c r="AU7" s="34"/>
      <c r="AV7" s="34"/>
      <c r="CM7" s="34"/>
    </row>
    <row r="8" spans="1:98" s="64" customFormat="1" x14ac:dyDescent="0.25">
      <c r="A8" s="35" t="s">
        <v>8</v>
      </c>
      <c r="B8" s="35">
        <v>-2</v>
      </c>
      <c r="C8" s="35">
        <v>0</v>
      </c>
      <c r="D8" s="72">
        <f t="shared" si="0"/>
        <v>3</v>
      </c>
      <c r="E8" s="34">
        <f t="shared" si="1"/>
        <v>0.16666666666666666</v>
      </c>
      <c r="F8" s="34">
        <f>(1-E8)*((B8+C8)*D8/2-参数!$B$1*D8)/参数!$G$1/D8</f>
        <v>0.3125</v>
      </c>
      <c r="H8" s="35" t="s">
        <v>8</v>
      </c>
      <c r="I8" s="35">
        <v>3</v>
      </c>
      <c r="J8" s="35">
        <v>3</v>
      </c>
      <c r="K8" s="72">
        <f t="shared" si="2"/>
        <v>1</v>
      </c>
      <c r="L8" s="34">
        <f t="shared" si="3"/>
        <v>0</v>
      </c>
      <c r="M8" s="34">
        <f>(1-L8)*((I8+J8)*K8/2-参数!$B$1*K8)/参数!$G$1/K8</f>
        <v>0.875</v>
      </c>
      <c r="O8" s="35" t="s">
        <v>8</v>
      </c>
      <c r="P8" s="35">
        <v>4</v>
      </c>
      <c r="Q8" s="35">
        <v>4</v>
      </c>
      <c r="R8" s="72">
        <f t="shared" si="4"/>
        <v>1</v>
      </c>
      <c r="S8" s="34">
        <f t="shared" si="5"/>
        <v>0</v>
      </c>
      <c r="T8" s="34">
        <f>(1-S8)*((P8+Q8)*R8/2-参数!$B$1*R8)/参数!$G$1/R8</f>
        <v>1</v>
      </c>
      <c r="V8" s="35" t="s">
        <v>8</v>
      </c>
      <c r="W8" s="35">
        <v>-3</v>
      </c>
      <c r="X8" s="35">
        <v>-2</v>
      </c>
      <c r="Y8" s="72">
        <f t="shared" si="6"/>
        <v>2</v>
      </c>
      <c r="Z8" s="34">
        <f t="shared" si="7"/>
        <v>7.0103305952384162E-2</v>
      </c>
      <c r="AA8" s="34">
        <f>(1-Z8)*((W8+X8)*Y8/2-参数!$B$1*Y8)/参数!$G$1/Y8</f>
        <v>0.17435563013392796</v>
      </c>
      <c r="AC8" s="35" t="s">
        <v>8</v>
      </c>
      <c r="AD8" s="35"/>
      <c r="AE8" s="35"/>
      <c r="AF8" s="72"/>
      <c r="AG8" s="34"/>
      <c r="AH8" s="34"/>
      <c r="AJ8" s="35" t="s">
        <v>8</v>
      </c>
      <c r="AK8" s="35"/>
      <c r="AL8" s="35"/>
      <c r="AM8" s="72"/>
      <c r="AN8" s="34"/>
      <c r="AO8" s="34"/>
      <c r="AQ8" s="35" t="s">
        <v>8</v>
      </c>
      <c r="AR8" s="35"/>
      <c r="AS8" s="35"/>
      <c r="AT8" s="72"/>
      <c r="AU8" s="34"/>
      <c r="AV8" s="34"/>
      <c r="CM8" s="34"/>
    </row>
    <row r="9" spans="1:98" s="64" customFormat="1" x14ac:dyDescent="0.25">
      <c r="A9" s="35" t="s">
        <v>9</v>
      </c>
      <c r="B9" s="35">
        <v>1</v>
      </c>
      <c r="C9" s="35">
        <v>1</v>
      </c>
      <c r="D9" s="72">
        <f t="shared" si="0"/>
        <v>1</v>
      </c>
      <c r="E9" s="34">
        <f t="shared" si="1"/>
        <v>0</v>
      </c>
      <c r="F9" s="34">
        <f>(1-E9)*((B9+C9)*D9/2-参数!$B$1*D9)/参数!$G$1/D9</f>
        <v>0.625</v>
      </c>
      <c r="H9" s="35" t="s">
        <v>9</v>
      </c>
      <c r="I9" s="35">
        <v>-3</v>
      </c>
      <c r="J9" s="35">
        <v>-2</v>
      </c>
      <c r="K9" s="72">
        <f t="shared" si="2"/>
        <v>2</v>
      </c>
      <c r="L9" s="34">
        <f t="shared" si="3"/>
        <v>7.0103305952384162E-2</v>
      </c>
      <c r="M9" s="34">
        <f>(1-L9)*((I9+J9)*K9/2-参数!$B$1*K9)/参数!$G$1/K9</f>
        <v>0.17435563013392796</v>
      </c>
      <c r="O9" s="35" t="s">
        <v>9</v>
      </c>
      <c r="P9" s="35">
        <v>0</v>
      </c>
      <c r="Q9" s="35">
        <v>0</v>
      </c>
      <c r="R9" s="72">
        <f t="shared" si="4"/>
        <v>1</v>
      </c>
      <c r="S9" s="34">
        <f t="shared" si="5"/>
        <v>0</v>
      </c>
      <c r="T9" s="34">
        <f>(1-S9)*((P9+Q9)*R9/2-参数!$B$1*R9)/参数!$G$1/R9</f>
        <v>0.5</v>
      </c>
      <c r="V9" s="35" t="s">
        <v>9</v>
      </c>
      <c r="W9" s="35">
        <v>4</v>
      </c>
      <c r="X9" s="35">
        <v>4</v>
      </c>
      <c r="Y9" s="72">
        <f t="shared" si="6"/>
        <v>1</v>
      </c>
      <c r="Z9" s="34">
        <f t="shared" si="7"/>
        <v>0</v>
      </c>
      <c r="AA9" s="34">
        <f>(1-Z9)*((W9+X9)*Y9/2-参数!$B$1*Y9)/参数!$G$1/Y9</f>
        <v>1</v>
      </c>
      <c r="AC9" s="35" t="s">
        <v>9</v>
      </c>
      <c r="AD9" s="35"/>
      <c r="AE9" s="35"/>
      <c r="AF9" s="72"/>
      <c r="AG9" s="34"/>
      <c r="AH9" s="34"/>
      <c r="AJ9" s="35" t="s">
        <v>9</v>
      </c>
      <c r="AK9" s="35"/>
      <c r="AL9" s="35"/>
      <c r="AM9" s="72"/>
      <c r="AN9" s="34"/>
      <c r="AO9" s="34"/>
      <c r="AQ9" s="35" t="s">
        <v>9</v>
      </c>
      <c r="AR9" s="35"/>
      <c r="AS9" s="35"/>
      <c r="AT9" s="72"/>
      <c r="AU9" s="34"/>
      <c r="AV9" s="34"/>
      <c r="CM9" s="34"/>
    </row>
    <row r="10" spans="1:98" s="64" customFormat="1" x14ac:dyDescent="0.25">
      <c r="A10" s="35" t="s">
        <v>10</v>
      </c>
      <c r="B10" s="35">
        <v>1</v>
      </c>
      <c r="C10" s="35">
        <v>1</v>
      </c>
      <c r="D10" s="72">
        <f t="shared" si="0"/>
        <v>1</v>
      </c>
      <c r="E10" s="34">
        <f t="shared" si="1"/>
        <v>0</v>
      </c>
      <c r="F10" s="34">
        <f>(1-E10)*((B10+C10)*D10/2-参数!$B$1*D10)/参数!$G$1/D10</f>
        <v>0.625</v>
      </c>
      <c r="H10" s="35" t="s">
        <v>10</v>
      </c>
      <c r="I10" s="35">
        <v>-1</v>
      </c>
      <c r="J10" s="35">
        <v>1</v>
      </c>
      <c r="K10" s="72">
        <f t="shared" si="2"/>
        <v>3</v>
      </c>
      <c r="L10" s="34">
        <f t="shared" si="3"/>
        <v>0.16666666666666666</v>
      </c>
      <c r="M10" s="34">
        <f>(1-L10)*((I10+J10)*K10/2-参数!$B$1*K10)/参数!$G$1/K10</f>
        <v>0.41666666666666669</v>
      </c>
      <c r="O10" s="35" t="s">
        <v>10</v>
      </c>
      <c r="P10" s="35">
        <v>1</v>
      </c>
      <c r="Q10" s="35">
        <v>2</v>
      </c>
      <c r="R10" s="72">
        <f t="shared" si="4"/>
        <v>2</v>
      </c>
      <c r="S10" s="34">
        <f t="shared" si="5"/>
        <v>7.0103305952384162E-2</v>
      </c>
      <c r="T10" s="34">
        <f>(1-S10)*((P10+Q10)*R10/2-参数!$B$1*R10)/参数!$G$1/R10</f>
        <v>0.6393039771577359</v>
      </c>
      <c r="V10" s="35" t="s">
        <v>10</v>
      </c>
      <c r="W10" s="35">
        <v>-3</v>
      </c>
      <c r="X10" s="35">
        <v>-3</v>
      </c>
      <c r="Y10" s="72">
        <f t="shared" si="6"/>
        <v>1</v>
      </c>
      <c r="Z10" s="34">
        <f t="shared" si="7"/>
        <v>0</v>
      </c>
      <c r="AA10" s="34">
        <f>(1-Z10)*((W10+X10)*Y10/2-参数!$B$1*Y10)/参数!$G$1/Y10</f>
        <v>0.125</v>
      </c>
      <c r="AC10" s="35" t="s">
        <v>10</v>
      </c>
      <c r="AD10" s="35"/>
      <c r="AE10" s="35"/>
      <c r="AF10" s="72"/>
      <c r="AG10" s="34"/>
      <c r="AH10" s="34"/>
      <c r="AJ10" s="35" t="s">
        <v>10</v>
      </c>
      <c r="AK10" s="35"/>
      <c r="AL10" s="35"/>
      <c r="AM10" s="72"/>
      <c r="AN10" s="34"/>
      <c r="AO10" s="34"/>
      <c r="AQ10" s="35" t="s">
        <v>10</v>
      </c>
      <c r="AR10" s="35"/>
      <c r="AS10" s="35"/>
      <c r="AT10" s="72"/>
      <c r="AU10" s="34"/>
      <c r="AV10" s="34"/>
      <c r="CM10" s="34"/>
    </row>
    <row r="11" spans="1:98" s="64" customFormat="1" x14ac:dyDescent="0.25">
      <c r="A11" s="35" t="s">
        <v>11</v>
      </c>
      <c r="B11" s="35">
        <v>-1</v>
      </c>
      <c r="C11" s="35">
        <v>4</v>
      </c>
      <c r="D11" s="72">
        <f t="shared" si="0"/>
        <v>6</v>
      </c>
      <c r="E11" s="34">
        <f t="shared" si="1"/>
        <v>0.54364325119048584</v>
      </c>
      <c r="F11" s="34">
        <f>(1-E11)*((B11+C11)*D11/2-参数!$B$1*D11)/参数!$G$1/D11</f>
        <v>0.31374526480654097</v>
      </c>
      <c r="H11" s="35" t="s">
        <v>11</v>
      </c>
      <c r="I11" s="35">
        <v>-1</v>
      </c>
      <c r="J11" s="35">
        <v>0</v>
      </c>
      <c r="K11" s="72">
        <f t="shared" si="2"/>
        <v>2</v>
      </c>
      <c r="L11" s="34">
        <f t="shared" si="3"/>
        <v>7.0103305952384162E-2</v>
      </c>
      <c r="M11" s="34">
        <f>(1-L11)*((I11+J11)*K11/2-参数!$B$1*K11)/参数!$G$1/K11</f>
        <v>0.40682980364583193</v>
      </c>
      <c r="O11" s="35" t="s">
        <v>11</v>
      </c>
      <c r="P11" s="35">
        <v>-4</v>
      </c>
      <c r="Q11" s="35">
        <v>2</v>
      </c>
      <c r="R11" s="72">
        <f t="shared" si="4"/>
        <v>7</v>
      </c>
      <c r="S11" s="34">
        <f t="shared" si="5"/>
        <v>0.68881701356277525</v>
      </c>
      <c r="T11" s="34">
        <f>(1-S11)*((P11+Q11)*R11/2-参数!$B$1*R11)/参数!$G$1/R11</f>
        <v>0.11669361991395928</v>
      </c>
      <c r="V11" s="35" t="s">
        <v>11</v>
      </c>
      <c r="W11" s="35">
        <v>3</v>
      </c>
      <c r="X11" s="35">
        <v>3</v>
      </c>
      <c r="Y11" s="72">
        <f t="shared" si="6"/>
        <v>1</v>
      </c>
      <c r="Z11" s="34">
        <f t="shared" si="7"/>
        <v>0</v>
      </c>
      <c r="AA11" s="34">
        <f>(1-Z11)*((W11+X11)*Y11/2-参数!$B$1*Y11)/参数!$G$1/Y11</f>
        <v>0.875</v>
      </c>
      <c r="AC11" s="35" t="s">
        <v>11</v>
      </c>
      <c r="AD11" s="35"/>
      <c r="AE11" s="35"/>
      <c r="AF11" s="72"/>
      <c r="AG11" s="34"/>
      <c r="AH11" s="34"/>
      <c r="AJ11" s="35" t="s">
        <v>11</v>
      </c>
      <c r="AK11" s="35"/>
      <c r="AL11" s="35"/>
      <c r="AM11" s="72"/>
      <c r="AN11" s="34"/>
      <c r="AO11" s="34"/>
      <c r="AQ11" s="35" t="s">
        <v>11</v>
      </c>
      <c r="AR11" s="35"/>
      <c r="AS11" s="35"/>
      <c r="AT11" s="72"/>
      <c r="AU11" s="34"/>
      <c r="AV11" s="34"/>
      <c r="CM11" s="34"/>
    </row>
    <row r="12" spans="1:98" s="64" customFormat="1" x14ac:dyDescent="0.25">
      <c r="A12" s="35" t="s">
        <v>12</v>
      </c>
      <c r="B12" s="35">
        <v>-2</v>
      </c>
      <c r="C12" s="35">
        <v>0</v>
      </c>
      <c r="D12" s="72">
        <f t="shared" si="0"/>
        <v>3</v>
      </c>
      <c r="E12" s="34">
        <f t="shared" si="1"/>
        <v>0.16666666666666666</v>
      </c>
      <c r="F12" s="34">
        <f>(1-E12)*((B12+C12)*D12/2-参数!$B$1*D12)/参数!$G$1/D12</f>
        <v>0.3125</v>
      </c>
      <c r="H12" s="35" t="s">
        <v>12</v>
      </c>
      <c r="I12" s="35">
        <v>2</v>
      </c>
      <c r="J12" s="35">
        <v>3</v>
      </c>
      <c r="K12" s="72">
        <f t="shared" si="2"/>
        <v>2</v>
      </c>
      <c r="L12" s="34">
        <f t="shared" si="3"/>
        <v>7.0103305952384162E-2</v>
      </c>
      <c r="M12" s="34">
        <f>(1-L12)*((I12+J12)*K12/2-参数!$B$1*K12)/参数!$G$1/K12</f>
        <v>0.75554106391368792</v>
      </c>
      <c r="O12" s="35" t="s">
        <v>12</v>
      </c>
      <c r="P12" s="35">
        <v>2</v>
      </c>
      <c r="Q12" s="35">
        <v>2</v>
      </c>
      <c r="R12" s="72">
        <f t="shared" si="4"/>
        <v>1</v>
      </c>
      <c r="S12" s="34">
        <f t="shared" si="5"/>
        <v>0</v>
      </c>
      <c r="T12" s="34">
        <f>(1-S12)*((P12+Q12)*R12/2-参数!$B$1*R12)/参数!$G$1/R12</f>
        <v>0.75</v>
      </c>
      <c r="V12" s="35" t="s">
        <v>12</v>
      </c>
      <c r="W12" s="35">
        <v>3</v>
      </c>
      <c r="X12" s="35">
        <v>3</v>
      </c>
      <c r="Y12" s="72">
        <f t="shared" si="6"/>
        <v>1</v>
      </c>
      <c r="Z12" s="34">
        <f t="shared" si="7"/>
        <v>0</v>
      </c>
      <c r="AA12" s="34">
        <f>(1-Z12)*((W12+X12)*Y12/2-参数!$B$1*Y12)/参数!$G$1/Y12</f>
        <v>0.875</v>
      </c>
      <c r="AC12" s="35" t="s">
        <v>12</v>
      </c>
      <c r="AD12" s="35"/>
      <c r="AE12" s="35"/>
      <c r="AF12" s="72"/>
      <c r="AG12" s="34"/>
      <c r="AH12" s="34"/>
      <c r="AJ12" s="35" t="s">
        <v>12</v>
      </c>
      <c r="AK12" s="35"/>
      <c r="AL12" s="35"/>
      <c r="AM12" s="72"/>
      <c r="AN12" s="34"/>
      <c r="AO12" s="34"/>
      <c r="AQ12" s="35" t="s">
        <v>12</v>
      </c>
      <c r="AR12" s="35"/>
      <c r="AS12" s="35"/>
      <c r="AT12" s="72"/>
      <c r="AU12" s="34"/>
      <c r="AV12" s="34"/>
      <c r="CM12" s="34"/>
    </row>
    <row r="13" spans="1:98" s="64" customFormat="1" x14ac:dyDescent="0.25">
      <c r="A13" s="35" t="s">
        <v>13</v>
      </c>
      <c r="B13" s="35">
        <v>-3</v>
      </c>
      <c r="C13" s="35">
        <v>2</v>
      </c>
      <c r="D13" s="72">
        <f t="shared" si="0"/>
        <v>6</v>
      </c>
      <c r="E13" s="34">
        <f t="shared" si="1"/>
        <v>0.54364325119048584</v>
      </c>
      <c r="F13" s="34">
        <f>(1-E13)*((B13+C13)*D13/2-参数!$B$1*D13)/参数!$G$1/D13</f>
        <v>0.19965607760416246</v>
      </c>
      <c r="H13" s="35" t="s">
        <v>13</v>
      </c>
      <c r="I13" s="35">
        <v>-3</v>
      </c>
      <c r="J13" s="35">
        <v>-3</v>
      </c>
      <c r="K13" s="72">
        <f t="shared" si="2"/>
        <v>1</v>
      </c>
      <c r="L13" s="34">
        <f t="shared" si="3"/>
        <v>0</v>
      </c>
      <c r="M13" s="34">
        <f>(1-L13)*((I13+J13)*K13/2-参数!$B$1*K13)/参数!$G$1/K13</f>
        <v>0.125</v>
      </c>
      <c r="O13" s="35" t="s">
        <v>13</v>
      </c>
      <c r="P13" s="35">
        <v>-2</v>
      </c>
      <c r="Q13" s="35">
        <v>-2</v>
      </c>
      <c r="R13" s="72">
        <f t="shared" si="4"/>
        <v>1</v>
      </c>
      <c r="S13" s="34">
        <f t="shared" si="5"/>
        <v>0</v>
      </c>
      <c r="T13" s="34">
        <f>(1-S13)*((P13+Q13)*R13/2-参数!$B$1*R13)/参数!$G$1/R13</f>
        <v>0.25</v>
      </c>
      <c r="V13" s="35" t="s">
        <v>13</v>
      </c>
      <c r="W13" s="35">
        <v>3</v>
      </c>
      <c r="X13" s="35">
        <v>4</v>
      </c>
      <c r="Y13" s="72">
        <f t="shared" si="6"/>
        <v>2</v>
      </c>
      <c r="Z13" s="34">
        <f t="shared" si="7"/>
        <v>7.0103305952384162E-2</v>
      </c>
      <c r="AA13" s="34">
        <f>(1-Z13)*((W13+X13)*Y13/2-参数!$B$1*Y13)/参数!$G$1/Y13</f>
        <v>0.87177815066963993</v>
      </c>
      <c r="AC13" s="35" t="s">
        <v>13</v>
      </c>
      <c r="AD13" s="35"/>
      <c r="AE13" s="35"/>
      <c r="AF13" s="72"/>
      <c r="AG13" s="34"/>
      <c r="AH13" s="34"/>
      <c r="AJ13" s="35" t="s">
        <v>13</v>
      </c>
      <c r="AK13" s="35"/>
      <c r="AL13" s="35"/>
      <c r="AM13" s="72"/>
      <c r="AN13" s="34"/>
      <c r="AO13" s="34"/>
      <c r="AQ13" s="35" t="s">
        <v>13</v>
      </c>
      <c r="AR13" s="35"/>
      <c r="AS13" s="35"/>
      <c r="AT13" s="72"/>
      <c r="AU13" s="34"/>
      <c r="AV13" s="34"/>
      <c r="CM13" s="34"/>
    </row>
    <row r="14" spans="1:98" s="64" customFormat="1" x14ac:dyDescent="0.25">
      <c r="A14" s="35" t="s">
        <v>14</v>
      </c>
      <c r="B14" s="35">
        <v>-4</v>
      </c>
      <c r="C14" s="35">
        <v>-3</v>
      </c>
      <c r="D14" s="72">
        <f t="shared" si="0"/>
        <v>2</v>
      </c>
      <c r="E14" s="34">
        <f t="shared" si="1"/>
        <v>7.0103305952384162E-2</v>
      </c>
      <c r="F14" s="34">
        <f>(1-E14)*((B14+C14)*D14/2-参数!$B$1*D14)/参数!$G$1/D14</f>
        <v>5.8118543377975992E-2</v>
      </c>
      <c r="H14" s="35" t="s">
        <v>14</v>
      </c>
      <c r="I14" s="35">
        <v>3</v>
      </c>
      <c r="J14" s="35">
        <v>3</v>
      </c>
      <c r="K14" s="72">
        <f t="shared" si="2"/>
        <v>1</v>
      </c>
      <c r="L14" s="34">
        <f t="shared" si="3"/>
        <v>0</v>
      </c>
      <c r="M14" s="34">
        <f>(1-L14)*((I14+J14)*K14/2-参数!$B$1*K14)/参数!$G$1/K14</f>
        <v>0.875</v>
      </c>
      <c r="O14" s="35" t="s">
        <v>14</v>
      </c>
      <c r="P14" s="35">
        <v>0</v>
      </c>
      <c r="Q14" s="35">
        <v>1</v>
      </c>
      <c r="R14" s="72">
        <f t="shared" si="4"/>
        <v>2</v>
      </c>
      <c r="S14" s="34">
        <f t="shared" si="5"/>
        <v>7.0103305952384162E-2</v>
      </c>
      <c r="T14" s="34">
        <f>(1-S14)*((P14+Q14)*R14/2-参数!$B$1*R14)/参数!$G$1/R14</f>
        <v>0.52306689040178389</v>
      </c>
      <c r="V14" s="35" t="s">
        <v>14</v>
      </c>
      <c r="W14" s="35">
        <v>0</v>
      </c>
      <c r="X14" s="35">
        <v>0</v>
      </c>
      <c r="Y14" s="72">
        <f t="shared" si="6"/>
        <v>1</v>
      </c>
      <c r="Z14" s="34">
        <f t="shared" si="7"/>
        <v>0</v>
      </c>
      <c r="AA14" s="34">
        <f>(1-Z14)*((W14+X14)*Y14/2-参数!$B$1*Y14)/参数!$G$1/Y14</f>
        <v>0.5</v>
      </c>
      <c r="AC14" s="35" t="s">
        <v>14</v>
      </c>
      <c r="AD14" s="35"/>
      <c r="AE14" s="35"/>
      <c r="AF14" s="72"/>
      <c r="AG14" s="34"/>
      <c r="AH14" s="34"/>
      <c r="AJ14" s="35" t="s">
        <v>14</v>
      </c>
      <c r="AK14" s="35"/>
      <c r="AL14" s="35"/>
      <c r="AM14" s="72"/>
      <c r="AN14" s="34"/>
      <c r="AO14" s="34"/>
      <c r="AQ14" s="35" t="s">
        <v>14</v>
      </c>
      <c r="AR14" s="35"/>
      <c r="AS14" s="35"/>
      <c r="AT14" s="72"/>
      <c r="AU14" s="34"/>
      <c r="AV14" s="34"/>
      <c r="CM14" s="34"/>
    </row>
    <row r="15" spans="1:98" s="64" customFormat="1" x14ac:dyDescent="0.25">
      <c r="A15" s="35" t="s">
        <v>15</v>
      </c>
      <c r="B15" s="35">
        <v>1</v>
      </c>
      <c r="C15" s="35">
        <v>4</v>
      </c>
      <c r="D15" s="72">
        <f t="shared" si="0"/>
        <v>4</v>
      </c>
      <c r="E15" s="34">
        <f t="shared" si="1"/>
        <v>0.28041322380953665</v>
      </c>
      <c r="F15" s="34">
        <f>(1-E15)*((B15+C15)*D15/2-参数!$B$1*D15)/参数!$G$1/D15</f>
        <v>0.58466425565475144</v>
      </c>
      <c r="H15" s="35" t="s">
        <v>15</v>
      </c>
      <c r="I15" s="35">
        <v>3</v>
      </c>
      <c r="J15" s="35">
        <v>3</v>
      </c>
      <c r="K15" s="72">
        <f t="shared" si="2"/>
        <v>1</v>
      </c>
      <c r="L15" s="34">
        <f t="shared" si="3"/>
        <v>0</v>
      </c>
      <c r="M15" s="34">
        <f>(1-L15)*((I15+J15)*K15/2-参数!$B$1*K15)/参数!$G$1/K15</f>
        <v>0.875</v>
      </c>
      <c r="O15" s="35" t="s">
        <v>15</v>
      </c>
      <c r="P15" s="35">
        <v>-1</v>
      </c>
      <c r="Q15" s="35">
        <v>4</v>
      </c>
      <c r="R15" s="72">
        <f t="shared" si="4"/>
        <v>6</v>
      </c>
      <c r="S15" s="34">
        <f t="shared" si="5"/>
        <v>0.54364325119048584</v>
      </c>
      <c r="T15" s="34">
        <f>(1-S15)*((P15+Q15)*R15/2-参数!$B$1*R15)/参数!$G$1/R15</f>
        <v>0.31374526480654097</v>
      </c>
      <c r="V15" s="35" t="s">
        <v>15</v>
      </c>
      <c r="W15" s="35">
        <v>-3</v>
      </c>
      <c r="X15" s="35">
        <v>-2</v>
      </c>
      <c r="Y15" s="72">
        <f t="shared" si="6"/>
        <v>2</v>
      </c>
      <c r="Z15" s="34">
        <f t="shared" si="7"/>
        <v>7.0103305952384162E-2</v>
      </c>
      <c r="AA15" s="34">
        <f>(1-Z15)*((W15+X15)*Y15/2-参数!$B$1*Y15)/参数!$G$1/Y15</f>
        <v>0.17435563013392796</v>
      </c>
      <c r="AC15" s="35" t="s">
        <v>15</v>
      </c>
      <c r="AD15" s="35"/>
      <c r="AE15" s="35"/>
      <c r="AF15" s="72"/>
      <c r="AG15" s="34"/>
      <c r="AH15" s="34"/>
      <c r="AJ15" s="35" t="s">
        <v>15</v>
      </c>
      <c r="AK15" s="35"/>
      <c r="AL15" s="35"/>
      <c r="AM15" s="72"/>
      <c r="AN15" s="34"/>
      <c r="AO15" s="34"/>
      <c r="AQ15" s="35" t="s">
        <v>15</v>
      </c>
      <c r="AR15" s="35"/>
      <c r="AS15" s="35"/>
      <c r="AT15" s="72"/>
      <c r="AU15" s="34"/>
      <c r="AV15" s="34"/>
      <c r="CM15" s="34"/>
    </row>
    <row r="16" spans="1:98" s="64" customFormat="1" x14ac:dyDescent="0.25">
      <c r="A16" s="35" t="s">
        <v>16</v>
      </c>
      <c r="B16" s="35">
        <v>0</v>
      </c>
      <c r="C16" s="35">
        <v>3</v>
      </c>
      <c r="D16" s="72">
        <f t="shared" si="0"/>
        <v>4</v>
      </c>
      <c r="E16" s="34">
        <f t="shared" si="1"/>
        <v>0.28041322380953665</v>
      </c>
      <c r="F16" s="34">
        <f>(1-E16)*((B16+C16)*D16/2-参数!$B$1*D16)/参数!$G$1/D16</f>
        <v>0.4947159086309435</v>
      </c>
      <c r="H16" s="35" t="s">
        <v>16</v>
      </c>
      <c r="I16" s="35">
        <v>2</v>
      </c>
      <c r="J16" s="35">
        <v>3</v>
      </c>
      <c r="K16" s="72">
        <f t="shared" si="2"/>
        <v>2</v>
      </c>
      <c r="L16" s="34">
        <f t="shared" si="3"/>
        <v>7.0103305952384162E-2</v>
      </c>
      <c r="M16" s="34">
        <f>(1-L16)*((I16+J16)*K16/2-参数!$B$1*K16)/参数!$G$1/K16</f>
        <v>0.75554106391368792</v>
      </c>
      <c r="O16" s="35" t="s">
        <v>16</v>
      </c>
      <c r="P16" s="35">
        <v>-3</v>
      </c>
      <c r="Q16" s="35">
        <v>-1</v>
      </c>
      <c r="R16" s="72">
        <f t="shared" si="4"/>
        <v>3</v>
      </c>
      <c r="S16" s="34">
        <f t="shared" si="5"/>
        <v>0.16666666666666666</v>
      </c>
      <c r="T16" s="34">
        <f>(1-S16)*((P16+Q16)*R16/2-参数!$B$1*R16)/参数!$G$1/R16</f>
        <v>0.20833333333333334</v>
      </c>
      <c r="V16" s="35" t="s">
        <v>16</v>
      </c>
      <c r="W16" s="35">
        <v>-4</v>
      </c>
      <c r="X16" s="35">
        <v>1</v>
      </c>
      <c r="Y16" s="72">
        <f t="shared" si="6"/>
        <v>6</v>
      </c>
      <c r="Z16" s="34">
        <f t="shared" si="7"/>
        <v>0.54364325119048584</v>
      </c>
      <c r="AA16" s="34">
        <f>(1-Z16)*((W16+X16)*Y16/2-参数!$B$1*Y16)/参数!$G$1/Y16</f>
        <v>0.14261148400297316</v>
      </c>
      <c r="AC16" s="35" t="s">
        <v>16</v>
      </c>
      <c r="AD16" s="35"/>
      <c r="AE16" s="35"/>
      <c r="AF16" s="72"/>
      <c r="AG16" s="34"/>
      <c r="AH16" s="34"/>
      <c r="AJ16" s="35" t="s">
        <v>16</v>
      </c>
      <c r="AK16" s="35"/>
      <c r="AL16" s="35"/>
      <c r="AM16" s="72"/>
      <c r="AN16" s="34"/>
      <c r="AO16" s="34"/>
      <c r="AQ16" s="35" t="s">
        <v>16</v>
      </c>
      <c r="AR16" s="35"/>
      <c r="AS16" s="35"/>
      <c r="AT16" s="72"/>
      <c r="AU16" s="34"/>
      <c r="AV16" s="34"/>
      <c r="CM16" s="34"/>
    </row>
    <row r="17" spans="1:98" s="64" customFormat="1" x14ac:dyDescent="0.25">
      <c r="A17" s="35" t="s">
        <v>17</v>
      </c>
      <c r="B17" s="35">
        <v>-4</v>
      </c>
      <c r="C17" s="35">
        <v>2</v>
      </c>
      <c r="D17" s="72">
        <f t="shared" si="0"/>
        <v>7</v>
      </c>
      <c r="E17" s="34">
        <f t="shared" si="1"/>
        <v>0.68881701356277525</v>
      </c>
      <c r="F17" s="34">
        <f>(1-E17)*((B17+C17)*D17/2-参数!$B$1*D17)/参数!$G$1/D17</f>
        <v>0.11669361991395928</v>
      </c>
      <c r="H17" s="35" t="s">
        <v>17</v>
      </c>
      <c r="I17" s="35">
        <v>3</v>
      </c>
      <c r="J17" s="35">
        <v>4</v>
      </c>
      <c r="K17" s="72">
        <f t="shared" si="2"/>
        <v>2</v>
      </c>
      <c r="L17" s="34">
        <f t="shared" si="3"/>
        <v>7.0103305952384162E-2</v>
      </c>
      <c r="M17" s="34">
        <f>(1-L17)*((I17+J17)*K17/2-参数!$B$1*K17)/参数!$G$1/K17</f>
        <v>0.87177815066963993</v>
      </c>
      <c r="O17" s="35" t="s">
        <v>17</v>
      </c>
      <c r="P17" s="35">
        <v>1</v>
      </c>
      <c r="Q17" s="35">
        <v>1</v>
      </c>
      <c r="R17" s="72">
        <f t="shared" si="4"/>
        <v>1</v>
      </c>
      <c r="S17" s="34">
        <f t="shared" si="5"/>
        <v>0</v>
      </c>
      <c r="T17" s="34">
        <f>(1-S17)*((P17+Q17)*R17/2-参数!$B$1*R17)/参数!$G$1/R17</f>
        <v>0.625</v>
      </c>
      <c r="V17" s="35" t="s">
        <v>17</v>
      </c>
      <c r="W17" s="35">
        <v>-2</v>
      </c>
      <c r="X17" s="35">
        <v>-2</v>
      </c>
      <c r="Y17" s="72">
        <f t="shared" si="6"/>
        <v>1</v>
      </c>
      <c r="Z17" s="34">
        <f t="shared" si="7"/>
        <v>0</v>
      </c>
      <c r="AA17" s="34">
        <f>(1-Z17)*((W17+X17)*Y17/2-参数!$B$1*Y17)/参数!$G$1/Y17</f>
        <v>0.25</v>
      </c>
      <c r="AC17" s="35" t="s">
        <v>17</v>
      </c>
      <c r="AD17" s="35"/>
      <c r="AE17" s="35"/>
      <c r="AF17" s="72"/>
      <c r="AG17" s="34"/>
      <c r="AH17" s="34"/>
      <c r="AJ17" s="35" t="s">
        <v>17</v>
      </c>
      <c r="AK17" s="35"/>
      <c r="AL17" s="35"/>
      <c r="AM17" s="72"/>
      <c r="AN17" s="34"/>
      <c r="AO17" s="34"/>
      <c r="AQ17" s="35" t="s">
        <v>17</v>
      </c>
      <c r="AR17" s="35"/>
      <c r="AS17" s="35"/>
      <c r="AT17" s="72"/>
      <c r="AU17" s="34"/>
      <c r="AV17" s="34"/>
      <c r="CM17" s="34"/>
    </row>
    <row r="18" spans="1:98" s="64" customFormat="1" x14ac:dyDescent="0.25">
      <c r="A18" s="35" t="s">
        <v>18</v>
      </c>
      <c r="B18" s="35">
        <v>-2</v>
      </c>
      <c r="C18" s="35">
        <v>-2</v>
      </c>
      <c r="D18" s="72">
        <f t="shared" si="0"/>
        <v>1</v>
      </c>
      <c r="E18" s="34">
        <f t="shared" si="1"/>
        <v>0</v>
      </c>
      <c r="F18" s="34">
        <f>(1-E18)*((B18+C18)*D18/2-参数!$B$1*D18)/参数!$G$1/D18</f>
        <v>0.25</v>
      </c>
      <c r="H18" s="35" t="s">
        <v>18</v>
      </c>
      <c r="I18" s="35">
        <v>-4</v>
      </c>
      <c r="J18" s="35">
        <v>-3</v>
      </c>
      <c r="K18" s="72">
        <f t="shared" si="2"/>
        <v>2</v>
      </c>
      <c r="L18" s="34">
        <f t="shared" si="3"/>
        <v>7.0103305952384162E-2</v>
      </c>
      <c r="M18" s="34">
        <f>(1-L18)*((I18+J18)*K18/2-参数!$B$1*K18)/参数!$G$1/K18</f>
        <v>5.8118543377975992E-2</v>
      </c>
      <c r="O18" s="35" t="s">
        <v>18</v>
      </c>
      <c r="P18" s="35">
        <v>1</v>
      </c>
      <c r="Q18" s="35">
        <v>1</v>
      </c>
      <c r="R18" s="72">
        <f t="shared" si="4"/>
        <v>1</v>
      </c>
      <c r="S18" s="34">
        <f t="shared" si="5"/>
        <v>0</v>
      </c>
      <c r="T18" s="34">
        <f>(1-S18)*((P18+Q18)*R18/2-参数!$B$1*R18)/参数!$G$1/R18</f>
        <v>0.625</v>
      </c>
      <c r="V18" s="35" t="s">
        <v>18</v>
      </c>
      <c r="W18" s="35">
        <v>2</v>
      </c>
      <c r="X18" s="35">
        <v>2</v>
      </c>
      <c r="Y18" s="72">
        <f t="shared" si="6"/>
        <v>1</v>
      </c>
      <c r="Z18" s="34">
        <f t="shared" si="7"/>
        <v>0</v>
      </c>
      <c r="AA18" s="34">
        <f>(1-Z18)*((W18+X18)*Y18/2-参数!$B$1*Y18)/参数!$G$1/Y18</f>
        <v>0.75</v>
      </c>
      <c r="AC18" s="35" t="s">
        <v>18</v>
      </c>
      <c r="AD18" s="35"/>
      <c r="AE18" s="35"/>
      <c r="AF18" s="72"/>
      <c r="AG18" s="34"/>
      <c r="AH18" s="34"/>
      <c r="AJ18" s="35" t="s">
        <v>18</v>
      </c>
      <c r="AK18" s="35"/>
      <c r="AL18" s="35"/>
      <c r="AM18" s="72"/>
      <c r="AN18" s="34"/>
      <c r="AO18" s="34"/>
      <c r="AQ18" s="35" t="s">
        <v>18</v>
      </c>
      <c r="AR18" s="35"/>
      <c r="AS18" s="35"/>
      <c r="AT18" s="72"/>
      <c r="AU18" s="34"/>
      <c r="AV18" s="34"/>
      <c r="CM18" s="34"/>
    </row>
    <row r="19" spans="1:98" s="64" customFormat="1" x14ac:dyDescent="0.25">
      <c r="A19" s="35" t="s">
        <v>19</v>
      </c>
      <c r="B19" s="35">
        <v>2</v>
      </c>
      <c r="C19" s="35">
        <v>2</v>
      </c>
      <c r="D19" s="72">
        <f t="shared" si="0"/>
        <v>1</v>
      </c>
      <c r="E19" s="34">
        <f t="shared" si="1"/>
        <v>0</v>
      </c>
      <c r="F19" s="34">
        <f>(1-E19)*((B19+C19)*D19/2-参数!$B$1*D19)/参数!$G$1/D19</f>
        <v>0.75</v>
      </c>
      <c r="H19" s="35" t="s">
        <v>19</v>
      </c>
      <c r="I19" s="35">
        <v>-2</v>
      </c>
      <c r="J19" s="35">
        <v>3</v>
      </c>
      <c r="K19" s="72">
        <f t="shared" si="2"/>
        <v>6</v>
      </c>
      <c r="L19" s="34">
        <f t="shared" si="3"/>
        <v>0.54364325119048584</v>
      </c>
      <c r="M19" s="34">
        <f>(1-L19)*((I19+J19)*K19/2-参数!$B$1*K19)/参数!$G$1/K19</f>
        <v>0.25670067120535173</v>
      </c>
      <c r="O19" s="35" t="s">
        <v>19</v>
      </c>
      <c r="P19" s="35">
        <v>-3</v>
      </c>
      <c r="Q19" s="35">
        <v>1</v>
      </c>
      <c r="R19" s="72">
        <f t="shared" si="4"/>
        <v>5</v>
      </c>
      <c r="S19" s="34">
        <f t="shared" si="5"/>
        <v>0.40693708908831311</v>
      </c>
      <c r="T19" s="34">
        <f>(1-S19)*((P19+Q19)*R19/2-参数!$B$1*R19)/参数!$G$1/R19</f>
        <v>0.22239859159188261</v>
      </c>
      <c r="V19" s="35" t="s">
        <v>19</v>
      </c>
      <c r="W19" s="35">
        <v>2</v>
      </c>
      <c r="X19" s="35">
        <v>3</v>
      </c>
      <c r="Y19" s="72">
        <f t="shared" si="6"/>
        <v>2</v>
      </c>
      <c r="Z19" s="34">
        <f t="shared" si="7"/>
        <v>7.0103305952384162E-2</v>
      </c>
      <c r="AA19" s="34">
        <f>(1-Z19)*((W19+X19)*Y19/2-参数!$B$1*Y19)/参数!$G$1/Y19</f>
        <v>0.75554106391368792</v>
      </c>
      <c r="AC19" s="35" t="s">
        <v>19</v>
      </c>
      <c r="AD19" s="35"/>
      <c r="AE19" s="35"/>
      <c r="AF19" s="72"/>
      <c r="AG19" s="34"/>
      <c r="AH19" s="34"/>
      <c r="AJ19" s="35" t="s">
        <v>19</v>
      </c>
      <c r="AK19" s="35"/>
      <c r="AL19" s="35"/>
      <c r="AM19" s="72"/>
      <c r="AN19" s="34"/>
      <c r="AO19" s="34"/>
      <c r="AQ19" s="35" t="s">
        <v>19</v>
      </c>
      <c r="AR19" s="35"/>
      <c r="AS19" s="35"/>
      <c r="AT19" s="72"/>
      <c r="AU19" s="34"/>
      <c r="AV19" s="34"/>
      <c r="CM19" s="34"/>
    </row>
    <row r="20" spans="1:98" s="64" customFormat="1" x14ac:dyDescent="0.25">
      <c r="A20" s="35" t="s">
        <v>20</v>
      </c>
      <c r="B20" s="35">
        <v>-4</v>
      </c>
      <c r="C20" s="35">
        <v>0</v>
      </c>
      <c r="D20" s="72">
        <f t="shared" si="0"/>
        <v>5</v>
      </c>
      <c r="E20" s="34">
        <f t="shared" si="1"/>
        <v>0.40693708908831311</v>
      </c>
      <c r="F20" s="34">
        <f>(1-E20)*((B20+C20)*D20/2-参数!$B$1*D20)/参数!$G$1/D20</f>
        <v>0.14826572772792174</v>
      </c>
      <c r="H20" s="35" t="s">
        <v>20</v>
      </c>
      <c r="I20" s="35">
        <v>4</v>
      </c>
      <c r="J20" s="35">
        <v>4</v>
      </c>
      <c r="K20" s="72">
        <f t="shared" si="2"/>
        <v>1</v>
      </c>
      <c r="L20" s="34">
        <f t="shared" si="3"/>
        <v>0</v>
      </c>
      <c r="M20" s="34">
        <f>(1-L20)*((I20+J20)*K20/2-参数!$B$1*K20)/参数!$G$1/K20</f>
        <v>1</v>
      </c>
      <c r="O20" s="35" t="s">
        <v>20</v>
      </c>
      <c r="P20" s="35">
        <v>-4</v>
      </c>
      <c r="Q20" s="35">
        <v>-2</v>
      </c>
      <c r="R20" s="72">
        <f t="shared" si="4"/>
        <v>3</v>
      </c>
      <c r="S20" s="34">
        <f t="shared" si="5"/>
        <v>0.16666666666666666</v>
      </c>
      <c r="T20" s="34">
        <f>(1-S20)*((P20+Q20)*R20/2-参数!$B$1*R20)/参数!$G$1/R20</f>
        <v>0.10416666666666667</v>
      </c>
      <c r="V20" s="35" t="s">
        <v>20</v>
      </c>
      <c r="W20" s="35">
        <v>4</v>
      </c>
      <c r="X20" s="35">
        <v>4</v>
      </c>
      <c r="Y20" s="72">
        <f t="shared" si="6"/>
        <v>1</v>
      </c>
      <c r="Z20" s="34">
        <f t="shared" si="7"/>
        <v>0</v>
      </c>
      <c r="AA20" s="34">
        <f>(1-Z20)*((W20+X20)*Y20/2-参数!$B$1*Y20)/参数!$G$1/Y20</f>
        <v>1</v>
      </c>
      <c r="AC20" s="35" t="s">
        <v>20</v>
      </c>
      <c r="AD20" s="35"/>
      <c r="AE20" s="35"/>
      <c r="AF20" s="72"/>
      <c r="AG20" s="34"/>
      <c r="AH20" s="34"/>
      <c r="AJ20" s="35" t="s">
        <v>20</v>
      </c>
      <c r="AK20" s="35"/>
      <c r="AL20" s="35"/>
      <c r="AM20" s="72"/>
      <c r="AN20" s="34"/>
      <c r="AO20" s="34"/>
      <c r="AQ20" s="35" t="s">
        <v>20</v>
      </c>
      <c r="AR20" s="35"/>
      <c r="AS20" s="35"/>
      <c r="AT20" s="72"/>
      <c r="AU20" s="34"/>
      <c r="AV20" s="34"/>
      <c r="CM20" s="34"/>
    </row>
    <row r="21" spans="1:98" s="64" customFormat="1" x14ac:dyDescent="0.25">
      <c r="A21" s="35" t="s">
        <v>21</v>
      </c>
      <c r="B21" s="35">
        <v>0</v>
      </c>
      <c r="C21" s="35">
        <v>4</v>
      </c>
      <c r="D21" s="72">
        <f t="shared" si="0"/>
        <v>5</v>
      </c>
      <c r="E21" s="34">
        <f t="shared" si="1"/>
        <v>0.40693708908831311</v>
      </c>
      <c r="F21" s="34">
        <f>(1-E21)*((B21+C21)*D21/2-参数!$B$1*D21)/参数!$G$1/D21</f>
        <v>0.44479718318376521</v>
      </c>
      <c r="H21" s="35" t="s">
        <v>21</v>
      </c>
      <c r="I21" s="35">
        <v>1</v>
      </c>
      <c r="J21" s="35">
        <v>1</v>
      </c>
      <c r="K21" s="72">
        <f t="shared" si="2"/>
        <v>1</v>
      </c>
      <c r="L21" s="34">
        <f t="shared" si="3"/>
        <v>0</v>
      </c>
      <c r="M21" s="34">
        <f>(1-L21)*((I21+J21)*K21/2-参数!$B$1*K21)/参数!$G$1/K21</f>
        <v>0.625</v>
      </c>
      <c r="O21" s="35" t="s">
        <v>21</v>
      </c>
      <c r="P21" s="35">
        <v>2</v>
      </c>
      <c r="Q21" s="35">
        <v>2</v>
      </c>
      <c r="R21" s="72">
        <f t="shared" si="4"/>
        <v>1</v>
      </c>
      <c r="S21" s="34">
        <f t="shared" si="5"/>
        <v>0</v>
      </c>
      <c r="T21" s="34">
        <f>(1-S21)*((P21+Q21)*R21/2-参数!$B$1*R21)/参数!$G$1/R21</f>
        <v>0.75</v>
      </c>
      <c r="V21" s="35" t="s">
        <v>21</v>
      </c>
      <c r="W21" s="35">
        <v>3</v>
      </c>
      <c r="X21" s="35">
        <v>4</v>
      </c>
      <c r="Y21" s="72">
        <f t="shared" si="6"/>
        <v>2</v>
      </c>
      <c r="Z21" s="34">
        <f t="shared" si="7"/>
        <v>7.0103305952384162E-2</v>
      </c>
      <c r="AA21" s="34">
        <f>(1-Z21)*((W21+X21)*Y21/2-参数!$B$1*Y21)/参数!$G$1/Y21</f>
        <v>0.87177815066963993</v>
      </c>
      <c r="AC21" s="35" t="s">
        <v>21</v>
      </c>
      <c r="AD21" s="35"/>
      <c r="AE21" s="35"/>
      <c r="AF21" s="72"/>
      <c r="AG21" s="34"/>
      <c r="AH21" s="34"/>
      <c r="AJ21" s="35" t="s">
        <v>21</v>
      </c>
      <c r="AK21" s="35"/>
      <c r="AL21" s="35"/>
      <c r="AM21" s="72"/>
      <c r="AN21" s="34"/>
      <c r="AO21" s="34"/>
      <c r="AQ21" s="35" t="s">
        <v>21</v>
      </c>
      <c r="AR21" s="35"/>
      <c r="AS21" s="35"/>
      <c r="AT21" s="72"/>
      <c r="AU21" s="34"/>
      <c r="AV21" s="34"/>
      <c r="CM21" s="34"/>
    </row>
    <row r="22" spans="1:98" s="64" customFormat="1" x14ac:dyDescent="0.25">
      <c r="A22" s="35" t="s">
        <v>22</v>
      </c>
      <c r="B22" s="35">
        <v>0</v>
      </c>
      <c r="C22" s="35">
        <v>3</v>
      </c>
      <c r="D22" s="72">
        <f t="shared" si="0"/>
        <v>4</v>
      </c>
      <c r="E22" s="34">
        <f t="shared" si="1"/>
        <v>0.28041322380953665</v>
      </c>
      <c r="F22" s="34">
        <f>(1-E22)*((B22+C22)*D22/2-参数!$B$1*D22)/参数!$G$1/D22</f>
        <v>0.4947159086309435</v>
      </c>
      <c r="H22" s="35" t="s">
        <v>22</v>
      </c>
      <c r="I22" s="35">
        <v>-4</v>
      </c>
      <c r="J22" s="35">
        <v>2</v>
      </c>
      <c r="K22" s="72">
        <f t="shared" si="2"/>
        <v>7</v>
      </c>
      <c r="L22" s="34">
        <f t="shared" si="3"/>
        <v>0.68881701356277525</v>
      </c>
      <c r="M22" s="34">
        <f>(1-L22)*((I22+J22)*K22/2-参数!$B$1*K22)/参数!$G$1/K22</f>
        <v>0.11669361991395928</v>
      </c>
      <c r="O22" s="35" t="s">
        <v>22</v>
      </c>
      <c r="P22" s="35">
        <v>0</v>
      </c>
      <c r="Q22" s="35">
        <v>1</v>
      </c>
      <c r="R22" s="72">
        <f t="shared" si="4"/>
        <v>2</v>
      </c>
      <c r="S22" s="34">
        <f t="shared" si="5"/>
        <v>7.0103305952384162E-2</v>
      </c>
      <c r="T22" s="34">
        <f>(1-S22)*((P22+Q22)*R22/2-参数!$B$1*R22)/参数!$G$1/R22</f>
        <v>0.52306689040178389</v>
      </c>
      <c r="V22" s="35" t="s">
        <v>22</v>
      </c>
      <c r="W22" s="35">
        <v>0</v>
      </c>
      <c r="X22" s="35">
        <v>3</v>
      </c>
      <c r="Y22" s="72">
        <f t="shared" si="6"/>
        <v>4</v>
      </c>
      <c r="Z22" s="34">
        <f t="shared" si="7"/>
        <v>0.28041322380953665</v>
      </c>
      <c r="AA22" s="34">
        <f>(1-Z22)*((W22+X22)*Y22/2-参数!$B$1*Y22)/参数!$G$1/Y22</f>
        <v>0.4947159086309435</v>
      </c>
      <c r="AC22" s="35" t="s">
        <v>22</v>
      </c>
      <c r="AD22" s="35"/>
      <c r="AE22" s="35"/>
      <c r="AF22" s="72"/>
      <c r="AG22" s="34"/>
      <c r="AH22" s="34"/>
      <c r="AJ22" s="35" t="s">
        <v>22</v>
      </c>
      <c r="AK22" s="35"/>
      <c r="AL22" s="35"/>
      <c r="AM22" s="72"/>
      <c r="AN22" s="34"/>
      <c r="AO22" s="34"/>
      <c r="AQ22" s="35" t="s">
        <v>22</v>
      </c>
      <c r="AR22" s="35"/>
      <c r="AS22" s="35"/>
      <c r="AT22" s="72"/>
      <c r="AU22" s="34"/>
      <c r="AV22" s="34"/>
      <c r="CM22" s="34"/>
    </row>
    <row r="23" spans="1:98" s="64" customFormat="1" x14ac:dyDescent="0.25"/>
    <row r="24" spans="1:98" s="64" customFormat="1" x14ac:dyDescent="0.25">
      <c r="A24" s="144" t="s">
        <v>27</v>
      </c>
      <c r="B24" s="145"/>
      <c r="C24" s="145"/>
      <c r="D24" s="145"/>
      <c r="E24" s="145"/>
      <c r="F24" s="146"/>
      <c r="G24" s="74"/>
      <c r="H24" s="144" t="s">
        <v>28</v>
      </c>
      <c r="I24" s="145"/>
      <c r="J24" s="145"/>
      <c r="K24" s="145"/>
      <c r="L24" s="145"/>
      <c r="M24" s="146"/>
      <c r="O24" s="144" t="s">
        <v>29</v>
      </c>
      <c r="P24" s="145"/>
      <c r="Q24" s="145"/>
      <c r="R24" s="145"/>
      <c r="S24" s="145"/>
      <c r="T24" s="146"/>
      <c r="V24" s="144" t="s">
        <v>30</v>
      </c>
      <c r="W24" s="145"/>
      <c r="X24" s="145"/>
      <c r="Y24" s="145"/>
      <c r="Z24" s="145"/>
      <c r="AA24" s="146"/>
      <c r="AC24" s="144" t="s">
        <v>46</v>
      </c>
      <c r="AD24" s="145"/>
      <c r="AE24" s="145"/>
      <c r="AF24" s="145"/>
      <c r="AG24" s="145"/>
      <c r="AH24" s="146"/>
      <c r="AJ24" s="144" t="s">
        <v>47</v>
      </c>
      <c r="AK24" s="145"/>
      <c r="AL24" s="145"/>
      <c r="AM24" s="145"/>
      <c r="AN24" s="145"/>
      <c r="AO24" s="146"/>
      <c r="AQ24" s="144" t="s">
        <v>48</v>
      </c>
      <c r="AR24" s="145"/>
      <c r="AS24" s="145"/>
      <c r="AT24" s="145"/>
      <c r="AU24" s="145"/>
      <c r="AV24" s="146"/>
      <c r="BO24" s="72"/>
    </row>
    <row r="25" spans="1:98" s="64" customFormat="1" x14ac:dyDescent="0.25">
      <c r="A25" s="35" t="s">
        <v>1</v>
      </c>
      <c r="B25" s="35">
        <v>-4</v>
      </c>
      <c r="C25" s="35">
        <v>4</v>
      </c>
      <c r="D25" s="72"/>
      <c r="E25" s="64" t="s">
        <v>2</v>
      </c>
      <c r="F25" s="64" t="s">
        <v>23</v>
      </c>
      <c r="H25" s="35" t="s">
        <v>1</v>
      </c>
      <c r="I25" s="35">
        <v>-4</v>
      </c>
      <c r="J25" s="35">
        <v>4</v>
      </c>
      <c r="K25" s="72"/>
      <c r="L25" s="64" t="s">
        <v>2</v>
      </c>
      <c r="M25" s="64" t="s">
        <v>23</v>
      </c>
      <c r="O25" s="35" t="s">
        <v>1</v>
      </c>
      <c r="P25" s="35">
        <v>-4</v>
      </c>
      <c r="Q25" s="35">
        <v>4</v>
      </c>
      <c r="R25" s="72"/>
      <c r="S25" s="64" t="s">
        <v>2</v>
      </c>
      <c r="T25" s="64" t="s">
        <v>23</v>
      </c>
      <c r="V25" s="35" t="s">
        <v>1</v>
      </c>
      <c r="W25" s="35">
        <v>-4</v>
      </c>
      <c r="X25" s="35">
        <v>4</v>
      </c>
      <c r="Y25" s="72"/>
      <c r="Z25" s="64" t="s">
        <v>2</v>
      </c>
      <c r="AA25" s="64" t="s">
        <v>23</v>
      </c>
      <c r="AC25" s="35" t="s">
        <v>1</v>
      </c>
      <c r="AD25" s="35">
        <v>-4</v>
      </c>
      <c r="AE25" s="35">
        <v>4</v>
      </c>
      <c r="AF25" s="72"/>
      <c r="AG25" s="64" t="s">
        <v>2</v>
      </c>
      <c r="AH25" s="64" t="s">
        <v>23</v>
      </c>
      <c r="AJ25" s="35" t="s">
        <v>1</v>
      </c>
      <c r="AK25" s="35">
        <v>-4</v>
      </c>
      <c r="AL25" s="35">
        <v>4</v>
      </c>
      <c r="AM25" s="72"/>
      <c r="AN25" s="64" t="s">
        <v>2</v>
      </c>
      <c r="AO25" s="64" t="s">
        <v>23</v>
      </c>
      <c r="AQ25" s="35" t="s">
        <v>1</v>
      </c>
      <c r="AR25" s="35">
        <v>-4</v>
      </c>
      <c r="AS25" s="35">
        <v>4</v>
      </c>
      <c r="AT25" s="72"/>
      <c r="AU25" s="64" t="s">
        <v>2</v>
      </c>
      <c r="AV25" s="64" t="s">
        <v>23</v>
      </c>
      <c r="BO25" s="72"/>
      <c r="BP25" s="34"/>
      <c r="CR25" s="34"/>
      <c r="CT25" s="34"/>
    </row>
    <row r="26" spans="1:98" s="64" customFormat="1" x14ac:dyDescent="0.25">
      <c r="A26" s="35" t="s">
        <v>3</v>
      </c>
      <c r="B26" s="35">
        <v>-1</v>
      </c>
      <c r="C26" s="35">
        <v>0</v>
      </c>
      <c r="D26" s="72">
        <f t="shared" ref="D26:D45" si="8">C26-B26+1</f>
        <v>2</v>
      </c>
      <c r="E26" s="34">
        <f t="shared" ref="E26:E45" si="9">D26*LN(D26)/(9*LN(9))</f>
        <v>7.0103305952384162E-2</v>
      </c>
      <c r="F26" s="34">
        <f>(1-E26)*((B26+C26)*D26/2-参数!$B$1*D26)/参数!$G$1/D26</f>
        <v>0.40682980364583193</v>
      </c>
      <c r="H26" s="35" t="s">
        <v>3</v>
      </c>
      <c r="I26" s="35">
        <v>0</v>
      </c>
      <c r="J26" s="35">
        <v>1</v>
      </c>
      <c r="K26" s="72">
        <f t="shared" ref="K26:K45" si="10">J26-I26+1</f>
        <v>2</v>
      </c>
      <c r="L26" s="34">
        <f t="shared" ref="L26:L45" si="11">K26*LN(K26)/(9*LN(9))</f>
        <v>7.0103305952384162E-2</v>
      </c>
      <c r="M26" s="34">
        <f>(1-L26)*((I26+J26)*K26/2-参数!$B$1*K26)/参数!$G$1/K26</f>
        <v>0.52306689040178389</v>
      </c>
      <c r="O26" s="35" t="s">
        <v>3</v>
      </c>
      <c r="P26" s="35">
        <v>2</v>
      </c>
      <c r="Q26" s="35">
        <v>2</v>
      </c>
      <c r="R26" s="72">
        <f t="shared" ref="R26:R45" si="12">Q26-P26+1</f>
        <v>1</v>
      </c>
      <c r="S26" s="34">
        <f t="shared" ref="S26:S45" si="13">R26*LN(R26)/(9*LN(9))</f>
        <v>0</v>
      </c>
      <c r="T26" s="34">
        <f>(1-S26)*((P26+Q26)*R26/2-参数!$B$1*R26)/参数!$G$1/R26</f>
        <v>0.75</v>
      </c>
      <c r="V26" s="35" t="s">
        <v>3</v>
      </c>
      <c r="W26" s="35">
        <v>3</v>
      </c>
      <c r="X26" s="35">
        <v>4</v>
      </c>
      <c r="Y26" s="72">
        <f t="shared" ref="Y26:Y45" si="14">X26-W26+1</f>
        <v>2</v>
      </c>
      <c r="Z26" s="34">
        <f t="shared" ref="Z26:Z45" si="15">Y26*LN(Y26)/(9*LN(9))</f>
        <v>7.0103305952384162E-2</v>
      </c>
      <c r="AA26" s="34">
        <f>(1-Z26)*((W26+X26)*Y26/2-参数!$B$1*Y26)/参数!$G$1/Y26</f>
        <v>0.87177815066963993</v>
      </c>
      <c r="AC26" s="35" t="s">
        <v>3</v>
      </c>
      <c r="AD26" s="35"/>
      <c r="AE26" s="35"/>
      <c r="AF26" s="72"/>
      <c r="AG26" s="34"/>
      <c r="AH26" s="34"/>
      <c r="AJ26" s="35" t="s">
        <v>3</v>
      </c>
      <c r="AK26" s="35"/>
      <c r="AL26" s="35"/>
      <c r="AM26" s="72"/>
      <c r="AN26" s="34"/>
      <c r="AO26" s="34"/>
      <c r="AQ26" s="35" t="s">
        <v>3</v>
      </c>
      <c r="AR26" s="35"/>
      <c r="AS26" s="35"/>
      <c r="AT26" s="72"/>
      <c r="AU26" s="34"/>
      <c r="AV26" s="34"/>
      <c r="BO26" s="72"/>
      <c r="BP26" s="34"/>
      <c r="CR26" s="34"/>
      <c r="CT26" s="34"/>
    </row>
    <row r="27" spans="1:98" s="64" customFormat="1" x14ac:dyDescent="0.25">
      <c r="A27" s="35" t="s">
        <v>4</v>
      </c>
      <c r="B27" s="35">
        <v>-1</v>
      </c>
      <c r="C27" s="35">
        <v>0</v>
      </c>
      <c r="D27" s="72">
        <f t="shared" si="8"/>
        <v>2</v>
      </c>
      <c r="E27" s="34">
        <f t="shared" si="9"/>
        <v>7.0103305952384162E-2</v>
      </c>
      <c r="F27" s="34">
        <f>(1-E27)*((B27+C27)*D27/2-参数!$B$1*D27)/参数!$G$1/D27</f>
        <v>0.40682980364583193</v>
      </c>
      <c r="H27" s="35" t="s">
        <v>4</v>
      </c>
      <c r="I27" s="35">
        <v>3</v>
      </c>
      <c r="J27" s="35">
        <v>3</v>
      </c>
      <c r="K27" s="72">
        <f t="shared" si="10"/>
        <v>1</v>
      </c>
      <c r="L27" s="34">
        <f t="shared" si="11"/>
        <v>0</v>
      </c>
      <c r="M27" s="34">
        <f>(1-L27)*((I27+J27)*K27/2-参数!$B$1*K27)/参数!$G$1/K27</f>
        <v>0.875</v>
      </c>
      <c r="O27" s="35" t="s">
        <v>4</v>
      </c>
      <c r="P27" s="35">
        <v>0</v>
      </c>
      <c r="Q27" s="35">
        <v>2</v>
      </c>
      <c r="R27" s="72">
        <f t="shared" si="12"/>
        <v>3</v>
      </c>
      <c r="S27" s="34">
        <f t="shared" si="13"/>
        <v>0.16666666666666666</v>
      </c>
      <c r="T27" s="34">
        <f>(1-S27)*((P27+Q27)*R27/2-参数!$B$1*R27)/参数!$G$1/R27</f>
        <v>0.52083333333333337</v>
      </c>
      <c r="V27" s="35" t="s">
        <v>4</v>
      </c>
      <c r="W27" s="35">
        <v>3</v>
      </c>
      <c r="X27" s="35">
        <v>4</v>
      </c>
      <c r="Y27" s="72">
        <f t="shared" si="14"/>
        <v>2</v>
      </c>
      <c r="Z27" s="34">
        <f t="shared" si="15"/>
        <v>7.0103305952384162E-2</v>
      </c>
      <c r="AA27" s="34">
        <f>(1-Z27)*((W27+X27)*Y27/2-参数!$B$1*Y27)/参数!$G$1/Y27</f>
        <v>0.87177815066963993</v>
      </c>
      <c r="AC27" s="35" t="s">
        <v>4</v>
      </c>
      <c r="AD27" s="35"/>
      <c r="AE27" s="35"/>
      <c r="AF27" s="72"/>
      <c r="AG27" s="34"/>
      <c r="AH27" s="34"/>
      <c r="AJ27" s="35" t="s">
        <v>4</v>
      </c>
      <c r="AK27" s="35"/>
      <c r="AL27" s="35"/>
      <c r="AM27" s="72"/>
      <c r="AN27" s="34"/>
      <c r="AO27" s="34"/>
      <c r="AQ27" s="35" t="s">
        <v>4</v>
      </c>
      <c r="AR27" s="35"/>
      <c r="AS27" s="35"/>
      <c r="AT27" s="72"/>
      <c r="AU27" s="34"/>
      <c r="AV27" s="34"/>
      <c r="BO27" s="72"/>
      <c r="BP27" s="34"/>
      <c r="CR27" s="34"/>
      <c r="CT27" s="34"/>
    </row>
    <row r="28" spans="1:98" s="64" customFormat="1" x14ac:dyDescent="0.25">
      <c r="A28" s="35" t="s">
        <v>5</v>
      </c>
      <c r="B28" s="35">
        <v>0</v>
      </c>
      <c r="C28" s="35">
        <v>2</v>
      </c>
      <c r="D28" s="72">
        <f t="shared" si="8"/>
        <v>3</v>
      </c>
      <c r="E28" s="34">
        <f t="shared" si="9"/>
        <v>0.16666666666666666</v>
      </c>
      <c r="F28" s="34">
        <f>(1-E28)*((B28+C28)*D28/2-参数!$B$1*D28)/参数!$G$1/D28</f>
        <v>0.52083333333333337</v>
      </c>
      <c r="H28" s="35" t="s">
        <v>5</v>
      </c>
      <c r="I28" s="35">
        <v>0</v>
      </c>
      <c r="J28" s="35">
        <v>2</v>
      </c>
      <c r="K28" s="72">
        <f t="shared" si="10"/>
        <v>3</v>
      </c>
      <c r="L28" s="34">
        <f t="shared" si="11"/>
        <v>0.16666666666666666</v>
      </c>
      <c r="M28" s="34">
        <f>(1-L28)*((I28+J28)*K28/2-参数!$B$1*K28)/参数!$G$1/K28</f>
        <v>0.52083333333333337</v>
      </c>
      <c r="O28" s="35" t="s">
        <v>5</v>
      </c>
      <c r="P28" s="35">
        <v>0</v>
      </c>
      <c r="Q28" s="35">
        <v>2</v>
      </c>
      <c r="R28" s="72">
        <f t="shared" si="12"/>
        <v>3</v>
      </c>
      <c r="S28" s="34">
        <f t="shared" si="13"/>
        <v>0.16666666666666666</v>
      </c>
      <c r="T28" s="34">
        <f>(1-S28)*((P28+Q28)*R28/2-参数!$B$1*R28)/参数!$G$1/R28</f>
        <v>0.52083333333333337</v>
      </c>
      <c r="V28" s="35" t="s">
        <v>5</v>
      </c>
      <c r="W28" s="35">
        <v>0</v>
      </c>
      <c r="X28" s="35">
        <v>2</v>
      </c>
      <c r="Y28" s="72">
        <f t="shared" si="14"/>
        <v>3</v>
      </c>
      <c r="Z28" s="34">
        <f t="shared" si="15"/>
        <v>0.16666666666666666</v>
      </c>
      <c r="AA28" s="34">
        <f>(1-Z28)*((W28+X28)*Y28/2-参数!$B$1*Y28)/参数!$G$1/Y28</f>
        <v>0.52083333333333337</v>
      </c>
      <c r="AC28" s="35" t="s">
        <v>5</v>
      </c>
      <c r="AD28" s="35"/>
      <c r="AE28" s="35"/>
      <c r="AF28" s="72"/>
      <c r="AG28" s="34"/>
      <c r="AH28" s="34"/>
      <c r="AJ28" s="35" t="s">
        <v>5</v>
      </c>
      <c r="AK28" s="35"/>
      <c r="AL28" s="35"/>
      <c r="AM28" s="72"/>
      <c r="AN28" s="34"/>
      <c r="AO28" s="34"/>
      <c r="AQ28" s="35" t="s">
        <v>5</v>
      </c>
      <c r="AR28" s="35"/>
      <c r="AS28" s="35"/>
      <c r="AT28" s="72"/>
      <c r="AU28" s="34"/>
      <c r="AV28" s="34"/>
      <c r="BO28" s="72"/>
      <c r="BP28" s="34"/>
      <c r="CR28" s="34"/>
      <c r="CT28" s="34"/>
    </row>
    <row r="29" spans="1:98" s="64" customFormat="1" x14ac:dyDescent="0.25">
      <c r="A29" s="35" t="s">
        <v>6</v>
      </c>
      <c r="B29" s="35">
        <v>-1</v>
      </c>
      <c r="C29" s="35">
        <v>2</v>
      </c>
      <c r="D29" s="72">
        <f t="shared" si="8"/>
        <v>4</v>
      </c>
      <c r="E29" s="34">
        <f t="shared" si="9"/>
        <v>0.28041322380953665</v>
      </c>
      <c r="F29" s="34">
        <f>(1-E29)*((B29+C29)*D29/2-参数!$B$1*D29)/参数!$G$1/D29</f>
        <v>0.40476756160713562</v>
      </c>
      <c r="H29" s="35" t="s">
        <v>6</v>
      </c>
      <c r="I29" s="35">
        <v>-1</v>
      </c>
      <c r="J29" s="35">
        <v>2</v>
      </c>
      <c r="K29" s="72">
        <f t="shared" si="10"/>
        <v>4</v>
      </c>
      <c r="L29" s="34">
        <f t="shared" si="11"/>
        <v>0.28041322380953665</v>
      </c>
      <c r="M29" s="34">
        <f>(1-L29)*((I29+J29)*K29/2-参数!$B$1*K29)/参数!$G$1/K29</f>
        <v>0.40476756160713562</v>
      </c>
      <c r="O29" s="35" t="s">
        <v>6</v>
      </c>
      <c r="P29" s="35">
        <v>-1</v>
      </c>
      <c r="Q29" s="35">
        <v>2</v>
      </c>
      <c r="R29" s="72">
        <f t="shared" si="12"/>
        <v>4</v>
      </c>
      <c r="S29" s="34">
        <f t="shared" si="13"/>
        <v>0.28041322380953665</v>
      </c>
      <c r="T29" s="34">
        <f>(1-S29)*((P29+Q29)*R29/2-参数!$B$1*R29)/参数!$G$1/R29</f>
        <v>0.40476756160713562</v>
      </c>
      <c r="V29" s="35" t="s">
        <v>6</v>
      </c>
      <c r="W29" s="35">
        <v>-1</v>
      </c>
      <c r="X29" s="35">
        <v>2</v>
      </c>
      <c r="Y29" s="72">
        <f t="shared" si="14"/>
        <v>4</v>
      </c>
      <c r="Z29" s="34">
        <f t="shared" si="15"/>
        <v>0.28041322380953665</v>
      </c>
      <c r="AA29" s="34">
        <f>(1-Z29)*((W29+X29)*Y29/2-参数!$B$1*Y29)/参数!$G$1/Y29</f>
        <v>0.40476756160713562</v>
      </c>
      <c r="AC29" s="35" t="s">
        <v>6</v>
      </c>
      <c r="AD29" s="35"/>
      <c r="AE29" s="35"/>
      <c r="AF29" s="72"/>
      <c r="AG29" s="34"/>
      <c r="AH29" s="34"/>
      <c r="AJ29" s="35" t="s">
        <v>6</v>
      </c>
      <c r="AK29" s="35"/>
      <c r="AL29" s="35"/>
      <c r="AM29" s="72"/>
      <c r="AN29" s="34"/>
      <c r="AO29" s="34"/>
      <c r="AQ29" s="35" t="s">
        <v>6</v>
      </c>
      <c r="AR29" s="35"/>
      <c r="AS29" s="35"/>
      <c r="AT29" s="72"/>
      <c r="AU29" s="34"/>
      <c r="AV29" s="34"/>
      <c r="BO29" s="72"/>
      <c r="BP29" s="34"/>
      <c r="CR29" s="34"/>
      <c r="CT29" s="34"/>
    </row>
    <row r="30" spans="1:98" s="64" customFormat="1" x14ac:dyDescent="0.25">
      <c r="A30" s="35" t="s">
        <v>7</v>
      </c>
      <c r="B30" s="35">
        <v>1</v>
      </c>
      <c r="C30" s="35">
        <v>3</v>
      </c>
      <c r="D30" s="72">
        <f t="shared" si="8"/>
        <v>3</v>
      </c>
      <c r="E30" s="34">
        <f t="shared" si="9"/>
        <v>0.16666666666666666</v>
      </c>
      <c r="F30" s="34">
        <f>(1-E30)*((B30+C30)*D30/2-参数!$B$1*D30)/参数!$G$1/D30</f>
        <v>0.625</v>
      </c>
      <c r="H30" s="35" t="s">
        <v>7</v>
      </c>
      <c r="I30" s="35">
        <v>1</v>
      </c>
      <c r="J30" s="35">
        <v>3</v>
      </c>
      <c r="K30" s="72">
        <f t="shared" si="10"/>
        <v>3</v>
      </c>
      <c r="L30" s="34">
        <f t="shared" si="11"/>
        <v>0.16666666666666666</v>
      </c>
      <c r="M30" s="34">
        <f>(1-L30)*((I30+J30)*K30/2-参数!$B$1*K30)/参数!$G$1/K30</f>
        <v>0.625</v>
      </c>
      <c r="O30" s="35" t="s">
        <v>7</v>
      </c>
      <c r="P30" s="35">
        <v>1</v>
      </c>
      <c r="Q30" s="35">
        <v>3</v>
      </c>
      <c r="R30" s="72">
        <f t="shared" si="12"/>
        <v>3</v>
      </c>
      <c r="S30" s="34">
        <f t="shared" si="13"/>
        <v>0.16666666666666666</v>
      </c>
      <c r="T30" s="34">
        <f>(1-S30)*((P30+Q30)*R30/2-参数!$B$1*R30)/参数!$G$1/R30</f>
        <v>0.625</v>
      </c>
      <c r="V30" s="35" t="s">
        <v>7</v>
      </c>
      <c r="W30" s="35">
        <v>1</v>
      </c>
      <c r="X30" s="35">
        <v>3</v>
      </c>
      <c r="Y30" s="72">
        <f t="shared" si="14"/>
        <v>3</v>
      </c>
      <c r="Z30" s="34">
        <f t="shared" si="15"/>
        <v>0.16666666666666666</v>
      </c>
      <c r="AA30" s="34">
        <f>(1-Z30)*((W30+X30)*Y30/2-参数!$B$1*Y30)/参数!$G$1/Y30</f>
        <v>0.625</v>
      </c>
      <c r="AC30" s="35" t="s">
        <v>7</v>
      </c>
      <c r="AD30" s="35"/>
      <c r="AE30" s="35"/>
      <c r="AF30" s="72"/>
      <c r="AG30" s="34"/>
      <c r="AH30" s="34"/>
      <c r="AJ30" s="35" t="s">
        <v>7</v>
      </c>
      <c r="AK30" s="35"/>
      <c r="AL30" s="35"/>
      <c r="AM30" s="72"/>
      <c r="AN30" s="34"/>
      <c r="AO30" s="34"/>
      <c r="AQ30" s="35" t="s">
        <v>7</v>
      </c>
      <c r="AR30" s="35"/>
      <c r="AS30" s="35"/>
      <c r="AT30" s="72"/>
      <c r="AU30" s="34"/>
      <c r="AV30" s="34"/>
      <c r="BO30" s="72"/>
      <c r="BP30" s="34"/>
      <c r="CR30" s="34"/>
      <c r="CT30" s="34"/>
    </row>
    <row r="31" spans="1:98" s="64" customFormat="1" x14ac:dyDescent="0.25">
      <c r="A31" s="35" t="s">
        <v>8</v>
      </c>
      <c r="B31" s="35">
        <v>4</v>
      </c>
      <c r="C31" s="35">
        <v>4</v>
      </c>
      <c r="D31" s="72">
        <f t="shared" si="8"/>
        <v>1</v>
      </c>
      <c r="E31" s="34">
        <f t="shared" si="9"/>
        <v>0</v>
      </c>
      <c r="F31" s="34">
        <f>(1-E31)*((B31+C31)*D31/2-参数!$B$1*D31)/参数!$G$1/D31</f>
        <v>1</v>
      </c>
      <c r="H31" s="35" t="s">
        <v>8</v>
      </c>
      <c r="I31" s="35">
        <v>2</v>
      </c>
      <c r="J31" s="35">
        <v>4</v>
      </c>
      <c r="K31" s="72">
        <f t="shared" si="10"/>
        <v>3</v>
      </c>
      <c r="L31" s="34">
        <f t="shared" si="11"/>
        <v>0.16666666666666666</v>
      </c>
      <c r="M31" s="34">
        <f>(1-L31)*((I31+J31)*K31/2-参数!$B$1*K31)/参数!$G$1/K31</f>
        <v>0.72916666666666663</v>
      </c>
      <c r="O31" s="35" t="s">
        <v>8</v>
      </c>
      <c r="P31" s="35">
        <v>4</v>
      </c>
      <c r="Q31" s="35">
        <v>4</v>
      </c>
      <c r="R31" s="72">
        <f t="shared" si="12"/>
        <v>1</v>
      </c>
      <c r="S31" s="34">
        <f t="shared" si="13"/>
        <v>0</v>
      </c>
      <c r="T31" s="34">
        <f>(1-S31)*((P31+Q31)*R31/2-参数!$B$1*R31)/参数!$G$1/R31</f>
        <v>1</v>
      </c>
      <c r="V31" s="35" t="s">
        <v>8</v>
      </c>
      <c r="W31" s="35">
        <v>4</v>
      </c>
      <c r="X31" s="35">
        <v>4</v>
      </c>
      <c r="Y31" s="72">
        <f t="shared" si="14"/>
        <v>1</v>
      </c>
      <c r="Z31" s="34">
        <f t="shared" si="15"/>
        <v>0</v>
      </c>
      <c r="AA31" s="34">
        <f>(1-Z31)*((W31+X31)*Y31/2-参数!$B$1*Y31)/参数!$G$1/Y31</f>
        <v>1</v>
      </c>
      <c r="AC31" s="35" t="s">
        <v>8</v>
      </c>
      <c r="AD31" s="35"/>
      <c r="AE31" s="35"/>
      <c r="AF31" s="72"/>
      <c r="AG31" s="34"/>
      <c r="AH31" s="34"/>
      <c r="AJ31" s="35" t="s">
        <v>8</v>
      </c>
      <c r="AK31" s="35"/>
      <c r="AL31" s="35"/>
      <c r="AM31" s="72"/>
      <c r="AN31" s="34"/>
      <c r="AO31" s="34"/>
      <c r="AQ31" s="35" t="s">
        <v>8</v>
      </c>
      <c r="AR31" s="35"/>
      <c r="AS31" s="35"/>
      <c r="AT31" s="72"/>
      <c r="AU31" s="34"/>
      <c r="AV31" s="34"/>
      <c r="BO31" s="72"/>
      <c r="BP31" s="34"/>
      <c r="CR31" s="34"/>
      <c r="CT31" s="34"/>
    </row>
    <row r="32" spans="1:98" s="64" customFormat="1" x14ac:dyDescent="0.25">
      <c r="A32" s="35" t="s">
        <v>9</v>
      </c>
      <c r="B32" s="35">
        <v>0</v>
      </c>
      <c r="C32" s="35">
        <v>0</v>
      </c>
      <c r="D32" s="72">
        <f t="shared" si="8"/>
        <v>1</v>
      </c>
      <c r="E32" s="34">
        <f t="shared" si="9"/>
        <v>0</v>
      </c>
      <c r="F32" s="34">
        <f>(1-E32)*((B32+C32)*D32/2-参数!$B$1*D32)/参数!$G$1/D32</f>
        <v>0.5</v>
      </c>
      <c r="H32" s="35" t="s">
        <v>9</v>
      </c>
      <c r="I32" s="35">
        <v>0</v>
      </c>
      <c r="J32" s="35">
        <v>1</v>
      </c>
      <c r="K32" s="72">
        <f t="shared" si="10"/>
        <v>2</v>
      </c>
      <c r="L32" s="34">
        <f t="shared" si="11"/>
        <v>7.0103305952384162E-2</v>
      </c>
      <c r="M32" s="34">
        <f>(1-L32)*((I32+J32)*K32/2-参数!$B$1*K32)/参数!$G$1/K32</f>
        <v>0.52306689040178389</v>
      </c>
      <c r="O32" s="35" t="s">
        <v>9</v>
      </c>
      <c r="P32" s="35">
        <v>1</v>
      </c>
      <c r="Q32" s="35">
        <v>1</v>
      </c>
      <c r="R32" s="72">
        <f t="shared" si="12"/>
        <v>1</v>
      </c>
      <c r="S32" s="34">
        <f t="shared" si="13"/>
        <v>0</v>
      </c>
      <c r="T32" s="34">
        <f>(1-S32)*((P32+Q32)*R32/2-参数!$B$1*R32)/参数!$G$1/R32</f>
        <v>0.625</v>
      </c>
      <c r="V32" s="35" t="s">
        <v>9</v>
      </c>
      <c r="W32" s="35">
        <v>2</v>
      </c>
      <c r="X32" s="35">
        <v>2</v>
      </c>
      <c r="Y32" s="72">
        <f t="shared" si="14"/>
        <v>1</v>
      </c>
      <c r="Z32" s="34">
        <f t="shared" si="15"/>
        <v>0</v>
      </c>
      <c r="AA32" s="34">
        <f>(1-Z32)*((W32+X32)*Y32/2-参数!$B$1*Y32)/参数!$G$1/Y32</f>
        <v>0.75</v>
      </c>
      <c r="AC32" s="35" t="s">
        <v>9</v>
      </c>
      <c r="AD32" s="35"/>
      <c r="AE32" s="35"/>
      <c r="AF32" s="72"/>
      <c r="AG32" s="34"/>
      <c r="AH32" s="34"/>
      <c r="AJ32" s="35" t="s">
        <v>9</v>
      </c>
      <c r="AK32" s="35"/>
      <c r="AL32" s="35"/>
      <c r="AM32" s="72"/>
      <c r="AN32" s="34"/>
      <c r="AO32" s="34"/>
      <c r="AQ32" s="35" t="s">
        <v>9</v>
      </c>
      <c r="AR32" s="35"/>
      <c r="AS32" s="35"/>
      <c r="AT32" s="72"/>
      <c r="AU32" s="34"/>
      <c r="AV32" s="34"/>
      <c r="BO32" s="72"/>
      <c r="BP32" s="34"/>
      <c r="CR32" s="34"/>
      <c r="CT32" s="34"/>
    </row>
    <row r="33" spans="1:98" s="64" customFormat="1" x14ac:dyDescent="0.25">
      <c r="A33" s="35" t="s">
        <v>10</v>
      </c>
      <c r="B33" s="35">
        <v>3</v>
      </c>
      <c r="C33" s="35">
        <v>4</v>
      </c>
      <c r="D33" s="72">
        <f t="shared" si="8"/>
        <v>2</v>
      </c>
      <c r="E33" s="34">
        <f t="shared" si="9"/>
        <v>7.0103305952384162E-2</v>
      </c>
      <c r="F33" s="34">
        <f>(1-E33)*((B33+C33)*D33/2-参数!$B$1*D33)/参数!$G$1/D33</f>
        <v>0.87177815066963993</v>
      </c>
      <c r="H33" s="35" t="s">
        <v>10</v>
      </c>
      <c r="I33" s="35">
        <v>1</v>
      </c>
      <c r="J33" s="35">
        <v>4</v>
      </c>
      <c r="K33" s="72">
        <f t="shared" si="10"/>
        <v>4</v>
      </c>
      <c r="L33" s="34">
        <f t="shared" si="11"/>
        <v>0.28041322380953665</v>
      </c>
      <c r="M33" s="34">
        <f>(1-L33)*((I33+J33)*K33/2-参数!$B$1*K33)/参数!$G$1/K33</f>
        <v>0.58466425565475144</v>
      </c>
      <c r="O33" s="35" t="s">
        <v>10</v>
      </c>
      <c r="P33" s="35">
        <v>0</v>
      </c>
      <c r="Q33" s="35">
        <v>0</v>
      </c>
      <c r="R33" s="72">
        <f t="shared" si="12"/>
        <v>1</v>
      </c>
      <c r="S33" s="34">
        <f t="shared" si="13"/>
        <v>0</v>
      </c>
      <c r="T33" s="34">
        <f>(1-S33)*((P33+Q33)*R33/2-参数!$B$1*R33)/参数!$G$1/R33</f>
        <v>0.5</v>
      </c>
      <c r="V33" s="35" t="s">
        <v>10</v>
      </c>
      <c r="W33" s="35">
        <v>-2</v>
      </c>
      <c r="X33" s="35">
        <v>-1</v>
      </c>
      <c r="Y33" s="72">
        <f t="shared" si="14"/>
        <v>2</v>
      </c>
      <c r="Z33" s="34">
        <f t="shared" si="15"/>
        <v>7.0103305952384162E-2</v>
      </c>
      <c r="AA33" s="34">
        <f>(1-Z33)*((W33+X33)*Y33/2-参数!$B$1*Y33)/参数!$G$1/Y33</f>
        <v>0.29059271688987998</v>
      </c>
      <c r="AC33" s="35" t="s">
        <v>10</v>
      </c>
      <c r="AD33" s="35"/>
      <c r="AE33" s="35"/>
      <c r="AF33" s="72"/>
      <c r="AG33" s="34"/>
      <c r="AH33" s="34"/>
      <c r="AJ33" s="35" t="s">
        <v>10</v>
      </c>
      <c r="AK33" s="35"/>
      <c r="AL33" s="35"/>
      <c r="AM33" s="72"/>
      <c r="AN33" s="34"/>
      <c r="AO33" s="34"/>
      <c r="AQ33" s="35" t="s">
        <v>10</v>
      </c>
      <c r="AR33" s="35"/>
      <c r="AS33" s="35"/>
      <c r="AT33" s="72"/>
      <c r="AU33" s="34"/>
      <c r="AV33" s="34"/>
      <c r="BO33" s="72"/>
      <c r="BP33" s="34"/>
      <c r="CR33" s="34"/>
      <c r="CT33" s="34"/>
    </row>
    <row r="34" spans="1:98" s="64" customFormat="1" x14ac:dyDescent="0.25">
      <c r="A34" s="35" t="s">
        <v>11</v>
      </c>
      <c r="B34" s="35">
        <v>-4</v>
      </c>
      <c r="C34" s="35">
        <v>1</v>
      </c>
      <c r="D34" s="72">
        <f t="shared" si="8"/>
        <v>6</v>
      </c>
      <c r="E34" s="34">
        <f t="shared" si="9"/>
        <v>0.54364325119048584</v>
      </c>
      <c r="F34" s="34">
        <f>(1-E34)*((B34+C34)*D34/2-参数!$B$1*D34)/参数!$G$1/D34</f>
        <v>0.14261148400297316</v>
      </c>
      <c r="H34" s="35" t="s">
        <v>11</v>
      </c>
      <c r="I34" s="35">
        <v>-4</v>
      </c>
      <c r="J34" s="35">
        <v>2</v>
      </c>
      <c r="K34" s="72">
        <f t="shared" si="10"/>
        <v>7</v>
      </c>
      <c r="L34" s="34">
        <f t="shared" si="11"/>
        <v>0.68881701356277525</v>
      </c>
      <c r="M34" s="34">
        <f>(1-L34)*((I34+J34)*K34/2-参数!$B$1*K34)/参数!$G$1/K34</f>
        <v>0.11669361991395928</v>
      </c>
      <c r="O34" s="35" t="s">
        <v>11</v>
      </c>
      <c r="P34" s="35">
        <v>-4</v>
      </c>
      <c r="Q34" s="35">
        <v>0</v>
      </c>
      <c r="R34" s="72">
        <f t="shared" si="12"/>
        <v>5</v>
      </c>
      <c r="S34" s="34">
        <f t="shared" si="13"/>
        <v>0.40693708908831311</v>
      </c>
      <c r="T34" s="34">
        <f>(1-S34)*((P34+Q34)*R34/2-参数!$B$1*R34)/参数!$G$1/R34</f>
        <v>0.14826572772792174</v>
      </c>
      <c r="V34" s="35" t="s">
        <v>11</v>
      </c>
      <c r="W34" s="35">
        <v>-4</v>
      </c>
      <c r="X34" s="35">
        <v>2</v>
      </c>
      <c r="Y34" s="72">
        <f t="shared" si="14"/>
        <v>7</v>
      </c>
      <c r="Z34" s="34">
        <f t="shared" si="15"/>
        <v>0.68881701356277525</v>
      </c>
      <c r="AA34" s="34">
        <f>(1-Z34)*((W34+X34)*Y34/2-参数!$B$1*Y34)/参数!$G$1/Y34</f>
        <v>0.11669361991395928</v>
      </c>
      <c r="AC34" s="35" t="s">
        <v>11</v>
      </c>
      <c r="AD34" s="35"/>
      <c r="AE34" s="35"/>
      <c r="AF34" s="72"/>
      <c r="AG34" s="34"/>
      <c r="AH34" s="34"/>
      <c r="AJ34" s="35" t="s">
        <v>11</v>
      </c>
      <c r="AK34" s="35"/>
      <c r="AL34" s="35"/>
      <c r="AM34" s="72"/>
      <c r="AN34" s="34"/>
      <c r="AO34" s="34"/>
      <c r="AQ34" s="35" t="s">
        <v>11</v>
      </c>
      <c r="AR34" s="35"/>
      <c r="AS34" s="35"/>
      <c r="AT34" s="72"/>
      <c r="AU34" s="34"/>
      <c r="AV34" s="34"/>
      <c r="BO34" s="72"/>
      <c r="BP34" s="34"/>
      <c r="CR34" s="34"/>
      <c r="CT34" s="34"/>
    </row>
    <row r="35" spans="1:98" s="64" customFormat="1" x14ac:dyDescent="0.25">
      <c r="A35" s="35" t="s">
        <v>12</v>
      </c>
      <c r="B35" s="35">
        <v>2</v>
      </c>
      <c r="C35" s="35">
        <v>2</v>
      </c>
      <c r="D35" s="72">
        <f t="shared" si="8"/>
        <v>1</v>
      </c>
      <c r="E35" s="34">
        <f t="shared" si="9"/>
        <v>0</v>
      </c>
      <c r="F35" s="34">
        <f>(1-E35)*((B35+C35)*D35/2-参数!$B$1*D35)/参数!$G$1/D35</f>
        <v>0.75</v>
      </c>
      <c r="H35" s="35" t="s">
        <v>12</v>
      </c>
      <c r="I35" s="35">
        <v>2</v>
      </c>
      <c r="J35" s="35">
        <v>2</v>
      </c>
      <c r="K35" s="72">
        <f t="shared" si="10"/>
        <v>1</v>
      </c>
      <c r="L35" s="34">
        <f t="shared" si="11"/>
        <v>0</v>
      </c>
      <c r="M35" s="34">
        <f>(1-L35)*((I35+J35)*K35/2-参数!$B$1*K35)/参数!$G$1/K35</f>
        <v>0.75</v>
      </c>
      <c r="O35" s="35" t="s">
        <v>12</v>
      </c>
      <c r="P35" s="35">
        <v>2</v>
      </c>
      <c r="Q35" s="35">
        <v>2</v>
      </c>
      <c r="R35" s="72">
        <f t="shared" si="12"/>
        <v>1</v>
      </c>
      <c r="S35" s="34">
        <f t="shared" si="13"/>
        <v>0</v>
      </c>
      <c r="T35" s="34">
        <f>(1-S35)*((P35+Q35)*R35/2-参数!$B$1*R35)/参数!$G$1/R35</f>
        <v>0.75</v>
      </c>
      <c r="V35" s="35" t="s">
        <v>12</v>
      </c>
      <c r="W35" s="35">
        <v>2</v>
      </c>
      <c r="X35" s="35">
        <v>2</v>
      </c>
      <c r="Y35" s="72">
        <f t="shared" si="14"/>
        <v>1</v>
      </c>
      <c r="Z35" s="34">
        <f t="shared" si="15"/>
        <v>0</v>
      </c>
      <c r="AA35" s="34">
        <f>(1-Z35)*((W35+X35)*Y35/2-参数!$B$1*Y35)/参数!$G$1/Y35</f>
        <v>0.75</v>
      </c>
      <c r="AC35" s="35" t="s">
        <v>12</v>
      </c>
      <c r="AD35" s="35"/>
      <c r="AE35" s="35"/>
      <c r="AF35" s="72"/>
      <c r="AG35" s="34"/>
      <c r="AH35" s="34"/>
      <c r="AJ35" s="35" t="s">
        <v>12</v>
      </c>
      <c r="AK35" s="35"/>
      <c r="AL35" s="35"/>
      <c r="AM35" s="72"/>
      <c r="AN35" s="34"/>
      <c r="AO35" s="34"/>
      <c r="AQ35" s="35" t="s">
        <v>12</v>
      </c>
      <c r="AR35" s="35"/>
      <c r="AS35" s="35"/>
      <c r="AT35" s="72"/>
      <c r="AU35" s="34"/>
      <c r="AV35" s="34"/>
      <c r="BO35" s="72"/>
      <c r="BP35" s="34"/>
      <c r="CR35" s="34"/>
      <c r="CT35" s="34"/>
    </row>
    <row r="36" spans="1:98" s="64" customFormat="1" x14ac:dyDescent="0.25">
      <c r="A36" s="35" t="s">
        <v>13</v>
      </c>
      <c r="B36" s="35">
        <v>-2</v>
      </c>
      <c r="C36" s="35">
        <v>-2</v>
      </c>
      <c r="D36" s="72">
        <f t="shared" si="8"/>
        <v>1</v>
      </c>
      <c r="E36" s="34">
        <f t="shared" si="9"/>
        <v>0</v>
      </c>
      <c r="F36" s="34">
        <f>(1-E36)*((B36+C36)*D36/2-参数!$B$1*D36)/参数!$G$1/D36</f>
        <v>0.25</v>
      </c>
      <c r="H36" s="35" t="s">
        <v>13</v>
      </c>
      <c r="I36" s="35">
        <v>-2</v>
      </c>
      <c r="J36" s="35">
        <v>-2</v>
      </c>
      <c r="K36" s="72">
        <f t="shared" si="10"/>
        <v>1</v>
      </c>
      <c r="L36" s="34">
        <f t="shared" si="11"/>
        <v>0</v>
      </c>
      <c r="M36" s="34">
        <f>(1-L36)*((I36+J36)*K36/2-参数!$B$1*K36)/参数!$G$1/K36</f>
        <v>0.25</v>
      </c>
      <c r="O36" s="35" t="s">
        <v>13</v>
      </c>
      <c r="P36" s="35">
        <v>-2</v>
      </c>
      <c r="Q36" s="35">
        <v>-2</v>
      </c>
      <c r="R36" s="72">
        <f t="shared" si="12"/>
        <v>1</v>
      </c>
      <c r="S36" s="34">
        <f t="shared" si="13"/>
        <v>0</v>
      </c>
      <c r="T36" s="34">
        <f>(1-S36)*((P36+Q36)*R36/2-参数!$B$1*R36)/参数!$G$1/R36</f>
        <v>0.25</v>
      </c>
      <c r="V36" s="35" t="s">
        <v>13</v>
      </c>
      <c r="W36" s="35">
        <v>-2</v>
      </c>
      <c r="X36" s="35">
        <v>-2</v>
      </c>
      <c r="Y36" s="72">
        <f t="shared" si="14"/>
        <v>1</v>
      </c>
      <c r="Z36" s="34">
        <f t="shared" si="15"/>
        <v>0</v>
      </c>
      <c r="AA36" s="34">
        <f>(1-Z36)*((W36+X36)*Y36/2-参数!$B$1*Y36)/参数!$G$1/Y36</f>
        <v>0.25</v>
      </c>
      <c r="AC36" s="35" t="s">
        <v>13</v>
      </c>
      <c r="AD36" s="35"/>
      <c r="AE36" s="35"/>
      <c r="AF36" s="72"/>
      <c r="AG36" s="34"/>
      <c r="AH36" s="34"/>
      <c r="AJ36" s="35" t="s">
        <v>13</v>
      </c>
      <c r="AK36" s="35"/>
      <c r="AL36" s="35"/>
      <c r="AM36" s="72"/>
      <c r="AN36" s="34"/>
      <c r="AO36" s="34"/>
      <c r="AQ36" s="35" t="s">
        <v>13</v>
      </c>
      <c r="AR36" s="35"/>
      <c r="AS36" s="35"/>
      <c r="AT36" s="72"/>
      <c r="AU36" s="34"/>
      <c r="AV36" s="34"/>
      <c r="BO36" s="72"/>
      <c r="BP36" s="34"/>
      <c r="CR36" s="34"/>
      <c r="CT36" s="34"/>
    </row>
    <row r="37" spans="1:98" s="64" customFormat="1" x14ac:dyDescent="0.25">
      <c r="A37" s="35" t="s">
        <v>14</v>
      </c>
      <c r="B37" s="35">
        <v>1</v>
      </c>
      <c r="C37" s="35">
        <v>1</v>
      </c>
      <c r="D37" s="72">
        <f t="shared" si="8"/>
        <v>1</v>
      </c>
      <c r="E37" s="34">
        <f t="shared" si="9"/>
        <v>0</v>
      </c>
      <c r="F37" s="34">
        <f>(1-E37)*((B37+C37)*D37/2-参数!$B$1*D37)/参数!$G$1/D37</f>
        <v>0.625</v>
      </c>
      <c r="H37" s="35" t="s">
        <v>14</v>
      </c>
      <c r="I37" s="35">
        <v>-1</v>
      </c>
      <c r="J37" s="35">
        <v>0</v>
      </c>
      <c r="K37" s="72">
        <f t="shared" si="10"/>
        <v>2</v>
      </c>
      <c r="L37" s="34">
        <f t="shared" si="11"/>
        <v>7.0103305952384162E-2</v>
      </c>
      <c r="M37" s="34">
        <f>(1-L37)*((I37+J37)*K37/2-参数!$B$1*K37)/参数!$G$1/K37</f>
        <v>0.40682980364583193</v>
      </c>
      <c r="O37" s="35" t="s">
        <v>14</v>
      </c>
      <c r="P37" s="35">
        <v>-1</v>
      </c>
      <c r="Q37" s="35">
        <v>2</v>
      </c>
      <c r="R37" s="72">
        <f t="shared" si="12"/>
        <v>4</v>
      </c>
      <c r="S37" s="34">
        <f t="shared" si="13"/>
        <v>0.28041322380953665</v>
      </c>
      <c r="T37" s="34">
        <f>(1-S37)*((P37+Q37)*R37/2-参数!$B$1*R37)/参数!$G$1/R37</f>
        <v>0.40476756160713562</v>
      </c>
      <c r="V37" s="35" t="s">
        <v>14</v>
      </c>
      <c r="W37" s="35">
        <v>3</v>
      </c>
      <c r="X37" s="35">
        <v>4</v>
      </c>
      <c r="Y37" s="72">
        <f t="shared" si="14"/>
        <v>2</v>
      </c>
      <c r="Z37" s="34">
        <f t="shared" si="15"/>
        <v>7.0103305952384162E-2</v>
      </c>
      <c r="AA37" s="34">
        <f>(1-Z37)*((W37+X37)*Y37/2-参数!$B$1*Y37)/参数!$G$1/Y37</f>
        <v>0.87177815066963993</v>
      </c>
      <c r="AC37" s="35" t="s">
        <v>14</v>
      </c>
      <c r="AD37" s="35"/>
      <c r="AE37" s="35"/>
      <c r="AF37" s="72"/>
      <c r="AG37" s="34"/>
      <c r="AH37" s="34"/>
      <c r="AJ37" s="35" t="s">
        <v>14</v>
      </c>
      <c r="AK37" s="35"/>
      <c r="AL37" s="35"/>
      <c r="AM37" s="72"/>
      <c r="AN37" s="34"/>
      <c r="AO37" s="34"/>
      <c r="AQ37" s="35" t="s">
        <v>14</v>
      </c>
      <c r="AR37" s="35"/>
      <c r="AS37" s="35"/>
      <c r="AT37" s="72"/>
      <c r="AU37" s="34"/>
      <c r="AV37" s="34"/>
      <c r="BO37" s="72"/>
      <c r="BP37" s="34"/>
      <c r="CR37" s="34"/>
      <c r="CT37" s="34"/>
    </row>
    <row r="38" spans="1:98" s="64" customFormat="1" x14ac:dyDescent="0.25">
      <c r="A38" s="35" t="s">
        <v>15</v>
      </c>
      <c r="B38" s="35">
        <v>-1</v>
      </c>
      <c r="C38" s="35">
        <v>4</v>
      </c>
      <c r="D38" s="72">
        <f t="shared" si="8"/>
        <v>6</v>
      </c>
      <c r="E38" s="34">
        <f t="shared" si="9"/>
        <v>0.54364325119048584</v>
      </c>
      <c r="F38" s="34">
        <f>(1-E38)*((B38+C38)*D38/2-参数!$B$1*D38)/参数!$G$1/D38</f>
        <v>0.31374526480654097</v>
      </c>
      <c r="H38" s="35" t="s">
        <v>15</v>
      </c>
      <c r="I38" s="35">
        <v>-1</v>
      </c>
      <c r="J38" s="35">
        <v>4</v>
      </c>
      <c r="K38" s="72">
        <f t="shared" si="10"/>
        <v>6</v>
      </c>
      <c r="L38" s="34">
        <f t="shared" si="11"/>
        <v>0.54364325119048584</v>
      </c>
      <c r="M38" s="34">
        <f>(1-L38)*((I38+J38)*K38/2-参数!$B$1*K38)/参数!$G$1/K38</f>
        <v>0.31374526480654097</v>
      </c>
      <c r="O38" s="35" t="s">
        <v>15</v>
      </c>
      <c r="P38" s="35">
        <v>-1</v>
      </c>
      <c r="Q38" s="35">
        <v>4</v>
      </c>
      <c r="R38" s="72">
        <f t="shared" si="12"/>
        <v>6</v>
      </c>
      <c r="S38" s="34">
        <f t="shared" si="13"/>
        <v>0.54364325119048584</v>
      </c>
      <c r="T38" s="34">
        <f>(1-S38)*((P38+Q38)*R38/2-参数!$B$1*R38)/参数!$G$1/R38</f>
        <v>0.31374526480654097</v>
      </c>
      <c r="V38" s="35" t="s">
        <v>15</v>
      </c>
      <c r="W38" s="35">
        <v>-1</v>
      </c>
      <c r="X38" s="35">
        <v>4</v>
      </c>
      <c r="Y38" s="72">
        <f t="shared" si="14"/>
        <v>6</v>
      </c>
      <c r="Z38" s="34">
        <f t="shared" si="15"/>
        <v>0.54364325119048584</v>
      </c>
      <c r="AA38" s="34">
        <f>(1-Z38)*((W38+X38)*Y38/2-参数!$B$1*Y38)/参数!$G$1/Y38</f>
        <v>0.31374526480654097</v>
      </c>
      <c r="AC38" s="35" t="s">
        <v>15</v>
      </c>
      <c r="AD38" s="35"/>
      <c r="AE38" s="35"/>
      <c r="AF38" s="72"/>
      <c r="AG38" s="34"/>
      <c r="AH38" s="34"/>
      <c r="AJ38" s="35" t="s">
        <v>15</v>
      </c>
      <c r="AK38" s="35"/>
      <c r="AL38" s="35"/>
      <c r="AM38" s="72"/>
      <c r="AN38" s="34"/>
      <c r="AO38" s="34"/>
      <c r="AQ38" s="35" t="s">
        <v>15</v>
      </c>
      <c r="AR38" s="35"/>
      <c r="AS38" s="35"/>
      <c r="AT38" s="72"/>
      <c r="AU38" s="34"/>
      <c r="AV38" s="34"/>
      <c r="BO38" s="72"/>
      <c r="BP38" s="34"/>
      <c r="CR38" s="34"/>
      <c r="CT38" s="34"/>
    </row>
    <row r="39" spans="1:98" s="64" customFormat="1" x14ac:dyDescent="0.25">
      <c r="A39" s="35" t="s">
        <v>16</v>
      </c>
      <c r="B39" s="35">
        <v>-3</v>
      </c>
      <c r="C39" s="35">
        <v>-1</v>
      </c>
      <c r="D39" s="72">
        <f t="shared" si="8"/>
        <v>3</v>
      </c>
      <c r="E39" s="34">
        <f t="shared" si="9"/>
        <v>0.16666666666666666</v>
      </c>
      <c r="F39" s="34">
        <f>(1-E39)*((B39+C39)*D39/2-参数!$B$1*D39)/参数!$G$1/D39</f>
        <v>0.20833333333333334</v>
      </c>
      <c r="H39" s="35" t="s">
        <v>16</v>
      </c>
      <c r="I39" s="35">
        <v>-3</v>
      </c>
      <c r="J39" s="35">
        <v>-1</v>
      </c>
      <c r="K39" s="72">
        <f t="shared" si="10"/>
        <v>3</v>
      </c>
      <c r="L39" s="34">
        <f t="shared" si="11"/>
        <v>0.16666666666666666</v>
      </c>
      <c r="M39" s="34">
        <f>(1-L39)*((I39+J39)*K39/2-参数!$B$1*K39)/参数!$G$1/K39</f>
        <v>0.20833333333333334</v>
      </c>
      <c r="O39" s="35" t="s">
        <v>16</v>
      </c>
      <c r="P39" s="35">
        <v>-3</v>
      </c>
      <c r="Q39" s="35">
        <v>-1</v>
      </c>
      <c r="R39" s="72">
        <f t="shared" si="12"/>
        <v>3</v>
      </c>
      <c r="S39" s="34">
        <f t="shared" si="13"/>
        <v>0.16666666666666666</v>
      </c>
      <c r="T39" s="34">
        <f>(1-S39)*((P39+Q39)*R39/2-参数!$B$1*R39)/参数!$G$1/R39</f>
        <v>0.20833333333333334</v>
      </c>
      <c r="V39" s="35" t="s">
        <v>16</v>
      </c>
      <c r="W39" s="35">
        <v>-3</v>
      </c>
      <c r="X39" s="35">
        <v>-1</v>
      </c>
      <c r="Y39" s="72">
        <f t="shared" si="14"/>
        <v>3</v>
      </c>
      <c r="Z39" s="34">
        <f t="shared" si="15"/>
        <v>0.16666666666666666</v>
      </c>
      <c r="AA39" s="34">
        <f>(1-Z39)*((W39+X39)*Y39/2-参数!$B$1*Y39)/参数!$G$1/Y39</f>
        <v>0.20833333333333334</v>
      </c>
      <c r="AC39" s="35" t="s">
        <v>16</v>
      </c>
      <c r="AD39" s="35"/>
      <c r="AE39" s="35"/>
      <c r="AF39" s="72"/>
      <c r="AG39" s="34"/>
      <c r="AH39" s="34"/>
      <c r="AJ39" s="35" t="s">
        <v>16</v>
      </c>
      <c r="AK39" s="35"/>
      <c r="AL39" s="35"/>
      <c r="AM39" s="72"/>
      <c r="AN39" s="34"/>
      <c r="AO39" s="34"/>
      <c r="AQ39" s="35" t="s">
        <v>16</v>
      </c>
      <c r="AR39" s="35"/>
      <c r="AS39" s="35"/>
      <c r="AT39" s="72"/>
      <c r="AU39" s="34"/>
      <c r="AV39" s="34"/>
      <c r="BO39" s="72"/>
      <c r="BP39" s="34"/>
      <c r="CR39" s="34"/>
      <c r="CT39" s="34"/>
    </row>
    <row r="40" spans="1:98" s="64" customFormat="1" x14ac:dyDescent="0.25">
      <c r="A40" s="35" t="s">
        <v>17</v>
      </c>
      <c r="B40" s="35">
        <v>1</v>
      </c>
      <c r="C40" s="35">
        <v>1</v>
      </c>
      <c r="D40" s="72">
        <f t="shared" si="8"/>
        <v>1</v>
      </c>
      <c r="E40" s="34">
        <f t="shared" si="9"/>
        <v>0</v>
      </c>
      <c r="F40" s="34">
        <f>(1-E40)*((B40+C40)*D40/2-参数!$B$1*D40)/参数!$G$1/D40</f>
        <v>0.625</v>
      </c>
      <c r="H40" s="35" t="s">
        <v>17</v>
      </c>
      <c r="I40" s="35">
        <v>1</v>
      </c>
      <c r="J40" s="35">
        <v>1</v>
      </c>
      <c r="K40" s="72">
        <f t="shared" si="10"/>
        <v>1</v>
      </c>
      <c r="L40" s="34">
        <f t="shared" si="11"/>
        <v>0</v>
      </c>
      <c r="M40" s="34">
        <f>(1-L40)*((I40+J40)*K40/2-参数!$B$1*K40)/参数!$G$1/K40</f>
        <v>0.625</v>
      </c>
      <c r="O40" s="35" t="s">
        <v>17</v>
      </c>
      <c r="P40" s="35">
        <v>1</v>
      </c>
      <c r="Q40" s="35">
        <v>1</v>
      </c>
      <c r="R40" s="72">
        <f t="shared" si="12"/>
        <v>1</v>
      </c>
      <c r="S40" s="34">
        <f t="shared" si="13"/>
        <v>0</v>
      </c>
      <c r="T40" s="34">
        <f>(1-S40)*((P40+Q40)*R40/2-参数!$B$1*R40)/参数!$G$1/R40</f>
        <v>0.625</v>
      </c>
      <c r="V40" s="35" t="s">
        <v>17</v>
      </c>
      <c r="W40" s="35">
        <v>1</v>
      </c>
      <c r="X40" s="35">
        <v>1</v>
      </c>
      <c r="Y40" s="72">
        <f t="shared" si="14"/>
        <v>1</v>
      </c>
      <c r="Z40" s="34">
        <f t="shared" si="15"/>
        <v>0</v>
      </c>
      <c r="AA40" s="34">
        <f>(1-Z40)*((W40+X40)*Y40/2-参数!$B$1*Y40)/参数!$G$1/Y40</f>
        <v>0.625</v>
      </c>
      <c r="AC40" s="35" t="s">
        <v>17</v>
      </c>
      <c r="AD40" s="35"/>
      <c r="AE40" s="35"/>
      <c r="AF40" s="72"/>
      <c r="AG40" s="34"/>
      <c r="AH40" s="34"/>
      <c r="AJ40" s="35" t="s">
        <v>17</v>
      </c>
      <c r="AK40" s="35"/>
      <c r="AL40" s="35"/>
      <c r="AM40" s="72"/>
      <c r="AN40" s="34"/>
      <c r="AO40" s="34"/>
      <c r="AQ40" s="35" t="s">
        <v>17</v>
      </c>
      <c r="AR40" s="35"/>
      <c r="AS40" s="35"/>
      <c r="AT40" s="72"/>
      <c r="AU40" s="34"/>
      <c r="AV40" s="34"/>
      <c r="BO40" s="72"/>
      <c r="BP40" s="34"/>
      <c r="CR40" s="34"/>
      <c r="CT40" s="34"/>
    </row>
    <row r="41" spans="1:98" s="64" customFormat="1" x14ac:dyDescent="0.25">
      <c r="A41" s="35" t="s">
        <v>18</v>
      </c>
      <c r="B41" s="35">
        <v>1</v>
      </c>
      <c r="C41" s="35">
        <v>1</v>
      </c>
      <c r="D41" s="72">
        <f t="shared" si="8"/>
        <v>1</v>
      </c>
      <c r="E41" s="34">
        <f t="shared" si="9"/>
        <v>0</v>
      </c>
      <c r="F41" s="34">
        <f>(1-E41)*((B41+C41)*D41/2-参数!$B$1*D41)/参数!$G$1/D41</f>
        <v>0.625</v>
      </c>
      <c r="H41" s="35" t="s">
        <v>18</v>
      </c>
      <c r="I41" s="35">
        <v>1</v>
      </c>
      <c r="J41" s="35">
        <v>1</v>
      </c>
      <c r="K41" s="72">
        <f t="shared" si="10"/>
        <v>1</v>
      </c>
      <c r="L41" s="34">
        <f t="shared" si="11"/>
        <v>0</v>
      </c>
      <c r="M41" s="34">
        <f>(1-L41)*((I41+J41)*K41/2-参数!$B$1*K41)/参数!$G$1/K41</f>
        <v>0.625</v>
      </c>
      <c r="O41" s="35" t="s">
        <v>18</v>
      </c>
      <c r="P41" s="35">
        <v>1</v>
      </c>
      <c r="Q41" s="35">
        <v>1</v>
      </c>
      <c r="R41" s="72">
        <f t="shared" si="12"/>
        <v>1</v>
      </c>
      <c r="S41" s="34">
        <f t="shared" si="13"/>
        <v>0</v>
      </c>
      <c r="T41" s="34">
        <f>(1-S41)*((P41+Q41)*R41/2-参数!$B$1*R41)/参数!$G$1/R41</f>
        <v>0.625</v>
      </c>
      <c r="V41" s="35" t="s">
        <v>18</v>
      </c>
      <c r="W41" s="35">
        <v>1</v>
      </c>
      <c r="X41" s="35">
        <v>1</v>
      </c>
      <c r="Y41" s="72">
        <f t="shared" si="14"/>
        <v>1</v>
      </c>
      <c r="Z41" s="34">
        <f t="shared" si="15"/>
        <v>0</v>
      </c>
      <c r="AA41" s="34">
        <f>(1-Z41)*((W41+X41)*Y41/2-参数!$B$1*Y41)/参数!$G$1/Y41</f>
        <v>0.625</v>
      </c>
      <c r="AC41" s="35" t="s">
        <v>18</v>
      </c>
      <c r="AD41" s="35"/>
      <c r="AE41" s="35"/>
      <c r="AF41" s="72"/>
      <c r="AG41" s="34"/>
      <c r="AH41" s="34"/>
      <c r="AJ41" s="35" t="s">
        <v>18</v>
      </c>
      <c r="AK41" s="35"/>
      <c r="AL41" s="35"/>
      <c r="AM41" s="72"/>
      <c r="AN41" s="34"/>
      <c r="AO41" s="34"/>
      <c r="AQ41" s="35" t="s">
        <v>18</v>
      </c>
      <c r="AR41" s="35"/>
      <c r="AS41" s="35"/>
      <c r="AT41" s="72"/>
      <c r="AU41" s="34"/>
      <c r="AV41" s="34"/>
      <c r="BO41" s="72"/>
      <c r="BP41" s="34"/>
      <c r="CR41" s="34"/>
      <c r="CT41" s="34"/>
    </row>
    <row r="42" spans="1:98" s="64" customFormat="1" x14ac:dyDescent="0.25">
      <c r="A42" s="35" t="s">
        <v>19</v>
      </c>
      <c r="B42" s="35">
        <v>-3</v>
      </c>
      <c r="C42" s="35">
        <v>1</v>
      </c>
      <c r="D42" s="72">
        <f t="shared" si="8"/>
        <v>5</v>
      </c>
      <c r="E42" s="34">
        <f t="shared" si="9"/>
        <v>0.40693708908831311</v>
      </c>
      <c r="F42" s="34">
        <f>(1-E42)*((B42+C42)*D42/2-参数!$B$1*D42)/参数!$G$1/D42</f>
        <v>0.22239859159188261</v>
      </c>
      <c r="H42" s="35" t="s">
        <v>19</v>
      </c>
      <c r="I42" s="35">
        <v>-3</v>
      </c>
      <c r="J42" s="35">
        <v>1</v>
      </c>
      <c r="K42" s="72">
        <f t="shared" si="10"/>
        <v>5</v>
      </c>
      <c r="L42" s="34">
        <f t="shared" si="11"/>
        <v>0.40693708908831311</v>
      </c>
      <c r="M42" s="34">
        <f>(1-L42)*((I42+J42)*K42/2-参数!$B$1*K42)/参数!$G$1/K42</f>
        <v>0.22239859159188261</v>
      </c>
      <c r="O42" s="35" t="s">
        <v>19</v>
      </c>
      <c r="P42" s="35">
        <v>-3</v>
      </c>
      <c r="Q42" s="35">
        <v>1</v>
      </c>
      <c r="R42" s="72">
        <f t="shared" si="12"/>
        <v>5</v>
      </c>
      <c r="S42" s="34">
        <f t="shared" si="13"/>
        <v>0.40693708908831311</v>
      </c>
      <c r="T42" s="34">
        <f>(1-S42)*((P42+Q42)*R42/2-参数!$B$1*R42)/参数!$G$1/R42</f>
        <v>0.22239859159188261</v>
      </c>
      <c r="V42" s="35" t="s">
        <v>19</v>
      </c>
      <c r="W42" s="35">
        <v>-3</v>
      </c>
      <c r="X42" s="35">
        <v>1</v>
      </c>
      <c r="Y42" s="72">
        <f t="shared" si="14"/>
        <v>5</v>
      </c>
      <c r="Z42" s="34">
        <f t="shared" si="15"/>
        <v>0.40693708908831311</v>
      </c>
      <c r="AA42" s="34">
        <f>(1-Z42)*((W42+X42)*Y42/2-参数!$B$1*Y42)/参数!$G$1/Y42</f>
        <v>0.22239859159188261</v>
      </c>
      <c r="AC42" s="35" t="s">
        <v>19</v>
      </c>
      <c r="AD42" s="35"/>
      <c r="AE42" s="35"/>
      <c r="AF42" s="72"/>
      <c r="AG42" s="34"/>
      <c r="AH42" s="34"/>
      <c r="AJ42" s="35" t="s">
        <v>19</v>
      </c>
      <c r="AK42" s="35"/>
      <c r="AL42" s="35"/>
      <c r="AM42" s="72"/>
      <c r="AN42" s="34"/>
      <c r="AO42" s="34"/>
      <c r="AQ42" s="35" t="s">
        <v>19</v>
      </c>
      <c r="AR42" s="35"/>
      <c r="AS42" s="35"/>
      <c r="AT42" s="72"/>
      <c r="AU42" s="34"/>
      <c r="AV42" s="34"/>
      <c r="BO42" s="72"/>
      <c r="BP42" s="34"/>
      <c r="CR42" s="34"/>
      <c r="CT42" s="34"/>
    </row>
    <row r="43" spans="1:98" s="64" customFormat="1" x14ac:dyDescent="0.25">
      <c r="A43" s="35" t="s">
        <v>20</v>
      </c>
      <c r="B43" s="35">
        <v>-4</v>
      </c>
      <c r="C43" s="35">
        <v>-2</v>
      </c>
      <c r="D43" s="72">
        <f t="shared" si="8"/>
        <v>3</v>
      </c>
      <c r="E43" s="34">
        <f t="shared" si="9"/>
        <v>0.16666666666666666</v>
      </c>
      <c r="F43" s="34">
        <f>(1-E43)*((B43+C43)*D43/2-参数!$B$1*D43)/参数!$G$1/D43</f>
        <v>0.10416666666666667</v>
      </c>
      <c r="H43" s="35" t="s">
        <v>20</v>
      </c>
      <c r="I43" s="35">
        <v>-4</v>
      </c>
      <c r="J43" s="35">
        <v>-2</v>
      </c>
      <c r="K43" s="72">
        <f t="shared" si="10"/>
        <v>3</v>
      </c>
      <c r="L43" s="34">
        <f t="shared" si="11"/>
        <v>0.16666666666666666</v>
      </c>
      <c r="M43" s="34">
        <f>(1-L43)*((I43+J43)*K43/2-参数!$B$1*K43)/参数!$G$1/K43</f>
        <v>0.10416666666666667</v>
      </c>
      <c r="O43" s="35" t="s">
        <v>20</v>
      </c>
      <c r="P43" s="35">
        <v>-4</v>
      </c>
      <c r="Q43" s="35">
        <v>-2</v>
      </c>
      <c r="R43" s="72">
        <f t="shared" si="12"/>
        <v>3</v>
      </c>
      <c r="S43" s="34">
        <f t="shared" si="13"/>
        <v>0.16666666666666666</v>
      </c>
      <c r="T43" s="34">
        <f>(1-S43)*((P43+Q43)*R43/2-参数!$B$1*R43)/参数!$G$1/R43</f>
        <v>0.10416666666666667</v>
      </c>
      <c r="V43" s="35" t="s">
        <v>20</v>
      </c>
      <c r="W43" s="35">
        <v>-4</v>
      </c>
      <c r="X43" s="35">
        <v>-2</v>
      </c>
      <c r="Y43" s="72">
        <f t="shared" si="14"/>
        <v>3</v>
      </c>
      <c r="Z43" s="34">
        <f t="shared" si="15"/>
        <v>0.16666666666666666</v>
      </c>
      <c r="AA43" s="34">
        <f>(1-Z43)*((W43+X43)*Y43/2-参数!$B$1*Y43)/参数!$G$1/Y43</f>
        <v>0.10416666666666667</v>
      </c>
      <c r="AC43" s="35" t="s">
        <v>20</v>
      </c>
      <c r="AD43" s="35"/>
      <c r="AE43" s="35"/>
      <c r="AF43" s="72"/>
      <c r="AG43" s="34"/>
      <c r="AH43" s="34"/>
      <c r="AJ43" s="35" t="s">
        <v>20</v>
      </c>
      <c r="AK43" s="35"/>
      <c r="AL43" s="35"/>
      <c r="AM43" s="72"/>
      <c r="AN43" s="34"/>
      <c r="AO43" s="34"/>
      <c r="AQ43" s="35" t="s">
        <v>20</v>
      </c>
      <c r="AR43" s="35"/>
      <c r="AS43" s="35"/>
      <c r="AT43" s="72"/>
      <c r="AU43" s="34"/>
      <c r="AV43" s="34"/>
      <c r="BO43" s="72"/>
      <c r="BP43" s="34"/>
      <c r="CR43" s="34"/>
      <c r="CT43" s="34"/>
    </row>
    <row r="44" spans="1:98" s="64" customFormat="1" x14ac:dyDescent="0.25">
      <c r="A44" s="35" t="s">
        <v>21</v>
      </c>
      <c r="B44" s="35">
        <v>2</v>
      </c>
      <c r="C44" s="35">
        <v>2</v>
      </c>
      <c r="D44" s="72">
        <f t="shared" si="8"/>
        <v>1</v>
      </c>
      <c r="E44" s="34">
        <f t="shared" si="9"/>
        <v>0</v>
      </c>
      <c r="F44" s="34">
        <f>(1-E44)*((B44+C44)*D44/2-参数!$B$1*D44)/参数!$G$1/D44</f>
        <v>0.75</v>
      </c>
      <c r="H44" s="35" t="s">
        <v>21</v>
      </c>
      <c r="I44" s="35">
        <v>2</v>
      </c>
      <c r="J44" s="35">
        <v>2</v>
      </c>
      <c r="K44" s="72">
        <f t="shared" si="10"/>
        <v>1</v>
      </c>
      <c r="L44" s="34">
        <f t="shared" si="11"/>
        <v>0</v>
      </c>
      <c r="M44" s="34">
        <f>(1-L44)*((I44+J44)*K44/2-参数!$B$1*K44)/参数!$G$1/K44</f>
        <v>0.75</v>
      </c>
      <c r="O44" s="35" t="s">
        <v>21</v>
      </c>
      <c r="P44" s="35">
        <v>2</v>
      </c>
      <c r="Q44" s="35">
        <v>2</v>
      </c>
      <c r="R44" s="72">
        <f t="shared" si="12"/>
        <v>1</v>
      </c>
      <c r="S44" s="34">
        <f t="shared" si="13"/>
        <v>0</v>
      </c>
      <c r="T44" s="34">
        <f>(1-S44)*((P44+Q44)*R44/2-参数!$B$1*R44)/参数!$G$1/R44</f>
        <v>0.75</v>
      </c>
      <c r="V44" s="35" t="s">
        <v>21</v>
      </c>
      <c r="W44" s="35">
        <v>2</v>
      </c>
      <c r="X44" s="35">
        <v>2</v>
      </c>
      <c r="Y44" s="72">
        <f t="shared" si="14"/>
        <v>1</v>
      </c>
      <c r="Z44" s="34">
        <f t="shared" si="15"/>
        <v>0</v>
      </c>
      <c r="AA44" s="34">
        <f>(1-Z44)*((W44+X44)*Y44/2-参数!$B$1*Y44)/参数!$G$1/Y44</f>
        <v>0.75</v>
      </c>
      <c r="AC44" s="35" t="s">
        <v>21</v>
      </c>
      <c r="AD44" s="35"/>
      <c r="AE44" s="35"/>
      <c r="AF44" s="72"/>
      <c r="AG44" s="34"/>
      <c r="AH44" s="34"/>
      <c r="AJ44" s="35" t="s">
        <v>21</v>
      </c>
      <c r="AK44" s="35"/>
      <c r="AL44" s="35"/>
      <c r="AM44" s="72"/>
      <c r="AN44" s="34"/>
      <c r="AO44" s="34"/>
      <c r="AQ44" s="35" t="s">
        <v>21</v>
      </c>
      <c r="AR44" s="35"/>
      <c r="AS44" s="35"/>
      <c r="AT44" s="72"/>
      <c r="AU44" s="34"/>
      <c r="AV44" s="34"/>
      <c r="BO44" s="72"/>
      <c r="BP44" s="34"/>
      <c r="CR44" s="34"/>
      <c r="CT44" s="34"/>
    </row>
    <row r="45" spans="1:98" s="64" customFormat="1" x14ac:dyDescent="0.25">
      <c r="A45" s="35" t="s">
        <v>22</v>
      </c>
      <c r="B45" s="35">
        <v>0</v>
      </c>
      <c r="C45" s="35">
        <v>1</v>
      </c>
      <c r="D45" s="72">
        <f t="shared" si="8"/>
        <v>2</v>
      </c>
      <c r="E45" s="34">
        <f t="shared" si="9"/>
        <v>7.0103305952384162E-2</v>
      </c>
      <c r="F45" s="34">
        <f>(1-E45)*((B45+C45)*D45/2-参数!$B$1*D45)/参数!$G$1/D45</f>
        <v>0.52306689040178389</v>
      </c>
      <c r="H45" s="35" t="s">
        <v>22</v>
      </c>
      <c r="I45" s="35">
        <v>0</v>
      </c>
      <c r="J45" s="35">
        <v>1</v>
      </c>
      <c r="K45" s="72">
        <f t="shared" si="10"/>
        <v>2</v>
      </c>
      <c r="L45" s="34">
        <f t="shared" si="11"/>
        <v>7.0103305952384162E-2</v>
      </c>
      <c r="M45" s="34">
        <f>(1-L45)*((I45+J45)*K45/2-参数!$B$1*K45)/参数!$G$1/K45</f>
        <v>0.52306689040178389</v>
      </c>
      <c r="O45" s="35" t="s">
        <v>22</v>
      </c>
      <c r="P45" s="35">
        <v>0</v>
      </c>
      <c r="Q45" s="35">
        <v>1</v>
      </c>
      <c r="R45" s="72">
        <f t="shared" si="12"/>
        <v>2</v>
      </c>
      <c r="S45" s="34">
        <f t="shared" si="13"/>
        <v>7.0103305952384162E-2</v>
      </c>
      <c r="T45" s="34">
        <f>(1-S45)*((P45+Q45)*R45/2-参数!$B$1*R45)/参数!$G$1/R45</f>
        <v>0.52306689040178389</v>
      </c>
      <c r="V45" s="35" t="s">
        <v>22</v>
      </c>
      <c r="W45" s="35">
        <v>0</v>
      </c>
      <c r="X45" s="35">
        <v>1</v>
      </c>
      <c r="Y45" s="72">
        <f t="shared" si="14"/>
        <v>2</v>
      </c>
      <c r="Z45" s="34">
        <f t="shared" si="15"/>
        <v>7.0103305952384162E-2</v>
      </c>
      <c r="AA45" s="34">
        <f>(1-Z45)*((W45+X45)*Y45/2-参数!$B$1*Y45)/参数!$G$1/Y45</f>
        <v>0.52306689040178389</v>
      </c>
      <c r="AC45" s="35" t="s">
        <v>22</v>
      </c>
      <c r="AD45" s="35"/>
      <c r="AE45" s="35"/>
      <c r="AF45" s="72"/>
      <c r="AG45" s="34"/>
      <c r="AH45" s="34"/>
      <c r="AJ45" s="35" t="s">
        <v>22</v>
      </c>
      <c r="AK45" s="35"/>
      <c r="AL45" s="35"/>
      <c r="AM45" s="72"/>
      <c r="AN45" s="34"/>
      <c r="AO45" s="34"/>
      <c r="AQ45" s="35" t="s">
        <v>22</v>
      </c>
      <c r="AR45" s="35"/>
      <c r="AS45" s="35"/>
      <c r="AT45" s="72"/>
      <c r="AU45" s="34"/>
      <c r="AV45" s="34"/>
      <c r="BO45" s="72"/>
      <c r="BP45" s="34"/>
      <c r="CR45" s="34"/>
      <c r="CT45" s="34"/>
    </row>
    <row r="46" spans="1:98" s="64" customFormat="1" x14ac:dyDescent="0.25">
      <c r="L46" s="34"/>
    </row>
    <row r="47" spans="1:98" s="64" customFormat="1" x14ac:dyDescent="0.25">
      <c r="A47" s="144" t="s">
        <v>31</v>
      </c>
      <c r="B47" s="145"/>
      <c r="C47" s="145"/>
      <c r="D47" s="145"/>
      <c r="E47" s="145"/>
      <c r="F47" s="146"/>
      <c r="G47" s="74"/>
      <c r="H47" s="144" t="s">
        <v>130</v>
      </c>
      <c r="I47" s="145"/>
      <c r="J47" s="145"/>
      <c r="K47" s="145"/>
      <c r="L47" s="145"/>
      <c r="M47" s="146"/>
      <c r="O47" s="144" t="s">
        <v>32</v>
      </c>
      <c r="P47" s="145"/>
      <c r="Q47" s="145"/>
      <c r="R47" s="145"/>
      <c r="S47" s="145"/>
      <c r="T47" s="146"/>
      <c r="V47" s="144" t="s">
        <v>33</v>
      </c>
      <c r="W47" s="145"/>
      <c r="X47" s="145"/>
      <c r="Y47" s="145"/>
      <c r="Z47" s="145"/>
      <c r="AA47" s="146"/>
      <c r="AC47" s="144" t="s">
        <v>51</v>
      </c>
      <c r="AD47" s="145"/>
      <c r="AE47" s="145"/>
      <c r="AF47" s="145"/>
      <c r="AG47" s="145"/>
      <c r="AH47" s="146"/>
      <c r="AJ47" s="144" t="s">
        <v>50</v>
      </c>
      <c r="AK47" s="145"/>
      <c r="AL47" s="145"/>
      <c r="AM47" s="145"/>
      <c r="AN47" s="145"/>
      <c r="AO47" s="146"/>
      <c r="AQ47" s="144" t="s">
        <v>49</v>
      </c>
      <c r="AR47" s="145"/>
      <c r="AS47" s="145"/>
      <c r="AT47" s="145"/>
      <c r="AU47" s="145"/>
      <c r="AV47" s="146"/>
      <c r="BO47" s="72"/>
    </row>
    <row r="48" spans="1:98" s="64" customFormat="1" x14ac:dyDescent="0.25">
      <c r="A48" s="35" t="s">
        <v>1</v>
      </c>
      <c r="B48" s="35">
        <v>-4</v>
      </c>
      <c r="C48" s="35">
        <v>4</v>
      </c>
      <c r="D48" s="72"/>
      <c r="E48" s="64" t="s">
        <v>2</v>
      </c>
      <c r="F48" s="64" t="s">
        <v>23</v>
      </c>
      <c r="H48" s="35" t="s">
        <v>1</v>
      </c>
      <c r="I48" s="35">
        <v>-4</v>
      </c>
      <c r="J48" s="35">
        <v>4</v>
      </c>
      <c r="K48" s="72"/>
      <c r="L48" s="64" t="s">
        <v>2</v>
      </c>
      <c r="M48" s="64" t="s">
        <v>23</v>
      </c>
      <c r="O48" s="35" t="s">
        <v>1</v>
      </c>
      <c r="P48" s="35">
        <v>-4</v>
      </c>
      <c r="Q48" s="35">
        <v>4</v>
      </c>
      <c r="R48" s="72"/>
      <c r="S48" s="64" t="s">
        <v>2</v>
      </c>
      <c r="T48" s="64" t="s">
        <v>23</v>
      </c>
      <c r="V48" s="35" t="s">
        <v>1</v>
      </c>
      <c r="W48" s="35">
        <v>-4</v>
      </c>
      <c r="X48" s="35">
        <v>4</v>
      </c>
      <c r="Y48" s="72"/>
      <c r="Z48" s="64" t="s">
        <v>2</v>
      </c>
      <c r="AA48" s="64" t="s">
        <v>23</v>
      </c>
      <c r="AC48" s="35" t="s">
        <v>1</v>
      </c>
      <c r="AD48" s="35">
        <v>-4</v>
      </c>
      <c r="AE48" s="35">
        <v>4</v>
      </c>
      <c r="AF48" s="72"/>
      <c r="AG48" s="64" t="s">
        <v>2</v>
      </c>
      <c r="AH48" s="64" t="s">
        <v>23</v>
      </c>
      <c r="AJ48" s="35" t="s">
        <v>1</v>
      </c>
      <c r="AK48" s="35">
        <v>-4</v>
      </c>
      <c r="AL48" s="35">
        <v>4</v>
      </c>
      <c r="AM48" s="72"/>
      <c r="AN48" s="64" t="s">
        <v>2</v>
      </c>
      <c r="AO48" s="64" t="s">
        <v>23</v>
      </c>
      <c r="AP48" s="34"/>
      <c r="AQ48" s="35" t="s">
        <v>1</v>
      </c>
      <c r="AR48" s="35">
        <v>-4</v>
      </c>
      <c r="AS48" s="35">
        <v>4</v>
      </c>
      <c r="AT48" s="72"/>
      <c r="AU48" s="64" t="s">
        <v>2</v>
      </c>
      <c r="AV48" s="64" t="s">
        <v>23</v>
      </c>
      <c r="BO48" s="72"/>
      <c r="BP48" s="34"/>
      <c r="CR48" s="34"/>
      <c r="CT48" s="34"/>
    </row>
    <row r="49" spans="1:98" s="64" customFormat="1" x14ac:dyDescent="0.25">
      <c r="A49" s="35" t="s">
        <v>3</v>
      </c>
      <c r="B49" s="35">
        <v>0</v>
      </c>
      <c r="C49" s="35">
        <v>0</v>
      </c>
      <c r="D49" s="72">
        <f t="shared" ref="D49:D68" si="16">C49-B49+1</f>
        <v>1</v>
      </c>
      <c r="E49" s="34">
        <f t="shared" ref="E49:E68" si="17">D49*LN(D49)/(9*LN(9))</f>
        <v>0</v>
      </c>
      <c r="F49" s="34">
        <f>(1-E49)*((B49+C49)*D49/2-参数!$B$1*D49)/参数!$G$1/D49</f>
        <v>0.5</v>
      </c>
      <c r="H49" s="35" t="s">
        <v>3</v>
      </c>
      <c r="I49" s="35">
        <v>-4</v>
      </c>
      <c r="J49" s="35">
        <v>-3</v>
      </c>
      <c r="K49" s="72">
        <f t="shared" ref="K49:K68" si="18">J49-I49+1</f>
        <v>2</v>
      </c>
      <c r="L49" s="34">
        <f t="shared" ref="L49:L68" si="19">K49*LN(K49)/(9*LN(9))</f>
        <v>7.0103305952384162E-2</v>
      </c>
      <c r="M49" s="34">
        <f>(1-L49)*((I49+J49)*K49/2-参数!$B$1*K49)/参数!$G$1/K49</f>
        <v>5.8118543377975992E-2</v>
      </c>
      <c r="O49" s="35" t="s">
        <v>3</v>
      </c>
      <c r="P49" s="35">
        <v>-1</v>
      </c>
      <c r="Q49" s="35">
        <v>-1</v>
      </c>
      <c r="R49" s="72">
        <f t="shared" ref="R49:R68" si="20">Q49-P49+1</f>
        <v>1</v>
      </c>
      <c r="S49" s="34">
        <f t="shared" ref="S49:S68" si="21">R49*LN(R49)/(9*LN(9))</f>
        <v>0</v>
      </c>
      <c r="T49" s="34">
        <f>(1-S49)*((P49+Q49)*R49/2-参数!$B$1*R49)/参数!$G$1/R49</f>
        <v>0.375</v>
      </c>
      <c r="V49" s="35" t="s">
        <v>3</v>
      </c>
      <c r="W49" s="35">
        <v>-1</v>
      </c>
      <c r="X49" s="35">
        <v>1</v>
      </c>
      <c r="Y49" s="72">
        <f t="shared" ref="Y49:Y68" si="22">X49-W49+1</f>
        <v>3</v>
      </c>
      <c r="Z49" s="34">
        <f t="shared" ref="Z49:Z68" si="23">Y49*LN(Y49)/(9*LN(9))</f>
        <v>0.16666666666666666</v>
      </c>
      <c r="AA49" s="34">
        <f>(1-Z49)*((W49+X49)*Y49/2-参数!$B$1*Y49)/参数!$G$1/Y49</f>
        <v>0.41666666666666669</v>
      </c>
      <c r="AC49" s="35" t="s">
        <v>3</v>
      </c>
      <c r="AD49" s="35"/>
      <c r="AE49" s="35"/>
      <c r="AF49" s="72"/>
      <c r="AG49" s="34"/>
      <c r="AH49" s="34"/>
      <c r="AJ49" s="35" t="s">
        <v>3</v>
      </c>
      <c r="AK49" s="35"/>
      <c r="AL49" s="35"/>
      <c r="AM49" s="72"/>
      <c r="AN49" s="34"/>
      <c r="AO49" s="34"/>
      <c r="AP49" s="34"/>
      <c r="AQ49" s="35" t="s">
        <v>3</v>
      </c>
      <c r="AR49" s="35"/>
      <c r="AS49" s="35"/>
      <c r="AT49" s="72"/>
      <c r="AU49" s="34"/>
      <c r="AV49" s="34"/>
      <c r="BO49" s="72"/>
      <c r="BP49" s="34"/>
      <c r="CR49" s="34"/>
      <c r="CT49" s="34"/>
    </row>
    <row r="50" spans="1:98" s="64" customFormat="1" x14ac:dyDescent="0.25">
      <c r="A50" s="35" t="s">
        <v>4</v>
      </c>
      <c r="B50" s="35">
        <v>2</v>
      </c>
      <c r="C50" s="35">
        <v>2</v>
      </c>
      <c r="D50" s="72">
        <f t="shared" si="16"/>
        <v>1</v>
      </c>
      <c r="E50" s="34">
        <f t="shared" si="17"/>
        <v>0</v>
      </c>
      <c r="F50" s="34">
        <f>(1-E50)*((B50+C50)*D50/2-参数!$B$1*D50)/参数!$G$1/D50</f>
        <v>0.75</v>
      </c>
      <c r="H50" s="35" t="s">
        <v>4</v>
      </c>
      <c r="I50" s="35">
        <v>-4</v>
      </c>
      <c r="J50" s="35">
        <v>-2</v>
      </c>
      <c r="K50" s="72">
        <f t="shared" si="18"/>
        <v>3</v>
      </c>
      <c r="L50" s="34">
        <f t="shared" si="19"/>
        <v>0.16666666666666666</v>
      </c>
      <c r="M50" s="34">
        <f>(1-L50)*((I50+J50)*K50/2-参数!$B$1*K50)/参数!$G$1/K50</f>
        <v>0.10416666666666667</v>
      </c>
      <c r="O50" s="35" t="s">
        <v>4</v>
      </c>
      <c r="P50" s="35">
        <v>3</v>
      </c>
      <c r="Q50" s="35">
        <v>3</v>
      </c>
      <c r="R50" s="72">
        <f t="shared" si="20"/>
        <v>1</v>
      </c>
      <c r="S50" s="34">
        <f t="shared" si="21"/>
        <v>0</v>
      </c>
      <c r="T50" s="34">
        <f>(1-S50)*((P50+Q50)*R50/2-参数!$B$1*R50)/参数!$G$1/R50</f>
        <v>0.875</v>
      </c>
      <c r="V50" s="35" t="s">
        <v>4</v>
      </c>
      <c r="W50" s="35">
        <v>-1</v>
      </c>
      <c r="X50" s="35">
        <v>0</v>
      </c>
      <c r="Y50" s="72">
        <f t="shared" si="22"/>
        <v>2</v>
      </c>
      <c r="Z50" s="34">
        <f t="shared" si="23"/>
        <v>7.0103305952384162E-2</v>
      </c>
      <c r="AA50" s="34">
        <f>(1-Z50)*((W50+X50)*Y50/2-参数!$B$1*Y50)/参数!$G$1/Y50</f>
        <v>0.40682980364583193</v>
      </c>
      <c r="AC50" s="35" t="s">
        <v>4</v>
      </c>
      <c r="AD50" s="35"/>
      <c r="AE50" s="35"/>
      <c r="AF50" s="72"/>
      <c r="AG50" s="34"/>
      <c r="AH50" s="34"/>
      <c r="AJ50" s="35" t="s">
        <v>4</v>
      </c>
      <c r="AK50" s="35"/>
      <c r="AL50" s="35"/>
      <c r="AM50" s="72"/>
      <c r="AN50" s="34"/>
      <c r="AO50" s="34"/>
      <c r="AP50" s="34"/>
      <c r="AQ50" s="35" t="s">
        <v>4</v>
      </c>
      <c r="AR50" s="35"/>
      <c r="AS50" s="35"/>
      <c r="AT50" s="72"/>
      <c r="AU50" s="34"/>
      <c r="AV50" s="34"/>
      <c r="BO50" s="72"/>
      <c r="BP50" s="34"/>
      <c r="CR50" s="34"/>
      <c r="CT50" s="34"/>
    </row>
    <row r="51" spans="1:98" s="64" customFormat="1" x14ac:dyDescent="0.25">
      <c r="A51" s="35" t="s">
        <v>5</v>
      </c>
      <c r="B51" s="35">
        <v>0</v>
      </c>
      <c r="C51" s="35">
        <v>2</v>
      </c>
      <c r="D51" s="72">
        <f t="shared" si="16"/>
        <v>3</v>
      </c>
      <c r="E51" s="34">
        <f t="shared" si="17"/>
        <v>0.16666666666666666</v>
      </c>
      <c r="F51" s="34">
        <f>(1-E51)*((B51+C51)*D51/2-参数!$B$1*D51)/参数!$G$1/D51</f>
        <v>0.52083333333333337</v>
      </c>
      <c r="H51" s="35" t="s">
        <v>5</v>
      </c>
      <c r="I51" s="35">
        <v>1</v>
      </c>
      <c r="J51" s="35">
        <v>4</v>
      </c>
      <c r="K51" s="72">
        <f t="shared" si="18"/>
        <v>4</v>
      </c>
      <c r="L51" s="34">
        <f t="shared" si="19"/>
        <v>0.28041322380953665</v>
      </c>
      <c r="M51" s="34">
        <f>(1-L51)*((I51+J51)*K51/2-参数!$B$1*K51)/参数!$G$1/K51</f>
        <v>0.58466425565475144</v>
      </c>
      <c r="O51" s="35" t="s">
        <v>5</v>
      </c>
      <c r="P51" s="35">
        <v>-3</v>
      </c>
      <c r="Q51" s="35">
        <v>-2</v>
      </c>
      <c r="R51" s="72">
        <f t="shared" si="20"/>
        <v>2</v>
      </c>
      <c r="S51" s="34">
        <f t="shared" si="21"/>
        <v>7.0103305952384162E-2</v>
      </c>
      <c r="T51" s="34">
        <f>(1-S51)*((P51+Q51)*R51/2-参数!$B$1*R51)/参数!$G$1/R51</f>
        <v>0.17435563013392796</v>
      </c>
      <c r="V51" s="35" t="s">
        <v>5</v>
      </c>
      <c r="W51" s="35">
        <v>0</v>
      </c>
      <c r="X51" s="35">
        <v>4</v>
      </c>
      <c r="Y51" s="72">
        <f t="shared" si="22"/>
        <v>5</v>
      </c>
      <c r="Z51" s="34">
        <f t="shared" si="23"/>
        <v>0.40693708908831311</v>
      </c>
      <c r="AA51" s="34">
        <f>(1-Z51)*((W51+X51)*Y51/2-参数!$B$1*Y51)/参数!$G$1/Y51</f>
        <v>0.44479718318376521</v>
      </c>
      <c r="AC51" s="35" t="s">
        <v>5</v>
      </c>
      <c r="AD51" s="35"/>
      <c r="AE51" s="35"/>
      <c r="AF51" s="72"/>
      <c r="AG51" s="34"/>
      <c r="AH51" s="34"/>
      <c r="AJ51" s="35" t="s">
        <v>5</v>
      </c>
      <c r="AK51" s="35"/>
      <c r="AL51" s="35"/>
      <c r="AM51" s="72"/>
      <c r="AN51" s="34"/>
      <c r="AO51" s="34"/>
      <c r="AP51" s="34"/>
      <c r="AQ51" s="35" t="s">
        <v>5</v>
      </c>
      <c r="AR51" s="35"/>
      <c r="AS51" s="35"/>
      <c r="AT51" s="72"/>
      <c r="AU51" s="34"/>
      <c r="AV51" s="34"/>
      <c r="BO51" s="72"/>
      <c r="BP51" s="34"/>
      <c r="CR51" s="34"/>
      <c r="CT51" s="34"/>
    </row>
    <row r="52" spans="1:98" s="64" customFormat="1" x14ac:dyDescent="0.25">
      <c r="A52" s="35" t="s">
        <v>6</v>
      </c>
      <c r="B52" s="35">
        <v>-1</v>
      </c>
      <c r="C52" s="35">
        <v>2</v>
      </c>
      <c r="D52" s="72">
        <f t="shared" si="16"/>
        <v>4</v>
      </c>
      <c r="E52" s="34">
        <f t="shared" si="17"/>
        <v>0.28041322380953665</v>
      </c>
      <c r="F52" s="34">
        <f>(1-E52)*((B52+C52)*D52/2-参数!$B$1*D52)/参数!$G$1/D52</f>
        <v>0.40476756160713562</v>
      </c>
      <c r="H52" s="35" t="s">
        <v>6</v>
      </c>
      <c r="I52" s="35">
        <v>-2</v>
      </c>
      <c r="J52" s="35">
        <v>-1</v>
      </c>
      <c r="K52" s="72">
        <f t="shared" si="18"/>
        <v>2</v>
      </c>
      <c r="L52" s="34">
        <f t="shared" si="19"/>
        <v>7.0103305952384162E-2</v>
      </c>
      <c r="M52" s="34">
        <f>(1-L52)*((I52+J52)*K52/2-参数!$B$1*K52)/参数!$G$1/K52</f>
        <v>0.29059271688987998</v>
      </c>
      <c r="O52" s="35" t="s">
        <v>6</v>
      </c>
      <c r="P52" s="35">
        <v>-4</v>
      </c>
      <c r="Q52" s="35">
        <v>1</v>
      </c>
      <c r="R52" s="72">
        <f t="shared" si="20"/>
        <v>6</v>
      </c>
      <c r="S52" s="34">
        <f t="shared" si="21"/>
        <v>0.54364325119048584</v>
      </c>
      <c r="T52" s="34">
        <f>(1-S52)*((P52+Q52)*R52/2-参数!$B$1*R52)/参数!$G$1/R52</f>
        <v>0.14261148400297316</v>
      </c>
      <c r="V52" s="35" t="s">
        <v>6</v>
      </c>
      <c r="W52" s="35">
        <v>2</v>
      </c>
      <c r="X52" s="35">
        <v>2</v>
      </c>
      <c r="Y52" s="72">
        <f t="shared" si="22"/>
        <v>1</v>
      </c>
      <c r="Z52" s="34">
        <f t="shared" si="23"/>
        <v>0</v>
      </c>
      <c r="AA52" s="34">
        <f>(1-Z52)*((W52+X52)*Y52/2-参数!$B$1*Y52)/参数!$G$1/Y52</f>
        <v>0.75</v>
      </c>
      <c r="AC52" s="35" t="s">
        <v>6</v>
      </c>
      <c r="AD52" s="35"/>
      <c r="AE52" s="35"/>
      <c r="AF52" s="72"/>
      <c r="AG52" s="34"/>
      <c r="AH52" s="34"/>
      <c r="AJ52" s="35" t="s">
        <v>6</v>
      </c>
      <c r="AK52" s="35"/>
      <c r="AL52" s="35"/>
      <c r="AM52" s="72"/>
      <c r="AN52" s="34"/>
      <c r="AO52" s="34"/>
      <c r="AP52" s="34"/>
      <c r="AQ52" s="35" t="s">
        <v>6</v>
      </c>
      <c r="AR52" s="35"/>
      <c r="AS52" s="35"/>
      <c r="AT52" s="72"/>
      <c r="AU52" s="34"/>
      <c r="AV52" s="34"/>
      <c r="BO52" s="72"/>
      <c r="BP52" s="34"/>
      <c r="CR52" s="34"/>
      <c r="CT52" s="34"/>
    </row>
    <row r="53" spans="1:98" s="64" customFormat="1" x14ac:dyDescent="0.25">
      <c r="A53" s="35" t="s">
        <v>7</v>
      </c>
      <c r="B53" s="35">
        <v>1</v>
      </c>
      <c r="C53" s="35">
        <v>3</v>
      </c>
      <c r="D53" s="72">
        <f t="shared" si="16"/>
        <v>3</v>
      </c>
      <c r="E53" s="34">
        <f t="shared" si="17"/>
        <v>0.16666666666666666</v>
      </c>
      <c r="F53" s="34">
        <f>(1-E53)*((B53+C53)*D53/2-参数!$B$1*D53)/参数!$G$1/D53</f>
        <v>0.625</v>
      </c>
      <c r="H53" s="35" t="s">
        <v>7</v>
      </c>
      <c r="I53" s="35">
        <v>2</v>
      </c>
      <c r="J53" s="35">
        <v>2</v>
      </c>
      <c r="K53" s="72">
        <f t="shared" si="18"/>
        <v>1</v>
      </c>
      <c r="L53" s="34">
        <f t="shared" si="19"/>
        <v>0</v>
      </c>
      <c r="M53" s="34">
        <f>(1-L53)*((I53+J53)*K53/2-参数!$B$1*K53)/参数!$G$1/K53</f>
        <v>0.75</v>
      </c>
      <c r="O53" s="35" t="s">
        <v>7</v>
      </c>
      <c r="P53" s="35">
        <v>2</v>
      </c>
      <c r="Q53" s="35">
        <v>4</v>
      </c>
      <c r="R53" s="72">
        <f t="shared" si="20"/>
        <v>3</v>
      </c>
      <c r="S53" s="34">
        <f t="shared" si="21"/>
        <v>0.16666666666666666</v>
      </c>
      <c r="T53" s="34">
        <f>(1-S53)*((P53+Q53)*R53/2-参数!$B$1*R53)/参数!$G$1/R53</f>
        <v>0.72916666666666663</v>
      </c>
      <c r="V53" s="35" t="s">
        <v>7</v>
      </c>
      <c r="W53" s="35">
        <v>1</v>
      </c>
      <c r="X53" s="35">
        <v>4</v>
      </c>
      <c r="Y53" s="72">
        <f t="shared" si="22"/>
        <v>4</v>
      </c>
      <c r="Z53" s="34">
        <f t="shared" si="23"/>
        <v>0.28041322380953665</v>
      </c>
      <c r="AA53" s="34">
        <f>(1-Z53)*((W53+X53)*Y53/2-参数!$B$1*Y53)/参数!$G$1/Y53</f>
        <v>0.58466425565475144</v>
      </c>
      <c r="AC53" s="35" t="s">
        <v>7</v>
      </c>
      <c r="AD53" s="35"/>
      <c r="AE53" s="35"/>
      <c r="AF53" s="72"/>
      <c r="AG53" s="34"/>
      <c r="AH53" s="34"/>
      <c r="AJ53" s="35" t="s">
        <v>7</v>
      </c>
      <c r="AK53" s="35"/>
      <c r="AL53" s="35"/>
      <c r="AM53" s="72"/>
      <c r="AN53" s="34"/>
      <c r="AO53" s="34"/>
      <c r="AP53" s="34"/>
      <c r="AQ53" s="35" t="s">
        <v>7</v>
      </c>
      <c r="AR53" s="35"/>
      <c r="AS53" s="35"/>
      <c r="AT53" s="72"/>
      <c r="AU53" s="34"/>
      <c r="AV53" s="34"/>
      <c r="BO53" s="72"/>
      <c r="BP53" s="34"/>
      <c r="CR53" s="34"/>
      <c r="CT53" s="34"/>
    </row>
    <row r="54" spans="1:98" s="64" customFormat="1" x14ac:dyDescent="0.25">
      <c r="A54" s="35" t="s">
        <v>8</v>
      </c>
      <c r="B54" s="35">
        <v>4</v>
      </c>
      <c r="C54" s="35">
        <v>4</v>
      </c>
      <c r="D54" s="72">
        <f t="shared" si="16"/>
        <v>1</v>
      </c>
      <c r="E54" s="34">
        <f t="shared" si="17"/>
        <v>0</v>
      </c>
      <c r="F54" s="34">
        <f>(1-E54)*((B54+C54)*D54/2-参数!$B$1*D54)/参数!$G$1/D54</f>
        <v>1</v>
      </c>
      <c r="H54" s="35" t="s">
        <v>8</v>
      </c>
      <c r="I54" s="35">
        <v>4</v>
      </c>
      <c r="J54" s="35">
        <v>4</v>
      </c>
      <c r="K54" s="72">
        <f t="shared" si="18"/>
        <v>1</v>
      </c>
      <c r="L54" s="34">
        <f t="shared" si="19"/>
        <v>0</v>
      </c>
      <c r="M54" s="34">
        <f>(1-L54)*((I54+J54)*K54/2-参数!$B$1*K54)/参数!$G$1/K54</f>
        <v>1</v>
      </c>
      <c r="O54" s="35" t="s">
        <v>8</v>
      </c>
      <c r="P54" s="35">
        <v>3</v>
      </c>
      <c r="Q54" s="35">
        <v>4</v>
      </c>
      <c r="R54" s="72">
        <f t="shared" si="20"/>
        <v>2</v>
      </c>
      <c r="S54" s="34">
        <f t="shared" si="21"/>
        <v>7.0103305952384162E-2</v>
      </c>
      <c r="T54" s="34">
        <f>(1-S54)*((P54+Q54)*R54/2-参数!$B$1*R54)/参数!$G$1/R54</f>
        <v>0.87177815066963993</v>
      </c>
      <c r="V54" s="35" t="s">
        <v>8</v>
      </c>
      <c r="W54" s="35">
        <v>0</v>
      </c>
      <c r="X54" s="35">
        <v>0</v>
      </c>
      <c r="Y54" s="72">
        <f t="shared" si="22"/>
        <v>1</v>
      </c>
      <c r="Z54" s="34">
        <f t="shared" si="23"/>
        <v>0</v>
      </c>
      <c r="AA54" s="34">
        <f>(1-Z54)*((W54+X54)*Y54/2-参数!$B$1*Y54)/参数!$G$1/Y54</f>
        <v>0.5</v>
      </c>
      <c r="AC54" s="35" t="s">
        <v>8</v>
      </c>
      <c r="AD54" s="35"/>
      <c r="AE54" s="35"/>
      <c r="AF54" s="72"/>
      <c r="AG54" s="34"/>
      <c r="AH54" s="34"/>
      <c r="AJ54" s="35" t="s">
        <v>8</v>
      </c>
      <c r="AK54" s="35"/>
      <c r="AL54" s="35"/>
      <c r="AM54" s="72"/>
      <c r="AN54" s="34"/>
      <c r="AO54" s="34"/>
      <c r="AP54" s="34"/>
      <c r="AQ54" s="35" t="s">
        <v>8</v>
      </c>
      <c r="AR54" s="35"/>
      <c r="AS54" s="35"/>
      <c r="AT54" s="72"/>
      <c r="AU54" s="34"/>
      <c r="AV54" s="34"/>
      <c r="BO54" s="72"/>
      <c r="BP54" s="34"/>
      <c r="CR54" s="34"/>
      <c r="CT54" s="34"/>
    </row>
    <row r="55" spans="1:98" s="64" customFormat="1" x14ac:dyDescent="0.25">
      <c r="A55" s="35" t="s">
        <v>9</v>
      </c>
      <c r="B55" s="35">
        <v>-2</v>
      </c>
      <c r="C55" s="35">
        <v>0</v>
      </c>
      <c r="D55" s="72">
        <f t="shared" si="16"/>
        <v>3</v>
      </c>
      <c r="E55" s="34">
        <f t="shared" si="17"/>
        <v>0.16666666666666666</v>
      </c>
      <c r="F55" s="34">
        <f>(1-E55)*((B55+C55)*D55/2-参数!$B$1*D55)/参数!$G$1/D55</f>
        <v>0.3125</v>
      </c>
      <c r="H55" s="35" t="s">
        <v>9</v>
      </c>
      <c r="I55" s="35">
        <v>-4</v>
      </c>
      <c r="J55" s="35">
        <v>-3</v>
      </c>
      <c r="K55" s="72">
        <f t="shared" si="18"/>
        <v>2</v>
      </c>
      <c r="L55" s="34">
        <f t="shared" si="19"/>
        <v>7.0103305952384162E-2</v>
      </c>
      <c r="M55" s="34">
        <f>(1-L55)*((I55+J55)*K55/2-参数!$B$1*K55)/参数!$G$1/K55</f>
        <v>5.8118543377975992E-2</v>
      </c>
      <c r="O55" s="35" t="s">
        <v>9</v>
      </c>
      <c r="P55" s="35">
        <v>-1</v>
      </c>
      <c r="Q55" s="35">
        <v>1</v>
      </c>
      <c r="R55" s="72">
        <f t="shared" si="20"/>
        <v>3</v>
      </c>
      <c r="S55" s="34">
        <f t="shared" si="21"/>
        <v>0.16666666666666666</v>
      </c>
      <c r="T55" s="34">
        <f>(1-S55)*((P55+Q55)*R55/2-参数!$B$1*R55)/参数!$G$1/R55</f>
        <v>0.41666666666666669</v>
      </c>
      <c r="V55" s="35" t="s">
        <v>9</v>
      </c>
      <c r="W55" s="35">
        <v>1</v>
      </c>
      <c r="X55" s="35">
        <v>1</v>
      </c>
      <c r="Y55" s="72">
        <f t="shared" si="22"/>
        <v>1</v>
      </c>
      <c r="Z55" s="34">
        <f t="shared" si="23"/>
        <v>0</v>
      </c>
      <c r="AA55" s="34">
        <f>(1-Z55)*((W55+X55)*Y55/2-参数!$B$1*Y55)/参数!$G$1/Y55</f>
        <v>0.625</v>
      </c>
      <c r="AC55" s="35" t="s">
        <v>9</v>
      </c>
      <c r="AD55" s="35"/>
      <c r="AE55" s="35"/>
      <c r="AF55" s="72"/>
      <c r="AG55" s="34"/>
      <c r="AH55" s="34"/>
      <c r="AJ55" s="35" t="s">
        <v>9</v>
      </c>
      <c r="AK55" s="35"/>
      <c r="AL55" s="35"/>
      <c r="AM55" s="72"/>
      <c r="AN55" s="34"/>
      <c r="AO55" s="34"/>
      <c r="AP55" s="34"/>
      <c r="AQ55" s="35" t="s">
        <v>9</v>
      </c>
      <c r="AR55" s="35"/>
      <c r="AS55" s="35"/>
      <c r="AT55" s="72"/>
      <c r="AU55" s="34"/>
      <c r="AV55" s="34"/>
      <c r="BO55" s="72"/>
      <c r="BP55" s="34"/>
      <c r="CR55" s="34"/>
      <c r="CT55" s="34"/>
    </row>
    <row r="56" spans="1:98" s="64" customFormat="1" x14ac:dyDescent="0.25">
      <c r="A56" s="35" t="s">
        <v>10</v>
      </c>
      <c r="B56" s="35">
        <v>4</v>
      </c>
      <c r="C56" s="35">
        <v>4</v>
      </c>
      <c r="D56" s="72">
        <f t="shared" si="16"/>
        <v>1</v>
      </c>
      <c r="E56" s="34">
        <f t="shared" si="17"/>
        <v>0</v>
      </c>
      <c r="F56" s="34">
        <f>(1-E56)*((B56+C56)*D56/2-参数!$B$1*D56)/参数!$G$1/D56</f>
        <v>1</v>
      </c>
      <c r="H56" s="35" t="s">
        <v>10</v>
      </c>
      <c r="I56" s="35">
        <v>0</v>
      </c>
      <c r="J56" s="35">
        <v>1</v>
      </c>
      <c r="K56" s="72">
        <f t="shared" si="18"/>
        <v>2</v>
      </c>
      <c r="L56" s="34">
        <f t="shared" si="19"/>
        <v>7.0103305952384162E-2</v>
      </c>
      <c r="M56" s="34">
        <f>(1-L56)*((I56+J56)*K56/2-参数!$B$1*K56)/参数!$G$1/K56</f>
        <v>0.52306689040178389</v>
      </c>
      <c r="O56" s="35" t="s">
        <v>10</v>
      </c>
      <c r="P56" s="35">
        <v>-1</v>
      </c>
      <c r="Q56" s="35">
        <v>1</v>
      </c>
      <c r="R56" s="72">
        <f t="shared" si="20"/>
        <v>3</v>
      </c>
      <c r="S56" s="34">
        <f t="shared" si="21"/>
        <v>0.16666666666666666</v>
      </c>
      <c r="T56" s="34">
        <f>(1-S56)*((P56+Q56)*R56/2-参数!$B$1*R56)/参数!$G$1/R56</f>
        <v>0.41666666666666669</v>
      </c>
      <c r="V56" s="35" t="s">
        <v>10</v>
      </c>
      <c r="W56" s="35">
        <v>2</v>
      </c>
      <c r="X56" s="35">
        <v>2</v>
      </c>
      <c r="Y56" s="72">
        <f t="shared" si="22"/>
        <v>1</v>
      </c>
      <c r="Z56" s="34">
        <f t="shared" si="23"/>
        <v>0</v>
      </c>
      <c r="AA56" s="34">
        <f>(1-Z56)*((W56+X56)*Y56/2-参数!$B$1*Y56)/参数!$G$1/Y56</f>
        <v>0.75</v>
      </c>
      <c r="AC56" s="35" t="s">
        <v>10</v>
      </c>
      <c r="AD56" s="35"/>
      <c r="AE56" s="35"/>
      <c r="AF56" s="72"/>
      <c r="AG56" s="34"/>
      <c r="AH56" s="34"/>
      <c r="AJ56" s="35" t="s">
        <v>10</v>
      </c>
      <c r="AK56" s="35"/>
      <c r="AL56" s="35"/>
      <c r="AM56" s="72"/>
      <c r="AN56" s="34"/>
      <c r="AO56" s="34"/>
      <c r="AP56" s="34"/>
      <c r="AQ56" s="35" t="s">
        <v>10</v>
      </c>
      <c r="AR56" s="35"/>
      <c r="AS56" s="35"/>
      <c r="AT56" s="72"/>
      <c r="AU56" s="34"/>
      <c r="AV56" s="34"/>
      <c r="BO56" s="72"/>
      <c r="BP56" s="34"/>
      <c r="CR56" s="34"/>
      <c r="CT56" s="34"/>
    </row>
    <row r="57" spans="1:98" s="64" customFormat="1" x14ac:dyDescent="0.25">
      <c r="A57" s="35" t="s">
        <v>11</v>
      </c>
      <c r="B57" s="35">
        <v>-4</v>
      </c>
      <c r="C57" s="35">
        <v>2</v>
      </c>
      <c r="D57" s="72">
        <f t="shared" si="16"/>
        <v>7</v>
      </c>
      <c r="E57" s="34">
        <f t="shared" si="17"/>
        <v>0.68881701356277525</v>
      </c>
      <c r="F57" s="34">
        <f>(1-E57)*((B57+C57)*D57/2-参数!$B$1*D57)/参数!$G$1/D57</f>
        <v>0.11669361991395928</v>
      </c>
      <c r="H57" s="35" t="s">
        <v>11</v>
      </c>
      <c r="I57" s="35">
        <v>-3</v>
      </c>
      <c r="J57" s="35">
        <v>-1</v>
      </c>
      <c r="K57" s="72">
        <f t="shared" si="18"/>
        <v>3</v>
      </c>
      <c r="L57" s="34">
        <f t="shared" si="19"/>
        <v>0.16666666666666666</v>
      </c>
      <c r="M57" s="34">
        <f>(1-L57)*((I57+J57)*K57/2-参数!$B$1*K57)/参数!$G$1/K57</f>
        <v>0.20833333333333334</v>
      </c>
      <c r="O57" s="35" t="s">
        <v>11</v>
      </c>
      <c r="P57" s="35">
        <v>2</v>
      </c>
      <c r="Q57" s="35">
        <v>3</v>
      </c>
      <c r="R57" s="72">
        <f t="shared" si="20"/>
        <v>2</v>
      </c>
      <c r="S57" s="34">
        <f t="shared" si="21"/>
        <v>7.0103305952384162E-2</v>
      </c>
      <c r="T57" s="34">
        <f>(1-S57)*((P57+Q57)*R57/2-参数!$B$1*R57)/参数!$G$1/R57</f>
        <v>0.75554106391368792</v>
      </c>
      <c r="V57" s="35" t="s">
        <v>11</v>
      </c>
      <c r="W57" s="35">
        <v>-1</v>
      </c>
      <c r="X57" s="35">
        <v>3</v>
      </c>
      <c r="Y57" s="72">
        <f t="shared" si="22"/>
        <v>5</v>
      </c>
      <c r="Z57" s="34">
        <f t="shared" si="23"/>
        <v>0.40693708908831311</v>
      </c>
      <c r="AA57" s="34">
        <f>(1-Z57)*((W57+X57)*Y57/2-参数!$B$1*Y57)/参数!$G$1/Y57</f>
        <v>0.37066431931980437</v>
      </c>
      <c r="AC57" s="35" t="s">
        <v>11</v>
      </c>
      <c r="AD57" s="35"/>
      <c r="AE57" s="35"/>
      <c r="AF57" s="72"/>
      <c r="AG57" s="34"/>
      <c r="AH57" s="34"/>
      <c r="AJ57" s="35" t="s">
        <v>11</v>
      </c>
      <c r="AK57" s="35"/>
      <c r="AL57" s="35"/>
      <c r="AM57" s="72"/>
      <c r="AN57" s="34"/>
      <c r="AO57" s="34"/>
      <c r="AP57" s="34"/>
      <c r="AQ57" s="35" t="s">
        <v>11</v>
      </c>
      <c r="AR57" s="35"/>
      <c r="AS57" s="35"/>
      <c r="AT57" s="72"/>
      <c r="AU57" s="34"/>
      <c r="AV57" s="34"/>
      <c r="BP57" s="34"/>
      <c r="CR57" s="34"/>
      <c r="CT57" s="34"/>
    </row>
    <row r="58" spans="1:98" s="64" customFormat="1" x14ac:dyDescent="0.25">
      <c r="A58" s="35" t="s">
        <v>12</v>
      </c>
      <c r="B58" s="35">
        <v>2</v>
      </c>
      <c r="C58" s="35">
        <v>2</v>
      </c>
      <c r="D58" s="72">
        <f t="shared" si="16"/>
        <v>1</v>
      </c>
      <c r="E58" s="34">
        <f t="shared" si="17"/>
        <v>0</v>
      </c>
      <c r="F58" s="34">
        <f>(1-E58)*((B58+C58)*D58/2-参数!$B$1*D58)/参数!$G$1/D58</f>
        <v>0.75</v>
      </c>
      <c r="H58" s="35" t="s">
        <v>12</v>
      </c>
      <c r="I58" s="35">
        <v>4</v>
      </c>
      <c r="J58" s="35">
        <v>4</v>
      </c>
      <c r="K58" s="72">
        <f t="shared" si="18"/>
        <v>1</v>
      </c>
      <c r="L58" s="34">
        <f t="shared" si="19"/>
        <v>0</v>
      </c>
      <c r="M58" s="34">
        <f>(1-L58)*((I58+J58)*K58/2-参数!$B$1*K58)/参数!$G$1/K58</f>
        <v>1</v>
      </c>
      <c r="O58" s="35" t="s">
        <v>12</v>
      </c>
      <c r="P58" s="35">
        <v>3</v>
      </c>
      <c r="Q58" s="35">
        <v>4</v>
      </c>
      <c r="R58" s="72">
        <f t="shared" si="20"/>
        <v>2</v>
      </c>
      <c r="S58" s="34">
        <f t="shared" si="21"/>
        <v>7.0103305952384162E-2</v>
      </c>
      <c r="T58" s="34">
        <f>(1-S58)*((P58+Q58)*R58/2-参数!$B$1*R58)/参数!$G$1/R58</f>
        <v>0.87177815066963993</v>
      </c>
      <c r="V58" s="35" t="s">
        <v>12</v>
      </c>
      <c r="W58" s="35">
        <v>-2</v>
      </c>
      <c r="X58" s="35">
        <v>1</v>
      </c>
      <c r="Y58" s="72">
        <f t="shared" si="22"/>
        <v>4</v>
      </c>
      <c r="Z58" s="34">
        <f t="shared" si="23"/>
        <v>0.28041322380953665</v>
      </c>
      <c r="AA58" s="34">
        <f>(1-Z58)*((W58+X58)*Y58/2-参数!$B$1*Y58)/参数!$G$1/Y58</f>
        <v>0.31481921458332768</v>
      </c>
      <c r="AC58" s="35" t="s">
        <v>12</v>
      </c>
      <c r="AD58" s="35"/>
      <c r="AE58" s="35"/>
      <c r="AF58" s="72"/>
      <c r="AG58" s="34"/>
      <c r="AH58" s="34"/>
      <c r="AJ58" s="35" t="s">
        <v>12</v>
      </c>
      <c r="AK58" s="35"/>
      <c r="AL58" s="35"/>
      <c r="AM58" s="72"/>
      <c r="AN58" s="34"/>
      <c r="AO58" s="34"/>
      <c r="AP58" s="34"/>
      <c r="AQ58" s="35" t="s">
        <v>12</v>
      </c>
      <c r="AR58" s="35"/>
      <c r="AS58" s="35"/>
      <c r="AT58" s="72"/>
      <c r="AU58" s="34"/>
      <c r="AV58" s="34"/>
      <c r="BO58" s="72"/>
      <c r="BP58" s="34"/>
      <c r="CR58" s="34"/>
      <c r="CT58" s="34"/>
    </row>
    <row r="59" spans="1:98" s="64" customFormat="1" x14ac:dyDescent="0.25">
      <c r="A59" s="35" t="s">
        <v>13</v>
      </c>
      <c r="B59" s="35">
        <v>-2</v>
      </c>
      <c r="C59" s="35">
        <v>3</v>
      </c>
      <c r="D59" s="72">
        <f t="shared" si="16"/>
        <v>6</v>
      </c>
      <c r="E59" s="34">
        <f t="shared" si="17"/>
        <v>0.54364325119048584</v>
      </c>
      <c r="F59" s="34">
        <f>(1-E59)*((B59+C59)*D59/2-参数!$B$1*D59)/参数!$G$1/D59</f>
        <v>0.25670067120535173</v>
      </c>
      <c r="H59" s="35" t="s">
        <v>13</v>
      </c>
      <c r="I59" s="35">
        <v>2</v>
      </c>
      <c r="J59" s="35">
        <v>4</v>
      </c>
      <c r="K59" s="72">
        <f t="shared" si="18"/>
        <v>3</v>
      </c>
      <c r="L59" s="34">
        <f t="shared" si="19"/>
        <v>0.16666666666666666</v>
      </c>
      <c r="M59" s="34">
        <f>(1-L59)*((I59+J59)*K59/2-参数!$B$1*K59)/参数!$G$1/K59</f>
        <v>0.72916666666666663</v>
      </c>
      <c r="O59" s="35" t="s">
        <v>13</v>
      </c>
      <c r="P59" s="35">
        <v>-2</v>
      </c>
      <c r="Q59" s="35">
        <v>4</v>
      </c>
      <c r="R59" s="72">
        <f t="shared" si="20"/>
        <v>7</v>
      </c>
      <c r="S59" s="34">
        <f t="shared" si="21"/>
        <v>0.68881701356277525</v>
      </c>
      <c r="T59" s="34">
        <f>(1-S59)*((P59+Q59)*R59/2-参数!$B$1*R59)/参数!$G$1/R59</f>
        <v>0.19448936652326546</v>
      </c>
      <c r="V59" s="35" t="s">
        <v>13</v>
      </c>
      <c r="W59" s="35">
        <v>1</v>
      </c>
      <c r="X59" s="35">
        <v>1</v>
      </c>
      <c r="Y59" s="72">
        <f t="shared" si="22"/>
        <v>1</v>
      </c>
      <c r="Z59" s="34">
        <f t="shared" si="23"/>
        <v>0</v>
      </c>
      <c r="AA59" s="34">
        <f>(1-Z59)*((W59+X59)*Y59/2-参数!$B$1*Y59)/参数!$G$1/Y59</f>
        <v>0.625</v>
      </c>
      <c r="AC59" s="35" t="s">
        <v>13</v>
      </c>
      <c r="AD59" s="35"/>
      <c r="AE59" s="35"/>
      <c r="AF59" s="72"/>
      <c r="AG59" s="34"/>
      <c r="AH59" s="34"/>
      <c r="AJ59" s="35" t="s">
        <v>13</v>
      </c>
      <c r="AK59" s="35"/>
      <c r="AL59" s="35"/>
      <c r="AM59" s="72"/>
      <c r="AN59" s="34"/>
      <c r="AO59" s="34"/>
      <c r="AP59" s="34"/>
      <c r="AQ59" s="35" t="s">
        <v>13</v>
      </c>
      <c r="AR59" s="35"/>
      <c r="AS59" s="35"/>
      <c r="AT59" s="72"/>
      <c r="AU59" s="34"/>
      <c r="AV59" s="34"/>
      <c r="BO59" s="72"/>
      <c r="BP59" s="34"/>
      <c r="CR59" s="34"/>
      <c r="CT59" s="34"/>
    </row>
    <row r="60" spans="1:98" s="64" customFormat="1" x14ac:dyDescent="0.25">
      <c r="A60" s="35" t="s">
        <v>14</v>
      </c>
      <c r="B60" s="35">
        <v>4</v>
      </c>
      <c r="C60" s="35">
        <v>4</v>
      </c>
      <c r="D60" s="72">
        <f t="shared" si="16"/>
        <v>1</v>
      </c>
      <c r="E60" s="34">
        <f t="shared" si="17"/>
        <v>0</v>
      </c>
      <c r="F60" s="34">
        <f>(1-E60)*((B60+C60)*D60/2-参数!$B$1*D60)/参数!$G$1/D60</f>
        <v>1</v>
      </c>
      <c r="H60" s="35" t="s">
        <v>14</v>
      </c>
      <c r="I60" s="35">
        <v>3</v>
      </c>
      <c r="J60" s="35">
        <v>4</v>
      </c>
      <c r="K60" s="72">
        <f t="shared" si="18"/>
        <v>2</v>
      </c>
      <c r="L60" s="34">
        <f t="shared" si="19"/>
        <v>7.0103305952384162E-2</v>
      </c>
      <c r="M60" s="34">
        <f>(1-L60)*((I60+J60)*K60/2-参数!$B$1*K60)/参数!$G$1/K60</f>
        <v>0.87177815066963993</v>
      </c>
      <c r="O60" s="35" t="s">
        <v>14</v>
      </c>
      <c r="P60" s="35">
        <v>2</v>
      </c>
      <c r="Q60" s="35">
        <v>2</v>
      </c>
      <c r="R60" s="72">
        <f t="shared" si="20"/>
        <v>1</v>
      </c>
      <c r="S60" s="34">
        <f t="shared" si="21"/>
        <v>0</v>
      </c>
      <c r="T60" s="34">
        <f>(1-S60)*((P60+Q60)*R60/2-参数!$B$1*R60)/参数!$G$1/R60</f>
        <v>0.75</v>
      </c>
      <c r="V60" s="35" t="s">
        <v>14</v>
      </c>
      <c r="W60" s="35">
        <v>0</v>
      </c>
      <c r="X60" s="35">
        <v>0</v>
      </c>
      <c r="Y60" s="72">
        <f t="shared" si="22"/>
        <v>1</v>
      </c>
      <c r="Z60" s="34">
        <f t="shared" si="23"/>
        <v>0</v>
      </c>
      <c r="AA60" s="34">
        <f>(1-Z60)*((W60+X60)*Y60/2-参数!$B$1*Y60)/参数!$G$1/Y60</f>
        <v>0.5</v>
      </c>
      <c r="AC60" s="35" t="s">
        <v>14</v>
      </c>
      <c r="AD60" s="35"/>
      <c r="AE60" s="35"/>
      <c r="AF60" s="72"/>
      <c r="AG60" s="34"/>
      <c r="AH60" s="34"/>
      <c r="AJ60" s="35" t="s">
        <v>14</v>
      </c>
      <c r="AK60" s="35"/>
      <c r="AL60" s="35"/>
      <c r="AM60" s="72"/>
      <c r="AN60" s="34"/>
      <c r="AO60" s="34"/>
      <c r="AP60" s="34"/>
      <c r="AQ60" s="35" t="s">
        <v>14</v>
      </c>
      <c r="AR60" s="35"/>
      <c r="AS60" s="35"/>
      <c r="AT60" s="72"/>
      <c r="AU60" s="34"/>
      <c r="AV60" s="34"/>
      <c r="BO60" s="72"/>
      <c r="BP60" s="34"/>
      <c r="CR60" s="34"/>
      <c r="CT60" s="34"/>
    </row>
    <row r="61" spans="1:98" s="64" customFormat="1" x14ac:dyDescent="0.25">
      <c r="A61" s="35" t="s">
        <v>15</v>
      </c>
      <c r="B61" s="35">
        <v>-1</v>
      </c>
      <c r="C61" s="35">
        <v>4</v>
      </c>
      <c r="D61" s="72">
        <f t="shared" si="16"/>
        <v>6</v>
      </c>
      <c r="E61" s="34">
        <f t="shared" si="17"/>
        <v>0.54364325119048584</v>
      </c>
      <c r="F61" s="34">
        <f>(1-E61)*((B61+C61)*D61/2-参数!$B$1*D61)/参数!$G$1/D61</f>
        <v>0.31374526480654097</v>
      </c>
      <c r="H61" s="35" t="s">
        <v>15</v>
      </c>
      <c r="I61" s="35">
        <v>-3</v>
      </c>
      <c r="J61" s="35">
        <v>3</v>
      </c>
      <c r="K61" s="72">
        <f t="shared" si="18"/>
        <v>7</v>
      </c>
      <c r="L61" s="34">
        <f t="shared" si="19"/>
        <v>0.68881701356277525</v>
      </c>
      <c r="M61" s="34">
        <f>(1-L61)*((I61+J61)*K61/2-参数!$B$1*K61)/参数!$G$1/K61</f>
        <v>0.15559149321861238</v>
      </c>
      <c r="O61" s="35" t="s">
        <v>15</v>
      </c>
      <c r="P61" s="35">
        <v>3</v>
      </c>
      <c r="Q61" s="35">
        <v>4</v>
      </c>
      <c r="R61" s="72">
        <f t="shared" si="20"/>
        <v>2</v>
      </c>
      <c r="S61" s="34">
        <f t="shared" si="21"/>
        <v>7.0103305952384162E-2</v>
      </c>
      <c r="T61" s="34">
        <f>(1-S61)*((P61+Q61)*R61/2-参数!$B$1*R61)/参数!$G$1/R61</f>
        <v>0.87177815066963993</v>
      </c>
      <c r="V61" s="35" t="s">
        <v>15</v>
      </c>
      <c r="W61" s="35">
        <v>3</v>
      </c>
      <c r="X61" s="35">
        <v>3</v>
      </c>
      <c r="Y61" s="72">
        <f t="shared" si="22"/>
        <v>1</v>
      </c>
      <c r="Z61" s="34">
        <f t="shared" si="23"/>
        <v>0</v>
      </c>
      <c r="AA61" s="34">
        <f>(1-Z61)*((W61+X61)*Y61/2-参数!$B$1*Y61)/参数!$G$1/Y61</f>
        <v>0.875</v>
      </c>
      <c r="AC61" s="35" t="s">
        <v>15</v>
      </c>
      <c r="AD61" s="35"/>
      <c r="AE61" s="35"/>
      <c r="AF61" s="72"/>
      <c r="AG61" s="34"/>
      <c r="AH61" s="34"/>
      <c r="AJ61" s="35" t="s">
        <v>15</v>
      </c>
      <c r="AK61" s="35"/>
      <c r="AL61" s="35"/>
      <c r="AM61" s="72"/>
      <c r="AN61" s="34"/>
      <c r="AO61" s="34"/>
      <c r="AP61" s="34"/>
      <c r="AQ61" s="35" t="s">
        <v>15</v>
      </c>
      <c r="AR61" s="35"/>
      <c r="AS61" s="35"/>
      <c r="AT61" s="72"/>
      <c r="AU61" s="34"/>
      <c r="AV61" s="34"/>
      <c r="BO61" s="72"/>
      <c r="BP61" s="34"/>
      <c r="CR61" s="34"/>
      <c r="CT61" s="34"/>
    </row>
    <row r="62" spans="1:98" s="64" customFormat="1" x14ac:dyDescent="0.25">
      <c r="A62" s="35" t="s">
        <v>16</v>
      </c>
      <c r="B62" s="35">
        <v>-3</v>
      </c>
      <c r="C62" s="35">
        <v>-1</v>
      </c>
      <c r="D62" s="72">
        <f t="shared" si="16"/>
        <v>3</v>
      </c>
      <c r="E62" s="34">
        <f t="shared" si="17"/>
        <v>0.16666666666666666</v>
      </c>
      <c r="F62" s="34">
        <f>(1-E62)*((B62+C62)*D62/2-参数!$B$1*D62)/参数!$G$1/D62</f>
        <v>0.20833333333333334</v>
      </c>
      <c r="H62" s="35" t="s">
        <v>16</v>
      </c>
      <c r="I62" s="35">
        <v>3</v>
      </c>
      <c r="J62" s="35">
        <v>3</v>
      </c>
      <c r="K62" s="72">
        <f t="shared" si="18"/>
        <v>1</v>
      </c>
      <c r="L62" s="34">
        <f t="shared" si="19"/>
        <v>0</v>
      </c>
      <c r="M62" s="34">
        <f>(1-L62)*((I62+J62)*K62/2-参数!$B$1*K62)/参数!$G$1/K62</f>
        <v>0.875</v>
      </c>
      <c r="O62" s="35" t="s">
        <v>16</v>
      </c>
      <c r="P62" s="35">
        <v>4</v>
      </c>
      <c r="Q62" s="35">
        <v>4</v>
      </c>
      <c r="R62" s="72">
        <f t="shared" si="20"/>
        <v>1</v>
      </c>
      <c r="S62" s="34">
        <f t="shared" si="21"/>
        <v>0</v>
      </c>
      <c r="T62" s="34">
        <f>(1-S62)*((P62+Q62)*R62/2-参数!$B$1*R62)/参数!$G$1/R62</f>
        <v>1</v>
      </c>
      <c r="V62" s="35" t="s">
        <v>16</v>
      </c>
      <c r="W62" s="35">
        <v>-1</v>
      </c>
      <c r="X62" s="35">
        <v>1</v>
      </c>
      <c r="Y62" s="72">
        <f t="shared" si="22"/>
        <v>3</v>
      </c>
      <c r="Z62" s="34">
        <f t="shared" si="23"/>
        <v>0.16666666666666666</v>
      </c>
      <c r="AA62" s="34">
        <f>(1-Z62)*((W62+X62)*Y62/2-参数!$B$1*Y62)/参数!$G$1/Y62</f>
        <v>0.41666666666666669</v>
      </c>
      <c r="AC62" s="35" t="s">
        <v>16</v>
      </c>
      <c r="AD62" s="35"/>
      <c r="AE62" s="35"/>
      <c r="AF62" s="72"/>
      <c r="AG62" s="34"/>
      <c r="AH62" s="34"/>
      <c r="AJ62" s="35" t="s">
        <v>16</v>
      </c>
      <c r="AK62" s="35"/>
      <c r="AL62" s="35"/>
      <c r="AM62" s="72"/>
      <c r="AN62" s="34"/>
      <c r="AO62" s="34"/>
      <c r="AP62" s="34"/>
      <c r="AQ62" s="35" t="s">
        <v>16</v>
      </c>
      <c r="AR62" s="35"/>
      <c r="AS62" s="35"/>
      <c r="AT62" s="72"/>
      <c r="AU62" s="34"/>
      <c r="AV62" s="34"/>
      <c r="BO62" s="72"/>
      <c r="BP62" s="34"/>
      <c r="CR62" s="34"/>
      <c r="CT62" s="34"/>
    </row>
    <row r="63" spans="1:98" s="64" customFormat="1" x14ac:dyDescent="0.25">
      <c r="A63" s="35" t="s">
        <v>17</v>
      </c>
      <c r="B63" s="35">
        <v>1</v>
      </c>
      <c r="C63" s="35">
        <v>1</v>
      </c>
      <c r="D63" s="72">
        <f t="shared" si="16"/>
        <v>1</v>
      </c>
      <c r="E63" s="34">
        <f t="shared" si="17"/>
        <v>0</v>
      </c>
      <c r="F63" s="34">
        <f>(1-E63)*((B63+C63)*D63/2-参数!$B$1*D63)/参数!$G$1/D63</f>
        <v>0.625</v>
      </c>
      <c r="H63" s="35" t="s">
        <v>17</v>
      </c>
      <c r="I63" s="35">
        <v>-4</v>
      </c>
      <c r="J63" s="35">
        <v>-1</v>
      </c>
      <c r="K63" s="72">
        <f t="shared" si="18"/>
        <v>4</v>
      </c>
      <c r="L63" s="34">
        <f t="shared" si="19"/>
        <v>0.28041322380953665</v>
      </c>
      <c r="M63" s="34">
        <f>(1-L63)*((I63+J63)*K63/2-参数!$B$1*K63)/参数!$G$1/K63</f>
        <v>0.13492252053571185</v>
      </c>
      <c r="O63" s="35" t="s">
        <v>17</v>
      </c>
      <c r="P63" s="35">
        <v>-2</v>
      </c>
      <c r="Q63" s="35">
        <v>2</v>
      </c>
      <c r="R63" s="72">
        <f t="shared" si="20"/>
        <v>5</v>
      </c>
      <c r="S63" s="34">
        <f t="shared" si="21"/>
        <v>0.40693708908831311</v>
      </c>
      <c r="T63" s="34">
        <f>(1-S63)*((P63+Q63)*R63/2-参数!$B$1*R63)/参数!$G$1/R63</f>
        <v>0.29653145545584347</v>
      </c>
      <c r="V63" s="35" t="s">
        <v>17</v>
      </c>
      <c r="W63" s="35">
        <v>-1</v>
      </c>
      <c r="X63" s="35">
        <v>1</v>
      </c>
      <c r="Y63" s="72">
        <f t="shared" si="22"/>
        <v>3</v>
      </c>
      <c r="Z63" s="34">
        <f t="shared" si="23"/>
        <v>0.16666666666666666</v>
      </c>
      <c r="AA63" s="34">
        <f>(1-Z63)*((W63+X63)*Y63/2-参数!$B$1*Y63)/参数!$G$1/Y63</f>
        <v>0.41666666666666669</v>
      </c>
      <c r="AC63" s="35" t="s">
        <v>17</v>
      </c>
      <c r="AD63" s="35"/>
      <c r="AE63" s="35"/>
      <c r="AF63" s="72"/>
      <c r="AG63" s="34"/>
      <c r="AH63" s="34"/>
      <c r="AJ63" s="35" t="s">
        <v>17</v>
      </c>
      <c r="AK63" s="35"/>
      <c r="AL63" s="35"/>
      <c r="AM63" s="72"/>
      <c r="AN63" s="34"/>
      <c r="AO63" s="34"/>
      <c r="AP63" s="34"/>
      <c r="AQ63" s="35" t="s">
        <v>17</v>
      </c>
      <c r="AR63" s="35"/>
      <c r="AS63" s="35"/>
      <c r="AT63" s="72"/>
      <c r="AU63" s="34"/>
      <c r="AV63" s="34"/>
      <c r="CR63" s="34"/>
      <c r="CT63" s="34"/>
    </row>
    <row r="64" spans="1:98" s="64" customFormat="1" x14ac:dyDescent="0.25">
      <c r="A64" s="35" t="s">
        <v>18</v>
      </c>
      <c r="B64" s="35">
        <v>2</v>
      </c>
      <c r="C64" s="35">
        <v>2</v>
      </c>
      <c r="D64" s="72">
        <f t="shared" si="16"/>
        <v>1</v>
      </c>
      <c r="E64" s="34">
        <f t="shared" si="17"/>
        <v>0</v>
      </c>
      <c r="F64" s="34">
        <f>(1-E64)*((B64+C64)*D64/2-参数!$B$1*D64)/参数!$G$1/D64</f>
        <v>0.75</v>
      </c>
      <c r="H64" s="35" t="s">
        <v>18</v>
      </c>
      <c r="I64" s="35">
        <v>3</v>
      </c>
      <c r="J64" s="35">
        <v>3</v>
      </c>
      <c r="K64" s="72">
        <f t="shared" si="18"/>
        <v>1</v>
      </c>
      <c r="L64" s="34">
        <f t="shared" si="19"/>
        <v>0</v>
      </c>
      <c r="M64" s="34">
        <f>(1-L64)*((I64+J64)*K64/2-参数!$B$1*K64)/参数!$G$1/K64</f>
        <v>0.875</v>
      </c>
      <c r="O64" s="35" t="s">
        <v>18</v>
      </c>
      <c r="P64" s="35">
        <v>3</v>
      </c>
      <c r="Q64" s="35">
        <v>4</v>
      </c>
      <c r="R64" s="72">
        <f t="shared" si="20"/>
        <v>2</v>
      </c>
      <c r="S64" s="34">
        <f t="shared" si="21"/>
        <v>7.0103305952384162E-2</v>
      </c>
      <c r="T64" s="34">
        <f>(1-S64)*((P64+Q64)*R64/2-参数!$B$1*R64)/参数!$G$1/R64</f>
        <v>0.87177815066963993</v>
      </c>
      <c r="V64" s="35" t="s">
        <v>18</v>
      </c>
      <c r="W64" s="35">
        <v>0</v>
      </c>
      <c r="X64" s="35">
        <v>0</v>
      </c>
      <c r="Y64" s="72">
        <f t="shared" si="22"/>
        <v>1</v>
      </c>
      <c r="Z64" s="34">
        <f t="shared" si="23"/>
        <v>0</v>
      </c>
      <c r="AA64" s="34">
        <f>(1-Z64)*((W64+X64)*Y64/2-参数!$B$1*Y64)/参数!$G$1/Y64</f>
        <v>0.5</v>
      </c>
      <c r="AC64" s="35" t="s">
        <v>18</v>
      </c>
      <c r="AD64" s="35"/>
      <c r="AE64" s="35"/>
      <c r="AF64" s="72"/>
      <c r="AG64" s="34"/>
      <c r="AH64" s="34"/>
      <c r="AJ64" s="35" t="s">
        <v>18</v>
      </c>
      <c r="AK64" s="35"/>
      <c r="AL64" s="35"/>
      <c r="AM64" s="72"/>
      <c r="AN64" s="34"/>
      <c r="AO64" s="34"/>
      <c r="AP64" s="34"/>
      <c r="AQ64" s="35" t="s">
        <v>18</v>
      </c>
      <c r="AR64" s="35"/>
      <c r="AS64" s="35"/>
      <c r="AT64" s="72"/>
      <c r="AU64" s="34"/>
      <c r="AV64" s="34"/>
      <c r="CR64" s="34"/>
      <c r="CT64" s="34"/>
    </row>
    <row r="65" spans="1:98" s="64" customFormat="1" x14ac:dyDescent="0.25">
      <c r="A65" s="35" t="s">
        <v>19</v>
      </c>
      <c r="B65" s="35">
        <v>-3</v>
      </c>
      <c r="C65" s="35">
        <v>1</v>
      </c>
      <c r="D65" s="72">
        <f t="shared" si="16"/>
        <v>5</v>
      </c>
      <c r="E65" s="34">
        <f t="shared" si="17"/>
        <v>0.40693708908831311</v>
      </c>
      <c r="F65" s="34">
        <f>(1-E65)*((B65+C65)*D65/2-参数!$B$1*D65)/参数!$G$1/D65</f>
        <v>0.22239859159188261</v>
      </c>
      <c r="H65" s="35" t="s">
        <v>19</v>
      </c>
      <c r="I65" s="35">
        <v>-1</v>
      </c>
      <c r="J65" s="35">
        <v>2</v>
      </c>
      <c r="K65" s="72">
        <f t="shared" si="18"/>
        <v>4</v>
      </c>
      <c r="L65" s="34">
        <f t="shared" si="19"/>
        <v>0.28041322380953665</v>
      </c>
      <c r="M65" s="34">
        <f>(1-L65)*((I65+J65)*K65/2-参数!$B$1*K65)/参数!$G$1/K65</f>
        <v>0.40476756160713562</v>
      </c>
      <c r="O65" s="35" t="s">
        <v>19</v>
      </c>
      <c r="P65" s="35">
        <v>4</v>
      </c>
      <c r="Q65" s="35">
        <v>4</v>
      </c>
      <c r="R65" s="72">
        <f t="shared" si="20"/>
        <v>1</v>
      </c>
      <c r="S65" s="34">
        <f t="shared" si="21"/>
        <v>0</v>
      </c>
      <c r="T65" s="34">
        <f>(1-S65)*((P65+Q65)*R65/2-参数!$B$1*R65)/参数!$G$1/R65</f>
        <v>1</v>
      </c>
      <c r="V65" s="35" t="s">
        <v>19</v>
      </c>
      <c r="W65" s="35">
        <v>-1</v>
      </c>
      <c r="X65" s="35">
        <v>-1</v>
      </c>
      <c r="Y65" s="72">
        <f t="shared" si="22"/>
        <v>1</v>
      </c>
      <c r="Z65" s="34">
        <f t="shared" si="23"/>
        <v>0</v>
      </c>
      <c r="AA65" s="34">
        <f>(1-Z65)*((W65+X65)*Y65/2-参数!$B$1*Y65)/参数!$G$1/Y65</f>
        <v>0.375</v>
      </c>
      <c r="AC65" s="35" t="s">
        <v>19</v>
      </c>
      <c r="AD65" s="35"/>
      <c r="AE65" s="35"/>
      <c r="AF65" s="72"/>
      <c r="AG65" s="34"/>
      <c r="AH65" s="34"/>
      <c r="AJ65" s="35" t="s">
        <v>19</v>
      </c>
      <c r="AK65" s="35"/>
      <c r="AL65" s="35"/>
      <c r="AM65" s="72"/>
      <c r="AN65" s="34"/>
      <c r="AO65" s="34"/>
      <c r="AP65" s="34"/>
      <c r="AQ65" s="35" t="s">
        <v>19</v>
      </c>
      <c r="AR65" s="35"/>
      <c r="AS65" s="35"/>
      <c r="AT65" s="72"/>
      <c r="AU65" s="34"/>
      <c r="AV65" s="34"/>
      <c r="CR65" s="34"/>
      <c r="CT65" s="34"/>
    </row>
    <row r="66" spans="1:98" s="64" customFormat="1" x14ac:dyDescent="0.25">
      <c r="A66" s="35" t="s">
        <v>20</v>
      </c>
      <c r="B66" s="35">
        <v>-4</v>
      </c>
      <c r="C66" s="35">
        <v>-2</v>
      </c>
      <c r="D66" s="72">
        <f t="shared" si="16"/>
        <v>3</v>
      </c>
      <c r="E66" s="34">
        <f t="shared" si="17"/>
        <v>0.16666666666666666</v>
      </c>
      <c r="F66" s="34">
        <f>(1-E66)*((B66+C66)*D66/2-参数!$B$1*D66)/参数!$G$1/D66</f>
        <v>0.10416666666666667</v>
      </c>
      <c r="H66" s="35" t="s">
        <v>20</v>
      </c>
      <c r="I66" s="35">
        <v>1</v>
      </c>
      <c r="J66" s="35">
        <v>1</v>
      </c>
      <c r="K66" s="72">
        <f t="shared" si="18"/>
        <v>1</v>
      </c>
      <c r="L66" s="34">
        <f t="shared" si="19"/>
        <v>0</v>
      </c>
      <c r="M66" s="34">
        <f>(1-L66)*((I66+J66)*K66/2-参数!$B$1*K66)/参数!$G$1/K66</f>
        <v>0.625</v>
      </c>
      <c r="O66" s="35" t="s">
        <v>20</v>
      </c>
      <c r="P66" s="35">
        <v>1</v>
      </c>
      <c r="Q66" s="35">
        <v>2</v>
      </c>
      <c r="R66" s="72">
        <f t="shared" si="20"/>
        <v>2</v>
      </c>
      <c r="S66" s="34">
        <f t="shared" si="21"/>
        <v>7.0103305952384162E-2</v>
      </c>
      <c r="T66" s="34">
        <f>(1-S66)*((P66+Q66)*R66/2-参数!$B$1*R66)/参数!$G$1/R66</f>
        <v>0.6393039771577359</v>
      </c>
      <c r="V66" s="35" t="s">
        <v>20</v>
      </c>
      <c r="W66" s="35">
        <v>4</v>
      </c>
      <c r="X66" s="35">
        <v>4</v>
      </c>
      <c r="Y66" s="72">
        <f t="shared" si="22"/>
        <v>1</v>
      </c>
      <c r="Z66" s="34">
        <f t="shared" si="23"/>
        <v>0</v>
      </c>
      <c r="AA66" s="34">
        <f>(1-Z66)*((W66+X66)*Y66/2-参数!$B$1*Y66)/参数!$G$1/Y66</f>
        <v>1</v>
      </c>
      <c r="AC66" s="35" t="s">
        <v>20</v>
      </c>
      <c r="AD66" s="35"/>
      <c r="AE66" s="35"/>
      <c r="AF66" s="72"/>
      <c r="AG66" s="34"/>
      <c r="AH66" s="34"/>
      <c r="AJ66" s="35" t="s">
        <v>20</v>
      </c>
      <c r="AK66" s="35"/>
      <c r="AL66" s="35"/>
      <c r="AM66" s="72"/>
      <c r="AN66" s="34"/>
      <c r="AO66" s="34"/>
      <c r="AP66" s="34"/>
      <c r="AQ66" s="35" t="s">
        <v>20</v>
      </c>
      <c r="AR66" s="35"/>
      <c r="AS66" s="35"/>
      <c r="AT66" s="72"/>
      <c r="AU66" s="34"/>
      <c r="AV66" s="34"/>
      <c r="CR66" s="34"/>
      <c r="CT66" s="34"/>
    </row>
    <row r="67" spans="1:98" s="64" customFormat="1" x14ac:dyDescent="0.25">
      <c r="A67" s="35" t="s">
        <v>21</v>
      </c>
      <c r="B67" s="35">
        <v>2</v>
      </c>
      <c r="C67" s="35">
        <v>2</v>
      </c>
      <c r="D67" s="72">
        <f t="shared" si="16"/>
        <v>1</v>
      </c>
      <c r="E67" s="34">
        <f t="shared" si="17"/>
        <v>0</v>
      </c>
      <c r="F67" s="34">
        <f>(1-E67)*((B67+C67)*D67/2-参数!$B$1*D67)/参数!$G$1/D67</f>
        <v>0.75</v>
      </c>
      <c r="H67" s="35" t="s">
        <v>21</v>
      </c>
      <c r="I67" s="35">
        <v>-4</v>
      </c>
      <c r="J67" s="35">
        <v>-2</v>
      </c>
      <c r="K67" s="72">
        <f t="shared" si="18"/>
        <v>3</v>
      </c>
      <c r="L67" s="34">
        <f t="shared" si="19"/>
        <v>0.16666666666666666</v>
      </c>
      <c r="M67" s="34">
        <f>(1-L67)*((I67+J67)*K67/2-参数!$B$1*K67)/参数!$G$1/K67</f>
        <v>0.10416666666666667</v>
      </c>
      <c r="O67" s="35" t="s">
        <v>21</v>
      </c>
      <c r="P67" s="35">
        <v>0</v>
      </c>
      <c r="Q67" s="35">
        <v>0</v>
      </c>
      <c r="R67" s="72">
        <f t="shared" si="20"/>
        <v>1</v>
      </c>
      <c r="S67" s="34">
        <f t="shared" si="21"/>
        <v>0</v>
      </c>
      <c r="T67" s="34">
        <f>(1-S67)*((P67+Q67)*R67/2-参数!$B$1*R67)/参数!$G$1/R67</f>
        <v>0.5</v>
      </c>
      <c r="V67" s="35" t="s">
        <v>21</v>
      </c>
      <c r="W67" s="35">
        <v>4</v>
      </c>
      <c r="X67" s="35">
        <v>4</v>
      </c>
      <c r="Y67" s="72">
        <f t="shared" si="22"/>
        <v>1</v>
      </c>
      <c r="Z67" s="34">
        <f t="shared" si="23"/>
        <v>0</v>
      </c>
      <c r="AA67" s="34">
        <f>(1-Z67)*((W67+X67)*Y67/2-参数!$B$1*Y67)/参数!$G$1/Y67</f>
        <v>1</v>
      </c>
      <c r="AC67" s="35" t="s">
        <v>21</v>
      </c>
      <c r="AD67" s="35"/>
      <c r="AE67" s="35"/>
      <c r="AF67" s="72"/>
      <c r="AG67" s="34"/>
      <c r="AH67" s="34"/>
      <c r="AJ67" s="35" t="s">
        <v>21</v>
      </c>
      <c r="AK67" s="35"/>
      <c r="AL67" s="35"/>
      <c r="AM67" s="72"/>
      <c r="AN67" s="34"/>
      <c r="AO67" s="34"/>
      <c r="AP67" s="34"/>
      <c r="AQ67" s="35" t="s">
        <v>21</v>
      </c>
      <c r="AR67" s="35"/>
      <c r="AS67" s="35"/>
      <c r="AT67" s="72"/>
      <c r="AU67" s="34"/>
      <c r="AV67" s="34"/>
      <c r="CR67" s="34"/>
      <c r="CT67" s="34"/>
    </row>
    <row r="68" spans="1:98" s="64" customFormat="1" x14ac:dyDescent="0.25">
      <c r="A68" s="35" t="s">
        <v>22</v>
      </c>
      <c r="B68" s="35">
        <v>0</v>
      </c>
      <c r="C68" s="35">
        <v>1</v>
      </c>
      <c r="D68" s="72">
        <f t="shared" si="16"/>
        <v>2</v>
      </c>
      <c r="E68" s="34">
        <f t="shared" si="17"/>
        <v>7.0103305952384162E-2</v>
      </c>
      <c r="F68" s="34">
        <f>(1-E68)*((B68+C68)*D68/2-参数!$B$1*D68)/参数!$G$1/D68</f>
        <v>0.52306689040178389</v>
      </c>
      <c r="H68" s="35" t="s">
        <v>22</v>
      </c>
      <c r="I68" s="35">
        <v>-2</v>
      </c>
      <c r="J68" s="35">
        <v>0</v>
      </c>
      <c r="K68" s="72">
        <f t="shared" si="18"/>
        <v>3</v>
      </c>
      <c r="L68" s="34">
        <f t="shared" si="19"/>
        <v>0.16666666666666666</v>
      </c>
      <c r="M68" s="34">
        <f>(1-L68)*((I68+J68)*K68/2-参数!$B$1*K68)/参数!$G$1/K68</f>
        <v>0.3125</v>
      </c>
      <c r="O68" s="35" t="s">
        <v>22</v>
      </c>
      <c r="P68" s="35">
        <v>4</v>
      </c>
      <c r="Q68" s="35">
        <v>4</v>
      </c>
      <c r="R68" s="72">
        <f t="shared" si="20"/>
        <v>1</v>
      </c>
      <c r="S68" s="34">
        <f t="shared" si="21"/>
        <v>0</v>
      </c>
      <c r="T68" s="34">
        <f>(1-S68)*((P68+Q68)*R68/2-参数!$B$1*R68)/参数!$G$1/R68</f>
        <v>1</v>
      </c>
      <c r="V68" s="35" t="s">
        <v>22</v>
      </c>
      <c r="W68" s="35">
        <v>-3</v>
      </c>
      <c r="X68" s="35">
        <v>2</v>
      </c>
      <c r="Y68" s="72">
        <f t="shared" si="22"/>
        <v>6</v>
      </c>
      <c r="Z68" s="34">
        <f t="shared" si="23"/>
        <v>0.54364325119048584</v>
      </c>
      <c r="AA68" s="34">
        <f>(1-Z68)*((W68+X68)*Y68/2-参数!$B$1*Y68)/参数!$G$1/Y68</f>
        <v>0.19965607760416246</v>
      </c>
      <c r="AC68" s="35" t="s">
        <v>22</v>
      </c>
      <c r="AD68" s="35"/>
      <c r="AE68" s="35"/>
      <c r="AF68" s="72"/>
      <c r="AG68" s="34"/>
      <c r="AH68" s="34"/>
      <c r="AJ68" s="35" t="s">
        <v>22</v>
      </c>
      <c r="AK68" s="35"/>
      <c r="AL68" s="35"/>
      <c r="AM68" s="72"/>
      <c r="AN68" s="34"/>
      <c r="AO68" s="34"/>
      <c r="AP68" s="34"/>
      <c r="AQ68" s="35" t="s">
        <v>22</v>
      </c>
      <c r="AR68" s="35"/>
      <c r="AS68" s="35"/>
      <c r="AT68" s="72"/>
      <c r="AU68" s="34"/>
      <c r="AV68" s="34"/>
      <c r="CR68" s="34"/>
      <c r="CT68" s="34"/>
    </row>
    <row r="69" spans="1:98" s="64" customFormat="1" ht="16.2" customHeight="1" x14ac:dyDescent="0.25">
      <c r="A69" s="72"/>
      <c r="B69" s="72"/>
      <c r="C69" s="72"/>
      <c r="D69" s="72"/>
      <c r="E69" s="72"/>
      <c r="F69" s="72"/>
      <c r="G69" s="72"/>
      <c r="H69" s="72"/>
      <c r="I69" s="72"/>
      <c r="J69" s="72"/>
      <c r="K69" s="72"/>
      <c r="L69" s="34"/>
      <c r="N69" s="34"/>
      <c r="O69" s="72"/>
      <c r="P69" s="72"/>
      <c r="Q69" s="72"/>
      <c r="R69" s="72"/>
      <c r="S69" s="72"/>
      <c r="T69" s="72"/>
      <c r="U69" s="72"/>
      <c r="V69" s="72"/>
      <c r="W69" s="72"/>
      <c r="X69" s="72"/>
      <c r="Y69" s="72"/>
      <c r="Z69" s="34"/>
      <c r="AB69" s="34"/>
      <c r="AC69" s="72"/>
      <c r="AD69" s="72"/>
      <c r="AE69" s="72"/>
      <c r="AF69" s="72"/>
      <c r="AG69" s="72"/>
      <c r="AH69" s="72"/>
      <c r="AI69" s="72"/>
      <c r="AJ69" s="72"/>
      <c r="AK69" s="72"/>
      <c r="AL69" s="72"/>
      <c r="AM69" s="72"/>
      <c r="AN69" s="34"/>
      <c r="AP69" s="34"/>
      <c r="AQ69" s="72"/>
      <c r="AR69" s="72"/>
      <c r="AS69" s="72"/>
      <c r="AT69" s="72"/>
      <c r="AU69" s="72"/>
      <c r="AV69" s="72"/>
      <c r="CR69" s="34"/>
      <c r="CT69" s="34"/>
    </row>
    <row r="70" spans="1:98" s="64" customFormat="1" ht="16.2" customHeight="1" x14ac:dyDescent="0.25">
      <c r="A70" s="144" t="s">
        <v>57</v>
      </c>
      <c r="B70" s="145"/>
      <c r="C70" s="145"/>
      <c r="D70" s="145"/>
      <c r="E70" s="145"/>
      <c r="F70" s="146"/>
      <c r="G70" s="74"/>
      <c r="H70" s="144" t="s">
        <v>131</v>
      </c>
      <c r="I70" s="145"/>
      <c r="J70" s="145"/>
      <c r="K70" s="145"/>
      <c r="L70" s="145"/>
      <c r="M70" s="146"/>
      <c r="O70" s="144" t="s">
        <v>58</v>
      </c>
      <c r="P70" s="145"/>
      <c r="Q70" s="145"/>
      <c r="R70" s="145"/>
      <c r="S70" s="145"/>
      <c r="T70" s="146"/>
      <c r="V70" s="144" t="s">
        <v>59</v>
      </c>
      <c r="W70" s="145"/>
      <c r="X70" s="145"/>
      <c r="Y70" s="145"/>
      <c r="Z70" s="145"/>
      <c r="AA70" s="146"/>
      <c r="AC70" s="144" t="s">
        <v>60</v>
      </c>
      <c r="AD70" s="145"/>
      <c r="AE70" s="145"/>
      <c r="AF70" s="145"/>
      <c r="AG70" s="145"/>
      <c r="AH70" s="146"/>
      <c r="AJ70" s="144" t="s">
        <v>61</v>
      </c>
      <c r="AK70" s="145"/>
      <c r="AL70" s="145"/>
      <c r="AM70" s="145"/>
      <c r="AN70" s="145"/>
      <c r="AO70" s="146"/>
      <c r="AQ70" s="144" t="s">
        <v>62</v>
      </c>
      <c r="AR70" s="145"/>
      <c r="AS70" s="145"/>
      <c r="AT70" s="145"/>
      <c r="AU70" s="145"/>
      <c r="AV70" s="146"/>
    </row>
    <row r="71" spans="1:98" s="64" customFormat="1" ht="16.2" customHeight="1" x14ac:dyDescent="0.25">
      <c r="A71" s="35" t="s">
        <v>1</v>
      </c>
      <c r="B71" s="35">
        <v>-4</v>
      </c>
      <c r="C71" s="35">
        <v>4</v>
      </c>
      <c r="D71" s="72"/>
      <c r="E71" s="64" t="s">
        <v>2</v>
      </c>
      <c r="F71" s="64" t="s">
        <v>23</v>
      </c>
      <c r="H71" s="35" t="s">
        <v>1</v>
      </c>
      <c r="I71" s="35">
        <v>-4</v>
      </c>
      <c r="J71" s="35">
        <v>4</v>
      </c>
      <c r="K71" s="72"/>
      <c r="L71" s="64" t="s">
        <v>2</v>
      </c>
      <c r="M71" s="64" t="s">
        <v>23</v>
      </c>
      <c r="O71" s="35" t="s">
        <v>1</v>
      </c>
      <c r="P71" s="35">
        <v>-4</v>
      </c>
      <c r="Q71" s="35">
        <v>4</v>
      </c>
      <c r="R71" s="72"/>
      <c r="S71" s="64" t="s">
        <v>2</v>
      </c>
      <c r="T71" s="64" t="s">
        <v>23</v>
      </c>
      <c r="V71" s="35" t="s">
        <v>1</v>
      </c>
      <c r="W71" s="35">
        <v>-4</v>
      </c>
      <c r="X71" s="35">
        <v>4</v>
      </c>
      <c r="Y71" s="72"/>
      <c r="Z71" s="64" t="s">
        <v>2</v>
      </c>
      <c r="AA71" s="64" t="s">
        <v>23</v>
      </c>
      <c r="AC71" s="35" t="s">
        <v>1</v>
      </c>
      <c r="AD71" s="35">
        <v>-4</v>
      </c>
      <c r="AE71" s="35">
        <v>4</v>
      </c>
      <c r="AF71" s="72"/>
      <c r="AG71" s="64" t="s">
        <v>2</v>
      </c>
      <c r="AH71" s="64" t="s">
        <v>23</v>
      </c>
      <c r="AJ71" s="35" t="s">
        <v>1</v>
      </c>
      <c r="AK71" s="35">
        <v>-4</v>
      </c>
      <c r="AL71" s="35">
        <v>4</v>
      </c>
      <c r="AM71" s="72"/>
      <c r="AN71" s="64" t="s">
        <v>2</v>
      </c>
      <c r="AO71" s="64" t="s">
        <v>23</v>
      </c>
      <c r="AP71" s="34"/>
      <c r="AQ71" s="35" t="s">
        <v>1</v>
      </c>
      <c r="AR71" s="35">
        <v>-4</v>
      </c>
      <c r="AS71" s="35">
        <v>4</v>
      </c>
      <c r="AT71" s="72"/>
      <c r="AU71" s="64" t="s">
        <v>2</v>
      </c>
      <c r="AV71" s="64" t="s">
        <v>23</v>
      </c>
      <c r="CR71" s="34"/>
      <c r="CT71" s="34"/>
    </row>
    <row r="72" spans="1:98" s="64" customFormat="1" ht="16.2" customHeight="1" x14ac:dyDescent="0.25">
      <c r="A72" s="35" t="s">
        <v>3</v>
      </c>
      <c r="B72" s="35">
        <v>2</v>
      </c>
      <c r="C72" s="35">
        <v>3</v>
      </c>
      <c r="D72" s="72">
        <f t="shared" ref="D72:D91" si="24">C72-B72+1</f>
        <v>2</v>
      </c>
      <c r="E72" s="34">
        <f t="shared" ref="E72:E91" si="25">D72*LN(D72)/(9*LN(9))</f>
        <v>7.0103305952384162E-2</v>
      </c>
      <c r="F72" s="34">
        <f>(1-E72)*((B72+C72)*D72/2-参数!$B$1*D72)/参数!$G$1/D72</f>
        <v>0.75554106391368792</v>
      </c>
      <c r="H72" s="35" t="s">
        <v>3</v>
      </c>
      <c r="I72" s="35">
        <v>-3</v>
      </c>
      <c r="J72" s="35">
        <v>-2</v>
      </c>
      <c r="K72" s="72">
        <f t="shared" ref="K72:K91" si="26">J72-I72+1</f>
        <v>2</v>
      </c>
      <c r="L72" s="34">
        <f t="shared" ref="L72:L91" si="27">K72*LN(K72)/(9*LN(9))</f>
        <v>7.0103305952384162E-2</v>
      </c>
      <c r="M72" s="34">
        <f>(1-L72)*((I72+J72)*K72/2-参数!$B$1*K72)/参数!$G$1/K72</f>
        <v>0.17435563013392796</v>
      </c>
      <c r="O72" s="35" t="s">
        <v>3</v>
      </c>
      <c r="P72" s="35">
        <v>-2</v>
      </c>
      <c r="Q72" s="35">
        <v>-2</v>
      </c>
      <c r="R72" s="72">
        <f t="shared" ref="R72:R91" si="28">Q72-P72+1</f>
        <v>1</v>
      </c>
      <c r="S72" s="34">
        <f t="shared" ref="S72:S91" si="29">R72*LN(R72)/(9*LN(9))</f>
        <v>0</v>
      </c>
      <c r="T72" s="34">
        <f>(1-S72)*((P72+Q72)*R72/2-参数!$B$1*R72)/参数!$G$1/R72</f>
        <v>0.25</v>
      </c>
      <c r="V72" s="35" t="s">
        <v>3</v>
      </c>
      <c r="W72" s="35">
        <v>2</v>
      </c>
      <c r="X72" s="35">
        <v>2</v>
      </c>
      <c r="Y72" s="72">
        <f t="shared" ref="Y72:Y91" si="30">X72-W72+1</f>
        <v>1</v>
      </c>
      <c r="Z72" s="34">
        <f t="shared" ref="Z72:Z91" si="31">Y72*LN(Y72)/(9*LN(9))</f>
        <v>0</v>
      </c>
      <c r="AA72" s="34">
        <f>(1-Z72)*((W72+X72)*Y72/2-参数!$B$1*Y72)/参数!$G$1/Y72</f>
        <v>0.75</v>
      </c>
      <c r="AC72" s="35" t="s">
        <v>3</v>
      </c>
      <c r="AD72" s="35"/>
      <c r="AE72" s="35"/>
      <c r="AF72" s="72"/>
      <c r="AG72" s="34"/>
      <c r="AH72" s="34"/>
      <c r="AJ72" s="35" t="s">
        <v>3</v>
      </c>
      <c r="AK72" s="35"/>
      <c r="AL72" s="35"/>
      <c r="AM72" s="72"/>
      <c r="AN72" s="34"/>
      <c r="AO72" s="34"/>
      <c r="AP72" s="34"/>
      <c r="AQ72" s="35" t="s">
        <v>3</v>
      </c>
      <c r="AR72" s="35"/>
      <c r="AS72" s="35"/>
      <c r="AT72" s="72"/>
      <c r="AU72" s="34"/>
      <c r="AV72" s="34"/>
      <c r="CR72" s="34"/>
      <c r="CT72" s="34"/>
    </row>
    <row r="73" spans="1:98" s="64" customFormat="1" ht="16.2" customHeight="1" x14ac:dyDescent="0.25">
      <c r="A73" s="35" t="s">
        <v>4</v>
      </c>
      <c r="B73" s="35">
        <v>0</v>
      </c>
      <c r="C73" s="35">
        <v>0</v>
      </c>
      <c r="D73" s="72">
        <f t="shared" si="24"/>
        <v>1</v>
      </c>
      <c r="E73" s="34">
        <f t="shared" si="25"/>
        <v>0</v>
      </c>
      <c r="F73" s="34">
        <f>(1-E73)*((B73+C73)*D73/2-参数!$B$1*D73)/参数!$G$1/D73</f>
        <v>0.5</v>
      </c>
      <c r="H73" s="35" t="s">
        <v>4</v>
      </c>
      <c r="I73" s="35">
        <v>3</v>
      </c>
      <c r="J73" s="35">
        <v>4</v>
      </c>
      <c r="K73" s="72">
        <f t="shared" si="26"/>
        <v>2</v>
      </c>
      <c r="L73" s="34">
        <f t="shared" si="27"/>
        <v>7.0103305952384162E-2</v>
      </c>
      <c r="M73" s="34">
        <f>(1-L73)*((I73+J73)*K73/2-参数!$B$1*K73)/参数!$G$1/K73</f>
        <v>0.87177815066963993</v>
      </c>
      <c r="O73" s="35" t="s">
        <v>4</v>
      </c>
      <c r="P73" s="35">
        <v>0</v>
      </c>
      <c r="Q73" s="35">
        <v>2</v>
      </c>
      <c r="R73" s="72">
        <f t="shared" si="28"/>
        <v>3</v>
      </c>
      <c r="S73" s="34">
        <f t="shared" si="29"/>
        <v>0.16666666666666666</v>
      </c>
      <c r="T73" s="34">
        <f>(1-S73)*((P73+Q73)*R73/2-参数!$B$1*R73)/参数!$G$1/R73</f>
        <v>0.52083333333333337</v>
      </c>
      <c r="V73" s="35" t="s">
        <v>4</v>
      </c>
      <c r="W73" s="35">
        <v>1</v>
      </c>
      <c r="X73" s="35">
        <v>1</v>
      </c>
      <c r="Y73" s="72">
        <f t="shared" si="30"/>
        <v>1</v>
      </c>
      <c r="Z73" s="34">
        <f t="shared" si="31"/>
        <v>0</v>
      </c>
      <c r="AA73" s="34">
        <f>(1-Z73)*((W73+X73)*Y73/2-参数!$B$1*Y73)/参数!$G$1/Y73</f>
        <v>0.625</v>
      </c>
      <c r="AC73" s="35" t="s">
        <v>4</v>
      </c>
      <c r="AD73" s="35"/>
      <c r="AE73" s="35"/>
      <c r="AF73" s="72"/>
      <c r="AG73" s="34"/>
      <c r="AH73" s="34"/>
      <c r="AJ73" s="35" t="s">
        <v>4</v>
      </c>
      <c r="AK73" s="35"/>
      <c r="AL73" s="35"/>
      <c r="AM73" s="72"/>
      <c r="AN73" s="34"/>
      <c r="AO73" s="34"/>
      <c r="AP73" s="34"/>
      <c r="AQ73" s="35" t="s">
        <v>4</v>
      </c>
      <c r="AR73" s="35"/>
      <c r="AS73" s="35"/>
      <c r="AT73" s="72"/>
      <c r="AU73" s="34"/>
      <c r="AV73" s="34"/>
      <c r="CR73" s="34"/>
      <c r="CT73" s="34"/>
    </row>
    <row r="74" spans="1:98" s="64" customFormat="1" ht="16.2" customHeight="1" x14ac:dyDescent="0.25">
      <c r="A74" s="35" t="s">
        <v>5</v>
      </c>
      <c r="B74" s="35">
        <v>4</v>
      </c>
      <c r="C74" s="35">
        <v>4</v>
      </c>
      <c r="D74" s="72">
        <f t="shared" si="24"/>
        <v>1</v>
      </c>
      <c r="E74" s="34">
        <f t="shared" si="25"/>
        <v>0</v>
      </c>
      <c r="F74" s="34">
        <f>(1-E74)*((B74+C74)*D74/2-参数!$B$1*D74)/参数!$G$1/D74</f>
        <v>1</v>
      </c>
      <c r="H74" s="35" t="s">
        <v>5</v>
      </c>
      <c r="I74" s="35">
        <v>-4</v>
      </c>
      <c r="J74" s="35">
        <v>2</v>
      </c>
      <c r="K74" s="72">
        <f t="shared" si="26"/>
        <v>7</v>
      </c>
      <c r="L74" s="34">
        <f t="shared" si="27"/>
        <v>0.68881701356277525</v>
      </c>
      <c r="M74" s="34">
        <f>(1-L74)*((I74+J74)*K74/2-参数!$B$1*K74)/参数!$G$1/K74</f>
        <v>0.11669361991395928</v>
      </c>
      <c r="O74" s="35" t="s">
        <v>5</v>
      </c>
      <c r="P74" s="35">
        <v>0</v>
      </c>
      <c r="Q74" s="35">
        <v>0</v>
      </c>
      <c r="R74" s="72">
        <f t="shared" si="28"/>
        <v>1</v>
      </c>
      <c r="S74" s="34">
        <f t="shared" si="29"/>
        <v>0</v>
      </c>
      <c r="T74" s="34">
        <f>(1-S74)*((P74+Q74)*R74/2-参数!$B$1*R74)/参数!$G$1/R74</f>
        <v>0.5</v>
      </c>
      <c r="V74" s="35" t="s">
        <v>5</v>
      </c>
      <c r="W74" s="35">
        <v>1</v>
      </c>
      <c r="X74" s="35">
        <v>4</v>
      </c>
      <c r="Y74" s="72">
        <f t="shared" si="30"/>
        <v>4</v>
      </c>
      <c r="Z74" s="34">
        <f t="shared" si="31"/>
        <v>0.28041322380953665</v>
      </c>
      <c r="AA74" s="34">
        <f>(1-Z74)*((W74+X74)*Y74/2-参数!$B$1*Y74)/参数!$G$1/Y74</f>
        <v>0.58466425565475144</v>
      </c>
      <c r="AC74" s="35" t="s">
        <v>5</v>
      </c>
      <c r="AD74" s="35"/>
      <c r="AE74" s="35"/>
      <c r="AF74" s="72"/>
      <c r="AG74" s="34"/>
      <c r="AH74" s="34"/>
      <c r="AJ74" s="35" t="s">
        <v>5</v>
      </c>
      <c r="AK74" s="35"/>
      <c r="AL74" s="35"/>
      <c r="AM74" s="72"/>
      <c r="AN74" s="34"/>
      <c r="AO74" s="34"/>
      <c r="AP74" s="34"/>
      <c r="AQ74" s="35" t="s">
        <v>5</v>
      </c>
      <c r="AR74" s="35"/>
      <c r="AS74" s="35"/>
      <c r="AT74" s="72"/>
      <c r="AU74" s="34"/>
      <c r="AV74" s="34"/>
      <c r="CR74" s="34"/>
      <c r="CT74" s="34"/>
    </row>
    <row r="75" spans="1:98" s="64" customFormat="1" ht="16.2" customHeight="1" x14ac:dyDescent="0.25">
      <c r="A75" s="35" t="s">
        <v>6</v>
      </c>
      <c r="B75" s="35">
        <v>0</v>
      </c>
      <c r="C75" s="35">
        <v>4</v>
      </c>
      <c r="D75" s="72">
        <f t="shared" si="24"/>
        <v>5</v>
      </c>
      <c r="E75" s="34">
        <f t="shared" si="25"/>
        <v>0.40693708908831311</v>
      </c>
      <c r="F75" s="34">
        <f>(1-E75)*((B75+C75)*D75/2-参数!$B$1*D75)/参数!$G$1/D75</f>
        <v>0.44479718318376521</v>
      </c>
      <c r="H75" s="35" t="s">
        <v>6</v>
      </c>
      <c r="I75" s="35">
        <v>-4</v>
      </c>
      <c r="J75" s="35">
        <v>0</v>
      </c>
      <c r="K75" s="72">
        <f t="shared" si="26"/>
        <v>5</v>
      </c>
      <c r="L75" s="34">
        <f t="shared" si="27"/>
        <v>0.40693708908831311</v>
      </c>
      <c r="M75" s="34">
        <f>(1-L75)*((I75+J75)*K75/2-参数!$B$1*K75)/参数!$G$1/K75</f>
        <v>0.14826572772792174</v>
      </c>
      <c r="O75" s="35" t="s">
        <v>6</v>
      </c>
      <c r="P75" s="35">
        <v>2</v>
      </c>
      <c r="Q75" s="35">
        <v>2</v>
      </c>
      <c r="R75" s="72">
        <f t="shared" si="28"/>
        <v>1</v>
      </c>
      <c r="S75" s="34">
        <f t="shared" si="29"/>
        <v>0</v>
      </c>
      <c r="T75" s="34">
        <f>(1-S75)*((P75+Q75)*R75/2-参数!$B$1*R75)/参数!$G$1/R75</f>
        <v>0.75</v>
      </c>
      <c r="V75" s="35" t="s">
        <v>6</v>
      </c>
      <c r="W75" s="35">
        <v>3</v>
      </c>
      <c r="X75" s="35">
        <v>3</v>
      </c>
      <c r="Y75" s="72">
        <f t="shared" si="30"/>
        <v>1</v>
      </c>
      <c r="Z75" s="34">
        <f t="shared" si="31"/>
        <v>0</v>
      </c>
      <c r="AA75" s="34">
        <f>(1-Z75)*((W75+X75)*Y75/2-参数!$B$1*Y75)/参数!$G$1/Y75</f>
        <v>0.875</v>
      </c>
      <c r="AC75" s="35" t="s">
        <v>6</v>
      </c>
      <c r="AD75" s="35"/>
      <c r="AE75" s="35"/>
      <c r="AF75" s="72"/>
      <c r="AG75" s="34"/>
      <c r="AH75" s="34"/>
      <c r="AJ75" s="35" t="s">
        <v>6</v>
      </c>
      <c r="AK75" s="35"/>
      <c r="AL75" s="35"/>
      <c r="AM75" s="72"/>
      <c r="AN75" s="34"/>
      <c r="AO75" s="34"/>
      <c r="AP75" s="34"/>
      <c r="AQ75" s="35" t="s">
        <v>6</v>
      </c>
      <c r="AR75" s="35"/>
      <c r="AS75" s="35"/>
      <c r="AT75" s="72"/>
      <c r="AU75" s="34"/>
      <c r="AV75" s="34"/>
      <c r="CR75" s="34"/>
      <c r="CT75" s="34"/>
    </row>
    <row r="76" spans="1:98" s="64" customFormat="1" ht="16.2" customHeight="1" x14ac:dyDescent="0.25">
      <c r="A76" s="35" t="s">
        <v>7</v>
      </c>
      <c r="B76" s="35">
        <v>3</v>
      </c>
      <c r="C76" s="35">
        <v>4</v>
      </c>
      <c r="D76" s="72">
        <f t="shared" si="24"/>
        <v>2</v>
      </c>
      <c r="E76" s="34">
        <f t="shared" si="25"/>
        <v>7.0103305952384162E-2</v>
      </c>
      <c r="F76" s="34">
        <f>(1-E76)*((B76+C76)*D76/2-参数!$B$1*D76)/参数!$G$1/D76</f>
        <v>0.87177815066963993</v>
      </c>
      <c r="H76" s="35" t="s">
        <v>7</v>
      </c>
      <c r="I76" s="35">
        <v>1</v>
      </c>
      <c r="J76" s="35">
        <v>4</v>
      </c>
      <c r="K76" s="72">
        <f t="shared" si="26"/>
        <v>4</v>
      </c>
      <c r="L76" s="34">
        <f t="shared" si="27"/>
        <v>0.28041322380953665</v>
      </c>
      <c r="M76" s="34">
        <f>(1-L76)*((I76+J76)*K76/2-参数!$B$1*K76)/参数!$G$1/K76</f>
        <v>0.58466425565475144</v>
      </c>
      <c r="O76" s="35" t="s">
        <v>7</v>
      </c>
      <c r="P76" s="35">
        <v>-4</v>
      </c>
      <c r="Q76" s="35">
        <v>1</v>
      </c>
      <c r="R76" s="72">
        <f t="shared" si="28"/>
        <v>6</v>
      </c>
      <c r="S76" s="34">
        <f t="shared" si="29"/>
        <v>0.54364325119048584</v>
      </c>
      <c r="T76" s="34">
        <f>(1-S76)*((P76+Q76)*R76/2-参数!$B$1*R76)/参数!$G$1/R76</f>
        <v>0.14261148400297316</v>
      </c>
      <c r="V76" s="35" t="s">
        <v>7</v>
      </c>
      <c r="W76" s="35">
        <v>-4</v>
      </c>
      <c r="X76" s="35">
        <v>-1</v>
      </c>
      <c r="Y76" s="72">
        <f t="shared" si="30"/>
        <v>4</v>
      </c>
      <c r="Z76" s="34">
        <f t="shared" si="31"/>
        <v>0.28041322380953665</v>
      </c>
      <c r="AA76" s="34">
        <f>(1-Z76)*((W76+X76)*Y76/2-参数!$B$1*Y76)/参数!$G$1/Y76</f>
        <v>0.13492252053571185</v>
      </c>
      <c r="AC76" s="35" t="s">
        <v>7</v>
      </c>
      <c r="AD76" s="35"/>
      <c r="AE76" s="35"/>
      <c r="AF76" s="72"/>
      <c r="AG76" s="34"/>
      <c r="AH76" s="34"/>
      <c r="AJ76" s="35" t="s">
        <v>7</v>
      </c>
      <c r="AK76" s="35"/>
      <c r="AL76" s="35"/>
      <c r="AM76" s="72"/>
      <c r="AN76" s="34"/>
      <c r="AO76" s="34"/>
      <c r="AP76" s="34"/>
      <c r="AQ76" s="35" t="s">
        <v>7</v>
      </c>
      <c r="AR76" s="35"/>
      <c r="AS76" s="35"/>
      <c r="AT76" s="72"/>
      <c r="AU76" s="34"/>
      <c r="AV76" s="34"/>
      <c r="CR76" s="34"/>
      <c r="CT76" s="34"/>
    </row>
    <row r="77" spans="1:98" s="64" customFormat="1" ht="16.2" customHeight="1" x14ac:dyDescent="0.25">
      <c r="A77" s="35" t="s">
        <v>8</v>
      </c>
      <c r="B77" s="35">
        <v>1</v>
      </c>
      <c r="C77" s="35">
        <v>4</v>
      </c>
      <c r="D77" s="72">
        <f t="shared" si="24"/>
        <v>4</v>
      </c>
      <c r="E77" s="34">
        <f t="shared" si="25"/>
        <v>0.28041322380953665</v>
      </c>
      <c r="F77" s="34">
        <f>(1-E77)*((B77+C77)*D77/2-参数!$B$1*D77)/参数!$G$1/D77</f>
        <v>0.58466425565475144</v>
      </c>
      <c r="H77" s="35" t="s">
        <v>8</v>
      </c>
      <c r="I77" s="35">
        <v>-1</v>
      </c>
      <c r="J77" s="35">
        <v>3</v>
      </c>
      <c r="K77" s="72">
        <f t="shared" si="26"/>
        <v>5</v>
      </c>
      <c r="L77" s="34">
        <f t="shared" si="27"/>
        <v>0.40693708908831311</v>
      </c>
      <c r="M77" s="34">
        <f>(1-L77)*((I77+J77)*K77/2-参数!$B$1*K77)/参数!$G$1/K77</f>
        <v>0.37066431931980437</v>
      </c>
      <c r="O77" s="35" t="s">
        <v>8</v>
      </c>
      <c r="P77" s="35">
        <v>-3</v>
      </c>
      <c r="Q77" s="35">
        <v>3</v>
      </c>
      <c r="R77" s="72">
        <f t="shared" si="28"/>
        <v>7</v>
      </c>
      <c r="S77" s="34">
        <f t="shared" si="29"/>
        <v>0.68881701356277525</v>
      </c>
      <c r="T77" s="34">
        <f>(1-S77)*((P77+Q77)*R77/2-参数!$B$1*R77)/参数!$G$1/R77</f>
        <v>0.15559149321861238</v>
      </c>
      <c r="V77" s="35" t="s">
        <v>8</v>
      </c>
      <c r="W77" s="35">
        <v>-3</v>
      </c>
      <c r="X77" s="35">
        <v>0</v>
      </c>
      <c r="Y77" s="72">
        <f t="shared" si="30"/>
        <v>4</v>
      </c>
      <c r="Z77" s="34">
        <f t="shared" si="31"/>
        <v>0.28041322380953665</v>
      </c>
      <c r="AA77" s="34">
        <f>(1-Z77)*((W77+X77)*Y77/2-参数!$B$1*Y77)/参数!$G$1/Y77</f>
        <v>0.22487086755951979</v>
      </c>
      <c r="AC77" s="35" t="s">
        <v>8</v>
      </c>
      <c r="AD77" s="35"/>
      <c r="AE77" s="35"/>
      <c r="AF77" s="72"/>
      <c r="AG77" s="34"/>
      <c r="AH77" s="34"/>
      <c r="AJ77" s="35" t="s">
        <v>8</v>
      </c>
      <c r="AK77" s="35"/>
      <c r="AL77" s="35"/>
      <c r="AM77" s="72"/>
      <c r="AN77" s="34"/>
      <c r="AO77" s="34"/>
      <c r="AP77" s="34"/>
      <c r="AQ77" s="35" t="s">
        <v>8</v>
      </c>
      <c r="AR77" s="35"/>
      <c r="AS77" s="35"/>
      <c r="AT77" s="72"/>
      <c r="AU77" s="34"/>
      <c r="AV77" s="34"/>
      <c r="CR77" s="34"/>
      <c r="CT77" s="34"/>
    </row>
    <row r="78" spans="1:98" s="64" customFormat="1" ht="16.2" customHeight="1" x14ac:dyDescent="0.25">
      <c r="A78" s="35" t="s">
        <v>9</v>
      </c>
      <c r="B78" s="35">
        <v>0</v>
      </c>
      <c r="C78" s="35">
        <v>2</v>
      </c>
      <c r="D78" s="72">
        <f t="shared" si="24"/>
        <v>3</v>
      </c>
      <c r="E78" s="34">
        <f t="shared" si="25"/>
        <v>0.16666666666666666</v>
      </c>
      <c r="F78" s="34">
        <f>(1-E78)*((B78+C78)*D78/2-参数!$B$1*D78)/参数!$G$1/D78</f>
        <v>0.52083333333333337</v>
      </c>
      <c r="H78" s="35" t="s">
        <v>9</v>
      </c>
      <c r="I78" s="35">
        <v>2</v>
      </c>
      <c r="J78" s="35">
        <v>2</v>
      </c>
      <c r="K78" s="72">
        <f t="shared" si="26"/>
        <v>1</v>
      </c>
      <c r="L78" s="34">
        <f t="shared" si="27"/>
        <v>0</v>
      </c>
      <c r="M78" s="34">
        <f>(1-L78)*((I78+J78)*K78/2-参数!$B$1*K78)/参数!$G$1/K78</f>
        <v>0.75</v>
      </c>
      <c r="O78" s="35" t="s">
        <v>9</v>
      </c>
      <c r="P78" s="35">
        <v>-4</v>
      </c>
      <c r="Q78" s="35">
        <v>-2</v>
      </c>
      <c r="R78" s="72">
        <f t="shared" si="28"/>
        <v>3</v>
      </c>
      <c r="S78" s="34">
        <f t="shared" si="29"/>
        <v>0.16666666666666666</v>
      </c>
      <c r="T78" s="34">
        <f>(1-S78)*((P78+Q78)*R78/2-参数!$B$1*R78)/参数!$G$1/R78</f>
        <v>0.10416666666666667</v>
      </c>
      <c r="V78" s="35" t="s">
        <v>9</v>
      </c>
      <c r="W78" s="35">
        <v>2</v>
      </c>
      <c r="X78" s="35">
        <v>2</v>
      </c>
      <c r="Y78" s="72">
        <f t="shared" si="30"/>
        <v>1</v>
      </c>
      <c r="Z78" s="34">
        <f t="shared" si="31"/>
        <v>0</v>
      </c>
      <c r="AA78" s="34">
        <f>(1-Z78)*((W78+X78)*Y78/2-参数!$B$1*Y78)/参数!$G$1/Y78</f>
        <v>0.75</v>
      </c>
      <c r="AC78" s="35" t="s">
        <v>9</v>
      </c>
      <c r="AD78" s="35"/>
      <c r="AE78" s="35"/>
      <c r="AF78" s="72"/>
      <c r="AG78" s="34"/>
      <c r="AH78" s="34"/>
      <c r="AJ78" s="35" t="s">
        <v>9</v>
      </c>
      <c r="AK78" s="35"/>
      <c r="AL78" s="35"/>
      <c r="AM78" s="72"/>
      <c r="AN78" s="34"/>
      <c r="AO78" s="34"/>
      <c r="AP78" s="34"/>
      <c r="AQ78" s="35" t="s">
        <v>9</v>
      </c>
      <c r="AR78" s="35"/>
      <c r="AS78" s="35"/>
      <c r="AT78" s="72"/>
      <c r="AU78" s="34"/>
      <c r="AV78" s="34"/>
      <c r="CR78" s="34"/>
      <c r="CT78" s="34"/>
    </row>
    <row r="79" spans="1:98" s="64" customFormat="1" ht="16.2" customHeight="1" x14ac:dyDescent="0.25">
      <c r="A79" s="35" t="s">
        <v>10</v>
      </c>
      <c r="B79" s="35">
        <v>3</v>
      </c>
      <c r="C79" s="35">
        <v>3</v>
      </c>
      <c r="D79" s="72">
        <f t="shared" si="24"/>
        <v>1</v>
      </c>
      <c r="E79" s="34">
        <f t="shared" si="25"/>
        <v>0</v>
      </c>
      <c r="F79" s="34">
        <f>(1-E79)*((B79+C79)*D79/2-参数!$B$1*D79)/参数!$G$1/D79</f>
        <v>0.875</v>
      </c>
      <c r="H79" s="35" t="s">
        <v>10</v>
      </c>
      <c r="I79" s="35">
        <v>-3</v>
      </c>
      <c r="J79" s="35">
        <v>-3</v>
      </c>
      <c r="K79" s="72">
        <f t="shared" si="26"/>
        <v>1</v>
      </c>
      <c r="L79" s="34">
        <f t="shared" si="27"/>
        <v>0</v>
      </c>
      <c r="M79" s="34">
        <f>(1-L79)*((I79+J79)*K79/2-参数!$B$1*K79)/参数!$G$1/K79</f>
        <v>0.125</v>
      </c>
      <c r="O79" s="35" t="s">
        <v>10</v>
      </c>
      <c r="P79" s="35">
        <v>2</v>
      </c>
      <c r="Q79" s="35">
        <v>2</v>
      </c>
      <c r="R79" s="72">
        <f t="shared" si="28"/>
        <v>1</v>
      </c>
      <c r="S79" s="34">
        <f t="shared" si="29"/>
        <v>0</v>
      </c>
      <c r="T79" s="34">
        <f>(1-S79)*((P79+Q79)*R79/2-参数!$B$1*R79)/参数!$G$1/R79</f>
        <v>0.75</v>
      </c>
      <c r="V79" s="35" t="s">
        <v>10</v>
      </c>
      <c r="W79" s="35">
        <v>-1</v>
      </c>
      <c r="X79" s="35">
        <v>0</v>
      </c>
      <c r="Y79" s="72">
        <f t="shared" si="30"/>
        <v>2</v>
      </c>
      <c r="Z79" s="34">
        <f t="shared" si="31"/>
        <v>7.0103305952384162E-2</v>
      </c>
      <c r="AA79" s="34">
        <f>(1-Z79)*((W79+X79)*Y79/2-参数!$B$1*Y79)/参数!$G$1/Y79</f>
        <v>0.40682980364583193</v>
      </c>
      <c r="AC79" s="35" t="s">
        <v>10</v>
      </c>
      <c r="AD79" s="35"/>
      <c r="AE79" s="35"/>
      <c r="AF79" s="72"/>
      <c r="AG79" s="34"/>
      <c r="AH79" s="34"/>
      <c r="AJ79" s="35" t="s">
        <v>10</v>
      </c>
      <c r="AK79" s="35"/>
      <c r="AL79" s="35"/>
      <c r="AM79" s="72"/>
      <c r="AN79" s="34"/>
      <c r="AO79" s="34"/>
      <c r="AP79" s="34"/>
      <c r="AQ79" s="35" t="s">
        <v>10</v>
      </c>
      <c r="AR79" s="35"/>
      <c r="AS79" s="35"/>
      <c r="AT79" s="72"/>
      <c r="AU79" s="34"/>
      <c r="AV79" s="34"/>
      <c r="CR79" s="34"/>
      <c r="CT79" s="34"/>
    </row>
    <row r="80" spans="1:98" s="64" customFormat="1" ht="16.2" customHeight="1" x14ac:dyDescent="0.25">
      <c r="A80" s="35" t="s">
        <v>11</v>
      </c>
      <c r="B80" s="35">
        <v>1</v>
      </c>
      <c r="C80" s="35">
        <v>1</v>
      </c>
      <c r="D80" s="72">
        <f t="shared" si="24"/>
        <v>1</v>
      </c>
      <c r="E80" s="34">
        <f t="shared" si="25"/>
        <v>0</v>
      </c>
      <c r="F80" s="34">
        <f>(1-E80)*((B80+C80)*D80/2-参数!$B$1*D80)/参数!$G$1/D80</f>
        <v>0.625</v>
      </c>
      <c r="H80" s="35" t="s">
        <v>11</v>
      </c>
      <c r="I80" s="35">
        <v>2</v>
      </c>
      <c r="J80" s="35">
        <v>2</v>
      </c>
      <c r="K80" s="72">
        <f t="shared" si="26"/>
        <v>1</v>
      </c>
      <c r="L80" s="34">
        <f t="shared" si="27"/>
        <v>0</v>
      </c>
      <c r="M80" s="34">
        <f>(1-L80)*((I80+J80)*K80/2-参数!$B$1*K80)/参数!$G$1/K80</f>
        <v>0.75</v>
      </c>
      <c r="O80" s="35" t="s">
        <v>11</v>
      </c>
      <c r="P80" s="35">
        <v>-4</v>
      </c>
      <c r="Q80" s="35">
        <v>-3</v>
      </c>
      <c r="R80" s="72">
        <f t="shared" si="28"/>
        <v>2</v>
      </c>
      <c r="S80" s="34">
        <f t="shared" si="29"/>
        <v>7.0103305952384162E-2</v>
      </c>
      <c r="T80" s="34">
        <f>(1-S80)*((P80+Q80)*R80/2-参数!$B$1*R80)/参数!$G$1/R80</f>
        <v>5.8118543377975992E-2</v>
      </c>
      <c r="V80" s="35" t="s">
        <v>11</v>
      </c>
      <c r="W80" s="35">
        <v>2</v>
      </c>
      <c r="X80" s="35">
        <v>2</v>
      </c>
      <c r="Y80" s="72">
        <f t="shared" si="30"/>
        <v>1</v>
      </c>
      <c r="Z80" s="34">
        <f t="shared" si="31"/>
        <v>0</v>
      </c>
      <c r="AA80" s="34">
        <f>(1-Z80)*((W80+X80)*Y80/2-参数!$B$1*Y80)/参数!$G$1/Y80</f>
        <v>0.75</v>
      </c>
      <c r="AC80" s="35" t="s">
        <v>11</v>
      </c>
      <c r="AD80" s="35"/>
      <c r="AE80" s="35"/>
      <c r="AF80" s="72"/>
      <c r="AG80" s="34"/>
      <c r="AH80" s="34"/>
      <c r="AJ80" s="35" t="s">
        <v>11</v>
      </c>
      <c r="AK80" s="35"/>
      <c r="AL80" s="35"/>
      <c r="AM80" s="72"/>
      <c r="AN80" s="34"/>
      <c r="AO80" s="34"/>
      <c r="AP80" s="34"/>
      <c r="AQ80" s="35" t="s">
        <v>11</v>
      </c>
      <c r="AR80" s="35"/>
      <c r="AS80" s="35"/>
      <c r="AT80" s="72"/>
      <c r="AU80" s="34"/>
      <c r="AV80" s="34"/>
      <c r="CR80" s="34"/>
      <c r="CT80" s="34"/>
    </row>
    <row r="81" spans="1:98" s="64" customFormat="1" ht="16.2" customHeight="1" x14ac:dyDescent="0.25">
      <c r="A81" s="35" t="s">
        <v>12</v>
      </c>
      <c r="B81" s="35">
        <v>3</v>
      </c>
      <c r="C81" s="35">
        <v>4</v>
      </c>
      <c r="D81" s="72">
        <f t="shared" si="24"/>
        <v>2</v>
      </c>
      <c r="E81" s="34">
        <f t="shared" si="25"/>
        <v>7.0103305952384162E-2</v>
      </c>
      <c r="F81" s="34">
        <f>(1-E81)*((B81+C81)*D81/2-参数!$B$1*D81)/参数!$G$1/D81</f>
        <v>0.87177815066963993</v>
      </c>
      <c r="H81" s="35" t="s">
        <v>12</v>
      </c>
      <c r="I81" s="35">
        <v>1</v>
      </c>
      <c r="J81" s="35">
        <v>4</v>
      </c>
      <c r="K81" s="72">
        <f t="shared" si="26"/>
        <v>4</v>
      </c>
      <c r="L81" s="34">
        <f t="shared" si="27"/>
        <v>0.28041322380953665</v>
      </c>
      <c r="M81" s="34">
        <f>(1-L81)*((I81+J81)*K81/2-参数!$B$1*K81)/参数!$G$1/K81</f>
        <v>0.58466425565475144</v>
      </c>
      <c r="O81" s="35" t="s">
        <v>12</v>
      </c>
      <c r="P81" s="35">
        <v>0</v>
      </c>
      <c r="Q81" s="35">
        <v>1</v>
      </c>
      <c r="R81" s="72">
        <f t="shared" si="28"/>
        <v>2</v>
      </c>
      <c r="S81" s="34">
        <f t="shared" si="29"/>
        <v>7.0103305952384162E-2</v>
      </c>
      <c r="T81" s="34">
        <f>(1-S81)*((P81+Q81)*R81/2-参数!$B$1*R81)/参数!$G$1/R81</f>
        <v>0.52306689040178389</v>
      </c>
      <c r="V81" s="35" t="s">
        <v>12</v>
      </c>
      <c r="W81" s="35">
        <v>4</v>
      </c>
      <c r="X81" s="35">
        <v>4</v>
      </c>
      <c r="Y81" s="72">
        <f t="shared" si="30"/>
        <v>1</v>
      </c>
      <c r="Z81" s="34">
        <f t="shared" si="31"/>
        <v>0</v>
      </c>
      <c r="AA81" s="34">
        <f>(1-Z81)*((W81+X81)*Y81/2-参数!$B$1*Y81)/参数!$G$1/Y81</f>
        <v>1</v>
      </c>
      <c r="AC81" s="35" t="s">
        <v>12</v>
      </c>
      <c r="AD81" s="35"/>
      <c r="AE81" s="35"/>
      <c r="AF81" s="72"/>
      <c r="AG81" s="34"/>
      <c r="AH81" s="34"/>
      <c r="AJ81" s="35" t="s">
        <v>12</v>
      </c>
      <c r="AK81" s="35"/>
      <c r="AL81" s="35"/>
      <c r="AM81" s="72"/>
      <c r="AN81" s="34"/>
      <c r="AO81" s="34"/>
      <c r="AP81" s="34"/>
      <c r="AQ81" s="35" t="s">
        <v>12</v>
      </c>
      <c r="AR81" s="35"/>
      <c r="AS81" s="35"/>
      <c r="AT81" s="72"/>
      <c r="AU81" s="34"/>
      <c r="AV81" s="34"/>
      <c r="CR81" s="34"/>
      <c r="CT81" s="34"/>
    </row>
    <row r="82" spans="1:98" s="64" customFormat="1" ht="16.2" customHeight="1" x14ac:dyDescent="0.25">
      <c r="A82" s="35" t="s">
        <v>13</v>
      </c>
      <c r="B82" s="35">
        <v>-2</v>
      </c>
      <c r="C82" s="35">
        <v>3</v>
      </c>
      <c r="D82" s="72">
        <f t="shared" si="24"/>
        <v>6</v>
      </c>
      <c r="E82" s="34">
        <f t="shared" si="25"/>
        <v>0.54364325119048584</v>
      </c>
      <c r="F82" s="34">
        <f>(1-E82)*((B82+C82)*D82/2-参数!$B$1*D82)/参数!$G$1/D82</f>
        <v>0.25670067120535173</v>
      </c>
      <c r="H82" s="35" t="s">
        <v>13</v>
      </c>
      <c r="I82" s="35">
        <v>3</v>
      </c>
      <c r="J82" s="35">
        <v>3</v>
      </c>
      <c r="K82" s="72">
        <f t="shared" si="26"/>
        <v>1</v>
      </c>
      <c r="L82" s="34">
        <f t="shared" si="27"/>
        <v>0</v>
      </c>
      <c r="M82" s="34">
        <f>(1-L82)*((I82+J82)*K82/2-参数!$B$1*K82)/参数!$G$1/K82</f>
        <v>0.875</v>
      </c>
      <c r="O82" s="35" t="s">
        <v>13</v>
      </c>
      <c r="P82" s="35">
        <v>-2</v>
      </c>
      <c r="Q82" s="35">
        <v>-1</v>
      </c>
      <c r="R82" s="72">
        <f t="shared" si="28"/>
        <v>2</v>
      </c>
      <c r="S82" s="34">
        <f t="shared" si="29"/>
        <v>7.0103305952384162E-2</v>
      </c>
      <c r="T82" s="34">
        <f>(1-S82)*((P82+Q82)*R82/2-参数!$B$1*R82)/参数!$G$1/R82</f>
        <v>0.29059271688987998</v>
      </c>
      <c r="V82" s="35" t="s">
        <v>13</v>
      </c>
      <c r="W82" s="35">
        <v>-3</v>
      </c>
      <c r="X82" s="35">
        <v>-2</v>
      </c>
      <c r="Y82" s="72">
        <f t="shared" si="30"/>
        <v>2</v>
      </c>
      <c r="Z82" s="34">
        <f t="shared" si="31"/>
        <v>7.0103305952384162E-2</v>
      </c>
      <c r="AA82" s="34">
        <f>(1-Z82)*((W82+X82)*Y82/2-参数!$B$1*Y82)/参数!$G$1/Y82</f>
        <v>0.17435563013392796</v>
      </c>
      <c r="AC82" s="35" t="s">
        <v>13</v>
      </c>
      <c r="AD82" s="35"/>
      <c r="AE82" s="35"/>
      <c r="AF82" s="72"/>
      <c r="AG82" s="34"/>
      <c r="AH82" s="34"/>
      <c r="AJ82" s="35" t="s">
        <v>13</v>
      </c>
      <c r="AK82" s="35"/>
      <c r="AL82" s="35"/>
      <c r="AM82" s="72"/>
      <c r="AN82" s="34"/>
      <c r="AO82" s="34"/>
      <c r="AP82" s="34"/>
      <c r="AQ82" s="35" t="s">
        <v>13</v>
      </c>
      <c r="AR82" s="35"/>
      <c r="AS82" s="35"/>
      <c r="AT82" s="72"/>
      <c r="AU82" s="34"/>
      <c r="AV82" s="34"/>
      <c r="CR82" s="34"/>
      <c r="CT82" s="34"/>
    </row>
    <row r="83" spans="1:98" s="64" customFormat="1" ht="16.2" customHeight="1" x14ac:dyDescent="0.25">
      <c r="A83" s="35" t="s">
        <v>14</v>
      </c>
      <c r="B83" s="35">
        <v>-3</v>
      </c>
      <c r="C83" s="35">
        <v>-3</v>
      </c>
      <c r="D83" s="72">
        <f t="shared" si="24"/>
        <v>1</v>
      </c>
      <c r="E83" s="34">
        <f t="shared" si="25"/>
        <v>0</v>
      </c>
      <c r="F83" s="34">
        <f>(1-E83)*((B83+C83)*D83/2-参数!$B$1*D83)/参数!$G$1/D83</f>
        <v>0.125</v>
      </c>
      <c r="H83" s="35" t="s">
        <v>14</v>
      </c>
      <c r="I83" s="35">
        <v>-3</v>
      </c>
      <c r="J83" s="35">
        <v>-2</v>
      </c>
      <c r="K83" s="72">
        <f t="shared" si="26"/>
        <v>2</v>
      </c>
      <c r="L83" s="34">
        <f t="shared" si="27"/>
        <v>7.0103305952384162E-2</v>
      </c>
      <c r="M83" s="34">
        <f>(1-L83)*((I83+J83)*K83/2-参数!$B$1*K83)/参数!$G$1/K83</f>
        <v>0.17435563013392796</v>
      </c>
      <c r="O83" s="35" t="s">
        <v>14</v>
      </c>
      <c r="P83" s="35">
        <v>-1</v>
      </c>
      <c r="Q83" s="35">
        <v>1</v>
      </c>
      <c r="R83" s="72">
        <f t="shared" si="28"/>
        <v>3</v>
      </c>
      <c r="S83" s="34">
        <f t="shared" si="29"/>
        <v>0.16666666666666666</v>
      </c>
      <c r="T83" s="34">
        <f>(1-S83)*((P83+Q83)*R83/2-参数!$B$1*R83)/参数!$G$1/R83</f>
        <v>0.41666666666666669</v>
      </c>
      <c r="V83" s="35" t="s">
        <v>14</v>
      </c>
      <c r="W83" s="35">
        <v>0</v>
      </c>
      <c r="X83" s="35">
        <v>0</v>
      </c>
      <c r="Y83" s="72">
        <f t="shared" si="30"/>
        <v>1</v>
      </c>
      <c r="Z83" s="34">
        <f t="shared" si="31"/>
        <v>0</v>
      </c>
      <c r="AA83" s="34">
        <f>(1-Z83)*((W83+X83)*Y83/2-参数!$B$1*Y83)/参数!$G$1/Y83</f>
        <v>0.5</v>
      </c>
      <c r="AC83" s="35" t="s">
        <v>14</v>
      </c>
      <c r="AD83" s="35"/>
      <c r="AE83" s="35"/>
      <c r="AF83" s="72"/>
      <c r="AG83" s="34"/>
      <c r="AH83" s="34"/>
      <c r="AJ83" s="35" t="s">
        <v>14</v>
      </c>
      <c r="AK83" s="35"/>
      <c r="AL83" s="35"/>
      <c r="AM83" s="72"/>
      <c r="AN83" s="34"/>
      <c r="AO83" s="34"/>
      <c r="AP83" s="34"/>
      <c r="AQ83" s="35" t="s">
        <v>14</v>
      </c>
      <c r="AR83" s="35"/>
      <c r="AS83" s="35"/>
      <c r="AT83" s="72"/>
      <c r="AU83" s="34"/>
      <c r="AV83" s="34"/>
      <c r="CR83" s="34"/>
      <c r="CT83" s="34"/>
    </row>
    <row r="84" spans="1:98" s="64" customFormat="1" ht="16.2" customHeight="1" x14ac:dyDescent="0.25">
      <c r="A84" s="35" t="s">
        <v>15</v>
      </c>
      <c r="B84" s="35">
        <v>-1</v>
      </c>
      <c r="C84" s="35">
        <v>2</v>
      </c>
      <c r="D84" s="72">
        <f t="shared" si="24"/>
        <v>4</v>
      </c>
      <c r="E84" s="34">
        <f t="shared" si="25"/>
        <v>0.28041322380953665</v>
      </c>
      <c r="F84" s="34">
        <f>(1-E84)*((B84+C84)*D84/2-参数!$B$1*D84)/参数!$G$1/D84</f>
        <v>0.40476756160713562</v>
      </c>
      <c r="H84" s="35" t="s">
        <v>15</v>
      </c>
      <c r="I84" s="35">
        <v>-1</v>
      </c>
      <c r="J84" s="35">
        <v>2</v>
      </c>
      <c r="K84" s="72">
        <f t="shared" si="26"/>
        <v>4</v>
      </c>
      <c r="L84" s="34">
        <f t="shared" si="27"/>
        <v>0.28041322380953665</v>
      </c>
      <c r="M84" s="34">
        <f>(1-L84)*((I84+J84)*K84/2-参数!$B$1*K84)/参数!$G$1/K84</f>
        <v>0.40476756160713562</v>
      </c>
      <c r="O84" s="35" t="s">
        <v>15</v>
      </c>
      <c r="P84" s="35">
        <v>3</v>
      </c>
      <c r="Q84" s="35">
        <v>4</v>
      </c>
      <c r="R84" s="72">
        <f t="shared" si="28"/>
        <v>2</v>
      </c>
      <c r="S84" s="34">
        <f t="shared" si="29"/>
        <v>7.0103305952384162E-2</v>
      </c>
      <c r="T84" s="34">
        <f>(1-S84)*((P84+Q84)*R84/2-参数!$B$1*R84)/参数!$G$1/R84</f>
        <v>0.87177815066963993</v>
      </c>
      <c r="V84" s="35" t="s">
        <v>15</v>
      </c>
      <c r="W84" s="35">
        <v>-2</v>
      </c>
      <c r="X84" s="35">
        <v>0</v>
      </c>
      <c r="Y84" s="72">
        <f t="shared" si="30"/>
        <v>3</v>
      </c>
      <c r="Z84" s="34">
        <f t="shared" si="31"/>
        <v>0.16666666666666666</v>
      </c>
      <c r="AA84" s="34">
        <f>(1-Z84)*((W84+X84)*Y84/2-参数!$B$1*Y84)/参数!$G$1/Y84</f>
        <v>0.3125</v>
      </c>
      <c r="AC84" s="35" t="s">
        <v>15</v>
      </c>
      <c r="AD84" s="35"/>
      <c r="AE84" s="35"/>
      <c r="AF84" s="72"/>
      <c r="AG84" s="34"/>
      <c r="AH84" s="34"/>
      <c r="AJ84" s="35" t="s">
        <v>15</v>
      </c>
      <c r="AK84" s="35"/>
      <c r="AL84" s="35"/>
      <c r="AM84" s="72"/>
      <c r="AN84" s="34"/>
      <c r="AO84" s="34"/>
      <c r="AP84" s="34"/>
      <c r="AQ84" s="35" t="s">
        <v>15</v>
      </c>
      <c r="AR84" s="35"/>
      <c r="AS84" s="35"/>
      <c r="AT84" s="72"/>
      <c r="AU84" s="34"/>
      <c r="AV84" s="34"/>
      <c r="CR84" s="34"/>
      <c r="CT84" s="34"/>
    </row>
    <row r="85" spans="1:98" s="64" customFormat="1" ht="16.2" customHeight="1" x14ac:dyDescent="0.25">
      <c r="A85" s="35" t="s">
        <v>16</v>
      </c>
      <c r="B85" s="35">
        <v>-1</v>
      </c>
      <c r="C85" s="35">
        <v>0</v>
      </c>
      <c r="D85" s="72">
        <f t="shared" si="24"/>
        <v>2</v>
      </c>
      <c r="E85" s="34">
        <f t="shared" si="25"/>
        <v>7.0103305952384162E-2</v>
      </c>
      <c r="F85" s="34">
        <f>(1-E85)*((B85+C85)*D85/2-参数!$B$1*D85)/参数!$G$1/D85</f>
        <v>0.40682980364583193</v>
      </c>
      <c r="H85" s="35" t="s">
        <v>16</v>
      </c>
      <c r="I85" s="35">
        <v>-1</v>
      </c>
      <c r="J85" s="35">
        <v>0</v>
      </c>
      <c r="K85" s="72">
        <f t="shared" si="26"/>
        <v>2</v>
      </c>
      <c r="L85" s="34">
        <f t="shared" si="27"/>
        <v>7.0103305952384162E-2</v>
      </c>
      <c r="M85" s="34">
        <f>(1-L85)*((I85+J85)*K85/2-参数!$B$1*K85)/参数!$G$1/K85</f>
        <v>0.40682980364583193</v>
      </c>
      <c r="O85" s="35" t="s">
        <v>16</v>
      </c>
      <c r="P85" s="35">
        <v>-3</v>
      </c>
      <c r="Q85" s="35">
        <v>3</v>
      </c>
      <c r="R85" s="72">
        <f t="shared" si="28"/>
        <v>7</v>
      </c>
      <c r="S85" s="34">
        <f t="shared" si="29"/>
        <v>0.68881701356277525</v>
      </c>
      <c r="T85" s="34">
        <f>(1-S85)*((P85+Q85)*R85/2-参数!$B$1*R85)/参数!$G$1/R85</f>
        <v>0.15559149321861238</v>
      </c>
      <c r="V85" s="35" t="s">
        <v>16</v>
      </c>
      <c r="W85" s="35">
        <v>-3</v>
      </c>
      <c r="X85" s="35">
        <v>-2</v>
      </c>
      <c r="Y85" s="72">
        <f t="shared" si="30"/>
        <v>2</v>
      </c>
      <c r="Z85" s="34">
        <f t="shared" si="31"/>
        <v>7.0103305952384162E-2</v>
      </c>
      <c r="AA85" s="34">
        <f>(1-Z85)*((W85+X85)*Y85/2-参数!$B$1*Y85)/参数!$G$1/Y85</f>
        <v>0.17435563013392796</v>
      </c>
      <c r="AC85" s="35" t="s">
        <v>16</v>
      </c>
      <c r="AD85" s="35"/>
      <c r="AE85" s="35"/>
      <c r="AF85" s="72"/>
      <c r="AG85" s="34"/>
      <c r="AH85" s="34"/>
      <c r="AJ85" s="35" t="s">
        <v>16</v>
      </c>
      <c r="AK85" s="35"/>
      <c r="AL85" s="35"/>
      <c r="AM85" s="72"/>
      <c r="AN85" s="34"/>
      <c r="AO85" s="34"/>
      <c r="AP85" s="34"/>
      <c r="AQ85" s="35" t="s">
        <v>16</v>
      </c>
      <c r="AR85" s="35"/>
      <c r="AS85" s="35"/>
      <c r="AT85" s="72"/>
      <c r="AU85" s="34"/>
      <c r="AV85" s="34"/>
      <c r="CR85" s="34"/>
      <c r="CT85" s="34"/>
    </row>
    <row r="86" spans="1:98" s="64" customFormat="1" ht="16.2" customHeight="1" x14ac:dyDescent="0.25">
      <c r="A86" s="35" t="s">
        <v>17</v>
      </c>
      <c r="B86" s="35">
        <v>-4</v>
      </c>
      <c r="C86" s="35">
        <v>1</v>
      </c>
      <c r="D86" s="72">
        <f t="shared" si="24"/>
        <v>6</v>
      </c>
      <c r="E86" s="34">
        <f t="shared" si="25"/>
        <v>0.54364325119048584</v>
      </c>
      <c r="F86" s="34">
        <f>(1-E86)*((B86+C86)*D86/2-参数!$B$1*D86)/参数!$G$1/D86</f>
        <v>0.14261148400297316</v>
      </c>
      <c r="H86" s="35" t="s">
        <v>17</v>
      </c>
      <c r="I86" s="35">
        <v>-3</v>
      </c>
      <c r="J86" s="35">
        <v>0</v>
      </c>
      <c r="K86" s="72">
        <f t="shared" si="26"/>
        <v>4</v>
      </c>
      <c r="L86" s="34">
        <f t="shared" si="27"/>
        <v>0.28041322380953665</v>
      </c>
      <c r="M86" s="34">
        <f>(1-L86)*((I86+J86)*K86/2-参数!$B$1*K86)/参数!$G$1/K86</f>
        <v>0.22487086755951979</v>
      </c>
      <c r="O86" s="35" t="s">
        <v>17</v>
      </c>
      <c r="P86" s="35">
        <v>-1</v>
      </c>
      <c r="Q86" s="35">
        <v>4</v>
      </c>
      <c r="R86" s="72">
        <f t="shared" si="28"/>
        <v>6</v>
      </c>
      <c r="S86" s="34">
        <f t="shared" si="29"/>
        <v>0.54364325119048584</v>
      </c>
      <c r="T86" s="34">
        <f>(1-S86)*((P86+Q86)*R86/2-参数!$B$1*R86)/参数!$G$1/R86</f>
        <v>0.31374526480654097</v>
      </c>
      <c r="V86" s="35" t="s">
        <v>17</v>
      </c>
      <c r="W86" s="35">
        <v>3</v>
      </c>
      <c r="X86" s="35">
        <v>3</v>
      </c>
      <c r="Y86" s="72">
        <f t="shared" si="30"/>
        <v>1</v>
      </c>
      <c r="Z86" s="34">
        <f t="shared" si="31"/>
        <v>0</v>
      </c>
      <c r="AA86" s="34">
        <f>(1-Z86)*((W86+X86)*Y86/2-参数!$B$1*Y86)/参数!$G$1/Y86</f>
        <v>0.875</v>
      </c>
      <c r="AC86" s="35" t="s">
        <v>17</v>
      </c>
      <c r="AD86" s="35"/>
      <c r="AE86" s="35"/>
      <c r="AF86" s="72"/>
      <c r="AG86" s="34"/>
      <c r="AH86" s="34"/>
      <c r="AJ86" s="35" t="s">
        <v>17</v>
      </c>
      <c r="AK86" s="35"/>
      <c r="AL86" s="35"/>
      <c r="AM86" s="72"/>
      <c r="AN86" s="34"/>
      <c r="AO86" s="34"/>
      <c r="AP86" s="34"/>
      <c r="AQ86" s="35" t="s">
        <v>17</v>
      </c>
      <c r="AR86" s="35"/>
      <c r="AS86" s="35"/>
      <c r="AT86" s="72"/>
      <c r="AU86" s="34"/>
      <c r="AV86" s="34"/>
      <c r="CR86" s="34"/>
      <c r="CT86" s="34"/>
    </row>
    <row r="87" spans="1:98" s="64" customFormat="1" ht="16.2" customHeight="1" x14ac:dyDescent="0.25">
      <c r="A87" s="35" t="s">
        <v>18</v>
      </c>
      <c r="B87" s="35">
        <v>-1</v>
      </c>
      <c r="C87" s="35">
        <v>-1</v>
      </c>
      <c r="D87" s="72">
        <f t="shared" si="24"/>
        <v>1</v>
      </c>
      <c r="E87" s="34">
        <f t="shared" si="25"/>
        <v>0</v>
      </c>
      <c r="F87" s="34">
        <f>(1-E87)*((B87+C87)*D87/2-参数!$B$1*D87)/参数!$G$1/D87</f>
        <v>0.375</v>
      </c>
      <c r="H87" s="35" t="s">
        <v>18</v>
      </c>
      <c r="I87" s="35">
        <v>0</v>
      </c>
      <c r="J87" s="35">
        <v>0</v>
      </c>
      <c r="K87" s="72">
        <f t="shared" si="26"/>
        <v>1</v>
      </c>
      <c r="L87" s="34">
        <f t="shared" si="27"/>
        <v>0</v>
      </c>
      <c r="M87" s="34">
        <f>(1-L87)*((I87+J87)*K87/2-参数!$B$1*K87)/参数!$G$1/K87</f>
        <v>0.5</v>
      </c>
      <c r="O87" s="35" t="s">
        <v>18</v>
      </c>
      <c r="P87" s="35">
        <v>-3</v>
      </c>
      <c r="Q87" s="35">
        <v>-3</v>
      </c>
      <c r="R87" s="72">
        <f t="shared" si="28"/>
        <v>1</v>
      </c>
      <c r="S87" s="34">
        <f t="shared" si="29"/>
        <v>0</v>
      </c>
      <c r="T87" s="34">
        <f>(1-S87)*((P87+Q87)*R87/2-参数!$B$1*R87)/参数!$G$1/R87</f>
        <v>0.125</v>
      </c>
      <c r="V87" s="35" t="s">
        <v>18</v>
      </c>
      <c r="W87" s="35">
        <v>3</v>
      </c>
      <c r="X87" s="35">
        <v>3</v>
      </c>
      <c r="Y87" s="72">
        <f t="shared" si="30"/>
        <v>1</v>
      </c>
      <c r="Z87" s="34">
        <f t="shared" si="31"/>
        <v>0</v>
      </c>
      <c r="AA87" s="34">
        <f>(1-Z87)*((W87+X87)*Y87/2-参数!$B$1*Y87)/参数!$G$1/Y87</f>
        <v>0.875</v>
      </c>
      <c r="AC87" s="35" t="s">
        <v>18</v>
      </c>
      <c r="AD87" s="35"/>
      <c r="AE87" s="35"/>
      <c r="AF87" s="72"/>
      <c r="AG87" s="34"/>
      <c r="AH87" s="34"/>
      <c r="AJ87" s="35" t="s">
        <v>18</v>
      </c>
      <c r="AK87" s="35"/>
      <c r="AL87" s="35"/>
      <c r="AM87" s="72"/>
      <c r="AN87" s="34"/>
      <c r="AO87" s="34"/>
      <c r="AP87" s="34"/>
      <c r="AQ87" s="35" t="s">
        <v>18</v>
      </c>
      <c r="AR87" s="35"/>
      <c r="AS87" s="35"/>
      <c r="AT87" s="72"/>
      <c r="AU87" s="34"/>
      <c r="AV87" s="34"/>
      <c r="CR87" s="34"/>
      <c r="CT87" s="34"/>
    </row>
    <row r="88" spans="1:98" s="64" customFormat="1" ht="16.2" customHeight="1" x14ac:dyDescent="0.25">
      <c r="A88" s="35" t="s">
        <v>19</v>
      </c>
      <c r="B88" s="35">
        <v>-4</v>
      </c>
      <c r="C88" s="35">
        <v>2</v>
      </c>
      <c r="D88" s="72">
        <f t="shared" si="24"/>
        <v>7</v>
      </c>
      <c r="E88" s="34">
        <f t="shared" si="25"/>
        <v>0.68881701356277525</v>
      </c>
      <c r="F88" s="34">
        <f>(1-E88)*((B88+C88)*D88/2-参数!$B$1*D88)/参数!$G$1/D88</f>
        <v>0.11669361991395928</v>
      </c>
      <c r="H88" s="35" t="s">
        <v>19</v>
      </c>
      <c r="I88" s="35">
        <v>-2</v>
      </c>
      <c r="J88" s="35">
        <v>0</v>
      </c>
      <c r="K88" s="72">
        <f t="shared" si="26"/>
        <v>3</v>
      </c>
      <c r="L88" s="34">
        <f t="shared" si="27"/>
        <v>0.16666666666666666</v>
      </c>
      <c r="M88" s="34">
        <f>(1-L88)*((I88+J88)*K88/2-参数!$B$1*K88)/参数!$G$1/K88</f>
        <v>0.3125</v>
      </c>
      <c r="O88" s="35" t="s">
        <v>19</v>
      </c>
      <c r="P88" s="35">
        <v>4</v>
      </c>
      <c r="Q88" s="35">
        <v>4</v>
      </c>
      <c r="R88" s="72">
        <f t="shared" si="28"/>
        <v>1</v>
      </c>
      <c r="S88" s="34">
        <f t="shared" si="29"/>
        <v>0</v>
      </c>
      <c r="T88" s="34">
        <f>(1-S88)*((P88+Q88)*R88/2-参数!$B$1*R88)/参数!$G$1/R88</f>
        <v>1</v>
      </c>
      <c r="V88" s="35" t="s">
        <v>19</v>
      </c>
      <c r="W88" s="35">
        <v>4</v>
      </c>
      <c r="X88" s="35">
        <v>4</v>
      </c>
      <c r="Y88" s="72">
        <f t="shared" si="30"/>
        <v>1</v>
      </c>
      <c r="Z88" s="34">
        <f t="shared" si="31"/>
        <v>0</v>
      </c>
      <c r="AA88" s="34">
        <f>(1-Z88)*((W88+X88)*Y88/2-参数!$B$1*Y88)/参数!$G$1/Y88</f>
        <v>1</v>
      </c>
      <c r="AC88" s="35" t="s">
        <v>19</v>
      </c>
      <c r="AD88" s="35"/>
      <c r="AE88" s="35"/>
      <c r="AF88" s="72"/>
      <c r="AG88" s="34"/>
      <c r="AH88" s="34"/>
      <c r="AJ88" s="35" t="s">
        <v>19</v>
      </c>
      <c r="AK88" s="35"/>
      <c r="AL88" s="35"/>
      <c r="AM88" s="72"/>
      <c r="AN88" s="34"/>
      <c r="AO88" s="34"/>
      <c r="AP88" s="34"/>
      <c r="AQ88" s="35" t="s">
        <v>19</v>
      </c>
      <c r="AR88" s="35"/>
      <c r="AS88" s="35"/>
      <c r="AT88" s="72"/>
      <c r="AU88" s="34"/>
      <c r="AV88" s="34"/>
      <c r="CR88" s="34"/>
      <c r="CT88" s="34"/>
    </row>
    <row r="89" spans="1:98" s="64" customFormat="1" ht="16.2" customHeight="1" x14ac:dyDescent="0.25">
      <c r="A89" s="35" t="s">
        <v>20</v>
      </c>
      <c r="B89" s="35">
        <v>1</v>
      </c>
      <c r="C89" s="35">
        <v>2</v>
      </c>
      <c r="D89" s="72">
        <f t="shared" si="24"/>
        <v>2</v>
      </c>
      <c r="E89" s="34">
        <f t="shared" si="25"/>
        <v>7.0103305952384162E-2</v>
      </c>
      <c r="F89" s="34">
        <f>(1-E89)*((B89+C89)*D89/2-参数!$B$1*D89)/参数!$G$1/D89</f>
        <v>0.6393039771577359</v>
      </c>
      <c r="H89" s="35" t="s">
        <v>20</v>
      </c>
      <c r="I89" s="35">
        <v>-4</v>
      </c>
      <c r="J89" s="35">
        <v>0</v>
      </c>
      <c r="K89" s="72">
        <f t="shared" si="26"/>
        <v>5</v>
      </c>
      <c r="L89" s="34">
        <f t="shared" si="27"/>
        <v>0.40693708908831311</v>
      </c>
      <c r="M89" s="34">
        <f>(1-L89)*((I89+J89)*K89/2-参数!$B$1*K89)/参数!$G$1/K89</f>
        <v>0.14826572772792174</v>
      </c>
      <c r="O89" s="35" t="s">
        <v>20</v>
      </c>
      <c r="P89" s="35">
        <v>-1</v>
      </c>
      <c r="Q89" s="35">
        <v>4</v>
      </c>
      <c r="R89" s="72">
        <f t="shared" si="28"/>
        <v>6</v>
      </c>
      <c r="S89" s="34">
        <f t="shared" si="29"/>
        <v>0.54364325119048584</v>
      </c>
      <c r="T89" s="34">
        <f>(1-S89)*((P89+Q89)*R89/2-参数!$B$1*R89)/参数!$G$1/R89</f>
        <v>0.31374526480654097</v>
      </c>
      <c r="V89" s="35" t="s">
        <v>20</v>
      </c>
      <c r="W89" s="35">
        <v>-3</v>
      </c>
      <c r="X89" s="35">
        <v>-1</v>
      </c>
      <c r="Y89" s="72">
        <f t="shared" si="30"/>
        <v>3</v>
      </c>
      <c r="Z89" s="34">
        <f t="shared" si="31"/>
        <v>0.16666666666666666</v>
      </c>
      <c r="AA89" s="34">
        <f>(1-Z89)*((W89+X89)*Y89/2-参数!$B$1*Y89)/参数!$G$1/Y89</f>
        <v>0.20833333333333334</v>
      </c>
      <c r="AC89" s="35" t="s">
        <v>20</v>
      </c>
      <c r="AD89" s="35"/>
      <c r="AE89" s="35"/>
      <c r="AF89" s="72"/>
      <c r="AG89" s="34"/>
      <c r="AH89" s="34"/>
      <c r="AJ89" s="35" t="s">
        <v>20</v>
      </c>
      <c r="AK89" s="35"/>
      <c r="AL89" s="35"/>
      <c r="AM89" s="72"/>
      <c r="AN89" s="34"/>
      <c r="AO89" s="34"/>
      <c r="AP89" s="34"/>
      <c r="AQ89" s="35" t="s">
        <v>20</v>
      </c>
      <c r="AR89" s="35"/>
      <c r="AS89" s="35"/>
      <c r="AT89" s="72"/>
      <c r="AU89" s="34"/>
      <c r="AV89" s="34"/>
      <c r="CR89" s="34"/>
      <c r="CT89" s="34"/>
    </row>
    <row r="90" spans="1:98" s="64" customFormat="1" ht="16.2" customHeight="1" x14ac:dyDescent="0.25">
      <c r="A90" s="35" t="s">
        <v>21</v>
      </c>
      <c r="B90" s="35">
        <v>1</v>
      </c>
      <c r="C90" s="35">
        <v>1</v>
      </c>
      <c r="D90" s="72">
        <f t="shared" si="24"/>
        <v>1</v>
      </c>
      <c r="E90" s="34">
        <f t="shared" si="25"/>
        <v>0</v>
      </c>
      <c r="F90" s="34">
        <f>(1-E90)*((B90+C90)*D90/2-参数!$B$1*D90)/参数!$G$1/D90</f>
        <v>0.625</v>
      </c>
      <c r="H90" s="35" t="s">
        <v>21</v>
      </c>
      <c r="I90" s="35">
        <v>2</v>
      </c>
      <c r="J90" s="35">
        <v>4</v>
      </c>
      <c r="K90" s="72">
        <f t="shared" si="26"/>
        <v>3</v>
      </c>
      <c r="L90" s="34">
        <f t="shared" si="27"/>
        <v>0.16666666666666666</v>
      </c>
      <c r="M90" s="34">
        <f>(1-L90)*((I90+J90)*K90/2-参数!$B$1*K90)/参数!$G$1/K90</f>
        <v>0.72916666666666663</v>
      </c>
      <c r="O90" s="35" t="s">
        <v>21</v>
      </c>
      <c r="P90" s="35">
        <v>2</v>
      </c>
      <c r="Q90" s="35">
        <v>3</v>
      </c>
      <c r="R90" s="72">
        <f t="shared" si="28"/>
        <v>2</v>
      </c>
      <c r="S90" s="34">
        <f t="shared" si="29"/>
        <v>7.0103305952384162E-2</v>
      </c>
      <c r="T90" s="34">
        <f>(1-S90)*((P90+Q90)*R90/2-参数!$B$1*R90)/参数!$G$1/R90</f>
        <v>0.75554106391368792</v>
      </c>
      <c r="V90" s="35" t="s">
        <v>21</v>
      </c>
      <c r="W90" s="35">
        <v>1</v>
      </c>
      <c r="X90" s="35">
        <v>1</v>
      </c>
      <c r="Y90" s="72">
        <f t="shared" si="30"/>
        <v>1</v>
      </c>
      <c r="Z90" s="34">
        <f t="shared" si="31"/>
        <v>0</v>
      </c>
      <c r="AA90" s="34">
        <f>(1-Z90)*((W90+X90)*Y90/2-参数!$B$1*Y90)/参数!$G$1/Y90</f>
        <v>0.625</v>
      </c>
      <c r="AC90" s="35" t="s">
        <v>21</v>
      </c>
      <c r="AD90" s="35"/>
      <c r="AE90" s="35"/>
      <c r="AF90" s="72"/>
      <c r="AG90" s="34"/>
      <c r="AH90" s="34"/>
      <c r="AJ90" s="35" t="s">
        <v>21</v>
      </c>
      <c r="AK90" s="35"/>
      <c r="AL90" s="35"/>
      <c r="AM90" s="72"/>
      <c r="AN90" s="34"/>
      <c r="AO90" s="34"/>
      <c r="AP90" s="34"/>
      <c r="AQ90" s="35" t="s">
        <v>21</v>
      </c>
      <c r="AR90" s="35"/>
      <c r="AS90" s="35"/>
      <c r="AT90" s="72"/>
      <c r="AU90" s="34"/>
      <c r="AV90" s="34"/>
      <c r="CR90" s="34"/>
      <c r="CT90" s="34"/>
    </row>
    <row r="91" spans="1:98" s="64" customFormat="1" ht="16.2" customHeight="1" x14ac:dyDescent="0.25">
      <c r="A91" s="35" t="s">
        <v>22</v>
      </c>
      <c r="B91" s="35">
        <v>-4</v>
      </c>
      <c r="C91" s="35">
        <v>-2</v>
      </c>
      <c r="D91" s="72">
        <f t="shared" si="24"/>
        <v>3</v>
      </c>
      <c r="E91" s="34">
        <f t="shared" si="25"/>
        <v>0.16666666666666666</v>
      </c>
      <c r="F91" s="34">
        <f>(1-E91)*((B91+C91)*D91/2-参数!$B$1*D91)/参数!$G$1/D91</f>
        <v>0.10416666666666667</v>
      </c>
      <c r="H91" s="35" t="s">
        <v>22</v>
      </c>
      <c r="I91" s="35">
        <v>-2</v>
      </c>
      <c r="J91" s="35">
        <v>0</v>
      </c>
      <c r="K91" s="72">
        <f t="shared" si="26"/>
        <v>3</v>
      </c>
      <c r="L91" s="34">
        <f t="shared" si="27"/>
        <v>0.16666666666666666</v>
      </c>
      <c r="M91" s="34">
        <f>(1-L91)*((I91+J91)*K91/2-参数!$B$1*K91)/参数!$G$1/K91</f>
        <v>0.3125</v>
      </c>
      <c r="O91" s="35" t="s">
        <v>22</v>
      </c>
      <c r="P91" s="35">
        <v>4</v>
      </c>
      <c r="Q91" s="35">
        <v>4</v>
      </c>
      <c r="R91" s="72">
        <f t="shared" si="28"/>
        <v>1</v>
      </c>
      <c r="S91" s="34">
        <f t="shared" si="29"/>
        <v>0</v>
      </c>
      <c r="T91" s="34">
        <f>(1-S91)*((P91+Q91)*R91/2-参数!$B$1*R91)/参数!$G$1/R91</f>
        <v>1</v>
      </c>
      <c r="V91" s="35" t="s">
        <v>22</v>
      </c>
      <c r="W91" s="35">
        <v>0</v>
      </c>
      <c r="X91" s="35">
        <v>0</v>
      </c>
      <c r="Y91" s="72">
        <f t="shared" si="30"/>
        <v>1</v>
      </c>
      <c r="Z91" s="34">
        <f t="shared" si="31"/>
        <v>0</v>
      </c>
      <c r="AA91" s="34">
        <f>(1-Z91)*((W91+X91)*Y91/2-参数!$B$1*Y91)/参数!$G$1/Y91</f>
        <v>0.5</v>
      </c>
      <c r="AC91" s="35" t="s">
        <v>22</v>
      </c>
      <c r="AD91" s="35"/>
      <c r="AE91" s="35"/>
      <c r="AF91" s="72"/>
      <c r="AG91" s="34"/>
      <c r="AH91" s="34"/>
      <c r="AJ91" s="35" t="s">
        <v>22</v>
      </c>
      <c r="AK91" s="35"/>
      <c r="AL91" s="35"/>
      <c r="AM91" s="72"/>
      <c r="AN91" s="34"/>
      <c r="AO91" s="34"/>
      <c r="AP91" s="34"/>
      <c r="AQ91" s="35" t="s">
        <v>22</v>
      </c>
      <c r="AR91" s="35"/>
      <c r="AS91" s="35"/>
      <c r="AT91" s="72"/>
      <c r="AU91" s="34"/>
      <c r="AV91" s="34"/>
      <c r="CR91" s="34"/>
      <c r="CT91" s="34"/>
    </row>
    <row r="92" spans="1:98" s="64" customFormat="1" ht="16.2" customHeight="1" x14ac:dyDescent="0.25">
      <c r="A92" s="72"/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34"/>
      <c r="N92" s="34"/>
      <c r="O92" s="72"/>
      <c r="P92" s="72"/>
      <c r="Q92" s="72"/>
      <c r="R92" s="72"/>
      <c r="S92" s="72"/>
      <c r="T92" s="72"/>
      <c r="U92" s="72"/>
      <c r="V92" s="72"/>
      <c r="W92" s="72"/>
      <c r="X92" s="72"/>
      <c r="Y92" s="72"/>
      <c r="Z92" s="34"/>
      <c r="AB92" s="34"/>
      <c r="AC92" s="72"/>
      <c r="AD92" s="72"/>
      <c r="AE92" s="72"/>
      <c r="AF92" s="72"/>
      <c r="AG92" s="72"/>
      <c r="AH92" s="72"/>
      <c r="AI92" s="72"/>
      <c r="AJ92" s="72"/>
      <c r="AK92" s="72"/>
      <c r="AL92" s="72"/>
      <c r="AM92" s="72"/>
      <c r="AN92" s="34"/>
      <c r="AP92" s="34"/>
      <c r="AQ92" s="72"/>
      <c r="AR92" s="72"/>
      <c r="AS92" s="72"/>
      <c r="AT92" s="72"/>
      <c r="AU92" s="72"/>
      <c r="AV92" s="72"/>
      <c r="CR92" s="34"/>
      <c r="CT92" s="34"/>
    </row>
    <row r="93" spans="1:98" s="64" customFormat="1" ht="16.2" customHeight="1" x14ac:dyDescent="0.25">
      <c r="A93" s="144" t="s">
        <v>63</v>
      </c>
      <c r="B93" s="145"/>
      <c r="C93" s="145"/>
      <c r="D93" s="145"/>
      <c r="E93" s="145"/>
      <c r="F93" s="146"/>
      <c r="G93" s="74"/>
      <c r="H93" s="144" t="s">
        <v>64</v>
      </c>
      <c r="I93" s="145"/>
      <c r="J93" s="145"/>
      <c r="K93" s="145"/>
      <c r="L93" s="145"/>
      <c r="M93" s="146"/>
      <c r="O93" s="144" t="s">
        <v>65</v>
      </c>
      <c r="P93" s="145"/>
      <c r="Q93" s="145"/>
      <c r="R93" s="145"/>
      <c r="S93" s="145"/>
      <c r="T93" s="146"/>
      <c r="V93" s="144" t="s">
        <v>66</v>
      </c>
      <c r="W93" s="145"/>
      <c r="X93" s="145"/>
      <c r="Y93" s="145"/>
      <c r="Z93" s="145"/>
      <c r="AA93" s="146"/>
      <c r="AC93" s="144" t="s">
        <v>67</v>
      </c>
      <c r="AD93" s="145"/>
      <c r="AE93" s="145"/>
      <c r="AF93" s="145"/>
      <c r="AG93" s="145"/>
      <c r="AH93" s="146"/>
      <c r="AJ93" s="144" t="s">
        <v>68</v>
      </c>
      <c r="AK93" s="145"/>
      <c r="AL93" s="145"/>
      <c r="AM93" s="145"/>
      <c r="AN93" s="145"/>
      <c r="AO93" s="146"/>
      <c r="AQ93" s="144" t="s">
        <v>69</v>
      </c>
      <c r="AR93" s="145"/>
      <c r="AS93" s="145"/>
      <c r="AT93" s="145"/>
      <c r="AU93" s="145"/>
      <c r="AV93" s="146"/>
      <c r="CR93" s="34"/>
      <c r="CT93" s="34"/>
    </row>
    <row r="94" spans="1:98" s="64" customFormat="1" ht="16.2" customHeight="1" x14ac:dyDescent="0.25">
      <c r="A94" s="35" t="s">
        <v>1</v>
      </c>
      <c r="B94" s="35">
        <v>-4</v>
      </c>
      <c r="C94" s="35">
        <v>4</v>
      </c>
      <c r="D94" s="72"/>
      <c r="E94" s="64" t="s">
        <v>2</v>
      </c>
      <c r="F94" s="64" t="s">
        <v>23</v>
      </c>
      <c r="H94" s="35" t="s">
        <v>1</v>
      </c>
      <c r="I94" s="35">
        <v>-4</v>
      </c>
      <c r="J94" s="35">
        <v>4</v>
      </c>
      <c r="K94" s="72"/>
      <c r="L94" s="64" t="s">
        <v>2</v>
      </c>
      <c r="M94" s="64" t="s">
        <v>23</v>
      </c>
      <c r="O94" s="35" t="s">
        <v>1</v>
      </c>
      <c r="P94" s="35">
        <v>-4</v>
      </c>
      <c r="Q94" s="35">
        <v>4</v>
      </c>
      <c r="R94" s="72"/>
      <c r="S94" s="64" t="s">
        <v>2</v>
      </c>
      <c r="T94" s="64" t="s">
        <v>23</v>
      </c>
      <c r="V94" s="35" t="s">
        <v>1</v>
      </c>
      <c r="W94" s="35">
        <v>-4</v>
      </c>
      <c r="X94" s="35">
        <v>4</v>
      </c>
      <c r="Y94" s="72"/>
      <c r="Z94" s="64" t="s">
        <v>2</v>
      </c>
      <c r="AA94" s="64" t="s">
        <v>23</v>
      </c>
      <c r="AC94" s="35" t="s">
        <v>1</v>
      </c>
      <c r="AD94" s="35">
        <v>-4</v>
      </c>
      <c r="AE94" s="35">
        <v>4</v>
      </c>
      <c r="AF94" s="72"/>
      <c r="AG94" s="64" t="s">
        <v>2</v>
      </c>
      <c r="AH94" s="64" t="s">
        <v>23</v>
      </c>
      <c r="AJ94" s="35" t="s">
        <v>1</v>
      </c>
      <c r="AK94" s="35">
        <v>-4</v>
      </c>
      <c r="AL94" s="35">
        <v>4</v>
      </c>
      <c r="AM94" s="72"/>
      <c r="AN94" s="64" t="s">
        <v>2</v>
      </c>
      <c r="AO94" s="64" t="s">
        <v>23</v>
      </c>
      <c r="AP94" s="34"/>
      <c r="AQ94" s="35" t="s">
        <v>1</v>
      </c>
      <c r="AR94" s="35">
        <v>-4</v>
      </c>
      <c r="AS94" s="35">
        <v>4</v>
      </c>
      <c r="AT94" s="72"/>
      <c r="AU94" s="64" t="s">
        <v>2</v>
      </c>
      <c r="AV94" s="64" t="s">
        <v>23</v>
      </c>
      <c r="CR94" s="34"/>
      <c r="CT94" s="34"/>
    </row>
    <row r="95" spans="1:98" s="64" customFormat="1" ht="16.2" customHeight="1" x14ac:dyDescent="0.25">
      <c r="A95" s="35" t="s">
        <v>3</v>
      </c>
      <c r="B95" s="35">
        <v>-4</v>
      </c>
      <c r="C95" s="35">
        <v>-3</v>
      </c>
      <c r="D95" s="72">
        <f t="shared" ref="D95:D114" si="32">C95-B95+1</f>
        <v>2</v>
      </c>
      <c r="E95" s="34">
        <f t="shared" ref="E95:E114" si="33">D95*LN(D95)/(9*LN(9))</f>
        <v>7.0103305952384162E-2</v>
      </c>
      <c r="F95" s="34">
        <f>(1-E95)*((B95+C95)*D95/2-参数!$B$1*D95)/参数!$G$1/D95</f>
        <v>5.8118543377975992E-2</v>
      </c>
      <c r="H95" s="35" t="s">
        <v>3</v>
      </c>
      <c r="I95" s="35">
        <v>1</v>
      </c>
      <c r="J95" s="35">
        <v>1</v>
      </c>
      <c r="K95" s="72">
        <f t="shared" ref="K95:K114" si="34">J95-I95+1</f>
        <v>1</v>
      </c>
      <c r="L95" s="34">
        <f t="shared" ref="L95:L114" si="35">K95*LN(K95)/(9*LN(9))</f>
        <v>0</v>
      </c>
      <c r="M95" s="34">
        <f>(1-L95)*((I95+J95)*K95/2-参数!$B$1*K95)/参数!$G$1/K95</f>
        <v>0.625</v>
      </c>
      <c r="O95" s="35" t="s">
        <v>3</v>
      </c>
      <c r="P95" s="35">
        <v>0</v>
      </c>
      <c r="Q95" s="35">
        <v>0</v>
      </c>
      <c r="R95" s="72">
        <f t="shared" ref="R95:R114" si="36">Q95-P95+1</f>
        <v>1</v>
      </c>
      <c r="S95" s="34">
        <f t="shared" ref="S95:S114" si="37">R95*LN(R95)/(9*LN(9))</f>
        <v>0</v>
      </c>
      <c r="T95" s="34">
        <f>(1-S95)*((P95+Q95)*R95/2-参数!$B$1*R95)/参数!$G$1/R95</f>
        <v>0.5</v>
      </c>
      <c r="V95" s="35" t="s">
        <v>3</v>
      </c>
      <c r="W95" s="35">
        <v>3</v>
      </c>
      <c r="X95" s="35">
        <v>3</v>
      </c>
      <c r="Y95" s="72">
        <f t="shared" ref="Y95:Y114" si="38">X95-W95+1</f>
        <v>1</v>
      </c>
      <c r="Z95" s="34">
        <f t="shared" ref="Z95:Z114" si="39">Y95*LN(Y95)/(9*LN(9))</f>
        <v>0</v>
      </c>
      <c r="AA95" s="34">
        <f>(1-Z95)*((W95+X95)*Y95/2-参数!$B$1*Y95)/参数!$G$1/Y95</f>
        <v>0.875</v>
      </c>
      <c r="AC95" s="35" t="s">
        <v>3</v>
      </c>
      <c r="AD95" s="35"/>
      <c r="AE95" s="35"/>
      <c r="AF95" s="72"/>
      <c r="AG95" s="34"/>
      <c r="AH95" s="34"/>
      <c r="AJ95" s="35" t="s">
        <v>3</v>
      </c>
      <c r="AK95" s="35"/>
      <c r="AL95" s="35"/>
      <c r="AM95" s="72"/>
      <c r="AN95" s="34"/>
      <c r="AO95" s="34"/>
      <c r="AP95" s="34"/>
      <c r="AQ95" s="35" t="s">
        <v>3</v>
      </c>
      <c r="AR95" s="35"/>
      <c r="AS95" s="35"/>
      <c r="AT95" s="72"/>
      <c r="AU95" s="34"/>
      <c r="AV95" s="34"/>
      <c r="CR95" s="34"/>
      <c r="CT95" s="34"/>
    </row>
    <row r="96" spans="1:98" s="64" customFormat="1" ht="16.2" customHeight="1" x14ac:dyDescent="0.25">
      <c r="A96" s="35" t="s">
        <v>4</v>
      </c>
      <c r="B96" s="35">
        <v>2</v>
      </c>
      <c r="C96" s="35">
        <v>3</v>
      </c>
      <c r="D96" s="72">
        <f t="shared" si="32"/>
        <v>2</v>
      </c>
      <c r="E96" s="34">
        <f t="shared" si="33"/>
        <v>7.0103305952384162E-2</v>
      </c>
      <c r="F96" s="34">
        <f>(1-E96)*((B96+C96)*D96/2-参数!$B$1*D96)/参数!$G$1/D96</f>
        <v>0.75554106391368792</v>
      </c>
      <c r="H96" s="35" t="s">
        <v>4</v>
      </c>
      <c r="I96" s="35">
        <v>1</v>
      </c>
      <c r="J96" s="35">
        <v>1</v>
      </c>
      <c r="K96" s="72">
        <f t="shared" si="34"/>
        <v>1</v>
      </c>
      <c r="L96" s="34">
        <f t="shared" si="35"/>
        <v>0</v>
      </c>
      <c r="M96" s="34">
        <f>(1-L96)*((I96+J96)*K96/2-参数!$B$1*K96)/参数!$G$1/K96</f>
        <v>0.625</v>
      </c>
      <c r="O96" s="35" t="s">
        <v>4</v>
      </c>
      <c r="P96" s="35">
        <v>4</v>
      </c>
      <c r="Q96" s="35">
        <v>4</v>
      </c>
      <c r="R96" s="72">
        <f t="shared" si="36"/>
        <v>1</v>
      </c>
      <c r="S96" s="34">
        <f t="shared" si="37"/>
        <v>0</v>
      </c>
      <c r="T96" s="34">
        <f>(1-S96)*((P96+Q96)*R96/2-参数!$B$1*R96)/参数!$G$1/R96</f>
        <v>1</v>
      </c>
      <c r="V96" s="35" t="s">
        <v>4</v>
      </c>
      <c r="W96" s="35">
        <v>0</v>
      </c>
      <c r="X96" s="35">
        <v>1</v>
      </c>
      <c r="Y96" s="72">
        <f t="shared" si="38"/>
        <v>2</v>
      </c>
      <c r="Z96" s="34">
        <f t="shared" si="39"/>
        <v>7.0103305952384162E-2</v>
      </c>
      <c r="AA96" s="34">
        <f>(1-Z96)*((W96+X96)*Y96/2-参数!$B$1*Y96)/参数!$G$1/Y96</f>
        <v>0.52306689040178389</v>
      </c>
      <c r="AC96" s="35" t="s">
        <v>4</v>
      </c>
      <c r="AD96" s="35"/>
      <c r="AE96" s="35"/>
      <c r="AF96" s="72"/>
      <c r="AG96" s="34"/>
      <c r="AH96" s="34"/>
      <c r="AJ96" s="35" t="s">
        <v>4</v>
      </c>
      <c r="AK96" s="35"/>
      <c r="AL96" s="35"/>
      <c r="AM96" s="72"/>
      <c r="AN96" s="34"/>
      <c r="AO96" s="34"/>
      <c r="AP96" s="34"/>
      <c r="AQ96" s="35" t="s">
        <v>4</v>
      </c>
      <c r="AR96" s="35"/>
      <c r="AS96" s="35"/>
      <c r="AT96" s="72"/>
      <c r="AU96" s="34"/>
      <c r="AV96" s="34"/>
      <c r="CR96" s="34"/>
      <c r="CT96" s="34"/>
    </row>
    <row r="97" spans="1:98" s="64" customFormat="1" ht="16.2" customHeight="1" x14ac:dyDescent="0.25">
      <c r="A97" s="35" t="s">
        <v>5</v>
      </c>
      <c r="B97" s="35">
        <v>3</v>
      </c>
      <c r="C97" s="35">
        <v>3</v>
      </c>
      <c r="D97" s="72">
        <f t="shared" si="32"/>
        <v>1</v>
      </c>
      <c r="E97" s="34">
        <f t="shared" si="33"/>
        <v>0</v>
      </c>
      <c r="F97" s="34">
        <f>(1-E97)*((B97+C97)*D97/2-参数!$B$1*D97)/参数!$G$1/D97</f>
        <v>0.875</v>
      </c>
      <c r="H97" s="35" t="s">
        <v>5</v>
      </c>
      <c r="I97" s="35">
        <v>-1</v>
      </c>
      <c r="J97" s="35">
        <v>3</v>
      </c>
      <c r="K97" s="72">
        <f t="shared" si="34"/>
        <v>5</v>
      </c>
      <c r="L97" s="34">
        <f t="shared" si="35"/>
        <v>0.40693708908831311</v>
      </c>
      <c r="M97" s="34">
        <f>(1-L97)*((I97+J97)*K97/2-参数!$B$1*K97)/参数!$G$1/K97</f>
        <v>0.37066431931980437</v>
      </c>
      <c r="O97" s="35" t="s">
        <v>5</v>
      </c>
      <c r="P97" s="35">
        <v>4</v>
      </c>
      <c r="Q97" s="35">
        <v>4</v>
      </c>
      <c r="R97" s="72">
        <f t="shared" si="36"/>
        <v>1</v>
      </c>
      <c r="S97" s="34">
        <f t="shared" si="37"/>
        <v>0</v>
      </c>
      <c r="T97" s="34">
        <f>(1-S97)*((P97+Q97)*R97/2-参数!$B$1*R97)/参数!$G$1/R97</f>
        <v>1</v>
      </c>
      <c r="V97" s="35" t="s">
        <v>5</v>
      </c>
      <c r="W97" s="35">
        <v>-4</v>
      </c>
      <c r="X97" s="35">
        <v>-3</v>
      </c>
      <c r="Y97" s="72">
        <f t="shared" si="38"/>
        <v>2</v>
      </c>
      <c r="Z97" s="34">
        <f t="shared" si="39"/>
        <v>7.0103305952384162E-2</v>
      </c>
      <c r="AA97" s="34">
        <f>(1-Z97)*((W97+X97)*Y97/2-参数!$B$1*Y97)/参数!$G$1/Y97</f>
        <v>5.8118543377975992E-2</v>
      </c>
      <c r="AC97" s="35" t="s">
        <v>5</v>
      </c>
      <c r="AD97" s="35"/>
      <c r="AE97" s="35"/>
      <c r="AF97" s="72"/>
      <c r="AG97" s="34"/>
      <c r="AH97" s="34"/>
      <c r="AJ97" s="35" t="s">
        <v>5</v>
      </c>
      <c r="AK97" s="35"/>
      <c r="AL97" s="35"/>
      <c r="AM97" s="72"/>
      <c r="AN97" s="34"/>
      <c r="AO97" s="34"/>
      <c r="AP97" s="34"/>
      <c r="AQ97" s="35" t="s">
        <v>5</v>
      </c>
      <c r="AR97" s="35"/>
      <c r="AS97" s="35"/>
      <c r="AT97" s="72"/>
      <c r="AU97" s="34"/>
      <c r="AV97" s="34"/>
      <c r="CR97" s="34"/>
      <c r="CT97" s="34"/>
    </row>
    <row r="98" spans="1:98" s="64" customFormat="1" ht="16.2" customHeight="1" x14ac:dyDescent="0.25">
      <c r="A98" s="35" t="s">
        <v>6</v>
      </c>
      <c r="B98" s="35">
        <v>4</v>
      </c>
      <c r="C98" s="35">
        <v>4</v>
      </c>
      <c r="D98" s="72">
        <f t="shared" si="32"/>
        <v>1</v>
      </c>
      <c r="E98" s="34">
        <f t="shared" si="33"/>
        <v>0</v>
      </c>
      <c r="F98" s="34">
        <f>(1-E98)*((B98+C98)*D98/2-参数!$B$1*D98)/参数!$G$1/D98</f>
        <v>1</v>
      </c>
      <c r="H98" s="35" t="s">
        <v>6</v>
      </c>
      <c r="I98" s="35">
        <v>-1</v>
      </c>
      <c r="J98" s="35">
        <v>1</v>
      </c>
      <c r="K98" s="72">
        <f t="shared" si="34"/>
        <v>3</v>
      </c>
      <c r="L98" s="34">
        <f t="shared" si="35"/>
        <v>0.16666666666666666</v>
      </c>
      <c r="M98" s="34">
        <f>(1-L98)*((I98+J98)*K98/2-参数!$B$1*K98)/参数!$G$1/K98</f>
        <v>0.41666666666666669</v>
      </c>
      <c r="O98" s="35" t="s">
        <v>6</v>
      </c>
      <c r="P98" s="35">
        <v>1</v>
      </c>
      <c r="Q98" s="35">
        <v>3</v>
      </c>
      <c r="R98" s="72">
        <f t="shared" si="36"/>
        <v>3</v>
      </c>
      <c r="S98" s="34">
        <f t="shared" si="37"/>
        <v>0.16666666666666666</v>
      </c>
      <c r="T98" s="34">
        <f>(1-S98)*((P98+Q98)*R98/2-参数!$B$1*R98)/参数!$G$1/R98</f>
        <v>0.625</v>
      </c>
      <c r="V98" s="35" t="s">
        <v>6</v>
      </c>
      <c r="W98" s="35">
        <v>1</v>
      </c>
      <c r="X98" s="35">
        <v>3</v>
      </c>
      <c r="Y98" s="72">
        <f t="shared" si="38"/>
        <v>3</v>
      </c>
      <c r="Z98" s="34">
        <f t="shared" si="39"/>
        <v>0.16666666666666666</v>
      </c>
      <c r="AA98" s="34">
        <f>(1-Z98)*((W98+X98)*Y98/2-参数!$B$1*Y98)/参数!$G$1/Y98</f>
        <v>0.625</v>
      </c>
      <c r="AC98" s="35" t="s">
        <v>6</v>
      </c>
      <c r="AD98" s="35"/>
      <c r="AE98" s="35"/>
      <c r="AF98" s="72"/>
      <c r="AG98" s="34"/>
      <c r="AH98" s="34"/>
      <c r="AJ98" s="35" t="s">
        <v>6</v>
      </c>
      <c r="AK98" s="35"/>
      <c r="AL98" s="35"/>
      <c r="AM98" s="72"/>
      <c r="AN98" s="34"/>
      <c r="AO98" s="34"/>
      <c r="AP98" s="34"/>
      <c r="AQ98" s="35" t="s">
        <v>6</v>
      </c>
      <c r="AR98" s="35"/>
      <c r="AS98" s="35"/>
      <c r="AT98" s="72"/>
      <c r="AU98" s="34"/>
      <c r="AV98" s="34"/>
      <c r="CR98" s="34"/>
      <c r="CT98" s="34"/>
    </row>
    <row r="99" spans="1:98" s="64" customFormat="1" ht="16.2" customHeight="1" x14ac:dyDescent="0.25">
      <c r="A99" s="35" t="s">
        <v>7</v>
      </c>
      <c r="B99" s="35">
        <v>3</v>
      </c>
      <c r="C99" s="35">
        <v>3</v>
      </c>
      <c r="D99" s="72">
        <f t="shared" si="32"/>
        <v>1</v>
      </c>
      <c r="E99" s="34">
        <f t="shared" si="33"/>
        <v>0</v>
      </c>
      <c r="F99" s="34">
        <f>(1-E99)*((B99+C99)*D99/2-参数!$B$1*D99)/参数!$G$1/D99</f>
        <v>0.875</v>
      </c>
      <c r="H99" s="35" t="s">
        <v>7</v>
      </c>
      <c r="I99" s="35">
        <v>1</v>
      </c>
      <c r="J99" s="35">
        <v>1</v>
      </c>
      <c r="K99" s="72">
        <f t="shared" si="34"/>
        <v>1</v>
      </c>
      <c r="L99" s="34">
        <f t="shared" si="35"/>
        <v>0</v>
      </c>
      <c r="M99" s="34">
        <f>(1-L99)*((I99+J99)*K99/2-参数!$B$1*K99)/参数!$G$1/K99</f>
        <v>0.625</v>
      </c>
      <c r="O99" s="35" t="s">
        <v>7</v>
      </c>
      <c r="P99" s="35">
        <v>0</v>
      </c>
      <c r="Q99" s="35">
        <v>1</v>
      </c>
      <c r="R99" s="72">
        <f t="shared" si="36"/>
        <v>2</v>
      </c>
      <c r="S99" s="34">
        <f t="shared" si="37"/>
        <v>7.0103305952384162E-2</v>
      </c>
      <c r="T99" s="34">
        <f>(1-S99)*((P99+Q99)*R99/2-参数!$B$1*R99)/参数!$G$1/R99</f>
        <v>0.52306689040178389</v>
      </c>
      <c r="V99" s="35" t="s">
        <v>7</v>
      </c>
      <c r="W99" s="35">
        <v>4</v>
      </c>
      <c r="X99" s="35">
        <v>4</v>
      </c>
      <c r="Y99" s="72">
        <f t="shared" si="38"/>
        <v>1</v>
      </c>
      <c r="Z99" s="34">
        <f t="shared" si="39"/>
        <v>0</v>
      </c>
      <c r="AA99" s="34">
        <f>(1-Z99)*((W99+X99)*Y99/2-参数!$B$1*Y99)/参数!$G$1/Y99</f>
        <v>1</v>
      </c>
      <c r="AC99" s="35" t="s">
        <v>7</v>
      </c>
      <c r="AD99" s="35"/>
      <c r="AE99" s="35"/>
      <c r="AF99" s="72"/>
      <c r="AG99" s="34"/>
      <c r="AH99" s="34"/>
      <c r="AJ99" s="35" t="s">
        <v>7</v>
      </c>
      <c r="AK99" s="35"/>
      <c r="AL99" s="35"/>
      <c r="AM99" s="72"/>
      <c r="AN99" s="34"/>
      <c r="AO99" s="34"/>
      <c r="AP99" s="34"/>
      <c r="AQ99" s="35" t="s">
        <v>7</v>
      </c>
      <c r="AR99" s="35"/>
      <c r="AS99" s="35"/>
      <c r="AT99" s="72"/>
      <c r="AU99" s="34"/>
      <c r="AV99" s="34"/>
      <c r="CR99" s="34"/>
      <c r="CT99" s="34"/>
    </row>
    <row r="100" spans="1:98" s="64" customFormat="1" ht="16.2" customHeight="1" x14ac:dyDescent="0.25">
      <c r="A100" s="35" t="s">
        <v>8</v>
      </c>
      <c r="B100" s="35">
        <v>0</v>
      </c>
      <c r="C100" s="35">
        <v>4</v>
      </c>
      <c r="D100" s="72">
        <f t="shared" si="32"/>
        <v>5</v>
      </c>
      <c r="E100" s="34">
        <f t="shared" si="33"/>
        <v>0.40693708908831311</v>
      </c>
      <c r="F100" s="34">
        <f>(1-E100)*((B100+C100)*D100/2-参数!$B$1*D100)/参数!$G$1/D100</f>
        <v>0.44479718318376521</v>
      </c>
      <c r="H100" s="35" t="s">
        <v>8</v>
      </c>
      <c r="I100" s="35">
        <v>-3</v>
      </c>
      <c r="J100" s="35">
        <v>3</v>
      </c>
      <c r="K100" s="72">
        <f t="shared" si="34"/>
        <v>7</v>
      </c>
      <c r="L100" s="34">
        <f t="shared" si="35"/>
        <v>0.68881701356277525</v>
      </c>
      <c r="M100" s="34">
        <f>(1-L100)*((I100+J100)*K100/2-参数!$B$1*K100)/参数!$G$1/K100</f>
        <v>0.15559149321861238</v>
      </c>
      <c r="O100" s="35" t="s">
        <v>8</v>
      </c>
      <c r="P100" s="35">
        <v>-2</v>
      </c>
      <c r="Q100" s="35">
        <v>4</v>
      </c>
      <c r="R100" s="72">
        <f t="shared" si="36"/>
        <v>7</v>
      </c>
      <c r="S100" s="34">
        <f t="shared" si="37"/>
        <v>0.68881701356277525</v>
      </c>
      <c r="T100" s="34">
        <f>(1-S100)*((P100+Q100)*R100/2-参数!$B$1*R100)/参数!$G$1/R100</f>
        <v>0.19448936652326546</v>
      </c>
      <c r="V100" s="35" t="s">
        <v>8</v>
      </c>
      <c r="W100" s="35">
        <v>4</v>
      </c>
      <c r="X100" s="35">
        <v>4</v>
      </c>
      <c r="Y100" s="72">
        <f t="shared" si="38"/>
        <v>1</v>
      </c>
      <c r="Z100" s="34">
        <f t="shared" si="39"/>
        <v>0</v>
      </c>
      <c r="AA100" s="34">
        <f>(1-Z100)*((W100+X100)*Y100/2-参数!$B$1*Y100)/参数!$G$1/Y100</f>
        <v>1</v>
      </c>
      <c r="AC100" s="35" t="s">
        <v>8</v>
      </c>
      <c r="AD100" s="35"/>
      <c r="AE100" s="35"/>
      <c r="AF100" s="72"/>
      <c r="AG100" s="34"/>
      <c r="AH100" s="34"/>
      <c r="AJ100" s="35" t="s">
        <v>8</v>
      </c>
      <c r="AK100" s="35"/>
      <c r="AL100" s="35"/>
      <c r="AM100" s="72"/>
      <c r="AN100" s="34"/>
      <c r="AO100" s="34"/>
      <c r="AP100" s="34"/>
      <c r="AQ100" s="35" t="s">
        <v>8</v>
      </c>
      <c r="AR100" s="35"/>
      <c r="AS100" s="35"/>
      <c r="AT100" s="72"/>
      <c r="AU100" s="34"/>
      <c r="AV100" s="34"/>
      <c r="CR100" s="34"/>
      <c r="CT100" s="34"/>
    </row>
    <row r="101" spans="1:98" s="64" customFormat="1" ht="16.2" customHeight="1" x14ac:dyDescent="0.25">
      <c r="A101" s="35" t="s">
        <v>9</v>
      </c>
      <c r="B101" s="35">
        <v>3</v>
      </c>
      <c r="C101" s="35">
        <v>3</v>
      </c>
      <c r="D101" s="72">
        <f t="shared" si="32"/>
        <v>1</v>
      </c>
      <c r="E101" s="34">
        <f t="shared" si="33"/>
        <v>0</v>
      </c>
      <c r="F101" s="34">
        <f>(1-E101)*((B101+C101)*D101/2-参数!$B$1*D101)/参数!$G$1/D101</f>
        <v>0.875</v>
      </c>
      <c r="H101" s="35" t="s">
        <v>9</v>
      </c>
      <c r="I101" s="35">
        <v>0</v>
      </c>
      <c r="J101" s="35">
        <v>0</v>
      </c>
      <c r="K101" s="72">
        <f t="shared" si="34"/>
        <v>1</v>
      </c>
      <c r="L101" s="34">
        <f t="shared" si="35"/>
        <v>0</v>
      </c>
      <c r="M101" s="34">
        <f>(1-L101)*((I101+J101)*K101/2-参数!$B$1*K101)/参数!$G$1/K101</f>
        <v>0.5</v>
      </c>
      <c r="O101" s="35" t="s">
        <v>9</v>
      </c>
      <c r="P101" s="35">
        <v>1</v>
      </c>
      <c r="Q101" s="35">
        <v>1</v>
      </c>
      <c r="R101" s="72">
        <f t="shared" si="36"/>
        <v>1</v>
      </c>
      <c r="S101" s="34">
        <f t="shared" si="37"/>
        <v>0</v>
      </c>
      <c r="T101" s="34">
        <f>(1-S101)*((P101+Q101)*R101/2-参数!$B$1*R101)/参数!$G$1/R101</f>
        <v>0.625</v>
      </c>
      <c r="V101" s="35" t="s">
        <v>9</v>
      </c>
      <c r="W101" s="35">
        <v>3</v>
      </c>
      <c r="X101" s="35">
        <v>3</v>
      </c>
      <c r="Y101" s="72">
        <f t="shared" si="38"/>
        <v>1</v>
      </c>
      <c r="Z101" s="34">
        <f t="shared" si="39"/>
        <v>0</v>
      </c>
      <c r="AA101" s="34">
        <f>(1-Z101)*((W101+X101)*Y101/2-参数!$B$1*Y101)/参数!$G$1/Y101</f>
        <v>0.875</v>
      </c>
      <c r="AC101" s="35" t="s">
        <v>9</v>
      </c>
      <c r="AD101" s="35"/>
      <c r="AE101" s="35"/>
      <c r="AF101" s="72"/>
      <c r="AG101" s="34"/>
      <c r="AH101" s="34"/>
      <c r="AJ101" s="35" t="s">
        <v>9</v>
      </c>
      <c r="AK101" s="35"/>
      <c r="AL101" s="35"/>
      <c r="AM101" s="72"/>
      <c r="AN101" s="34"/>
      <c r="AO101" s="34"/>
      <c r="AP101" s="34"/>
      <c r="AQ101" s="35" t="s">
        <v>9</v>
      </c>
      <c r="AR101" s="35"/>
      <c r="AS101" s="35"/>
      <c r="AT101" s="72"/>
      <c r="AU101" s="34"/>
      <c r="AV101" s="34"/>
      <c r="CR101" s="34"/>
      <c r="CT101" s="34"/>
    </row>
    <row r="102" spans="1:98" s="64" customFormat="1" ht="16.2" customHeight="1" x14ac:dyDescent="0.25">
      <c r="A102" s="35" t="s">
        <v>10</v>
      </c>
      <c r="B102" s="35">
        <v>3</v>
      </c>
      <c r="C102" s="35">
        <v>3</v>
      </c>
      <c r="D102" s="72">
        <f t="shared" si="32"/>
        <v>1</v>
      </c>
      <c r="E102" s="34">
        <f t="shared" si="33"/>
        <v>0</v>
      </c>
      <c r="F102" s="34">
        <f>(1-E102)*((B102+C102)*D102/2-参数!$B$1*D102)/参数!$G$1/D102</f>
        <v>0.875</v>
      </c>
      <c r="H102" s="35" t="s">
        <v>10</v>
      </c>
      <c r="I102" s="35">
        <v>-3</v>
      </c>
      <c r="J102" s="35">
        <v>-2</v>
      </c>
      <c r="K102" s="72">
        <f t="shared" si="34"/>
        <v>2</v>
      </c>
      <c r="L102" s="34">
        <f t="shared" si="35"/>
        <v>7.0103305952384162E-2</v>
      </c>
      <c r="M102" s="34">
        <f>(1-L102)*((I102+J102)*K102/2-参数!$B$1*K102)/参数!$G$1/K102</f>
        <v>0.17435563013392796</v>
      </c>
      <c r="O102" s="35" t="s">
        <v>10</v>
      </c>
      <c r="P102" s="35">
        <v>2</v>
      </c>
      <c r="Q102" s="35">
        <v>2</v>
      </c>
      <c r="R102" s="72">
        <f t="shared" si="36"/>
        <v>1</v>
      </c>
      <c r="S102" s="34">
        <f t="shared" si="37"/>
        <v>0</v>
      </c>
      <c r="T102" s="34">
        <f>(1-S102)*((P102+Q102)*R102/2-参数!$B$1*R102)/参数!$G$1/R102</f>
        <v>0.75</v>
      </c>
      <c r="V102" s="35" t="s">
        <v>10</v>
      </c>
      <c r="W102" s="35">
        <v>1</v>
      </c>
      <c r="X102" s="35">
        <v>1</v>
      </c>
      <c r="Y102" s="72">
        <f t="shared" si="38"/>
        <v>1</v>
      </c>
      <c r="Z102" s="34">
        <f t="shared" si="39"/>
        <v>0</v>
      </c>
      <c r="AA102" s="34">
        <f>(1-Z102)*((W102+X102)*Y102/2-参数!$B$1*Y102)/参数!$G$1/Y102</f>
        <v>0.625</v>
      </c>
      <c r="AC102" s="35" t="s">
        <v>10</v>
      </c>
      <c r="AD102" s="35"/>
      <c r="AE102" s="35"/>
      <c r="AF102" s="72"/>
      <c r="AG102" s="34"/>
      <c r="AH102" s="34"/>
      <c r="AJ102" s="35" t="s">
        <v>10</v>
      </c>
      <c r="AK102" s="35"/>
      <c r="AL102" s="35"/>
      <c r="AM102" s="72"/>
      <c r="AN102" s="34"/>
      <c r="AO102" s="34"/>
      <c r="AP102" s="34"/>
      <c r="AQ102" s="35" t="s">
        <v>10</v>
      </c>
      <c r="AR102" s="35"/>
      <c r="AS102" s="35"/>
      <c r="AT102" s="72"/>
      <c r="AU102" s="34"/>
      <c r="AV102" s="34"/>
      <c r="CR102" s="34"/>
      <c r="CT102" s="34"/>
    </row>
    <row r="103" spans="1:98" s="64" customFormat="1" ht="16.2" customHeight="1" x14ac:dyDescent="0.25">
      <c r="A103" s="35" t="s">
        <v>11</v>
      </c>
      <c r="B103" s="35">
        <v>-1</v>
      </c>
      <c r="C103" s="35">
        <v>1</v>
      </c>
      <c r="D103" s="72">
        <f t="shared" si="32"/>
        <v>3</v>
      </c>
      <c r="E103" s="34">
        <f t="shared" si="33"/>
        <v>0.16666666666666666</v>
      </c>
      <c r="F103" s="34">
        <f>(1-E103)*((B103+C103)*D103/2-参数!$B$1*D103)/参数!$G$1/D103</f>
        <v>0.41666666666666669</v>
      </c>
      <c r="H103" s="35" t="s">
        <v>11</v>
      </c>
      <c r="I103" s="35">
        <v>-2</v>
      </c>
      <c r="J103" s="35">
        <v>2</v>
      </c>
      <c r="K103" s="72">
        <f t="shared" si="34"/>
        <v>5</v>
      </c>
      <c r="L103" s="34">
        <f t="shared" si="35"/>
        <v>0.40693708908831311</v>
      </c>
      <c r="M103" s="34">
        <f>(1-L103)*((I103+J103)*K103/2-参数!$B$1*K103)/参数!$G$1/K103</f>
        <v>0.29653145545584347</v>
      </c>
      <c r="O103" s="35" t="s">
        <v>11</v>
      </c>
      <c r="P103" s="35">
        <v>1</v>
      </c>
      <c r="Q103" s="35">
        <v>3</v>
      </c>
      <c r="R103" s="72">
        <f t="shared" si="36"/>
        <v>3</v>
      </c>
      <c r="S103" s="34">
        <f t="shared" si="37"/>
        <v>0.16666666666666666</v>
      </c>
      <c r="T103" s="34">
        <f>(1-S103)*((P103+Q103)*R103/2-参数!$B$1*R103)/参数!$G$1/R103</f>
        <v>0.625</v>
      </c>
      <c r="V103" s="35" t="s">
        <v>11</v>
      </c>
      <c r="W103" s="35">
        <v>3</v>
      </c>
      <c r="X103" s="35">
        <v>3</v>
      </c>
      <c r="Y103" s="72">
        <f t="shared" si="38"/>
        <v>1</v>
      </c>
      <c r="Z103" s="34">
        <f t="shared" si="39"/>
        <v>0</v>
      </c>
      <c r="AA103" s="34">
        <f>(1-Z103)*((W103+X103)*Y103/2-参数!$B$1*Y103)/参数!$G$1/Y103</f>
        <v>0.875</v>
      </c>
      <c r="AC103" s="35" t="s">
        <v>11</v>
      </c>
      <c r="AD103" s="35"/>
      <c r="AE103" s="35"/>
      <c r="AF103" s="72"/>
      <c r="AG103" s="34"/>
      <c r="AH103" s="34"/>
      <c r="AJ103" s="35" t="s">
        <v>11</v>
      </c>
      <c r="AK103" s="35"/>
      <c r="AL103" s="35"/>
      <c r="AM103" s="72"/>
      <c r="AN103" s="34"/>
      <c r="AO103" s="34"/>
      <c r="AP103" s="34"/>
      <c r="AQ103" s="35" t="s">
        <v>11</v>
      </c>
      <c r="AR103" s="35"/>
      <c r="AS103" s="35"/>
      <c r="AT103" s="72"/>
      <c r="AU103" s="34"/>
      <c r="AV103" s="34"/>
      <c r="CR103" s="34"/>
      <c r="CT103" s="34"/>
    </row>
    <row r="104" spans="1:98" s="64" customFormat="1" ht="16.2" customHeight="1" x14ac:dyDescent="0.25">
      <c r="A104" s="35" t="s">
        <v>12</v>
      </c>
      <c r="B104" s="35">
        <v>3</v>
      </c>
      <c r="C104" s="35">
        <v>3</v>
      </c>
      <c r="D104" s="72">
        <f t="shared" si="32"/>
        <v>1</v>
      </c>
      <c r="E104" s="34">
        <f t="shared" si="33"/>
        <v>0</v>
      </c>
      <c r="F104" s="34">
        <f>(1-E104)*((B104+C104)*D104/2-参数!$B$1*D104)/参数!$G$1/D104</f>
        <v>0.875</v>
      </c>
      <c r="H104" s="35" t="s">
        <v>12</v>
      </c>
      <c r="I104" s="35">
        <v>1</v>
      </c>
      <c r="J104" s="35">
        <v>4</v>
      </c>
      <c r="K104" s="72">
        <f t="shared" si="34"/>
        <v>4</v>
      </c>
      <c r="L104" s="34">
        <f t="shared" si="35"/>
        <v>0.28041322380953665</v>
      </c>
      <c r="M104" s="34">
        <f>(1-L104)*((I104+J104)*K104/2-参数!$B$1*K104)/参数!$G$1/K104</f>
        <v>0.58466425565475144</v>
      </c>
      <c r="O104" s="35" t="s">
        <v>12</v>
      </c>
      <c r="P104" s="35">
        <v>-3</v>
      </c>
      <c r="Q104" s="35">
        <v>-1</v>
      </c>
      <c r="R104" s="72">
        <f t="shared" si="36"/>
        <v>3</v>
      </c>
      <c r="S104" s="34">
        <f t="shared" si="37"/>
        <v>0.16666666666666666</v>
      </c>
      <c r="T104" s="34">
        <f>(1-S104)*((P104+Q104)*R104/2-参数!$B$1*R104)/参数!$G$1/R104</f>
        <v>0.20833333333333334</v>
      </c>
      <c r="V104" s="35" t="s">
        <v>12</v>
      </c>
      <c r="W104" s="35">
        <v>1</v>
      </c>
      <c r="X104" s="35">
        <v>3</v>
      </c>
      <c r="Y104" s="72">
        <f t="shared" si="38"/>
        <v>3</v>
      </c>
      <c r="Z104" s="34">
        <f t="shared" si="39"/>
        <v>0.16666666666666666</v>
      </c>
      <c r="AA104" s="34">
        <f>(1-Z104)*((W104+X104)*Y104/2-参数!$B$1*Y104)/参数!$G$1/Y104</f>
        <v>0.625</v>
      </c>
      <c r="AC104" s="35" t="s">
        <v>12</v>
      </c>
      <c r="AD104" s="35"/>
      <c r="AE104" s="35"/>
      <c r="AF104" s="72"/>
      <c r="AG104" s="34"/>
      <c r="AH104" s="34"/>
      <c r="AJ104" s="35" t="s">
        <v>12</v>
      </c>
      <c r="AK104" s="35"/>
      <c r="AL104" s="35"/>
      <c r="AM104" s="72"/>
      <c r="AN104" s="34"/>
      <c r="AO104" s="34"/>
      <c r="AP104" s="34"/>
      <c r="AQ104" s="35" t="s">
        <v>12</v>
      </c>
      <c r="AR104" s="35"/>
      <c r="AS104" s="35"/>
      <c r="AT104" s="72"/>
      <c r="AU104" s="34"/>
      <c r="AV104" s="34"/>
      <c r="CR104" s="34"/>
      <c r="CT104" s="34"/>
    </row>
    <row r="105" spans="1:98" s="64" customFormat="1" ht="16.2" customHeight="1" x14ac:dyDescent="0.25">
      <c r="A105" s="35" t="s">
        <v>13</v>
      </c>
      <c r="B105" s="35">
        <v>-4</v>
      </c>
      <c r="C105" s="35">
        <v>2</v>
      </c>
      <c r="D105" s="72">
        <f t="shared" si="32"/>
        <v>7</v>
      </c>
      <c r="E105" s="34">
        <f t="shared" si="33"/>
        <v>0.68881701356277525</v>
      </c>
      <c r="F105" s="34">
        <f>(1-E105)*((B105+C105)*D105/2-参数!$B$1*D105)/参数!$G$1/D105</f>
        <v>0.11669361991395928</v>
      </c>
      <c r="H105" s="35" t="s">
        <v>13</v>
      </c>
      <c r="I105" s="35">
        <v>-1</v>
      </c>
      <c r="J105" s="35">
        <v>2</v>
      </c>
      <c r="K105" s="72">
        <f t="shared" si="34"/>
        <v>4</v>
      </c>
      <c r="L105" s="34">
        <f t="shared" si="35"/>
        <v>0.28041322380953665</v>
      </c>
      <c r="M105" s="34">
        <f>(1-L105)*((I105+J105)*K105/2-参数!$B$1*K105)/参数!$G$1/K105</f>
        <v>0.40476756160713562</v>
      </c>
      <c r="O105" s="35" t="s">
        <v>13</v>
      </c>
      <c r="P105" s="35">
        <v>-4</v>
      </c>
      <c r="Q105" s="35">
        <v>-2</v>
      </c>
      <c r="R105" s="72">
        <f t="shared" si="36"/>
        <v>3</v>
      </c>
      <c r="S105" s="34">
        <f t="shared" si="37"/>
        <v>0.16666666666666666</v>
      </c>
      <c r="T105" s="34">
        <f>(1-S105)*((P105+Q105)*R105/2-参数!$B$1*R105)/参数!$G$1/R105</f>
        <v>0.10416666666666667</v>
      </c>
      <c r="V105" s="35" t="s">
        <v>13</v>
      </c>
      <c r="W105" s="35">
        <v>-2</v>
      </c>
      <c r="X105" s="35">
        <v>-1</v>
      </c>
      <c r="Y105" s="72">
        <f t="shared" si="38"/>
        <v>2</v>
      </c>
      <c r="Z105" s="34">
        <f t="shared" si="39"/>
        <v>7.0103305952384162E-2</v>
      </c>
      <c r="AA105" s="34">
        <f>(1-Z105)*((W105+X105)*Y105/2-参数!$B$1*Y105)/参数!$G$1/Y105</f>
        <v>0.29059271688987998</v>
      </c>
      <c r="AC105" s="35" t="s">
        <v>13</v>
      </c>
      <c r="AD105" s="35"/>
      <c r="AE105" s="35"/>
      <c r="AF105" s="72"/>
      <c r="AG105" s="34"/>
      <c r="AH105" s="34"/>
      <c r="AJ105" s="35" t="s">
        <v>13</v>
      </c>
      <c r="AK105" s="35"/>
      <c r="AL105" s="35"/>
      <c r="AM105" s="72"/>
      <c r="AN105" s="34"/>
      <c r="AO105" s="34"/>
      <c r="AP105" s="34"/>
      <c r="AQ105" s="35" t="s">
        <v>13</v>
      </c>
      <c r="AR105" s="35"/>
      <c r="AS105" s="35"/>
      <c r="AT105" s="72"/>
      <c r="AU105" s="34"/>
      <c r="AV105" s="34"/>
      <c r="CR105" s="34"/>
      <c r="CT105" s="34"/>
    </row>
    <row r="106" spans="1:98" s="64" customFormat="1" ht="16.2" customHeight="1" x14ac:dyDescent="0.25">
      <c r="A106" s="35" t="s">
        <v>14</v>
      </c>
      <c r="B106" s="35">
        <v>2</v>
      </c>
      <c r="C106" s="35">
        <v>3</v>
      </c>
      <c r="D106" s="72">
        <f t="shared" si="32"/>
        <v>2</v>
      </c>
      <c r="E106" s="34">
        <f t="shared" si="33"/>
        <v>7.0103305952384162E-2</v>
      </c>
      <c r="F106" s="34">
        <f>(1-E106)*((B106+C106)*D106/2-参数!$B$1*D106)/参数!$G$1/D106</f>
        <v>0.75554106391368792</v>
      </c>
      <c r="H106" s="35" t="s">
        <v>14</v>
      </c>
      <c r="I106" s="35">
        <v>-1</v>
      </c>
      <c r="J106" s="35">
        <v>0</v>
      </c>
      <c r="K106" s="72">
        <f t="shared" si="34"/>
        <v>2</v>
      </c>
      <c r="L106" s="34">
        <f t="shared" si="35"/>
        <v>7.0103305952384162E-2</v>
      </c>
      <c r="M106" s="34">
        <f>(1-L106)*((I106+J106)*K106/2-参数!$B$1*K106)/参数!$G$1/K106</f>
        <v>0.40682980364583193</v>
      </c>
      <c r="O106" s="35" t="s">
        <v>14</v>
      </c>
      <c r="P106" s="35">
        <v>3</v>
      </c>
      <c r="Q106" s="35">
        <v>4</v>
      </c>
      <c r="R106" s="72">
        <f t="shared" si="36"/>
        <v>2</v>
      </c>
      <c r="S106" s="34">
        <f t="shared" si="37"/>
        <v>7.0103305952384162E-2</v>
      </c>
      <c r="T106" s="34">
        <f>(1-S106)*((P106+Q106)*R106/2-参数!$B$1*R106)/参数!$G$1/R106</f>
        <v>0.87177815066963993</v>
      </c>
      <c r="V106" s="35" t="s">
        <v>14</v>
      </c>
      <c r="W106" s="35">
        <v>2</v>
      </c>
      <c r="X106" s="35">
        <v>2</v>
      </c>
      <c r="Y106" s="72">
        <f t="shared" si="38"/>
        <v>1</v>
      </c>
      <c r="Z106" s="34">
        <f t="shared" si="39"/>
        <v>0</v>
      </c>
      <c r="AA106" s="34">
        <f>(1-Z106)*((W106+X106)*Y106/2-参数!$B$1*Y106)/参数!$G$1/Y106</f>
        <v>0.75</v>
      </c>
      <c r="AC106" s="35" t="s">
        <v>14</v>
      </c>
      <c r="AD106" s="35"/>
      <c r="AE106" s="35"/>
      <c r="AF106" s="72"/>
      <c r="AG106" s="34"/>
      <c r="AH106" s="34"/>
      <c r="AJ106" s="35" t="s">
        <v>14</v>
      </c>
      <c r="AK106" s="35"/>
      <c r="AL106" s="35"/>
      <c r="AM106" s="72"/>
      <c r="AN106" s="34"/>
      <c r="AO106" s="34"/>
      <c r="AP106" s="34"/>
      <c r="AQ106" s="35" t="s">
        <v>14</v>
      </c>
      <c r="AR106" s="35"/>
      <c r="AS106" s="35"/>
      <c r="AT106" s="72"/>
      <c r="AU106" s="34"/>
      <c r="AV106" s="34"/>
      <c r="CR106" s="34"/>
      <c r="CT106" s="34"/>
    </row>
    <row r="107" spans="1:98" s="64" customFormat="1" ht="16.2" customHeight="1" x14ac:dyDescent="0.25">
      <c r="A107" s="35" t="s">
        <v>15</v>
      </c>
      <c r="B107" s="35">
        <v>2</v>
      </c>
      <c r="C107" s="35">
        <v>3</v>
      </c>
      <c r="D107" s="72">
        <f t="shared" si="32"/>
        <v>2</v>
      </c>
      <c r="E107" s="34">
        <f t="shared" si="33"/>
        <v>7.0103305952384162E-2</v>
      </c>
      <c r="F107" s="34">
        <f>(1-E107)*((B107+C107)*D107/2-参数!$B$1*D107)/参数!$G$1/D107</f>
        <v>0.75554106391368792</v>
      </c>
      <c r="H107" s="35" t="s">
        <v>15</v>
      </c>
      <c r="I107" s="35">
        <v>-2</v>
      </c>
      <c r="J107" s="35">
        <v>3</v>
      </c>
      <c r="K107" s="72">
        <f t="shared" si="34"/>
        <v>6</v>
      </c>
      <c r="L107" s="34">
        <f t="shared" si="35"/>
        <v>0.54364325119048584</v>
      </c>
      <c r="M107" s="34">
        <f>(1-L107)*((I107+J107)*K107/2-参数!$B$1*K107)/参数!$G$1/K107</f>
        <v>0.25670067120535173</v>
      </c>
      <c r="O107" s="35" t="s">
        <v>15</v>
      </c>
      <c r="P107" s="35">
        <v>0</v>
      </c>
      <c r="Q107" s="35">
        <v>4</v>
      </c>
      <c r="R107" s="72">
        <f t="shared" si="36"/>
        <v>5</v>
      </c>
      <c r="S107" s="34">
        <f t="shared" si="37"/>
        <v>0.40693708908831311</v>
      </c>
      <c r="T107" s="34">
        <f>(1-S107)*((P107+Q107)*R107/2-参数!$B$1*R107)/参数!$G$1/R107</f>
        <v>0.44479718318376521</v>
      </c>
      <c r="V107" s="35" t="s">
        <v>15</v>
      </c>
      <c r="W107" s="35">
        <v>3</v>
      </c>
      <c r="X107" s="35">
        <v>4</v>
      </c>
      <c r="Y107" s="72">
        <f t="shared" si="38"/>
        <v>2</v>
      </c>
      <c r="Z107" s="34">
        <f t="shared" si="39"/>
        <v>7.0103305952384162E-2</v>
      </c>
      <c r="AA107" s="34">
        <f>(1-Z107)*((W107+X107)*Y107/2-参数!$B$1*Y107)/参数!$G$1/Y107</f>
        <v>0.87177815066963993</v>
      </c>
      <c r="AC107" s="35" t="s">
        <v>15</v>
      </c>
      <c r="AD107" s="35"/>
      <c r="AE107" s="35"/>
      <c r="AF107" s="72"/>
      <c r="AG107" s="34"/>
      <c r="AH107" s="34"/>
      <c r="AJ107" s="35" t="s">
        <v>15</v>
      </c>
      <c r="AK107" s="35"/>
      <c r="AL107" s="35"/>
      <c r="AM107" s="72"/>
      <c r="AN107" s="34"/>
      <c r="AO107" s="34"/>
      <c r="AP107" s="34"/>
      <c r="AQ107" s="35" t="s">
        <v>15</v>
      </c>
      <c r="AR107" s="35"/>
      <c r="AS107" s="35"/>
      <c r="AT107" s="72"/>
      <c r="AU107" s="34"/>
      <c r="AV107" s="34"/>
      <c r="CR107" s="34"/>
      <c r="CT107" s="34"/>
    </row>
    <row r="108" spans="1:98" s="64" customFormat="1" ht="16.2" customHeight="1" x14ac:dyDescent="0.25">
      <c r="A108" s="35" t="s">
        <v>16</v>
      </c>
      <c r="B108" s="35">
        <v>1</v>
      </c>
      <c r="C108" s="35">
        <v>2</v>
      </c>
      <c r="D108" s="72">
        <f t="shared" si="32"/>
        <v>2</v>
      </c>
      <c r="E108" s="34">
        <f t="shared" si="33"/>
        <v>7.0103305952384162E-2</v>
      </c>
      <c r="F108" s="34">
        <f>(1-E108)*((B108+C108)*D108/2-参数!$B$1*D108)/参数!$G$1/D108</f>
        <v>0.6393039771577359</v>
      </c>
      <c r="H108" s="35" t="s">
        <v>16</v>
      </c>
      <c r="I108" s="35">
        <v>-4</v>
      </c>
      <c r="J108" s="35">
        <v>0</v>
      </c>
      <c r="K108" s="72">
        <f t="shared" si="34"/>
        <v>5</v>
      </c>
      <c r="L108" s="34">
        <f t="shared" si="35"/>
        <v>0.40693708908831311</v>
      </c>
      <c r="M108" s="34">
        <f>(1-L108)*((I108+J108)*K108/2-参数!$B$1*K108)/参数!$G$1/K108</f>
        <v>0.14826572772792174</v>
      </c>
      <c r="O108" s="35" t="s">
        <v>16</v>
      </c>
      <c r="P108" s="35">
        <v>2</v>
      </c>
      <c r="Q108" s="35">
        <v>3</v>
      </c>
      <c r="R108" s="72">
        <f t="shared" si="36"/>
        <v>2</v>
      </c>
      <c r="S108" s="34">
        <f t="shared" si="37"/>
        <v>7.0103305952384162E-2</v>
      </c>
      <c r="T108" s="34">
        <f>(1-S108)*((P108+Q108)*R108/2-参数!$B$1*R108)/参数!$G$1/R108</f>
        <v>0.75554106391368792</v>
      </c>
      <c r="V108" s="35" t="s">
        <v>16</v>
      </c>
      <c r="W108" s="35">
        <v>-2</v>
      </c>
      <c r="X108" s="35">
        <v>0</v>
      </c>
      <c r="Y108" s="72">
        <f t="shared" si="38"/>
        <v>3</v>
      </c>
      <c r="Z108" s="34">
        <f t="shared" si="39"/>
        <v>0.16666666666666666</v>
      </c>
      <c r="AA108" s="34">
        <f>(1-Z108)*((W108+X108)*Y108/2-参数!$B$1*Y108)/参数!$G$1/Y108</f>
        <v>0.3125</v>
      </c>
      <c r="AC108" s="35" t="s">
        <v>16</v>
      </c>
      <c r="AD108" s="35"/>
      <c r="AE108" s="35"/>
      <c r="AF108" s="72"/>
      <c r="AG108" s="34"/>
      <c r="AH108" s="34"/>
      <c r="AJ108" s="35" t="s">
        <v>16</v>
      </c>
      <c r="AK108" s="35"/>
      <c r="AL108" s="35"/>
      <c r="AM108" s="72"/>
      <c r="AN108" s="34"/>
      <c r="AO108" s="34"/>
      <c r="AP108" s="34"/>
      <c r="AQ108" s="35" t="s">
        <v>16</v>
      </c>
      <c r="AR108" s="35"/>
      <c r="AS108" s="35"/>
      <c r="AT108" s="72"/>
      <c r="AU108" s="34"/>
      <c r="AV108" s="34"/>
      <c r="CR108" s="34"/>
      <c r="CT108" s="34"/>
    </row>
    <row r="109" spans="1:98" s="64" customFormat="1" ht="16.2" customHeight="1" x14ac:dyDescent="0.25">
      <c r="A109" s="35" t="s">
        <v>17</v>
      </c>
      <c r="B109" s="35">
        <v>2</v>
      </c>
      <c r="C109" s="35">
        <v>3</v>
      </c>
      <c r="D109" s="72">
        <f t="shared" si="32"/>
        <v>2</v>
      </c>
      <c r="E109" s="34">
        <f t="shared" si="33"/>
        <v>7.0103305952384162E-2</v>
      </c>
      <c r="F109" s="34">
        <f>(1-E109)*((B109+C109)*D109/2-参数!$B$1*D109)/参数!$G$1/D109</f>
        <v>0.75554106391368792</v>
      </c>
      <c r="H109" s="35" t="s">
        <v>17</v>
      </c>
      <c r="I109" s="35">
        <v>4</v>
      </c>
      <c r="J109" s="35">
        <v>4</v>
      </c>
      <c r="K109" s="72">
        <f t="shared" si="34"/>
        <v>1</v>
      </c>
      <c r="L109" s="34">
        <f t="shared" si="35"/>
        <v>0</v>
      </c>
      <c r="M109" s="34">
        <f>(1-L109)*((I109+J109)*K109/2-参数!$B$1*K109)/参数!$G$1/K109</f>
        <v>1</v>
      </c>
      <c r="O109" s="35" t="s">
        <v>17</v>
      </c>
      <c r="P109" s="35">
        <v>-2</v>
      </c>
      <c r="Q109" s="35">
        <v>1</v>
      </c>
      <c r="R109" s="72">
        <f t="shared" si="36"/>
        <v>4</v>
      </c>
      <c r="S109" s="34">
        <f t="shared" si="37"/>
        <v>0.28041322380953665</v>
      </c>
      <c r="T109" s="34">
        <f>(1-S109)*((P109+Q109)*R109/2-参数!$B$1*R109)/参数!$G$1/R109</f>
        <v>0.31481921458332768</v>
      </c>
      <c r="V109" s="35" t="s">
        <v>17</v>
      </c>
      <c r="W109" s="35">
        <v>0</v>
      </c>
      <c r="X109" s="35">
        <v>2</v>
      </c>
      <c r="Y109" s="72">
        <f t="shared" si="38"/>
        <v>3</v>
      </c>
      <c r="Z109" s="34">
        <f t="shared" si="39"/>
        <v>0.16666666666666666</v>
      </c>
      <c r="AA109" s="34">
        <f>(1-Z109)*((W109+X109)*Y109/2-参数!$B$1*Y109)/参数!$G$1/Y109</f>
        <v>0.52083333333333337</v>
      </c>
      <c r="AC109" s="35" t="s">
        <v>17</v>
      </c>
      <c r="AD109" s="35"/>
      <c r="AE109" s="35"/>
      <c r="AF109" s="72"/>
      <c r="AG109" s="34"/>
      <c r="AH109" s="34"/>
      <c r="AJ109" s="35" t="s">
        <v>17</v>
      </c>
      <c r="AK109" s="35"/>
      <c r="AL109" s="35"/>
      <c r="AM109" s="72"/>
      <c r="AN109" s="34"/>
      <c r="AO109" s="34"/>
      <c r="AP109" s="34"/>
      <c r="AQ109" s="35" t="s">
        <v>17</v>
      </c>
      <c r="AR109" s="35"/>
      <c r="AS109" s="35"/>
      <c r="AT109" s="72"/>
      <c r="AU109" s="34"/>
      <c r="AV109" s="34"/>
      <c r="CR109" s="34"/>
      <c r="CT109" s="34"/>
    </row>
    <row r="110" spans="1:98" s="64" customFormat="1" ht="16.2" customHeight="1" x14ac:dyDescent="0.25">
      <c r="A110" s="35" t="s">
        <v>18</v>
      </c>
      <c r="B110" s="35">
        <v>4</v>
      </c>
      <c r="C110" s="35">
        <v>4</v>
      </c>
      <c r="D110" s="72">
        <f t="shared" si="32"/>
        <v>1</v>
      </c>
      <c r="E110" s="34">
        <f t="shared" si="33"/>
        <v>0</v>
      </c>
      <c r="F110" s="34">
        <f>(1-E110)*((B110+C110)*D110/2-参数!$B$1*D110)/参数!$G$1/D110</f>
        <v>1</v>
      </c>
      <c r="H110" s="35" t="s">
        <v>18</v>
      </c>
      <c r="I110" s="35">
        <v>0</v>
      </c>
      <c r="J110" s="35">
        <v>1</v>
      </c>
      <c r="K110" s="72">
        <f t="shared" si="34"/>
        <v>2</v>
      </c>
      <c r="L110" s="34">
        <f t="shared" si="35"/>
        <v>7.0103305952384162E-2</v>
      </c>
      <c r="M110" s="34">
        <f>(1-L110)*((I110+J110)*K110/2-参数!$B$1*K110)/参数!$G$1/K110</f>
        <v>0.52306689040178389</v>
      </c>
      <c r="O110" s="35" t="s">
        <v>18</v>
      </c>
      <c r="P110" s="35">
        <v>-2</v>
      </c>
      <c r="Q110" s="35">
        <v>2</v>
      </c>
      <c r="R110" s="72">
        <f t="shared" si="36"/>
        <v>5</v>
      </c>
      <c r="S110" s="34">
        <f t="shared" si="37"/>
        <v>0.40693708908831311</v>
      </c>
      <c r="T110" s="34">
        <f>(1-S110)*((P110+Q110)*R110/2-参数!$B$1*R110)/参数!$G$1/R110</f>
        <v>0.29653145545584347</v>
      </c>
      <c r="V110" s="35" t="s">
        <v>18</v>
      </c>
      <c r="W110" s="35">
        <v>4</v>
      </c>
      <c r="X110" s="35">
        <v>4</v>
      </c>
      <c r="Y110" s="72">
        <f t="shared" si="38"/>
        <v>1</v>
      </c>
      <c r="Z110" s="34">
        <f t="shared" si="39"/>
        <v>0</v>
      </c>
      <c r="AA110" s="34">
        <f>(1-Z110)*((W110+X110)*Y110/2-参数!$B$1*Y110)/参数!$G$1/Y110</f>
        <v>1</v>
      </c>
      <c r="AC110" s="35" t="s">
        <v>18</v>
      </c>
      <c r="AD110" s="35"/>
      <c r="AE110" s="35"/>
      <c r="AF110" s="72"/>
      <c r="AG110" s="34"/>
      <c r="AH110" s="34"/>
      <c r="AJ110" s="35" t="s">
        <v>18</v>
      </c>
      <c r="AK110" s="35"/>
      <c r="AL110" s="35"/>
      <c r="AM110" s="72"/>
      <c r="AN110" s="34"/>
      <c r="AO110" s="34"/>
      <c r="AP110" s="34"/>
      <c r="AQ110" s="35" t="s">
        <v>18</v>
      </c>
      <c r="AR110" s="35"/>
      <c r="AS110" s="35"/>
      <c r="AT110" s="72"/>
      <c r="AU110" s="34"/>
      <c r="AV110" s="34"/>
      <c r="CR110" s="34"/>
      <c r="CT110" s="34"/>
    </row>
    <row r="111" spans="1:98" s="64" customFormat="1" ht="16.2" customHeight="1" x14ac:dyDescent="0.25">
      <c r="A111" s="35" t="s">
        <v>19</v>
      </c>
      <c r="B111" s="35">
        <v>-3</v>
      </c>
      <c r="C111" s="35">
        <v>1</v>
      </c>
      <c r="D111" s="72">
        <f t="shared" si="32"/>
        <v>5</v>
      </c>
      <c r="E111" s="34">
        <f t="shared" si="33"/>
        <v>0.40693708908831311</v>
      </c>
      <c r="F111" s="34">
        <f>(1-E111)*((B111+C111)*D111/2-参数!$B$1*D111)/参数!$G$1/D111</f>
        <v>0.22239859159188261</v>
      </c>
      <c r="H111" s="35" t="s">
        <v>19</v>
      </c>
      <c r="I111" s="35">
        <v>2</v>
      </c>
      <c r="J111" s="35">
        <v>4</v>
      </c>
      <c r="K111" s="72">
        <f t="shared" si="34"/>
        <v>3</v>
      </c>
      <c r="L111" s="34">
        <f t="shared" si="35"/>
        <v>0.16666666666666666</v>
      </c>
      <c r="M111" s="34">
        <f>(1-L111)*((I111+J111)*K111/2-参数!$B$1*K111)/参数!$G$1/K111</f>
        <v>0.72916666666666663</v>
      </c>
      <c r="O111" s="35" t="s">
        <v>19</v>
      </c>
      <c r="P111" s="35">
        <v>3</v>
      </c>
      <c r="Q111" s="35">
        <v>3</v>
      </c>
      <c r="R111" s="72">
        <f t="shared" si="36"/>
        <v>1</v>
      </c>
      <c r="S111" s="34">
        <f t="shared" si="37"/>
        <v>0</v>
      </c>
      <c r="T111" s="34">
        <f>(1-S111)*((P111+Q111)*R111/2-参数!$B$1*R111)/参数!$G$1/R111</f>
        <v>0.875</v>
      </c>
      <c r="V111" s="35" t="s">
        <v>19</v>
      </c>
      <c r="W111" s="35">
        <v>1</v>
      </c>
      <c r="X111" s="35">
        <v>4</v>
      </c>
      <c r="Y111" s="72">
        <f t="shared" si="38"/>
        <v>4</v>
      </c>
      <c r="Z111" s="34">
        <f t="shared" si="39"/>
        <v>0.28041322380953665</v>
      </c>
      <c r="AA111" s="34">
        <f>(1-Z111)*((W111+X111)*Y111/2-参数!$B$1*Y111)/参数!$G$1/Y111</f>
        <v>0.58466425565475144</v>
      </c>
      <c r="AC111" s="35" t="s">
        <v>19</v>
      </c>
      <c r="AD111" s="35"/>
      <c r="AE111" s="35"/>
      <c r="AF111" s="72"/>
      <c r="AG111" s="34"/>
      <c r="AH111" s="34"/>
      <c r="AJ111" s="35" t="s">
        <v>19</v>
      </c>
      <c r="AK111" s="35"/>
      <c r="AL111" s="35"/>
      <c r="AM111" s="72"/>
      <c r="AN111" s="34"/>
      <c r="AO111" s="34"/>
      <c r="AP111" s="34"/>
      <c r="AQ111" s="35" t="s">
        <v>19</v>
      </c>
      <c r="AR111" s="35"/>
      <c r="AS111" s="35"/>
      <c r="AT111" s="72"/>
      <c r="AU111" s="34"/>
      <c r="AV111" s="34"/>
      <c r="CR111" s="34"/>
      <c r="CT111" s="34"/>
    </row>
    <row r="112" spans="1:98" s="64" customFormat="1" ht="16.2" customHeight="1" x14ac:dyDescent="0.25">
      <c r="A112" s="35" t="s">
        <v>20</v>
      </c>
      <c r="B112" s="35">
        <v>4</v>
      </c>
      <c r="C112" s="35">
        <v>4</v>
      </c>
      <c r="D112" s="72">
        <f t="shared" si="32"/>
        <v>1</v>
      </c>
      <c r="E112" s="34">
        <f t="shared" si="33"/>
        <v>0</v>
      </c>
      <c r="F112" s="34">
        <f>(1-E112)*((B112+C112)*D112/2-参数!$B$1*D112)/参数!$G$1/D112</f>
        <v>1</v>
      </c>
      <c r="H112" s="35" t="s">
        <v>20</v>
      </c>
      <c r="I112" s="35">
        <v>-1</v>
      </c>
      <c r="J112" s="35">
        <v>4</v>
      </c>
      <c r="K112" s="72">
        <f t="shared" si="34"/>
        <v>6</v>
      </c>
      <c r="L112" s="34">
        <f t="shared" si="35"/>
        <v>0.54364325119048584</v>
      </c>
      <c r="M112" s="34">
        <f>(1-L112)*((I112+J112)*K112/2-参数!$B$1*K112)/参数!$G$1/K112</f>
        <v>0.31374526480654097</v>
      </c>
      <c r="O112" s="35" t="s">
        <v>20</v>
      </c>
      <c r="P112" s="35">
        <v>-1</v>
      </c>
      <c r="Q112" s="35">
        <v>4</v>
      </c>
      <c r="R112" s="72">
        <f t="shared" si="36"/>
        <v>6</v>
      </c>
      <c r="S112" s="34">
        <f t="shared" si="37"/>
        <v>0.54364325119048584</v>
      </c>
      <c r="T112" s="34">
        <f>(1-S112)*((P112+Q112)*R112/2-参数!$B$1*R112)/参数!$G$1/R112</f>
        <v>0.31374526480654097</v>
      </c>
      <c r="V112" s="35" t="s">
        <v>20</v>
      </c>
      <c r="W112" s="35">
        <v>-2</v>
      </c>
      <c r="X112" s="35">
        <v>-1</v>
      </c>
      <c r="Y112" s="72">
        <f t="shared" si="38"/>
        <v>2</v>
      </c>
      <c r="Z112" s="34">
        <f t="shared" si="39"/>
        <v>7.0103305952384162E-2</v>
      </c>
      <c r="AA112" s="34">
        <f>(1-Z112)*((W112+X112)*Y112/2-参数!$B$1*Y112)/参数!$G$1/Y112</f>
        <v>0.29059271688987998</v>
      </c>
      <c r="AC112" s="35" t="s">
        <v>20</v>
      </c>
      <c r="AD112" s="35"/>
      <c r="AE112" s="35"/>
      <c r="AF112" s="72"/>
      <c r="AG112" s="34"/>
      <c r="AH112" s="34"/>
      <c r="AJ112" s="35" t="s">
        <v>20</v>
      </c>
      <c r="AK112" s="35"/>
      <c r="AL112" s="35"/>
      <c r="AM112" s="72"/>
      <c r="AN112" s="34"/>
      <c r="AO112" s="34"/>
      <c r="AP112" s="34"/>
      <c r="AQ112" s="35" t="s">
        <v>20</v>
      </c>
      <c r="AR112" s="35"/>
      <c r="AS112" s="35"/>
      <c r="AT112" s="72"/>
      <c r="AU112" s="34"/>
      <c r="AV112" s="34"/>
      <c r="CR112" s="34"/>
      <c r="CT112" s="34"/>
    </row>
    <row r="113" spans="1:98" s="64" customFormat="1" ht="16.2" customHeight="1" x14ac:dyDescent="0.25">
      <c r="A113" s="35" t="s">
        <v>21</v>
      </c>
      <c r="B113" s="35">
        <v>4</v>
      </c>
      <c r="C113" s="35">
        <v>4</v>
      </c>
      <c r="D113" s="72">
        <f t="shared" si="32"/>
        <v>1</v>
      </c>
      <c r="E113" s="34">
        <f t="shared" si="33"/>
        <v>0</v>
      </c>
      <c r="F113" s="34">
        <f>(1-E113)*((B113+C113)*D113/2-参数!$B$1*D113)/参数!$G$1/D113</f>
        <v>1</v>
      </c>
      <c r="H113" s="35" t="s">
        <v>21</v>
      </c>
      <c r="I113" s="35">
        <v>4</v>
      </c>
      <c r="J113" s="35">
        <v>4</v>
      </c>
      <c r="K113" s="72">
        <f t="shared" si="34"/>
        <v>1</v>
      </c>
      <c r="L113" s="34">
        <f t="shared" si="35"/>
        <v>0</v>
      </c>
      <c r="M113" s="34">
        <f>(1-L113)*((I113+J113)*K113/2-参数!$B$1*K113)/参数!$G$1/K113</f>
        <v>1</v>
      </c>
      <c r="O113" s="35" t="s">
        <v>21</v>
      </c>
      <c r="P113" s="35">
        <v>3</v>
      </c>
      <c r="Q113" s="35">
        <v>3</v>
      </c>
      <c r="R113" s="72">
        <f t="shared" si="36"/>
        <v>1</v>
      </c>
      <c r="S113" s="34">
        <f t="shared" si="37"/>
        <v>0</v>
      </c>
      <c r="T113" s="34">
        <f>(1-S113)*((P113+Q113)*R113/2-参数!$B$1*R113)/参数!$G$1/R113</f>
        <v>0.875</v>
      </c>
      <c r="V113" s="35" t="s">
        <v>21</v>
      </c>
      <c r="W113" s="35">
        <v>3</v>
      </c>
      <c r="X113" s="35">
        <v>4</v>
      </c>
      <c r="Y113" s="72">
        <f t="shared" si="38"/>
        <v>2</v>
      </c>
      <c r="Z113" s="34">
        <f t="shared" si="39"/>
        <v>7.0103305952384162E-2</v>
      </c>
      <c r="AA113" s="34">
        <f>(1-Z113)*((W113+X113)*Y113/2-参数!$B$1*Y113)/参数!$G$1/Y113</f>
        <v>0.87177815066963993</v>
      </c>
      <c r="AC113" s="35" t="s">
        <v>21</v>
      </c>
      <c r="AD113" s="35"/>
      <c r="AE113" s="35"/>
      <c r="AF113" s="72"/>
      <c r="AG113" s="34"/>
      <c r="AH113" s="34"/>
      <c r="AJ113" s="35" t="s">
        <v>21</v>
      </c>
      <c r="AK113" s="35"/>
      <c r="AL113" s="35"/>
      <c r="AM113" s="72"/>
      <c r="AN113" s="34"/>
      <c r="AO113" s="34"/>
      <c r="AP113" s="34"/>
      <c r="AQ113" s="35" t="s">
        <v>21</v>
      </c>
      <c r="AR113" s="35"/>
      <c r="AS113" s="35"/>
      <c r="AT113" s="72"/>
      <c r="AU113" s="34"/>
      <c r="AV113" s="34"/>
      <c r="CR113" s="34"/>
      <c r="CT113" s="34"/>
    </row>
    <row r="114" spans="1:98" s="64" customFormat="1" ht="16.2" customHeight="1" x14ac:dyDescent="0.25">
      <c r="A114" s="35" t="s">
        <v>22</v>
      </c>
      <c r="B114" s="35">
        <v>-2</v>
      </c>
      <c r="C114" s="35">
        <v>-1</v>
      </c>
      <c r="D114" s="72">
        <f t="shared" si="32"/>
        <v>2</v>
      </c>
      <c r="E114" s="34">
        <f t="shared" si="33"/>
        <v>7.0103305952384162E-2</v>
      </c>
      <c r="F114" s="34">
        <f>(1-E114)*((B114+C114)*D114/2-参数!$B$1*D114)/参数!$G$1/D114</f>
        <v>0.29059271688987998</v>
      </c>
      <c r="H114" s="35" t="s">
        <v>22</v>
      </c>
      <c r="I114" s="35">
        <v>3</v>
      </c>
      <c r="J114" s="35">
        <v>3</v>
      </c>
      <c r="K114" s="72">
        <f t="shared" si="34"/>
        <v>1</v>
      </c>
      <c r="L114" s="34">
        <f t="shared" si="35"/>
        <v>0</v>
      </c>
      <c r="M114" s="34">
        <f>(1-L114)*((I114+J114)*K114/2-参数!$B$1*K114)/参数!$G$1/K114</f>
        <v>0.875</v>
      </c>
      <c r="O114" s="35" t="s">
        <v>22</v>
      </c>
      <c r="P114" s="35">
        <v>-4</v>
      </c>
      <c r="Q114" s="35">
        <v>1</v>
      </c>
      <c r="R114" s="72">
        <f t="shared" si="36"/>
        <v>6</v>
      </c>
      <c r="S114" s="34">
        <f t="shared" si="37"/>
        <v>0.54364325119048584</v>
      </c>
      <c r="T114" s="34">
        <f>(1-S114)*((P114+Q114)*R114/2-参数!$B$1*R114)/参数!$G$1/R114</f>
        <v>0.14261148400297316</v>
      </c>
      <c r="V114" s="35" t="s">
        <v>22</v>
      </c>
      <c r="W114" s="35">
        <v>3</v>
      </c>
      <c r="X114" s="35">
        <v>4</v>
      </c>
      <c r="Y114" s="72">
        <f t="shared" si="38"/>
        <v>2</v>
      </c>
      <c r="Z114" s="34">
        <f t="shared" si="39"/>
        <v>7.0103305952384162E-2</v>
      </c>
      <c r="AA114" s="34">
        <f>(1-Z114)*((W114+X114)*Y114/2-参数!$B$1*Y114)/参数!$G$1/Y114</f>
        <v>0.87177815066963993</v>
      </c>
      <c r="AC114" s="35" t="s">
        <v>22</v>
      </c>
      <c r="AD114" s="35"/>
      <c r="AE114" s="35"/>
      <c r="AF114" s="72"/>
      <c r="AG114" s="34"/>
      <c r="AH114" s="34"/>
      <c r="AJ114" s="35" t="s">
        <v>22</v>
      </c>
      <c r="AK114" s="35"/>
      <c r="AL114" s="35"/>
      <c r="AM114" s="72"/>
      <c r="AN114" s="34"/>
      <c r="AO114" s="34"/>
      <c r="AP114" s="34"/>
      <c r="AQ114" s="35" t="s">
        <v>22</v>
      </c>
      <c r="AR114" s="35"/>
      <c r="AS114" s="35"/>
      <c r="AT114" s="72"/>
      <c r="AU114" s="34"/>
      <c r="AV114" s="34"/>
      <c r="AW114" s="72"/>
      <c r="AX114" s="72"/>
      <c r="AY114" s="72"/>
      <c r="AZ114" s="72"/>
      <c r="BA114" s="72"/>
      <c r="BB114" s="34"/>
      <c r="CR114" s="34"/>
      <c r="CT114" s="34"/>
    </row>
    <row r="115" spans="1:98" x14ac:dyDescent="0.25">
      <c r="BD115" s="64"/>
      <c r="BE115" s="64"/>
      <c r="BF115" s="64"/>
      <c r="BG115" s="64"/>
      <c r="BH115" s="64"/>
      <c r="BI115" s="64"/>
      <c r="BJ115" s="64"/>
      <c r="BK115" s="64"/>
      <c r="BL115" s="64"/>
      <c r="BM115" s="64"/>
      <c r="BN115" s="64"/>
      <c r="BO115" s="64"/>
      <c r="BP115" s="64"/>
      <c r="BR115" s="64"/>
      <c r="BS115" s="64"/>
      <c r="BT115" s="64"/>
      <c r="BU115" s="64"/>
      <c r="BV115" s="64"/>
      <c r="BW115" s="64"/>
      <c r="BX115" s="64"/>
      <c r="BY115" s="64"/>
      <c r="BZ115" s="64"/>
      <c r="CA115" s="64"/>
      <c r="CB115" s="64"/>
      <c r="CC115" s="64"/>
      <c r="CD115" s="64"/>
      <c r="CE115" s="64"/>
      <c r="CF115" s="64"/>
      <c r="CG115" s="64"/>
      <c r="CH115" s="64"/>
      <c r="CI115" s="64"/>
      <c r="CJ115" s="64"/>
      <c r="CK115" s="64"/>
      <c r="CL115" s="64"/>
      <c r="CM115" s="64"/>
      <c r="CN115" s="64"/>
      <c r="CO115" s="64"/>
      <c r="CP115" s="64"/>
      <c r="CQ115" s="64"/>
    </row>
    <row r="116" spans="1:98" x14ac:dyDescent="0.25">
      <c r="BD116" s="64"/>
      <c r="BE116" s="64"/>
      <c r="BF116" s="64"/>
      <c r="BG116" s="64"/>
      <c r="BH116" s="64"/>
      <c r="BI116" s="64"/>
      <c r="BJ116" s="64"/>
      <c r="BK116" s="64"/>
      <c r="BL116" s="64"/>
      <c r="BM116" s="64"/>
      <c r="BN116" s="64"/>
      <c r="BO116" s="64"/>
      <c r="BP116" s="64"/>
      <c r="BR116" s="64"/>
      <c r="BS116" s="64"/>
      <c r="BT116" s="64"/>
      <c r="BU116" s="64"/>
      <c r="BV116" s="64"/>
      <c r="BW116" s="64"/>
      <c r="BX116" s="64"/>
      <c r="BY116" s="64"/>
      <c r="BZ116" s="64"/>
      <c r="CA116" s="64"/>
      <c r="CB116" s="64"/>
      <c r="CC116" s="64"/>
      <c r="CD116" s="64"/>
      <c r="CE116" s="64"/>
      <c r="CF116" s="64"/>
      <c r="CG116" s="64"/>
      <c r="CH116" s="64"/>
      <c r="CI116" s="64"/>
      <c r="CJ116" s="64"/>
      <c r="CK116" s="64"/>
      <c r="CL116" s="64"/>
      <c r="CM116" s="64"/>
      <c r="CN116" s="64"/>
      <c r="CO116" s="64"/>
      <c r="CP116" s="64"/>
      <c r="CQ116" s="64"/>
    </row>
    <row r="117" spans="1:98" ht="13.2" customHeight="1" x14ac:dyDescent="0.25">
      <c r="A117" s="24" t="s">
        <v>56</v>
      </c>
      <c r="B117" s="24">
        <v>4</v>
      </c>
      <c r="C117" s="24" t="s">
        <v>55</v>
      </c>
      <c r="D117" s="24">
        <v>5</v>
      </c>
      <c r="E117" s="32"/>
      <c r="F117" s="32"/>
      <c r="G117" s="32"/>
    </row>
    <row r="118" spans="1:98" x14ac:dyDescent="0.25">
      <c r="A118" s="31" t="s">
        <v>34</v>
      </c>
      <c r="B118" s="31" t="s">
        <v>35</v>
      </c>
      <c r="C118" s="31" t="s">
        <v>36</v>
      </c>
      <c r="D118" s="31" t="s">
        <v>37</v>
      </c>
      <c r="E118" s="31" t="s">
        <v>52</v>
      </c>
      <c r="F118" s="31" t="s">
        <v>53</v>
      </c>
      <c r="G118" s="31" t="s">
        <v>54</v>
      </c>
    </row>
    <row r="119" spans="1:98" x14ac:dyDescent="0.25">
      <c r="A119" s="33">
        <f>1-B119-C119-D119-E119-F119-G119</f>
        <v>0.4</v>
      </c>
      <c r="B119" s="33">
        <v>0.2</v>
      </c>
      <c r="C119" s="33">
        <v>0.25</v>
      </c>
      <c r="D119" s="33">
        <v>0.15</v>
      </c>
      <c r="E119" s="33">
        <v>0</v>
      </c>
      <c r="F119" s="33">
        <v>0</v>
      </c>
      <c r="G119" s="33">
        <v>0</v>
      </c>
    </row>
    <row r="120" spans="1:98" x14ac:dyDescent="0.25">
      <c r="K120" s="144" t="s">
        <v>42</v>
      </c>
      <c r="L120" s="145"/>
      <c r="M120" s="145"/>
      <c r="N120" s="145"/>
      <c r="O120" s="145"/>
      <c r="P120" s="145"/>
      <c r="Q120" s="145"/>
      <c r="R120" s="145"/>
      <c r="S120" s="145"/>
      <c r="T120" s="145"/>
      <c r="U120" s="145"/>
      <c r="V120" s="145"/>
      <c r="W120" s="145"/>
      <c r="X120" s="145"/>
      <c r="Y120" s="145"/>
      <c r="Z120" s="145"/>
      <c r="AA120" s="145"/>
      <c r="AB120" s="145"/>
      <c r="AC120" s="145"/>
      <c r="AD120" s="145"/>
      <c r="AE120" s="146"/>
      <c r="AF120" s="147" t="s">
        <v>41</v>
      </c>
      <c r="AG120" s="148"/>
      <c r="AH120" s="148"/>
      <c r="AI120" s="148"/>
      <c r="AJ120" s="148"/>
      <c r="AK120" s="148"/>
      <c r="AL120" s="148"/>
      <c r="AM120" s="148"/>
      <c r="AN120" s="148"/>
      <c r="AO120" s="148"/>
      <c r="AP120" s="148"/>
      <c r="AQ120" s="148"/>
      <c r="AR120" s="148"/>
      <c r="AS120" s="148"/>
      <c r="AT120" s="148"/>
      <c r="AU120" s="148"/>
      <c r="AV120" s="148"/>
      <c r="AW120" s="148"/>
      <c r="AX120" s="148"/>
      <c r="AY120" s="148"/>
      <c r="AZ120" s="149"/>
    </row>
    <row r="121" spans="1:98" x14ac:dyDescent="0.25">
      <c r="A121" s="161" t="s">
        <v>0</v>
      </c>
      <c r="B121" s="162"/>
      <c r="C121" s="162"/>
      <c r="D121" s="162"/>
      <c r="E121" s="162"/>
      <c r="F121" s="162"/>
      <c r="G121" s="162"/>
      <c r="H121" s="162"/>
      <c r="I121" s="83"/>
      <c r="J121" s="7"/>
      <c r="K121" s="35"/>
      <c r="L121" s="35" t="s">
        <v>3</v>
      </c>
      <c r="M121" s="35" t="s">
        <v>4</v>
      </c>
      <c r="N121" s="35" t="s">
        <v>5</v>
      </c>
      <c r="O121" s="35" t="s">
        <v>6</v>
      </c>
      <c r="P121" s="35" t="s">
        <v>7</v>
      </c>
      <c r="Q121" s="35" t="s">
        <v>8</v>
      </c>
      <c r="R121" s="35" t="s">
        <v>9</v>
      </c>
      <c r="S121" s="35" t="s">
        <v>10</v>
      </c>
      <c r="T121" s="35" t="s">
        <v>11</v>
      </c>
      <c r="U121" s="35" t="s">
        <v>12</v>
      </c>
      <c r="V121" s="35" t="s">
        <v>13</v>
      </c>
      <c r="W121" s="35" t="s">
        <v>14</v>
      </c>
      <c r="X121" s="35" t="s">
        <v>15</v>
      </c>
      <c r="Y121" s="35" t="s">
        <v>16</v>
      </c>
      <c r="Z121" s="35" t="s">
        <v>17</v>
      </c>
      <c r="AA121" s="35" t="s">
        <v>18</v>
      </c>
      <c r="AB121" s="35" t="s">
        <v>19</v>
      </c>
      <c r="AC121" s="35" t="s">
        <v>20</v>
      </c>
      <c r="AD121" s="35" t="s">
        <v>21</v>
      </c>
      <c r="AE121" s="23" t="s">
        <v>22</v>
      </c>
      <c r="AF121" s="9"/>
      <c r="AG121" s="9" t="s">
        <v>3</v>
      </c>
      <c r="AH121" s="9" t="s">
        <v>4</v>
      </c>
      <c r="AI121" s="9" t="s">
        <v>5</v>
      </c>
      <c r="AJ121" s="9" t="s">
        <v>6</v>
      </c>
      <c r="AK121" s="9" t="s">
        <v>7</v>
      </c>
      <c r="AL121" s="9" t="s">
        <v>8</v>
      </c>
      <c r="AM121" s="9" t="s">
        <v>9</v>
      </c>
      <c r="AN121" s="9" t="s">
        <v>10</v>
      </c>
      <c r="AO121" s="9" t="s">
        <v>11</v>
      </c>
      <c r="AP121" s="9" t="s">
        <v>12</v>
      </c>
      <c r="AQ121" s="9" t="s">
        <v>13</v>
      </c>
      <c r="AR121" s="9" t="s">
        <v>14</v>
      </c>
      <c r="AS121" s="9" t="s">
        <v>15</v>
      </c>
      <c r="AT121" s="9" t="s">
        <v>16</v>
      </c>
      <c r="AU121" s="9" t="s">
        <v>17</v>
      </c>
      <c r="AV121" s="9" t="s">
        <v>18</v>
      </c>
      <c r="AW121" s="9" t="s">
        <v>19</v>
      </c>
      <c r="AX121" s="9" t="s">
        <v>20</v>
      </c>
      <c r="AY121" s="9" t="s">
        <v>21</v>
      </c>
      <c r="AZ121" s="9" t="s">
        <v>22</v>
      </c>
      <c r="BA121" s="36" t="s">
        <v>70</v>
      </c>
      <c r="BB121" s="8">
        <v>-1</v>
      </c>
      <c r="BC121" s="8" t="s">
        <v>77</v>
      </c>
      <c r="BD121" s="8" t="s">
        <v>78</v>
      </c>
      <c r="BE121" s="8" t="s">
        <v>147</v>
      </c>
    </row>
    <row r="122" spans="1:98" x14ac:dyDescent="0.25">
      <c r="A122" s="37"/>
      <c r="B122" s="38" t="s">
        <v>38</v>
      </c>
      <c r="C122" s="38" t="s">
        <v>39</v>
      </c>
      <c r="D122" s="38" t="s">
        <v>40</v>
      </c>
      <c r="E122" s="38" t="s">
        <v>72</v>
      </c>
      <c r="F122" s="38" t="s">
        <v>73</v>
      </c>
      <c r="G122" s="59" t="s">
        <v>159</v>
      </c>
      <c r="H122" s="59" t="s">
        <v>160</v>
      </c>
      <c r="J122" s="7"/>
      <c r="K122" s="35" t="s">
        <v>3</v>
      </c>
      <c r="L122" s="39">
        <f>'C1'!B122*$A$119+'C2'!B122*算例!$B$119+'C3'!B122*算例!$C$119+'C4'!B122*算例!$D$119+'C5'!B122*算例!$E$119+'C6'!B122*算例!$F$119+'C7'!B122*算例!$G$119</f>
        <v>0</v>
      </c>
      <c r="M122" s="39">
        <f>'C1'!C122*$A$119+'C2'!C122*算例!$B$119+'C3'!C122*算例!$C$119+'C4'!C122*算例!$D$119+'C5'!C122*算例!$E$119+'C6'!C122*算例!$F$119+'C7'!C122*算例!$G$119</f>
        <v>0.2073464510286461</v>
      </c>
      <c r="N122" s="39">
        <f>'C1'!D122*$A$119+'C2'!D122*算例!$B$119+'C3'!D122*算例!$C$119+'C4'!D122*算例!$D$119+'C5'!D122*算例!$E$119+'C6'!D122*算例!$F$119+'C7'!D122*算例!$G$119</f>
        <v>0.19841435660308743</v>
      </c>
      <c r="O122" s="39">
        <f>'C1'!E122*$A$119+'C2'!E122*算例!$B$119+'C3'!E122*算例!$C$119+'C4'!E122*算例!$D$119+'C5'!E122*算例!$E$119+'C6'!E122*算例!$F$119+'C7'!E122*算例!$G$119</f>
        <v>0.19247646400569951</v>
      </c>
      <c r="P122" s="39">
        <f>'C1'!F122*$A$119+'C2'!F122*算例!$B$119+'C3'!F122*算例!$C$119+'C4'!F122*算例!$D$119+'C5'!F122*算例!$E$119+'C6'!F122*算例!$F$119+'C7'!F122*算例!$G$119</f>
        <v>0.18030538479241032</v>
      </c>
      <c r="Q122" s="39">
        <f>'C1'!G122*$A$119+'C2'!G122*算例!$B$119+'C3'!G122*算例!$C$119+'C4'!G122*算例!$D$119+'C5'!G122*算例!$E$119+'C6'!G122*算例!$F$119+'C7'!G122*算例!$G$119</f>
        <v>0.18040036703092033</v>
      </c>
      <c r="R122" s="39">
        <f>'C1'!H122*$A$119+'C2'!H122*算例!$B$119+'C3'!H122*算例!$C$119+'C4'!H122*算例!$D$119+'C5'!H122*算例!$E$119+'C6'!H122*算例!$F$119+'C7'!H122*算例!$G$119</f>
        <v>0.1529922391302079</v>
      </c>
      <c r="S122" s="39">
        <f>'C1'!I122*$A$119+'C2'!I122*算例!$B$119+'C3'!I122*算例!$C$119+'C4'!I122*算例!$D$119+'C5'!I122*算例!$E$119+'C6'!I122*算例!$F$119+'C7'!I122*算例!$G$119</f>
        <v>0.18600174450604645</v>
      </c>
      <c r="T122" s="39">
        <f>'C1'!J122*$A$119+'C2'!J122*算例!$B$119+'C3'!J122*算例!$C$119+'C4'!J122*算例!$D$119+'C5'!J122*算例!$E$119+'C6'!J122*算例!$F$119+'C7'!J122*算例!$G$119</f>
        <v>0.18897238432875077</v>
      </c>
      <c r="U122" s="39">
        <f>'C1'!K122*$A$119+'C2'!K122*算例!$B$119+'C3'!K122*算例!$C$119+'C4'!K122*算例!$D$119+'C5'!K122*算例!$E$119+'C6'!K122*算例!$F$119+'C7'!K122*算例!$G$119</f>
        <v>0.22208936158572973</v>
      </c>
      <c r="V122" s="39">
        <f>'C1'!L122*$A$119+'C2'!L122*算例!$B$119+'C3'!L122*算例!$C$119+'C4'!L122*算例!$D$119+'C5'!L122*算例!$E$119+'C6'!L122*算例!$F$119+'C7'!L122*算例!$G$119</f>
        <v>0.31210917330973287</v>
      </c>
      <c r="W122" s="39">
        <f>'C1'!M122*$A$119+'C2'!M122*算例!$B$119+'C3'!M122*算例!$C$119+'C4'!M122*算例!$D$119+'C5'!M122*算例!$E$119+'C6'!M122*算例!$F$119+'C7'!M122*算例!$G$119</f>
        <v>0.23507003990230918</v>
      </c>
      <c r="X122" s="39">
        <f>'C1'!N122*$A$119+'C2'!N122*算例!$B$119+'C3'!N122*算例!$C$119+'C4'!N122*算例!$D$119+'C5'!N122*算例!$E$119+'C6'!N122*算例!$F$119+'C7'!N122*算例!$G$119</f>
        <v>0.21156015306790943</v>
      </c>
      <c r="Y122" s="39">
        <f>'C1'!O122*$A$119+'C2'!O122*算例!$B$119+'C3'!O122*算例!$C$119+'C4'!O122*算例!$D$119+'C5'!O122*算例!$E$119+'C6'!O122*算例!$F$119+'C7'!O122*算例!$G$119</f>
        <v>0.20588031419781164</v>
      </c>
      <c r="Z122" s="39">
        <f>'C1'!P122*$A$119+'C2'!P122*算例!$B$119+'C3'!P122*算例!$C$119+'C4'!P122*算例!$D$119+'C5'!P122*算例!$E$119+'C6'!P122*算例!$F$119+'C7'!P122*算例!$G$119</f>
        <v>0.16704347512410173</v>
      </c>
      <c r="AA122" s="39">
        <f>'C1'!Q122*$A$119+'C2'!Q122*算例!$B$119+'C3'!Q122*算例!$C$119+'C4'!Q122*算例!$D$119+'C5'!Q122*算例!$E$119+'C6'!Q122*算例!$F$119+'C7'!Q122*算例!$G$119</f>
        <v>0.24133625301762129</v>
      </c>
      <c r="AB122" s="39">
        <f>'C1'!R122*$A$119+'C2'!R122*算例!$B$119+'C3'!R122*算例!$C$119+'C4'!R122*算例!$D$119+'C5'!R122*算例!$E$119+'C6'!R122*算例!$F$119+'C7'!R122*算例!$G$119</f>
        <v>0.21311216412316478</v>
      </c>
      <c r="AC122" s="39">
        <f>'C1'!S122*$A$119+'C2'!S122*算例!$B$119+'C3'!S122*算例!$C$119+'C4'!S122*算例!$D$119+'C5'!S122*算例!$E$119+'C6'!S122*算例!$F$119+'C7'!S122*算例!$G$119</f>
        <v>0.2342232895734912</v>
      </c>
      <c r="AD122" s="39">
        <f>'C1'!T122*$A$119+'C2'!T122*算例!$B$119+'C3'!T122*算例!$C$119+'C4'!T122*算例!$D$119+'C5'!T122*算例!$E$119+'C6'!T122*算例!$F$119+'C7'!T122*算例!$G$119</f>
        <v>0.18807209463290078</v>
      </c>
      <c r="AE122" s="39">
        <f>'C1'!U122*$A$119+'C2'!U122*算例!$B$119+'C3'!U122*算例!$C$119+'C4'!U122*算例!$D$119+'C5'!U122*算例!$E$119+'C6'!U122*算例!$F$119+'C7'!U122*算例!$G$119</f>
        <v>0.21001507634853162</v>
      </c>
      <c r="AF122" s="9" t="s">
        <v>3</v>
      </c>
      <c r="AG122" s="77">
        <f t="shared" ref="AG122:AG141" si="40">1-L122</f>
        <v>1</v>
      </c>
      <c r="AH122" s="77">
        <f t="shared" ref="AH122:AH141" si="41">1-M122</f>
        <v>0.79265354897135387</v>
      </c>
      <c r="AI122" s="77">
        <f t="shared" ref="AI122:AI141" si="42">1-N122</f>
        <v>0.80158564339691263</v>
      </c>
      <c r="AJ122" s="77">
        <f t="shared" ref="AJ122:AJ141" si="43">1-O122</f>
        <v>0.80752353599430049</v>
      </c>
      <c r="AK122" s="77">
        <f t="shared" ref="AK122:AK141" si="44">1-P122</f>
        <v>0.81969461520758968</v>
      </c>
      <c r="AL122" s="77">
        <f t="shared" ref="AL122:AL141" si="45">1-Q122</f>
        <v>0.81959963296907967</v>
      </c>
      <c r="AM122" s="77">
        <f t="shared" ref="AM122:AM141" si="46">1-R122</f>
        <v>0.84700776086979213</v>
      </c>
      <c r="AN122" s="77">
        <f t="shared" ref="AN122:AN141" si="47">1-S122</f>
        <v>0.81399825549395355</v>
      </c>
      <c r="AO122" s="77">
        <f t="shared" ref="AO122:AO141" si="48">1-T122</f>
        <v>0.81102761567124926</v>
      </c>
      <c r="AP122" s="77">
        <f t="shared" ref="AP122:AP141" si="49">1-U122</f>
        <v>0.77791063841427022</v>
      </c>
      <c r="AQ122" s="77">
        <f t="shared" ref="AQ122:AQ141" si="50">1-V122</f>
        <v>0.68789082669026713</v>
      </c>
      <c r="AR122" s="77">
        <f t="shared" ref="AR122:AR141" si="51">1-W122</f>
        <v>0.76492996009769088</v>
      </c>
      <c r="AS122" s="77">
        <f t="shared" ref="AS122:AS141" si="52">1-X122</f>
        <v>0.78843984693209057</v>
      </c>
      <c r="AT122" s="77">
        <f t="shared" ref="AT122:AT141" si="53">1-Y122</f>
        <v>0.79411968580218839</v>
      </c>
      <c r="AU122" s="77">
        <f t="shared" ref="AU122:AU141" si="54">1-Z122</f>
        <v>0.83295652487589833</v>
      </c>
      <c r="AV122" s="77">
        <f t="shared" ref="AV122:AV141" si="55">1-AA122</f>
        <v>0.75866374698237871</v>
      </c>
      <c r="AW122" s="77">
        <f t="shared" ref="AW122:AW141" si="56">1-AB122</f>
        <v>0.7868878358768352</v>
      </c>
      <c r="AX122" s="77">
        <f t="shared" ref="AX122:AX141" si="57">1-AC122</f>
        <v>0.76577671042650874</v>
      </c>
      <c r="AY122" s="77">
        <f t="shared" ref="AY122:AY141" si="58">1-AD122</f>
        <v>0.81192790536709925</v>
      </c>
      <c r="AZ122" s="77">
        <f t="shared" ref="AZ122:AZ141" si="59">1-AE122</f>
        <v>0.78998492365146844</v>
      </c>
      <c r="BA122" s="41">
        <f t="shared" ref="BA122:BA141" si="60">SUM(AG122:AZ122)</f>
        <v>16.072579213690926</v>
      </c>
      <c r="BB122" s="41">
        <f t="shared" ref="BB122:BB141" si="61">BA122-1</f>
        <v>15.072579213690926</v>
      </c>
      <c r="BC122" s="41">
        <f t="shared" ref="BC122:BC141" si="62">MIN(AG122:AZ122)</f>
        <v>0.68789082669026713</v>
      </c>
      <c r="BD122" s="41">
        <f t="shared" ref="BD122:BD141" si="63">MAX(AG122:AZ122)</f>
        <v>1</v>
      </c>
      <c r="BE122" s="41">
        <f t="shared" ref="BE122:BE141" si="64">BD122-BC122</f>
        <v>0.31210917330973287</v>
      </c>
    </row>
    <row r="123" spans="1:98" x14ac:dyDescent="0.25">
      <c r="A123" s="37" t="s">
        <v>3</v>
      </c>
      <c r="B123" s="42">
        <f t="shared" ref="B123:B142" si="65">E3*$A$119+L3*$B$119+S3*$C$119+Z3*$D$119+AG3*$E$119+AN3*$F$119+AU3*$G$119</f>
        <v>2.8041322380953665E-2</v>
      </c>
      <c r="C123" s="42">
        <f t="shared" ref="C123:C142" si="66">E26*$A$119+L26*$B$119+S26*$C$119+Z26*$D$119+AG26*$E$119+AN26*$F$119+AU26*$G$119</f>
        <v>5.2577479464288118E-2</v>
      </c>
      <c r="D123" s="42">
        <f t="shared" ref="D123:D142" si="67">E49*$A$119+L49*$B$119+S49*$C$119+Z49*$D$119+AG49*$E$119+AN49*$F$119+AU49*$G$119</f>
        <v>3.9020661190476827E-2</v>
      </c>
      <c r="E123" s="42">
        <f t="shared" ref="E123:E142" si="68">E72*$A$119+L72*$B$119+S72*$C$119+Z72*$D$119+AG72*$E$119+AN72*$F$119+AU72*$G$119</f>
        <v>4.2061983571430497E-2</v>
      </c>
      <c r="F123" s="42">
        <f t="shared" ref="F123:F142" si="69">E95*$A$119+L95*$B$119+S95*$C$119+Z95*$D$119+AG95*$E$119+AN95*$F$119+AU95*$G$119</f>
        <v>2.8041322380953665E-2</v>
      </c>
      <c r="G123" s="42">
        <f t="shared" ref="G123:G142" si="70">SUM(B123:F123)/$D$117</f>
        <v>3.7948553797620556E-2</v>
      </c>
      <c r="H123" s="67">
        <f t="shared" ref="H123:H142" si="71">1-G123</f>
        <v>0.96205144620237948</v>
      </c>
      <c r="K123" s="35" t="s">
        <v>4</v>
      </c>
      <c r="L123" s="39">
        <f>'C1'!B123*$A$119+'C2'!B123*算例!$B$119+'C3'!B123*算例!$C$119+'C4'!B123*算例!$D$119+'C5'!B123*算例!$E$119+'C6'!B123*算例!$F$119+'C7'!B123*算例!$G$119</f>
        <v>0.2073464510286461</v>
      </c>
      <c r="M123" s="39">
        <f>'C1'!C123*$A$119+'C2'!C123*算例!$B$119+'C3'!C123*算例!$C$119+'C4'!C123*算例!$D$119+'C5'!C123*算例!$E$119+'C6'!C123*算例!$F$119+'C7'!C123*算例!$G$119</f>
        <v>0</v>
      </c>
      <c r="N123" s="39">
        <f>'C1'!D123*$A$119+'C2'!D123*算例!$B$119+'C3'!D123*算例!$C$119+'C4'!D123*算例!$D$119+'C5'!D123*算例!$E$119+'C6'!D123*算例!$F$119+'C7'!D123*算例!$G$119</f>
        <v>0.1917361155301158</v>
      </c>
      <c r="O123" s="39">
        <f>'C1'!E123*$A$119+'C2'!E123*算例!$B$119+'C3'!E123*算例!$C$119+'C4'!E123*算例!$D$119+'C5'!E123*算例!$E$119+'C6'!E123*算例!$F$119+'C7'!E123*算例!$G$119</f>
        <v>0.21676395008817667</v>
      </c>
      <c r="P123" s="39">
        <f>'C1'!F123*$A$119+'C2'!F123*算例!$B$119+'C3'!F123*算例!$C$119+'C4'!F123*算例!$D$119+'C5'!F123*算例!$E$119+'C6'!F123*算例!$F$119+'C7'!F123*算例!$G$119</f>
        <v>0.21189848706064104</v>
      </c>
      <c r="Q123" s="39">
        <f>'C1'!G123*$A$119+'C2'!G123*算例!$B$119+'C3'!G123*算例!$C$119+'C4'!G123*算例!$D$119+'C5'!G123*算例!$E$119+'C6'!G123*算例!$F$119+'C7'!G123*算例!$G$119</f>
        <v>0.19087465612906568</v>
      </c>
      <c r="R123" s="39">
        <f>'C1'!H123*$A$119+'C2'!H123*算例!$B$119+'C3'!H123*算例!$C$119+'C4'!H123*算例!$D$119+'C5'!H123*算例!$E$119+'C6'!H123*算例!$F$119+'C7'!H123*算例!$G$119</f>
        <v>0.21714977838504584</v>
      </c>
      <c r="S123" s="39">
        <f>'C1'!I123*$A$119+'C2'!I123*算例!$B$119+'C3'!I123*算例!$C$119+'C4'!I123*算例!$D$119+'C5'!I123*算例!$E$119+'C6'!I123*算例!$F$119+'C7'!I123*算例!$G$119</f>
        <v>0.21088443015820671</v>
      </c>
      <c r="T123" s="39">
        <f>'C1'!J123*$A$119+'C2'!J123*算例!$B$119+'C3'!J123*算例!$C$119+'C4'!J123*算例!$D$119+'C5'!J123*算例!$E$119+'C6'!J123*算例!$F$119+'C7'!J123*算例!$G$119</f>
        <v>0.2007054314303135</v>
      </c>
      <c r="U123" s="39">
        <f>'C1'!K123*$A$119+'C2'!K123*算例!$B$119+'C3'!K123*算例!$C$119+'C4'!K123*算例!$D$119+'C5'!K123*算例!$E$119+'C6'!K123*算例!$F$119+'C7'!K123*算例!$G$119</f>
        <v>0.16334298173677417</v>
      </c>
      <c r="V123" s="39">
        <f>'C1'!L123*$A$119+'C2'!L123*算例!$B$119+'C3'!L123*算例!$C$119+'C4'!L123*算例!$D$119+'C5'!L123*算例!$E$119+'C6'!L123*算例!$F$119+'C7'!L123*算例!$G$119</f>
        <v>0.29754619239992186</v>
      </c>
      <c r="W123" s="39">
        <f>'C1'!M123*$A$119+'C2'!M123*算例!$B$119+'C3'!M123*算例!$C$119+'C4'!M123*算例!$D$119+'C5'!M123*算例!$E$119+'C6'!M123*算例!$F$119+'C7'!M123*算例!$G$119</f>
        <v>0.17799036316756225</v>
      </c>
      <c r="X123" s="39">
        <f>'C1'!N123*$A$119+'C2'!N123*算例!$B$119+'C3'!N123*算例!$C$119+'C4'!N123*算例!$D$119+'C5'!N123*算例!$E$119+'C6'!N123*算例!$F$119+'C7'!N123*算例!$G$119</f>
        <v>0.2399151956947698</v>
      </c>
      <c r="Y123" s="39">
        <f>'C1'!O123*$A$119+'C2'!O123*算例!$B$119+'C3'!O123*算例!$C$119+'C4'!O123*算例!$D$119+'C5'!O123*算例!$E$119+'C6'!O123*算例!$F$119+'C7'!O123*算例!$G$119</f>
        <v>0.22330362028074299</v>
      </c>
      <c r="Z123" s="39">
        <f>'C1'!P123*$A$119+'C2'!P123*算例!$B$119+'C3'!P123*算例!$C$119+'C4'!P123*算例!$D$119+'C5'!P123*算例!$E$119+'C6'!P123*算例!$F$119+'C7'!P123*算例!$G$119</f>
        <v>0.19036467200777055</v>
      </c>
      <c r="AA123" s="39">
        <f>'C1'!Q123*$A$119+'C2'!Q123*算例!$B$119+'C3'!Q123*算例!$C$119+'C4'!Q123*算例!$D$119+'C5'!Q123*算例!$E$119+'C6'!Q123*算例!$F$119+'C7'!Q123*算例!$G$119</f>
        <v>0.19787381541308224</v>
      </c>
      <c r="AB123" s="39">
        <f>'C1'!R123*$A$119+'C2'!R123*算例!$B$119+'C3'!R123*算例!$C$119+'C4'!R123*算例!$D$119+'C5'!R123*算例!$E$119+'C6'!R123*算例!$F$119+'C7'!R123*算例!$G$119</f>
        <v>0.23412843258930977</v>
      </c>
      <c r="AC123" s="39">
        <f>'C1'!S123*$A$119+'C2'!S123*算例!$B$119+'C3'!S123*算例!$C$119+'C4'!S123*算例!$D$119+'C5'!S123*算例!$E$119+'C6'!S123*算例!$F$119+'C7'!S123*算例!$G$119</f>
        <v>0.25421971161043655</v>
      </c>
      <c r="AD123" s="39">
        <f>'C1'!T123*$A$119+'C2'!T123*算例!$B$119+'C3'!T123*算例!$C$119+'C4'!T123*算例!$D$119+'C5'!T123*算例!$E$119+'C6'!T123*算例!$F$119+'C7'!T123*算例!$G$119</f>
        <v>0.15516812467011248</v>
      </c>
      <c r="AE123" s="39">
        <f>'C1'!U123*$A$119+'C2'!U123*算例!$B$119+'C3'!U123*算例!$C$119+'C4'!U123*算例!$D$119+'C5'!U123*算例!$E$119+'C6'!U123*算例!$F$119+'C7'!U123*算例!$G$119</f>
        <v>0.23706596089057003</v>
      </c>
      <c r="AF123" s="9" t="s">
        <v>4</v>
      </c>
      <c r="AG123" s="77">
        <f t="shared" si="40"/>
        <v>0.79265354897135387</v>
      </c>
      <c r="AH123" s="77">
        <f t="shared" si="41"/>
        <v>1</v>
      </c>
      <c r="AI123" s="77">
        <f t="shared" si="42"/>
        <v>0.80826388446988418</v>
      </c>
      <c r="AJ123" s="77">
        <f t="shared" si="43"/>
        <v>0.78323604991182338</v>
      </c>
      <c r="AK123" s="77">
        <f t="shared" si="44"/>
        <v>0.78810151293935893</v>
      </c>
      <c r="AL123" s="77">
        <f t="shared" si="45"/>
        <v>0.80912534387093427</v>
      </c>
      <c r="AM123" s="77">
        <f t="shared" si="46"/>
        <v>0.78285022161495421</v>
      </c>
      <c r="AN123" s="77">
        <f t="shared" si="47"/>
        <v>0.78911556984179332</v>
      </c>
      <c r="AO123" s="77">
        <f t="shared" si="48"/>
        <v>0.7992945685696865</v>
      </c>
      <c r="AP123" s="77">
        <f t="shared" si="49"/>
        <v>0.8366570182632258</v>
      </c>
      <c r="AQ123" s="77">
        <f t="shared" si="50"/>
        <v>0.70245380760007814</v>
      </c>
      <c r="AR123" s="77">
        <f t="shared" si="51"/>
        <v>0.82200963683243777</v>
      </c>
      <c r="AS123" s="77">
        <f t="shared" si="52"/>
        <v>0.76008480430523018</v>
      </c>
      <c r="AT123" s="77">
        <f t="shared" si="53"/>
        <v>0.77669637971925698</v>
      </c>
      <c r="AU123" s="77">
        <f t="shared" si="54"/>
        <v>0.80963532799222948</v>
      </c>
      <c r="AV123" s="77">
        <f t="shared" si="55"/>
        <v>0.80212618458691776</v>
      </c>
      <c r="AW123" s="77">
        <f t="shared" si="56"/>
        <v>0.76587156741069018</v>
      </c>
      <c r="AX123" s="77">
        <f t="shared" si="57"/>
        <v>0.74578028838956345</v>
      </c>
      <c r="AY123" s="77">
        <f t="shared" si="58"/>
        <v>0.84483187532988757</v>
      </c>
      <c r="AZ123" s="77">
        <f t="shared" si="59"/>
        <v>0.76293403910942992</v>
      </c>
      <c r="BA123" s="41">
        <f t="shared" si="60"/>
        <v>15.981721629728732</v>
      </c>
      <c r="BB123" s="41">
        <f t="shared" si="61"/>
        <v>14.981721629728732</v>
      </c>
      <c r="BC123" s="41">
        <f t="shared" si="62"/>
        <v>0.70245380760007814</v>
      </c>
      <c r="BD123" s="41">
        <f t="shared" si="63"/>
        <v>1</v>
      </c>
      <c r="BE123" s="41">
        <f t="shared" si="64"/>
        <v>0.29754619239992186</v>
      </c>
    </row>
    <row r="124" spans="1:98" x14ac:dyDescent="0.25">
      <c r="A124" s="37" t="s">
        <v>4</v>
      </c>
      <c r="B124" s="42">
        <f t="shared" si="65"/>
        <v>0.4123550283928733</v>
      </c>
      <c r="C124" s="42">
        <f t="shared" si="66"/>
        <v>8.0223484940477943E-2</v>
      </c>
      <c r="D124" s="42">
        <f t="shared" si="67"/>
        <v>4.3848829226190961E-2</v>
      </c>
      <c r="E124" s="42">
        <f t="shared" si="68"/>
        <v>5.5687327857143497E-2</v>
      </c>
      <c r="F124" s="42">
        <f t="shared" si="69"/>
        <v>3.8556818273811286E-2</v>
      </c>
      <c r="G124" s="42">
        <f t="shared" si="70"/>
        <v>0.12613429773809939</v>
      </c>
      <c r="H124" s="67">
        <f t="shared" si="71"/>
        <v>0.87386570226190063</v>
      </c>
      <c r="K124" s="35" t="s">
        <v>5</v>
      </c>
      <c r="L124" s="39">
        <f>'C1'!B124*$A$119+'C2'!B124*算例!$B$119+'C3'!B124*算例!$C$119+'C4'!B124*算例!$D$119+'C5'!B124*算例!$E$119+'C6'!B124*算例!$F$119+'C7'!B124*算例!$G$119</f>
        <v>0.19841435660308743</v>
      </c>
      <c r="M124" s="39">
        <f>'C1'!C124*$A$119+'C2'!C124*算例!$B$119+'C3'!C124*算例!$C$119+'C4'!C124*算例!$D$119+'C5'!C124*算例!$E$119+'C6'!C124*算例!$F$119+'C7'!C124*算例!$G$119</f>
        <v>0.1917361155301158</v>
      </c>
      <c r="N124" s="39">
        <f>'C1'!D124*$A$119+'C2'!D124*算例!$B$119+'C3'!D124*算例!$C$119+'C4'!D124*算例!$D$119+'C5'!D124*算例!$E$119+'C6'!D124*算例!$F$119+'C7'!D124*算例!$G$119</f>
        <v>0</v>
      </c>
      <c r="O124" s="39">
        <f>'C1'!E124*$A$119+'C2'!E124*算例!$B$119+'C3'!E124*算例!$C$119+'C4'!E124*算例!$D$119+'C5'!E124*算例!$E$119+'C6'!E124*算例!$F$119+'C7'!E124*算例!$G$119</f>
        <v>0.14454864759272285</v>
      </c>
      <c r="P124" s="39">
        <f>'C1'!F124*$A$119+'C2'!F124*算例!$B$119+'C3'!F124*算例!$C$119+'C4'!F124*算例!$D$119+'C5'!F124*算例!$E$119+'C6'!F124*算例!$F$119+'C7'!F124*算例!$G$119</f>
        <v>0.15940631871728933</v>
      </c>
      <c r="Q124" s="39">
        <f>'C1'!G124*$A$119+'C2'!G124*算例!$B$119+'C3'!G124*算例!$C$119+'C4'!G124*算例!$D$119+'C5'!G124*算例!$E$119+'C6'!G124*算例!$F$119+'C7'!G124*算例!$G$119</f>
        <v>0.18316277248760351</v>
      </c>
      <c r="R124" s="39">
        <f>'C1'!H124*$A$119+'C2'!H124*算例!$B$119+'C3'!H124*算例!$C$119+'C4'!H124*算例!$D$119+'C5'!H124*算例!$E$119+'C6'!H124*算例!$F$119+'C7'!H124*算例!$G$119</f>
        <v>0.16987325657220026</v>
      </c>
      <c r="S124" s="39">
        <f>'C1'!I124*$A$119+'C2'!I124*算例!$B$119+'C3'!I124*算例!$C$119+'C4'!I124*算例!$D$119+'C5'!I124*算例!$E$119+'C6'!I124*算例!$F$119+'C7'!I124*算例!$G$119</f>
        <v>0.12155451945690783</v>
      </c>
      <c r="T124" s="39">
        <f>'C1'!J124*$A$119+'C2'!J124*算例!$B$119+'C3'!J124*算例!$C$119+'C4'!J124*算例!$D$119+'C5'!J124*算例!$E$119+'C6'!J124*算例!$F$119+'C7'!J124*算例!$G$119</f>
        <v>0.20221987757223342</v>
      </c>
      <c r="U124" s="39">
        <f>'C1'!K124*$A$119+'C2'!K124*算例!$B$119+'C3'!K124*算例!$C$119+'C4'!K124*算例!$D$119+'C5'!K124*算例!$E$119+'C6'!K124*算例!$F$119+'C7'!K124*算例!$G$119</f>
        <v>0.16786262123236331</v>
      </c>
      <c r="V124" s="39">
        <f>'C1'!L124*$A$119+'C2'!L124*算例!$B$119+'C3'!L124*算例!$C$119+'C4'!L124*算例!$D$119+'C5'!L124*算例!$E$119+'C6'!L124*算例!$F$119+'C7'!L124*算例!$G$119</f>
        <v>0.2701218873437724</v>
      </c>
      <c r="W124" s="39">
        <f>'C1'!M124*$A$119+'C2'!M124*算例!$B$119+'C3'!M124*算例!$C$119+'C4'!M124*算例!$D$119+'C5'!M124*算例!$E$119+'C6'!M124*算例!$F$119+'C7'!M124*算例!$G$119</f>
        <v>0.19593529656347763</v>
      </c>
      <c r="X124" s="39">
        <f>'C1'!N124*$A$119+'C2'!N124*算例!$B$119+'C3'!N124*算例!$C$119+'C4'!N124*算例!$D$119+'C5'!N124*算例!$E$119+'C6'!N124*算例!$F$119+'C7'!N124*算例!$G$119</f>
        <v>0.21913946220992475</v>
      </c>
      <c r="Y124" s="39">
        <f>'C1'!O124*$A$119+'C2'!O124*算例!$B$119+'C3'!O124*算例!$C$119+'C4'!O124*算例!$D$119+'C5'!O124*算例!$E$119+'C6'!O124*算例!$F$119+'C7'!O124*算例!$G$119</f>
        <v>0.18216705486834711</v>
      </c>
      <c r="Z124" s="39">
        <f>'C1'!P124*$A$119+'C2'!P124*算例!$B$119+'C3'!P124*算例!$C$119+'C4'!P124*算例!$D$119+'C5'!P124*算例!$E$119+'C6'!P124*算例!$F$119+'C7'!P124*算例!$G$119</f>
        <v>0.22542436067957061</v>
      </c>
      <c r="AA124" s="39">
        <f>'C1'!Q124*$A$119+'C2'!Q124*算例!$B$119+'C3'!Q124*算例!$C$119+'C4'!Q124*算例!$D$119+'C5'!Q124*算例!$E$119+'C6'!Q124*算例!$F$119+'C7'!Q124*算例!$G$119</f>
        <v>0.18281775657951549</v>
      </c>
      <c r="AB124" s="39">
        <f>'C1'!R124*$A$119+'C2'!R124*算例!$B$119+'C3'!R124*算例!$C$119+'C4'!R124*算例!$D$119+'C5'!R124*算例!$E$119+'C6'!R124*算例!$F$119+'C7'!R124*算例!$G$119</f>
        <v>0.20505632871360274</v>
      </c>
      <c r="AC124" s="39">
        <f>'C1'!S124*$A$119+'C2'!S124*算例!$B$119+'C3'!S124*算例!$C$119+'C4'!S124*算例!$D$119+'C5'!S124*算例!$E$119+'C6'!S124*算例!$F$119+'C7'!S124*算例!$G$119</f>
        <v>0.17611954349713477</v>
      </c>
      <c r="AD124" s="39">
        <f>'C1'!T124*$A$119+'C2'!T124*算例!$B$119+'C3'!T124*算例!$C$119+'C4'!T124*算例!$D$119+'C5'!T124*算例!$E$119+'C6'!T124*算例!$F$119+'C7'!T124*算例!$G$119</f>
        <v>0.16000496717980198</v>
      </c>
      <c r="AE124" s="39">
        <f>'C1'!U124*$A$119+'C2'!U124*算例!$B$119+'C3'!U124*算例!$C$119+'C4'!U124*算例!$D$119+'C5'!U124*算例!$E$119+'C6'!U124*算例!$F$119+'C7'!U124*算例!$G$119</f>
        <v>0.19065741125678748</v>
      </c>
      <c r="AF124" s="9" t="s">
        <v>5</v>
      </c>
      <c r="AG124" s="77">
        <f t="shared" si="40"/>
        <v>0.80158564339691263</v>
      </c>
      <c r="AH124" s="77">
        <f t="shared" si="41"/>
        <v>0.80826388446988418</v>
      </c>
      <c r="AI124" s="77">
        <f t="shared" si="42"/>
        <v>1</v>
      </c>
      <c r="AJ124" s="77">
        <f t="shared" si="43"/>
        <v>0.8554513524072771</v>
      </c>
      <c r="AK124" s="77">
        <f t="shared" si="44"/>
        <v>0.84059368128271061</v>
      </c>
      <c r="AL124" s="77">
        <f t="shared" si="45"/>
        <v>0.81683722751239651</v>
      </c>
      <c r="AM124" s="77">
        <f t="shared" si="46"/>
        <v>0.83012674342779968</v>
      </c>
      <c r="AN124" s="77">
        <f t="shared" si="47"/>
        <v>0.87844548054309213</v>
      </c>
      <c r="AO124" s="77">
        <f t="shared" si="48"/>
        <v>0.79778012242776652</v>
      </c>
      <c r="AP124" s="77">
        <f t="shared" si="49"/>
        <v>0.83213737876763672</v>
      </c>
      <c r="AQ124" s="77">
        <f t="shared" si="50"/>
        <v>0.7298781126562276</v>
      </c>
      <c r="AR124" s="77">
        <f t="shared" si="51"/>
        <v>0.80406470343652237</v>
      </c>
      <c r="AS124" s="77">
        <f t="shared" si="52"/>
        <v>0.78086053779007525</v>
      </c>
      <c r="AT124" s="77">
        <f t="shared" si="53"/>
        <v>0.81783294513165283</v>
      </c>
      <c r="AU124" s="77">
        <f t="shared" si="54"/>
        <v>0.77457563932042939</v>
      </c>
      <c r="AV124" s="77">
        <f t="shared" si="55"/>
        <v>0.81718224342048451</v>
      </c>
      <c r="AW124" s="77">
        <f t="shared" si="56"/>
        <v>0.79494367128639731</v>
      </c>
      <c r="AX124" s="77">
        <f t="shared" si="57"/>
        <v>0.82388045650286523</v>
      </c>
      <c r="AY124" s="77">
        <f t="shared" si="58"/>
        <v>0.83999503282019805</v>
      </c>
      <c r="AZ124" s="77">
        <f t="shared" si="59"/>
        <v>0.80934258874321252</v>
      </c>
      <c r="BA124" s="41">
        <f t="shared" si="60"/>
        <v>16.45377744534354</v>
      </c>
      <c r="BB124" s="41">
        <f t="shared" si="61"/>
        <v>15.45377744534354</v>
      </c>
      <c r="BC124" s="41">
        <f t="shared" si="62"/>
        <v>0.7298781126562276</v>
      </c>
      <c r="BD124" s="41">
        <f t="shared" si="63"/>
        <v>1</v>
      </c>
      <c r="BE124" s="41">
        <f t="shared" si="64"/>
        <v>0.2701218873437724</v>
      </c>
    </row>
    <row r="125" spans="1:98" x14ac:dyDescent="0.25">
      <c r="A125" s="37" t="s">
        <v>5</v>
      </c>
      <c r="B125" s="42">
        <f t="shared" si="65"/>
        <v>0.31659535890303642</v>
      </c>
      <c r="C125" s="42">
        <f t="shared" si="66"/>
        <v>0.16666666666666666</v>
      </c>
      <c r="D125" s="42">
        <f t="shared" si="67"/>
        <v>0.20131570127991699</v>
      </c>
      <c r="E125" s="42">
        <f t="shared" si="68"/>
        <v>0.17982538628398553</v>
      </c>
      <c r="F125" s="42">
        <f t="shared" si="69"/>
        <v>9.1902913710520243E-2</v>
      </c>
      <c r="G125" s="42">
        <f t="shared" si="70"/>
        <v>0.19126120536882518</v>
      </c>
      <c r="H125" s="67">
        <f t="shared" si="71"/>
        <v>0.80873879463117482</v>
      </c>
      <c r="K125" s="35" t="s">
        <v>6</v>
      </c>
      <c r="L125" s="39">
        <f>'C1'!B125*$A$119+'C2'!B125*算例!$B$119+'C3'!B125*算例!$C$119+'C4'!B125*算例!$D$119+'C5'!B125*算例!$E$119+'C6'!B125*算例!$F$119+'C7'!B125*算例!$G$119</f>
        <v>0.19247646400569951</v>
      </c>
      <c r="M125" s="39">
        <f>'C1'!C125*$A$119+'C2'!C125*算例!$B$119+'C3'!C125*算例!$C$119+'C4'!C125*算例!$D$119+'C5'!C125*算例!$E$119+'C6'!C125*算例!$F$119+'C7'!C125*算例!$G$119</f>
        <v>0.21676395008817667</v>
      </c>
      <c r="N125" s="39">
        <f>'C1'!D125*$A$119+'C2'!D125*算例!$B$119+'C3'!D125*算例!$C$119+'C4'!D125*算例!$D$119+'C5'!D125*算例!$E$119+'C6'!D125*算例!$F$119+'C7'!D125*算例!$G$119</f>
        <v>0.14454864759272285</v>
      </c>
      <c r="O125" s="39">
        <f>'C1'!E125*$A$119+'C2'!E125*算例!$B$119+'C3'!E125*算例!$C$119+'C4'!E125*算例!$D$119+'C5'!E125*算例!$E$119+'C6'!E125*算例!$F$119+'C7'!E125*算例!$G$119</f>
        <v>0</v>
      </c>
      <c r="P125" s="39">
        <f>'C1'!F125*$A$119+'C2'!F125*算例!$B$119+'C3'!F125*算例!$C$119+'C4'!F125*算例!$D$119+'C5'!F125*算例!$E$119+'C6'!F125*算例!$F$119+'C7'!F125*算例!$G$119</f>
        <v>0.21352875508706035</v>
      </c>
      <c r="Q125" s="39">
        <f>'C1'!G125*$A$119+'C2'!G125*算例!$B$119+'C3'!G125*算例!$C$119+'C4'!G125*算例!$D$119+'C5'!G125*算例!$E$119+'C6'!G125*算例!$F$119+'C7'!G125*算例!$G$119</f>
        <v>0.24632319744056869</v>
      </c>
      <c r="R125" s="39">
        <f>'C1'!H125*$A$119+'C2'!H125*算例!$B$119+'C3'!H125*算例!$C$119+'C4'!H125*算例!$D$119+'C5'!H125*算例!$E$119+'C6'!H125*算例!$F$119+'C7'!H125*算例!$G$119</f>
        <v>0.13499941183482622</v>
      </c>
      <c r="S125" s="39">
        <f>'C1'!I125*$A$119+'C2'!I125*算例!$B$119+'C3'!I125*算例!$C$119+'C4'!I125*算例!$D$119+'C5'!I125*算例!$E$119+'C6'!I125*算例!$F$119+'C7'!I125*算例!$G$119</f>
        <v>0.15101430555604059</v>
      </c>
      <c r="T125" s="39">
        <f>'C1'!J125*$A$119+'C2'!J125*算例!$B$119+'C3'!J125*算例!$C$119+'C4'!J125*算例!$D$119+'C5'!J125*算例!$E$119+'C6'!J125*算例!$F$119+'C7'!J125*算例!$G$119</f>
        <v>0.16819166488043893</v>
      </c>
      <c r="U125" s="39">
        <f>'C1'!K125*$A$119+'C2'!K125*算例!$B$119+'C3'!K125*算例!$C$119+'C4'!K125*算例!$D$119+'C5'!K125*算例!$E$119+'C6'!K125*算例!$F$119+'C7'!K125*算例!$G$119</f>
        <v>0.23741001476506252</v>
      </c>
      <c r="V125" s="39">
        <f>'C1'!L125*$A$119+'C2'!L125*算例!$B$119+'C3'!L125*算例!$C$119+'C4'!L125*算例!$D$119+'C5'!L125*算例!$E$119+'C6'!L125*算例!$F$119+'C7'!L125*算例!$G$119</f>
        <v>0.2275916033689242</v>
      </c>
      <c r="W125" s="39">
        <f>'C1'!M125*$A$119+'C2'!M125*算例!$B$119+'C3'!M125*算例!$C$119+'C4'!M125*算例!$D$119+'C5'!M125*算例!$E$119+'C6'!M125*算例!$F$119+'C7'!M125*算例!$G$119</f>
        <v>0.22690869427172738</v>
      </c>
      <c r="X125" s="39">
        <f>'C1'!N125*$A$119+'C2'!N125*算例!$B$119+'C3'!N125*算例!$C$119+'C4'!N125*算例!$D$119+'C5'!N125*算例!$E$119+'C6'!N125*算例!$F$119+'C7'!N125*算例!$G$119</f>
        <v>0.1301908317114423</v>
      </c>
      <c r="Y125" s="39">
        <f>'C1'!O125*$A$119+'C2'!O125*算例!$B$119+'C3'!O125*算例!$C$119+'C4'!O125*算例!$D$119+'C5'!O125*算例!$E$119+'C6'!O125*算例!$F$119+'C7'!O125*算例!$G$119</f>
        <v>0.1691132487415615</v>
      </c>
      <c r="Z125" s="39">
        <f>'C1'!P125*$A$119+'C2'!P125*算例!$B$119+'C3'!P125*算例!$C$119+'C4'!P125*算例!$D$119+'C5'!P125*算例!$E$119+'C6'!P125*算例!$F$119+'C7'!P125*算例!$G$119</f>
        <v>0.24096341831420603</v>
      </c>
      <c r="AA125" s="39">
        <f>'C1'!Q125*$A$119+'C2'!Q125*算例!$B$119+'C3'!Q125*算例!$C$119+'C4'!Q125*算例!$D$119+'C5'!Q125*算例!$E$119+'C6'!Q125*算例!$F$119+'C7'!Q125*算例!$G$119</f>
        <v>0.21908666380545291</v>
      </c>
      <c r="AB125" s="39">
        <f>'C1'!R125*$A$119+'C2'!R125*算例!$B$119+'C3'!R125*算例!$C$119+'C4'!R125*算例!$D$119+'C5'!R125*算例!$E$119+'C6'!R125*算例!$F$119+'C7'!R125*算例!$G$119</f>
        <v>0.13594184592968822</v>
      </c>
      <c r="AC125" s="39">
        <f>'C1'!S125*$A$119+'C2'!S125*算例!$B$119+'C3'!S125*算例!$C$119+'C4'!S125*算例!$D$119+'C5'!S125*算例!$E$119+'C6'!S125*算例!$F$119+'C7'!S125*算例!$G$119</f>
        <v>0.15567373763276005</v>
      </c>
      <c r="AD125" s="39">
        <f>'C1'!T125*$A$119+'C2'!T125*算例!$B$119+'C3'!T125*算例!$C$119+'C4'!T125*算例!$D$119+'C5'!T125*算例!$E$119+'C6'!T125*算例!$F$119+'C7'!T125*算例!$G$119</f>
        <v>0.16935876334756478</v>
      </c>
      <c r="AE125" s="39">
        <f>'C1'!U125*$A$119+'C2'!U125*算例!$B$119+'C3'!U125*算例!$C$119+'C4'!U125*算例!$D$119+'C5'!U125*算例!$E$119+'C6'!U125*算例!$F$119+'C7'!U125*算例!$G$119</f>
        <v>0.22006013352635762</v>
      </c>
      <c r="AF125" s="9" t="s">
        <v>6</v>
      </c>
      <c r="AG125" s="77">
        <f t="shared" si="40"/>
        <v>0.80752353599430049</v>
      </c>
      <c r="AH125" s="77">
        <f t="shared" si="41"/>
        <v>0.78323604991182338</v>
      </c>
      <c r="AI125" s="77">
        <f t="shared" si="42"/>
        <v>0.8554513524072771</v>
      </c>
      <c r="AJ125" s="77">
        <f t="shared" si="43"/>
        <v>1</v>
      </c>
      <c r="AK125" s="77">
        <f t="shared" si="44"/>
        <v>0.78647124491293963</v>
      </c>
      <c r="AL125" s="77">
        <f t="shared" si="45"/>
        <v>0.75367680255943137</v>
      </c>
      <c r="AM125" s="77">
        <f t="shared" si="46"/>
        <v>0.86500058816517378</v>
      </c>
      <c r="AN125" s="77">
        <f t="shared" si="47"/>
        <v>0.84898569444395944</v>
      </c>
      <c r="AO125" s="77">
        <f t="shared" si="48"/>
        <v>0.83180833511956109</v>
      </c>
      <c r="AP125" s="77">
        <f t="shared" si="49"/>
        <v>0.76258998523493748</v>
      </c>
      <c r="AQ125" s="77">
        <f t="shared" si="50"/>
        <v>0.77240839663107574</v>
      </c>
      <c r="AR125" s="77">
        <f t="shared" si="51"/>
        <v>0.77309130572827267</v>
      </c>
      <c r="AS125" s="77">
        <f t="shared" si="52"/>
        <v>0.8698091682885577</v>
      </c>
      <c r="AT125" s="77">
        <f t="shared" si="53"/>
        <v>0.83088675125843847</v>
      </c>
      <c r="AU125" s="77">
        <f t="shared" si="54"/>
        <v>0.75903658168579402</v>
      </c>
      <c r="AV125" s="77">
        <f t="shared" si="55"/>
        <v>0.78091333619454706</v>
      </c>
      <c r="AW125" s="77">
        <f t="shared" si="56"/>
        <v>0.86405815407031183</v>
      </c>
      <c r="AX125" s="77">
        <f t="shared" si="57"/>
        <v>0.84432626236723995</v>
      </c>
      <c r="AY125" s="77">
        <f t="shared" si="58"/>
        <v>0.83064123665243517</v>
      </c>
      <c r="AZ125" s="77">
        <f t="shared" si="59"/>
        <v>0.77993986647364233</v>
      </c>
      <c r="BA125" s="41">
        <f t="shared" si="60"/>
        <v>16.399854648099719</v>
      </c>
      <c r="BB125" s="41">
        <f t="shared" si="61"/>
        <v>15.399854648099719</v>
      </c>
      <c r="BC125" s="41">
        <f t="shared" si="62"/>
        <v>0.75367680255943137</v>
      </c>
      <c r="BD125" s="41">
        <f t="shared" si="63"/>
        <v>1</v>
      </c>
      <c r="BE125" s="41">
        <f t="shared" si="64"/>
        <v>0.24632319744056863</v>
      </c>
    </row>
    <row r="126" spans="1:98" x14ac:dyDescent="0.25">
      <c r="A126" s="37" t="s">
        <v>6</v>
      </c>
      <c r="B126" s="42">
        <f t="shared" si="65"/>
        <v>0.15079063380952767</v>
      </c>
      <c r="C126" s="42">
        <f t="shared" si="66"/>
        <v>0.28041322380953665</v>
      </c>
      <c r="D126" s="42">
        <f t="shared" si="67"/>
        <v>0.26209676351191297</v>
      </c>
      <c r="E126" s="42">
        <f t="shared" si="68"/>
        <v>0.24416225345298787</v>
      </c>
      <c r="F126" s="42">
        <f t="shared" si="69"/>
        <v>9.9999999999999992E-2</v>
      </c>
      <c r="G126" s="42">
        <f t="shared" si="70"/>
        <v>0.20749257491679307</v>
      </c>
      <c r="H126" s="67">
        <f t="shared" si="71"/>
        <v>0.79250742508320693</v>
      </c>
      <c r="K126" s="35" t="s">
        <v>7</v>
      </c>
      <c r="L126" s="39">
        <f>'C1'!B126*$A$119+'C2'!B126*算例!$B$119+'C3'!B126*算例!$C$119+'C4'!B126*算例!$D$119+'C5'!B126*算例!$E$119+'C6'!B126*算例!$F$119+'C7'!B126*算例!$G$119</f>
        <v>0.18030538479241032</v>
      </c>
      <c r="M126" s="39">
        <f>'C1'!C126*$A$119+'C2'!C126*算例!$B$119+'C3'!C126*算例!$C$119+'C4'!C126*算例!$D$119+'C5'!C126*算例!$E$119+'C6'!C126*算例!$F$119+'C7'!C126*算例!$G$119</f>
        <v>0.21189848706064104</v>
      </c>
      <c r="N126" s="39">
        <f>'C1'!D126*$A$119+'C2'!D126*算例!$B$119+'C3'!D126*算例!$C$119+'C4'!D126*算例!$D$119+'C5'!D126*算例!$E$119+'C6'!D126*算例!$F$119+'C7'!D126*算例!$G$119</f>
        <v>0.15940631871728933</v>
      </c>
      <c r="O126" s="39">
        <f>'C1'!E126*$A$119+'C2'!E126*算例!$B$119+'C3'!E126*算例!$C$119+'C4'!E126*算例!$D$119+'C5'!E126*算例!$E$119+'C6'!E126*算例!$F$119+'C7'!E126*算例!$G$119</f>
        <v>0.21352875508706035</v>
      </c>
      <c r="P126" s="39">
        <f>'C1'!F126*$A$119+'C2'!F126*算例!$B$119+'C3'!F126*算例!$C$119+'C4'!F126*算例!$D$119+'C5'!F126*算例!$E$119+'C6'!F126*算例!$F$119+'C7'!F126*算例!$G$119</f>
        <v>0</v>
      </c>
      <c r="Q126" s="39">
        <f>'C1'!G126*$A$119+'C2'!G126*算例!$B$119+'C3'!G126*算例!$C$119+'C4'!G126*算例!$D$119+'C5'!G126*算例!$E$119+'C6'!G126*算例!$F$119+'C7'!G126*算例!$G$119</f>
        <v>0.12413548417265317</v>
      </c>
      <c r="R126" s="39">
        <f>'C1'!H126*$A$119+'C2'!H126*算例!$B$119+'C3'!H126*算例!$C$119+'C4'!H126*算例!$D$119+'C5'!H126*算例!$E$119+'C6'!H126*算例!$F$119+'C7'!H126*算例!$G$119</f>
        <v>0.15557611059970358</v>
      </c>
      <c r="S126" s="39">
        <f>'C1'!I126*$A$119+'C2'!I126*算例!$B$119+'C3'!I126*算例!$C$119+'C4'!I126*算例!$D$119+'C5'!I126*算例!$E$119+'C6'!I126*算例!$F$119+'C7'!I126*算例!$G$119</f>
        <v>0.13332916570476952</v>
      </c>
      <c r="T126" s="39">
        <f>'C1'!J126*$A$119+'C2'!J126*算例!$B$119+'C3'!J126*算例!$C$119+'C4'!J126*算例!$D$119+'C5'!J126*算例!$E$119+'C6'!J126*算例!$F$119+'C7'!J126*算例!$G$119</f>
        <v>0.21580291117696482</v>
      </c>
      <c r="U126" s="39">
        <f>'C1'!K126*$A$119+'C2'!K126*算例!$B$119+'C3'!K126*算例!$C$119+'C4'!K126*算例!$D$119+'C5'!K126*算例!$E$119+'C6'!K126*算例!$F$119+'C7'!K126*算例!$G$119</f>
        <v>0.12311050706047426</v>
      </c>
      <c r="V126" s="39">
        <f>'C1'!L126*$A$119+'C2'!L126*算例!$B$119+'C3'!L126*算例!$C$119+'C4'!L126*算例!$D$119+'C5'!L126*算例!$E$119+'C6'!L126*算例!$F$119+'C7'!L126*算例!$G$119</f>
        <v>0.29392700982142506</v>
      </c>
      <c r="W126" s="39">
        <f>'C1'!M126*$A$119+'C2'!M126*算例!$B$119+'C3'!M126*算例!$C$119+'C4'!M126*算例!$D$119+'C5'!M126*算例!$E$119+'C6'!M126*算例!$F$119+'C7'!M126*算例!$G$119</f>
        <v>0.20435141474382734</v>
      </c>
      <c r="X126" s="39">
        <f>'C1'!N126*$A$119+'C2'!N126*算例!$B$119+'C3'!N126*算例!$C$119+'C4'!N126*算例!$D$119+'C5'!N126*算例!$E$119+'C6'!N126*算例!$F$119+'C7'!N126*算例!$G$119</f>
        <v>0.23078247741133914</v>
      </c>
      <c r="Y126" s="39">
        <f>'C1'!O126*$A$119+'C2'!O126*算例!$B$119+'C3'!O126*算例!$C$119+'C4'!O126*算例!$D$119+'C5'!O126*算例!$E$119+'C6'!O126*算例!$F$119+'C7'!O126*算例!$G$119</f>
        <v>0.23726347104676984</v>
      </c>
      <c r="Z126" s="39">
        <f>'C1'!P126*$A$119+'C2'!P126*算例!$B$119+'C3'!P126*算例!$C$119+'C4'!P126*算例!$D$119+'C5'!P126*算例!$E$119+'C6'!P126*算例!$F$119+'C7'!P126*算例!$G$119</f>
        <v>0.21220799389121481</v>
      </c>
      <c r="AA126" s="39">
        <f>'C1'!Q126*$A$119+'C2'!Q126*算例!$B$119+'C3'!Q126*算例!$C$119+'C4'!Q126*算例!$D$119+'C5'!Q126*算例!$E$119+'C6'!Q126*算例!$F$119+'C7'!Q126*算例!$G$119</f>
        <v>0.13317943050348385</v>
      </c>
      <c r="AB126" s="39">
        <f>'C1'!R126*$A$119+'C2'!R126*算例!$B$119+'C3'!R126*算例!$C$119+'C4'!R126*算例!$D$119+'C5'!R126*算例!$E$119+'C6'!R126*算例!$F$119+'C7'!R126*算例!$G$119</f>
        <v>0.25396289156587315</v>
      </c>
      <c r="AC126" s="39">
        <f>'C1'!S126*$A$119+'C2'!S126*算例!$B$119+'C3'!S126*算例!$C$119+'C4'!S126*算例!$D$119+'C5'!S126*算例!$E$119+'C6'!S126*算例!$F$119+'C7'!S126*算例!$G$119</f>
        <v>0.20690072158465225</v>
      </c>
      <c r="AD126" s="39">
        <f>'C1'!T126*$A$119+'C2'!T126*算例!$B$119+'C3'!T126*算例!$C$119+'C4'!T126*算例!$D$119+'C5'!T126*算例!$E$119+'C6'!T126*算例!$F$119+'C7'!T126*算例!$G$119</f>
        <v>0.15975593218623069</v>
      </c>
      <c r="AE126" s="39">
        <f>'C1'!U126*$A$119+'C2'!U126*算例!$B$119+'C3'!U126*算例!$C$119+'C4'!U126*算例!$D$119+'C5'!U126*算例!$E$119+'C6'!U126*算例!$F$119+'C7'!U126*算例!$G$119</f>
        <v>0.22512978452338309</v>
      </c>
      <c r="AF126" s="9" t="s">
        <v>7</v>
      </c>
      <c r="AG126" s="77">
        <f t="shared" si="40"/>
        <v>0.81969461520758968</v>
      </c>
      <c r="AH126" s="77">
        <f t="shared" si="41"/>
        <v>0.78810151293935893</v>
      </c>
      <c r="AI126" s="77">
        <f t="shared" si="42"/>
        <v>0.84059368128271061</v>
      </c>
      <c r="AJ126" s="77">
        <f t="shared" si="43"/>
        <v>0.78647124491293963</v>
      </c>
      <c r="AK126" s="77">
        <f t="shared" si="44"/>
        <v>1</v>
      </c>
      <c r="AL126" s="77">
        <f t="shared" si="45"/>
        <v>0.87586451582734681</v>
      </c>
      <c r="AM126" s="77">
        <f t="shared" si="46"/>
        <v>0.84442388940029645</v>
      </c>
      <c r="AN126" s="77">
        <f t="shared" si="47"/>
        <v>0.86667083429523051</v>
      </c>
      <c r="AO126" s="77">
        <f t="shared" si="48"/>
        <v>0.78419708882303518</v>
      </c>
      <c r="AP126" s="77">
        <f t="shared" si="49"/>
        <v>0.87688949293952578</v>
      </c>
      <c r="AQ126" s="77">
        <f t="shared" si="50"/>
        <v>0.70607299017857494</v>
      </c>
      <c r="AR126" s="77">
        <f t="shared" si="51"/>
        <v>0.79564858525617266</v>
      </c>
      <c r="AS126" s="77">
        <f t="shared" si="52"/>
        <v>0.76921752258866083</v>
      </c>
      <c r="AT126" s="77">
        <f t="shared" si="53"/>
        <v>0.76273652895323019</v>
      </c>
      <c r="AU126" s="77">
        <f t="shared" si="54"/>
        <v>0.78779200610878519</v>
      </c>
      <c r="AV126" s="77">
        <f t="shared" si="55"/>
        <v>0.86682056949651609</v>
      </c>
      <c r="AW126" s="77">
        <f t="shared" si="56"/>
        <v>0.74603710843412685</v>
      </c>
      <c r="AX126" s="77">
        <f t="shared" si="57"/>
        <v>0.79309927841534777</v>
      </c>
      <c r="AY126" s="77">
        <f t="shared" si="58"/>
        <v>0.84024406781376926</v>
      </c>
      <c r="AZ126" s="77">
        <f t="shared" si="59"/>
        <v>0.77487021547661694</v>
      </c>
      <c r="BA126" s="41">
        <f t="shared" si="60"/>
        <v>16.325445748349832</v>
      </c>
      <c r="BB126" s="41">
        <f t="shared" si="61"/>
        <v>15.325445748349832</v>
      </c>
      <c r="BC126" s="41">
        <f t="shared" si="62"/>
        <v>0.70607299017857494</v>
      </c>
      <c r="BD126" s="41">
        <f t="shared" si="63"/>
        <v>1</v>
      </c>
      <c r="BE126" s="41">
        <f t="shared" si="64"/>
        <v>0.29392700982142506</v>
      </c>
    </row>
    <row r="127" spans="1:98" x14ac:dyDescent="0.25">
      <c r="A127" s="37" t="s">
        <v>7</v>
      </c>
      <c r="B127" s="42">
        <f t="shared" si="65"/>
        <v>0.16666666666666666</v>
      </c>
      <c r="C127" s="42">
        <f t="shared" si="66"/>
        <v>0.16666666666666666</v>
      </c>
      <c r="D127" s="42">
        <f t="shared" si="67"/>
        <v>0.15039531690476382</v>
      </c>
      <c r="E127" s="42">
        <f t="shared" si="68"/>
        <v>0.26209676351191297</v>
      </c>
      <c r="F127" s="42">
        <f t="shared" si="69"/>
        <v>1.7525826488096041E-2</v>
      </c>
      <c r="G127" s="42">
        <f t="shared" si="70"/>
        <v>0.15267024804762125</v>
      </c>
      <c r="H127" s="67">
        <f t="shared" si="71"/>
        <v>0.84732975195237881</v>
      </c>
      <c r="K127" s="35" t="s">
        <v>8</v>
      </c>
      <c r="L127" s="39">
        <f>'C1'!B127*$A$119+'C2'!B127*算例!$B$119+'C3'!B127*算例!$C$119+'C4'!B127*算例!$D$119+'C5'!B127*算例!$E$119+'C6'!B127*算例!$F$119+'C7'!B127*算例!$G$119</f>
        <v>0.18040036703092033</v>
      </c>
      <c r="M127" s="39">
        <f>'C1'!C127*$A$119+'C2'!C127*算例!$B$119+'C3'!C127*算例!$C$119+'C4'!C127*算例!$D$119+'C5'!C127*算例!$E$119+'C6'!C127*算例!$F$119+'C7'!C127*算例!$G$119</f>
        <v>0.19087465612906568</v>
      </c>
      <c r="N127" s="39">
        <f>'C1'!D127*$A$119+'C2'!D127*算例!$B$119+'C3'!D127*算例!$C$119+'C4'!D127*算例!$D$119+'C5'!D127*算例!$E$119+'C6'!D127*算例!$F$119+'C7'!D127*算例!$G$119</f>
        <v>0.18316277248760351</v>
      </c>
      <c r="O127" s="39">
        <f>'C1'!E127*$A$119+'C2'!E127*算例!$B$119+'C3'!E127*算例!$C$119+'C4'!E127*算例!$D$119+'C5'!E127*算例!$E$119+'C6'!E127*算例!$F$119+'C7'!E127*算例!$G$119</f>
        <v>0.24632319744056869</v>
      </c>
      <c r="P127" s="39">
        <f>'C1'!F127*$A$119+'C2'!F127*算例!$B$119+'C3'!F127*算例!$C$119+'C4'!F127*算例!$D$119+'C5'!F127*算例!$E$119+'C6'!F127*算例!$F$119+'C7'!F127*算例!$G$119</f>
        <v>0.12413548417265317</v>
      </c>
      <c r="Q127" s="39">
        <f>'C1'!G127*$A$119+'C2'!G127*算例!$B$119+'C3'!G127*算例!$C$119+'C4'!G127*算例!$D$119+'C5'!G127*算例!$E$119+'C6'!G127*算例!$F$119+'C7'!G127*算例!$G$119</f>
        <v>0</v>
      </c>
      <c r="R127" s="39">
        <f>'C1'!H127*$A$119+'C2'!H127*算例!$B$119+'C3'!H127*算例!$C$119+'C4'!H127*算例!$D$119+'C5'!H127*算例!$E$119+'C6'!H127*算例!$F$119+'C7'!H127*算例!$G$119</f>
        <v>0.22244516476417059</v>
      </c>
      <c r="S127" s="39">
        <f>'C1'!I127*$A$119+'C2'!I127*算例!$B$119+'C3'!I127*算例!$C$119+'C4'!I127*算例!$D$119+'C5'!I127*算例!$E$119+'C6'!I127*算例!$F$119+'C7'!I127*算例!$G$119</f>
        <v>0.14230521526446516</v>
      </c>
      <c r="T127" s="39">
        <f>'C1'!J127*$A$119+'C2'!J127*算例!$B$119+'C3'!J127*算例!$C$119+'C4'!J127*算例!$D$119+'C5'!J127*算例!$E$119+'C6'!J127*算例!$F$119+'C7'!J127*算例!$G$119</f>
        <v>0.17378584372066275</v>
      </c>
      <c r="U127" s="39">
        <f>'C1'!K127*$A$119+'C2'!K127*算例!$B$119+'C3'!K127*算例!$C$119+'C4'!K127*算例!$D$119+'C5'!K127*算例!$E$119+'C6'!K127*算例!$F$119+'C7'!K127*算例!$G$119</f>
        <v>0.1161406212361485</v>
      </c>
      <c r="V127" s="39">
        <f>'C1'!L127*$A$119+'C2'!L127*算例!$B$119+'C3'!L127*算例!$C$119+'C4'!L127*算例!$D$119+'C5'!L127*算例!$E$119+'C6'!L127*算例!$F$119+'C7'!L127*算例!$G$119</f>
        <v>0.26517730076383761</v>
      </c>
      <c r="W127" s="39">
        <f>'C1'!M127*$A$119+'C2'!M127*算例!$B$119+'C3'!M127*算例!$C$119+'C4'!M127*算例!$D$119+'C5'!M127*算例!$E$119+'C6'!M127*算例!$F$119+'C7'!M127*算例!$G$119</f>
        <v>0.13395830174650278</v>
      </c>
      <c r="X127" s="39">
        <f>'C1'!N127*$A$119+'C2'!N127*算例!$B$119+'C3'!N127*算例!$C$119+'C4'!N127*算例!$D$119+'C5'!N127*算例!$E$119+'C6'!N127*算例!$F$119+'C7'!N127*算例!$G$119</f>
        <v>0.20863977392016181</v>
      </c>
      <c r="Y127" s="39">
        <f>'C1'!O127*$A$119+'C2'!O127*算例!$B$119+'C3'!O127*算例!$C$119+'C4'!O127*算例!$D$119+'C5'!O127*算例!$E$119+'C6'!O127*算例!$F$119+'C7'!O127*算例!$G$119</f>
        <v>0.18167142875305559</v>
      </c>
      <c r="Z127" s="39">
        <f>'C1'!P127*$A$119+'C2'!P127*算例!$B$119+'C3'!P127*算例!$C$119+'C4'!P127*算例!$D$119+'C5'!P127*算例!$E$119+'C6'!P127*算例!$F$119+'C7'!P127*算例!$G$119</f>
        <v>0.17330582981069312</v>
      </c>
      <c r="AA127" s="39">
        <f>'C1'!Q127*$A$119+'C2'!Q127*算例!$B$119+'C3'!Q127*算例!$C$119+'C4'!Q127*算例!$D$119+'C5'!Q127*算例!$E$119+'C6'!Q127*算例!$F$119+'C7'!Q127*算例!$G$119</f>
        <v>0.12883066741988777</v>
      </c>
      <c r="AB127" s="39">
        <f>'C1'!R127*$A$119+'C2'!R127*算例!$B$119+'C3'!R127*算例!$C$119+'C4'!R127*算例!$D$119+'C5'!R127*算例!$E$119+'C6'!R127*算例!$F$119+'C7'!R127*算例!$G$119</f>
        <v>0.26632190390743149</v>
      </c>
      <c r="AC127" s="39">
        <f>'C1'!S127*$A$119+'C2'!S127*算例!$B$119+'C3'!S127*算例!$C$119+'C4'!S127*算例!$D$119+'C5'!S127*算例!$E$119+'C6'!S127*算例!$F$119+'C7'!S127*算例!$G$119</f>
        <v>0.1812355864534379</v>
      </c>
      <c r="AD127" s="39">
        <f>'C1'!T127*$A$119+'C2'!T127*算例!$B$119+'C3'!T127*算例!$C$119+'C4'!T127*算例!$D$119+'C5'!T127*算例!$E$119+'C6'!T127*算例!$F$119+'C7'!T127*算例!$G$119</f>
        <v>0.19561790083736838</v>
      </c>
      <c r="AE127" s="39">
        <f>'C1'!U127*$A$119+'C2'!U127*算例!$B$119+'C3'!U127*算例!$C$119+'C4'!U127*算例!$D$119+'C5'!U127*算例!$E$119+'C6'!U127*算例!$F$119+'C7'!U127*算例!$G$119</f>
        <v>0.19928806397035886</v>
      </c>
      <c r="AF127" s="9" t="s">
        <v>8</v>
      </c>
      <c r="AG127" s="77">
        <f t="shared" si="40"/>
        <v>0.81959963296907967</v>
      </c>
      <c r="AH127" s="77">
        <f t="shared" si="41"/>
        <v>0.80912534387093427</v>
      </c>
      <c r="AI127" s="77">
        <f t="shared" si="42"/>
        <v>0.81683722751239651</v>
      </c>
      <c r="AJ127" s="77">
        <f t="shared" si="43"/>
        <v>0.75367680255943137</v>
      </c>
      <c r="AK127" s="77">
        <f t="shared" si="44"/>
        <v>0.87586451582734681</v>
      </c>
      <c r="AL127" s="77">
        <f t="shared" si="45"/>
        <v>1</v>
      </c>
      <c r="AM127" s="77">
        <f t="shared" si="46"/>
        <v>0.77755483523582947</v>
      </c>
      <c r="AN127" s="77">
        <f t="shared" si="47"/>
        <v>0.85769478473553484</v>
      </c>
      <c r="AO127" s="77">
        <f t="shared" si="48"/>
        <v>0.82621415627933725</v>
      </c>
      <c r="AP127" s="77">
        <f t="shared" si="49"/>
        <v>0.88385937876385146</v>
      </c>
      <c r="AQ127" s="77">
        <f t="shared" si="50"/>
        <v>0.73482269923616239</v>
      </c>
      <c r="AR127" s="77">
        <f t="shared" si="51"/>
        <v>0.86604169825349719</v>
      </c>
      <c r="AS127" s="77">
        <f t="shared" si="52"/>
        <v>0.79136022607983825</v>
      </c>
      <c r="AT127" s="77">
        <f t="shared" si="53"/>
        <v>0.81832857124694436</v>
      </c>
      <c r="AU127" s="77">
        <f t="shared" si="54"/>
        <v>0.82669417018930691</v>
      </c>
      <c r="AV127" s="77">
        <f t="shared" si="55"/>
        <v>0.8711693325801122</v>
      </c>
      <c r="AW127" s="77">
        <f t="shared" si="56"/>
        <v>0.73367809609256851</v>
      </c>
      <c r="AX127" s="77">
        <f t="shared" si="57"/>
        <v>0.81876441354656215</v>
      </c>
      <c r="AY127" s="77">
        <f t="shared" si="58"/>
        <v>0.80438209916263159</v>
      </c>
      <c r="AZ127" s="77">
        <f t="shared" si="59"/>
        <v>0.80071193602964108</v>
      </c>
      <c r="BA127" s="41">
        <f t="shared" si="60"/>
        <v>16.486379920171004</v>
      </c>
      <c r="BB127" s="41">
        <f t="shared" si="61"/>
        <v>15.486379920171004</v>
      </c>
      <c r="BC127" s="41">
        <f t="shared" si="62"/>
        <v>0.73367809609256851</v>
      </c>
      <c r="BD127" s="41">
        <f t="shared" si="63"/>
        <v>1</v>
      </c>
      <c r="BE127" s="41">
        <f t="shared" si="64"/>
        <v>0.26632190390743149</v>
      </c>
    </row>
    <row r="128" spans="1:98" x14ac:dyDescent="0.25">
      <c r="A128" s="37" t="s">
        <v>8</v>
      </c>
      <c r="B128" s="42">
        <f t="shared" si="65"/>
        <v>7.7182162559524287E-2</v>
      </c>
      <c r="C128" s="42">
        <f t="shared" si="66"/>
        <v>3.3333333333333333E-2</v>
      </c>
      <c r="D128" s="42">
        <f t="shared" si="67"/>
        <v>1.7525826488096041E-2</v>
      </c>
      <c r="E128" s="42">
        <f t="shared" si="68"/>
        <v>0.4078189443036016</v>
      </c>
      <c r="F128" s="42">
        <f t="shared" si="69"/>
        <v>0.47274249173857408</v>
      </c>
      <c r="G128" s="42">
        <f t="shared" si="70"/>
        <v>0.20172055168462588</v>
      </c>
      <c r="H128" s="67">
        <f t="shared" si="71"/>
        <v>0.79827944831537412</v>
      </c>
      <c r="K128" s="35" t="s">
        <v>9</v>
      </c>
      <c r="L128" s="39">
        <f>'C1'!B128*$A$119+'C2'!B128*算例!$B$119+'C3'!B128*算例!$C$119+'C4'!B128*算例!$D$119+'C5'!B128*算例!$E$119+'C6'!B128*算例!$F$119+'C7'!B128*算例!$G$119</f>
        <v>0.1529922391302079</v>
      </c>
      <c r="M128" s="39">
        <f>'C1'!C128*$A$119+'C2'!C128*算例!$B$119+'C3'!C128*算例!$C$119+'C4'!C128*算例!$D$119+'C5'!C128*算例!$E$119+'C6'!C128*算例!$F$119+'C7'!C128*算例!$G$119</f>
        <v>0.21714977838504584</v>
      </c>
      <c r="N128" s="39">
        <f>'C1'!D128*$A$119+'C2'!D128*算例!$B$119+'C3'!D128*算例!$C$119+'C4'!D128*算例!$D$119+'C5'!D128*算例!$E$119+'C6'!D128*算例!$F$119+'C7'!D128*算例!$G$119</f>
        <v>0.16987325657220026</v>
      </c>
      <c r="O128" s="39">
        <f>'C1'!E128*$A$119+'C2'!E128*算例!$B$119+'C3'!E128*算例!$C$119+'C4'!E128*算例!$D$119+'C5'!E128*算例!$E$119+'C6'!E128*算例!$F$119+'C7'!E128*算例!$G$119</f>
        <v>0.13499941183482622</v>
      </c>
      <c r="P128" s="39">
        <f>'C1'!F128*$A$119+'C2'!F128*算例!$B$119+'C3'!F128*算例!$C$119+'C4'!F128*算例!$D$119+'C5'!F128*算例!$E$119+'C6'!F128*算例!$F$119+'C7'!F128*算例!$G$119</f>
        <v>0.15557611059970358</v>
      </c>
      <c r="Q128" s="39">
        <f>'C1'!G128*$A$119+'C2'!G128*算例!$B$119+'C3'!G128*算例!$C$119+'C4'!G128*算例!$D$119+'C5'!G128*算例!$E$119+'C6'!G128*算例!$F$119+'C7'!G128*算例!$G$119</f>
        <v>0.22244516476417059</v>
      </c>
      <c r="R128" s="39">
        <f>'C1'!H128*$A$119+'C2'!H128*算例!$B$119+'C3'!H128*算例!$C$119+'C4'!H128*算例!$D$119+'C5'!H128*算例!$E$119+'C6'!H128*算例!$F$119+'C7'!H128*算例!$G$119</f>
        <v>0</v>
      </c>
      <c r="S128" s="39">
        <f>'C1'!I128*$A$119+'C2'!I128*算例!$B$119+'C3'!I128*算例!$C$119+'C4'!I128*算例!$D$119+'C5'!I128*算例!$E$119+'C6'!I128*算例!$F$119+'C7'!I128*算例!$G$119</f>
        <v>0.1987463405648493</v>
      </c>
      <c r="T128" s="39">
        <f>'C1'!J128*$A$119+'C2'!J128*算例!$B$119+'C3'!J128*算例!$C$119+'C4'!J128*算例!$D$119+'C5'!J128*算例!$E$119+'C6'!J128*算例!$F$119+'C7'!J128*算例!$G$119</f>
        <v>0.18587856954091561</v>
      </c>
      <c r="U128" s="39">
        <f>'C1'!K128*$A$119+'C2'!K128*算例!$B$119+'C3'!K128*算例!$C$119+'C4'!K128*算例!$D$119+'C5'!K128*算例!$E$119+'C6'!K128*算例!$F$119+'C7'!K128*算例!$G$119</f>
        <v>0.22500291091758678</v>
      </c>
      <c r="V128" s="39">
        <f>'C1'!L128*$A$119+'C2'!L128*算例!$B$119+'C3'!L128*算例!$C$119+'C4'!L128*算例!$D$119+'C5'!L128*算例!$E$119+'C6'!L128*算例!$F$119+'C7'!L128*算例!$G$119</f>
        <v>0.26662849055356824</v>
      </c>
      <c r="W128" s="39">
        <f>'C1'!M128*$A$119+'C2'!M128*算例!$B$119+'C3'!M128*算例!$C$119+'C4'!M128*算例!$D$119+'C5'!M128*算例!$E$119+'C6'!M128*算例!$F$119+'C7'!M128*算例!$G$119</f>
        <v>0.26735874086436334</v>
      </c>
      <c r="X128" s="39">
        <f>'C1'!N128*$A$119+'C2'!N128*算例!$B$119+'C3'!N128*算例!$C$119+'C4'!N128*算例!$D$119+'C5'!N128*算例!$E$119+'C6'!N128*算例!$F$119+'C7'!N128*算例!$G$119</f>
        <v>0.21273286745407066</v>
      </c>
      <c r="Y128" s="39">
        <f>'C1'!O128*$A$119+'C2'!O128*算例!$B$119+'C3'!O128*算例!$C$119+'C4'!O128*算例!$D$119+'C5'!O128*算例!$E$119+'C6'!O128*算例!$F$119+'C7'!O128*算例!$G$119</f>
        <v>0.23753281506611537</v>
      </c>
      <c r="Z128" s="39">
        <f>'C1'!P128*$A$119+'C2'!P128*算例!$B$119+'C3'!P128*算例!$C$119+'C4'!P128*算例!$D$119+'C5'!P128*算例!$E$119+'C6'!P128*算例!$F$119+'C7'!P128*算例!$G$119</f>
        <v>0.23375659069925137</v>
      </c>
      <c r="AA128" s="39">
        <f>'C1'!Q128*$A$119+'C2'!Q128*算例!$B$119+'C3'!Q128*算例!$C$119+'C4'!Q128*算例!$D$119+'C5'!Q128*算例!$E$119+'C6'!Q128*算例!$F$119+'C7'!Q128*算例!$G$119</f>
        <v>0.20227269845288948</v>
      </c>
      <c r="AB128" s="39">
        <f>'C1'!R128*$A$119+'C2'!R128*算例!$B$119+'C3'!R128*算例!$C$119+'C4'!R128*算例!$D$119+'C5'!R128*算例!$E$119+'C6'!R128*算例!$F$119+'C7'!R128*算例!$G$119</f>
        <v>0.22293065697358047</v>
      </c>
      <c r="AC128" s="39">
        <f>'C1'!S128*$A$119+'C2'!S128*算例!$B$119+'C3'!S128*算例!$C$119+'C4'!S128*算例!$D$119+'C5'!S128*算例!$E$119+'C6'!S128*算例!$F$119+'C7'!S128*算例!$G$119</f>
        <v>0.21863548183651252</v>
      </c>
      <c r="AD128" s="39">
        <f>'C1'!T128*$A$119+'C2'!T128*算例!$B$119+'C3'!T128*算例!$C$119+'C4'!T128*算例!$D$119+'C5'!T128*算例!$E$119+'C6'!T128*算例!$F$119+'C7'!T128*算例!$G$119</f>
        <v>0.18044273483057516</v>
      </c>
      <c r="AE128" s="39">
        <f>'C1'!U128*$A$119+'C2'!U128*算例!$B$119+'C3'!U128*算例!$C$119+'C4'!U128*算例!$D$119+'C5'!U128*算例!$E$119+'C6'!U128*算例!$F$119+'C7'!U128*算例!$G$119</f>
        <v>0.24136647530016889</v>
      </c>
      <c r="AF128" s="9" t="s">
        <v>9</v>
      </c>
      <c r="AG128" s="77">
        <f t="shared" si="40"/>
        <v>0.84700776086979213</v>
      </c>
      <c r="AH128" s="77">
        <f t="shared" si="41"/>
        <v>0.78285022161495421</v>
      </c>
      <c r="AI128" s="77">
        <f t="shared" si="42"/>
        <v>0.83012674342779968</v>
      </c>
      <c r="AJ128" s="77">
        <f t="shared" si="43"/>
        <v>0.86500058816517378</v>
      </c>
      <c r="AK128" s="77">
        <f t="shared" si="44"/>
        <v>0.84442388940029645</v>
      </c>
      <c r="AL128" s="77">
        <f t="shared" si="45"/>
        <v>0.77755483523582947</v>
      </c>
      <c r="AM128" s="77">
        <f t="shared" si="46"/>
        <v>1</v>
      </c>
      <c r="AN128" s="77">
        <f t="shared" si="47"/>
        <v>0.8012536594351507</v>
      </c>
      <c r="AO128" s="77">
        <f t="shared" si="48"/>
        <v>0.81412143045908436</v>
      </c>
      <c r="AP128" s="77">
        <f t="shared" si="49"/>
        <v>0.77499708908241316</v>
      </c>
      <c r="AQ128" s="77">
        <f t="shared" si="50"/>
        <v>0.7333715094464317</v>
      </c>
      <c r="AR128" s="77">
        <f t="shared" si="51"/>
        <v>0.7326412591356366</v>
      </c>
      <c r="AS128" s="77">
        <f t="shared" si="52"/>
        <v>0.78726713254592928</v>
      </c>
      <c r="AT128" s="77">
        <f t="shared" si="53"/>
        <v>0.76246718493388466</v>
      </c>
      <c r="AU128" s="77">
        <f t="shared" si="54"/>
        <v>0.76624340930074863</v>
      </c>
      <c r="AV128" s="77">
        <f t="shared" si="55"/>
        <v>0.79772730154711047</v>
      </c>
      <c r="AW128" s="77">
        <f t="shared" si="56"/>
        <v>0.7770693430264195</v>
      </c>
      <c r="AX128" s="77">
        <f t="shared" si="57"/>
        <v>0.78136451816348751</v>
      </c>
      <c r="AY128" s="77">
        <f t="shared" si="58"/>
        <v>0.81955726516942484</v>
      </c>
      <c r="AZ128" s="77">
        <f t="shared" si="59"/>
        <v>0.75863352469983114</v>
      </c>
      <c r="BA128" s="41">
        <f t="shared" si="60"/>
        <v>16.053678665659397</v>
      </c>
      <c r="BB128" s="41">
        <f t="shared" si="61"/>
        <v>15.053678665659397</v>
      </c>
      <c r="BC128" s="41">
        <f t="shared" si="62"/>
        <v>0.7326412591356366</v>
      </c>
      <c r="BD128" s="41">
        <f t="shared" si="63"/>
        <v>1</v>
      </c>
      <c r="BE128" s="41">
        <f t="shared" si="64"/>
        <v>0.2673587408643634</v>
      </c>
    </row>
    <row r="129" spans="1:57" x14ac:dyDescent="0.25">
      <c r="A129" s="37" t="s">
        <v>9</v>
      </c>
      <c r="B129" s="42">
        <f t="shared" si="65"/>
        <v>1.4020661190476832E-2</v>
      </c>
      <c r="C129" s="42">
        <f t="shared" si="66"/>
        <v>1.4020661190476832E-2</v>
      </c>
      <c r="D129" s="42">
        <f t="shared" si="67"/>
        <v>0.12235399452381016</v>
      </c>
      <c r="E129" s="42">
        <f t="shared" si="68"/>
        <v>0.10833333333333334</v>
      </c>
      <c r="F129" s="42">
        <f t="shared" si="69"/>
        <v>0</v>
      </c>
      <c r="G129" s="42">
        <f t="shared" si="70"/>
        <v>5.1745730047619433E-2</v>
      </c>
      <c r="H129" s="67">
        <f t="shared" si="71"/>
        <v>0.9482542699523806</v>
      </c>
      <c r="K129" s="35" t="s">
        <v>10</v>
      </c>
      <c r="L129" s="39">
        <f>'C1'!B129*$A$119+'C2'!B129*算例!$B$119+'C3'!B129*算例!$C$119+'C4'!B129*算例!$D$119+'C5'!B129*算例!$E$119+'C6'!B129*算例!$F$119+'C7'!B129*算例!$G$119</f>
        <v>0.18600174450604645</v>
      </c>
      <c r="M129" s="39">
        <f>'C1'!C129*$A$119+'C2'!C129*算例!$B$119+'C3'!C129*算例!$C$119+'C4'!C129*算例!$D$119+'C5'!C129*算例!$E$119+'C6'!C129*算例!$F$119+'C7'!C129*算例!$G$119</f>
        <v>0.21088443015820671</v>
      </c>
      <c r="N129" s="39">
        <f>'C1'!D129*$A$119+'C2'!D129*算例!$B$119+'C3'!D129*算例!$C$119+'C4'!D129*算例!$D$119+'C5'!D129*算例!$E$119+'C6'!D129*算例!$F$119+'C7'!D129*算例!$G$119</f>
        <v>0.12155451945690783</v>
      </c>
      <c r="O129" s="39">
        <f>'C1'!E129*$A$119+'C2'!E129*算例!$B$119+'C3'!E129*算例!$C$119+'C4'!E129*算例!$D$119+'C5'!E129*算例!$E$119+'C6'!E129*算例!$F$119+'C7'!E129*算例!$G$119</f>
        <v>0.15101430555604059</v>
      </c>
      <c r="P129" s="39">
        <f>'C1'!F129*$A$119+'C2'!F129*算例!$B$119+'C3'!F129*算例!$C$119+'C4'!F129*算例!$D$119+'C5'!F129*算例!$E$119+'C6'!F129*算例!$F$119+'C7'!F129*算例!$G$119</f>
        <v>0.13332916570476952</v>
      </c>
      <c r="Q129" s="39">
        <f>'C1'!G129*$A$119+'C2'!G129*算例!$B$119+'C3'!G129*算例!$C$119+'C4'!G129*算例!$D$119+'C5'!G129*算例!$E$119+'C6'!G129*算例!$F$119+'C7'!G129*算例!$G$119</f>
        <v>0.14230521526446516</v>
      </c>
      <c r="R129" s="39">
        <f>'C1'!H129*$A$119+'C2'!H129*算例!$B$119+'C3'!H129*算例!$C$119+'C4'!H129*算例!$D$119+'C5'!H129*算例!$E$119+'C6'!H129*算例!$F$119+'C7'!H129*算例!$G$119</f>
        <v>0.1987463405648493</v>
      </c>
      <c r="S129" s="39">
        <f>'C1'!I129*$A$119+'C2'!I129*算例!$B$119+'C3'!I129*算例!$C$119+'C4'!I129*算例!$D$119+'C5'!I129*算例!$E$119+'C6'!I129*算例!$F$119+'C7'!I129*算例!$G$119</f>
        <v>0</v>
      </c>
      <c r="T129" s="39">
        <f>'C1'!J129*$A$119+'C2'!J129*算例!$B$119+'C3'!J129*算例!$C$119+'C4'!J129*算例!$D$119+'C5'!J129*算例!$E$119+'C6'!J129*算例!$F$119+'C7'!J129*算例!$G$119</f>
        <v>0.23454065108314015</v>
      </c>
      <c r="U129" s="39">
        <f>'C1'!K129*$A$119+'C2'!K129*算例!$B$119+'C3'!K129*算例!$C$119+'C4'!K129*算例!$D$119+'C5'!K129*算例!$E$119+'C6'!K129*算例!$F$119+'C7'!K129*算例!$G$119</f>
        <v>0.15211680022428978</v>
      </c>
      <c r="V129" s="39">
        <f>'C1'!L129*$A$119+'C2'!L129*算例!$B$119+'C3'!L129*算例!$C$119+'C4'!L129*算例!$D$119+'C5'!L129*算例!$E$119+'C6'!L129*算例!$F$119+'C7'!L129*算例!$G$119</f>
        <v>0.30162305335130352</v>
      </c>
      <c r="W129" s="39">
        <f>'C1'!M129*$A$119+'C2'!M129*算例!$B$119+'C3'!M129*算例!$C$119+'C4'!M129*算例!$D$119+'C5'!M129*算例!$E$119+'C6'!M129*算例!$F$119+'C7'!M129*算例!$G$119</f>
        <v>0.19115873946983936</v>
      </c>
      <c r="X129" s="39">
        <f>'C1'!N129*$A$119+'C2'!N129*算例!$B$119+'C3'!N129*算例!$C$119+'C4'!N129*算例!$D$119+'C5'!N129*算例!$E$119+'C6'!N129*算例!$F$119+'C7'!N129*算例!$G$119</f>
        <v>0.18769501709272995</v>
      </c>
      <c r="Y129" s="39">
        <f>'C1'!O129*$A$119+'C2'!O129*算例!$B$119+'C3'!O129*算例!$C$119+'C4'!O129*算例!$D$119+'C5'!O129*算例!$E$119+'C6'!O129*算例!$F$119+'C7'!O129*算例!$G$119</f>
        <v>0.21272282512073834</v>
      </c>
      <c r="Z129" s="39">
        <f>'C1'!P129*$A$119+'C2'!P129*算例!$B$119+'C3'!P129*算例!$C$119+'C4'!P129*算例!$D$119+'C5'!P129*算例!$E$119+'C6'!P129*算例!$F$119+'C7'!P129*算例!$G$119</f>
        <v>0.19984866329681752</v>
      </c>
      <c r="AA129" s="39">
        <f>'C1'!Q129*$A$119+'C2'!Q129*算例!$B$119+'C3'!Q129*算例!$C$119+'C4'!Q129*算例!$D$119+'C5'!Q129*算例!$E$119+'C6'!Q129*算例!$F$119+'C7'!Q129*算例!$G$119</f>
        <v>0.20025261967768712</v>
      </c>
      <c r="AB129" s="39">
        <f>'C1'!R129*$A$119+'C2'!R129*算例!$B$119+'C3'!R129*算例!$C$119+'C4'!R129*算例!$D$119+'C5'!R129*算例!$E$119+'C6'!R129*算例!$F$119+'C7'!R129*算例!$G$119</f>
        <v>0.2243113044751936</v>
      </c>
      <c r="AC129" s="39">
        <f>'C1'!S129*$A$119+'C2'!S129*算例!$B$119+'C3'!S129*算例!$C$119+'C4'!S129*算例!$D$119+'C5'!S129*算例!$E$119+'C6'!S129*算例!$F$119+'C7'!S129*算例!$G$119</f>
        <v>0.19036025733439785</v>
      </c>
      <c r="AD129" s="39">
        <f>'C1'!T129*$A$119+'C2'!T129*算例!$B$119+'C3'!T129*算例!$C$119+'C4'!T129*算例!$D$119+'C5'!T129*算例!$E$119+'C6'!T129*算例!$F$119+'C7'!T129*算例!$G$119</f>
        <v>0.15897707424909138</v>
      </c>
      <c r="AE129" s="39">
        <f>'C1'!U129*$A$119+'C2'!U129*算例!$B$119+'C3'!U129*算例!$C$119+'C4'!U129*算例!$D$119+'C5'!U129*算例!$E$119+'C6'!U129*算例!$F$119+'C7'!U129*算例!$G$119</f>
        <v>0.22201513355100705</v>
      </c>
      <c r="AF129" s="9" t="s">
        <v>10</v>
      </c>
      <c r="AG129" s="77">
        <f t="shared" si="40"/>
        <v>0.81399825549395355</v>
      </c>
      <c r="AH129" s="77">
        <f t="shared" si="41"/>
        <v>0.78911556984179332</v>
      </c>
      <c r="AI129" s="77">
        <f t="shared" si="42"/>
        <v>0.87844548054309213</v>
      </c>
      <c r="AJ129" s="77">
        <f t="shared" si="43"/>
        <v>0.84898569444395944</v>
      </c>
      <c r="AK129" s="77">
        <f t="shared" si="44"/>
        <v>0.86667083429523051</v>
      </c>
      <c r="AL129" s="77">
        <f t="shared" si="45"/>
        <v>0.85769478473553484</v>
      </c>
      <c r="AM129" s="77">
        <f t="shared" si="46"/>
        <v>0.8012536594351507</v>
      </c>
      <c r="AN129" s="77">
        <f t="shared" si="47"/>
        <v>1</v>
      </c>
      <c r="AO129" s="77">
        <f t="shared" si="48"/>
        <v>0.76545934891685985</v>
      </c>
      <c r="AP129" s="77">
        <f t="shared" si="49"/>
        <v>0.84788319977571025</v>
      </c>
      <c r="AQ129" s="77">
        <f t="shared" si="50"/>
        <v>0.69837694664869643</v>
      </c>
      <c r="AR129" s="77">
        <f t="shared" si="51"/>
        <v>0.8088412605301607</v>
      </c>
      <c r="AS129" s="77">
        <f t="shared" si="52"/>
        <v>0.81230498290727005</v>
      </c>
      <c r="AT129" s="77">
        <f t="shared" si="53"/>
        <v>0.78727717487926163</v>
      </c>
      <c r="AU129" s="77">
        <f t="shared" si="54"/>
        <v>0.8001513367031825</v>
      </c>
      <c r="AV129" s="77">
        <f t="shared" si="55"/>
        <v>0.79974738032231285</v>
      </c>
      <c r="AW129" s="77">
        <f t="shared" si="56"/>
        <v>0.77568869552480635</v>
      </c>
      <c r="AX129" s="77">
        <f t="shared" si="57"/>
        <v>0.80963974266560212</v>
      </c>
      <c r="AY129" s="77">
        <f t="shared" si="58"/>
        <v>0.84102292575090865</v>
      </c>
      <c r="AZ129" s="77">
        <f t="shared" si="59"/>
        <v>0.77798486644899301</v>
      </c>
      <c r="BA129" s="41">
        <f t="shared" si="60"/>
        <v>16.380542139862477</v>
      </c>
      <c r="BB129" s="41">
        <f t="shared" si="61"/>
        <v>15.380542139862477</v>
      </c>
      <c r="BC129" s="41">
        <f t="shared" si="62"/>
        <v>0.69837694664869643</v>
      </c>
      <c r="BD129" s="41">
        <f t="shared" si="63"/>
        <v>1</v>
      </c>
      <c r="BE129" s="41">
        <f t="shared" si="64"/>
        <v>0.30162305335130357</v>
      </c>
    </row>
    <row r="130" spans="1:57" x14ac:dyDescent="0.25">
      <c r="A130" s="37" t="s">
        <v>10</v>
      </c>
      <c r="B130" s="42">
        <f t="shared" si="65"/>
        <v>5.085915982142937E-2</v>
      </c>
      <c r="C130" s="42">
        <f t="shared" si="66"/>
        <v>9.4639463035718616E-2</v>
      </c>
      <c r="D130" s="42">
        <f t="shared" si="67"/>
        <v>5.5687327857143497E-2</v>
      </c>
      <c r="E130" s="42">
        <f t="shared" si="68"/>
        <v>1.0515495892857624E-2</v>
      </c>
      <c r="F130" s="42">
        <f t="shared" si="69"/>
        <v>1.4020661190476832E-2</v>
      </c>
      <c r="G130" s="42">
        <f t="shared" si="70"/>
        <v>4.5144421559525194E-2</v>
      </c>
      <c r="H130" s="67">
        <f t="shared" si="71"/>
        <v>0.95485557844047486</v>
      </c>
      <c r="K130" s="35" t="s">
        <v>11</v>
      </c>
      <c r="L130" s="39">
        <f>'C1'!B130*$A$119+'C2'!B130*算例!$B$119+'C3'!B130*算例!$C$119+'C4'!B130*算例!$D$119+'C5'!B130*算例!$E$119+'C6'!B130*算例!$F$119+'C7'!B130*算例!$G$119</f>
        <v>0.18897238432875077</v>
      </c>
      <c r="M130" s="39">
        <f>'C1'!C130*$A$119+'C2'!C130*算例!$B$119+'C3'!C130*算例!$C$119+'C4'!C130*算例!$D$119+'C5'!C130*算例!$E$119+'C6'!C130*算例!$F$119+'C7'!C130*算例!$G$119</f>
        <v>0.2007054314303135</v>
      </c>
      <c r="N130" s="39">
        <f>'C1'!D130*$A$119+'C2'!D130*算例!$B$119+'C3'!D130*算例!$C$119+'C4'!D130*算例!$D$119+'C5'!D130*算例!$E$119+'C6'!D130*算例!$F$119+'C7'!D130*算例!$G$119</f>
        <v>0.20221987757223342</v>
      </c>
      <c r="O130" s="39">
        <f>'C1'!E130*$A$119+'C2'!E130*算例!$B$119+'C3'!E130*算例!$C$119+'C4'!E130*算例!$D$119+'C5'!E130*算例!$E$119+'C6'!E130*算例!$F$119+'C7'!E130*算例!$G$119</f>
        <v>0.16819166488043893</v>
      </c>
      <c r="P130" s="39">
        <f>'C1'!F130*$A$119+'C2'!F130*算例!$B$119+'C3'!F130*算例!$C$119+'C4'!F130*算例!$D$119+'C5'!F130*算例!$E$119+'C6'!F130*算例!$F$119+'C7'!F130*算例!$G$119</f>
        <v>0.21580291117696482</v>
      </c>
      <c r="Q130" s="39">
        <f>'C1'!G130*$A$119+'C2'!G130*算例!$B$119+'C3'!G130*算例!$C$119+'C4'!G130*算例!$D$119+'C5'!G130*算例!$E$119+'C6'!G130*算例!$F$119+'C7'!G130*算例!$G$119</f>
        <v>0.17378584372066275</v>
      </c>
      <c r="R130" s="39">
        <f>'C1'!H130*$A$119+'C2'!H130*算例!$B$119+'C3'!H130*算例!$C$119+'C4'!H130*算例!$D$119+'C5'!H130*算例!$E$119+'C6'!H130*算例!$F$119+'C7'!H130*算例!$G$119</f>
        <v>0.18587856954091561</v>
      </c>
      <c r="S130" s="39">
        <f>'C1'!I130*$A$119+'C2'!I130*算例!$B$119+'C3'!I130*算例!$C$119+'C4'!I130*算例!$D$119+'C5'!I130*算例!$E$119+'C6'!I130*算例!$F$119+'C7'!I130*算例!$G$119</f>
        <v>0.23454065108314015</v>
      </c>
      <c r="T130" s="39">
        <f>'C1'!J130*$A$119+'C2'!J130*算例!$B$119+'C3'!J130*算例!$C$119+'C4'!J130*算例!$D$119+'C5'!J130*算例!$E$119+'C6'!J130*算例!$F$119+'C7'!J130*算例!$G$119</f>
        <v>0</v>
      </c>
      <c r="U130" s="39">
        <f>'C1'!K130*$A$119+'C2'!K130*算例!$B$119+'C3'!K130*算例!$C$119+'C4'!K130*算例!$D$119+'C5'!K130*算例!$E$119+'C6'!K130*算例!$F$119+'C7'!K130*算例!$G$119</f>
        <v>0.22028916066075976</v>
      </c>
      <c r="V130" s="39">
        <f>'C1'!L130*$A$119+'C2'!L130*算例!$B$119+'C3'!L130*算例!$C$119+'C4'!L130*算例!$D$119+'C5'!L130*算例!$E$119+'C6'!L130*算例!$F$119+'C7'!L130*算例!$G$119</f>
        <v>0.19587456621367882</v>
      </c>
      <c r="W130" s="39">
        <f>'C1'!M130*$A$119+'C2'!M130*算例!$B$119+'C3'!M130*算例!$C$119+'C4'!M130*算例!$D$119+'C5'!M130*算例!$E$119+'C6'!M130*算例!$F$119+'C7'!M130*算例!$G$119</f>
        <v>0.21682586943195187</v>
      </c>
      <c r="X130" s="39">
        <f>'C1'!N130*$A$119+'C2'!N130*算例!$B$119+'C3'!N130*算例!$C$119+'C4'!N130*算例!$D$119+'C5'!N130*算例!$E$119+'C6'!N130*算例!$F$119+'C7'!N130*算例!$G$119</f>
        <v>0.14864530502177228</v>
      </c>
      <c r="Y130" s="39">
        <f>'C1'!O130*$A$119+'C2'!O130*算例!$B$119+'C3'!O130*算例!$C$119+'C4'!O130*算例!$D$119+'C5'!O130*算例!$E$119+'C6'!O130*算例!$F$119+'C7'!O130*算例!$G$119</f>
        <v>0.12030342555560058</v>
      </c>
      <c r="Z130" s="39">
        <f>'C1'!P130*$A$119+'C2'!P130*算例!$B$119+'C3'!P130*算例!$C$119+'C4'!P130*算例!$D$119+'C5'!P130*算例!$E$119+'C6'!P130*算例!$F$119+'C7'!P130*算例!$G$119</f>
        <v>0.24870574411207899</v>
      </c>
      <c r="AA130" s="39">
        <f>'C1'!Q130*$A$119+'C2'!Q130*算例!$B$119+'C3'!Q130*算例!$C$119+'C4'!Q130*算例!$D$119+'C5'!Q130*算例!$E$119+'C6'!Q130*算例!$F$119+'C7'!Q130*算例!$G$119</f>
        <v>0.22745706625187828</v>
      </c>
      <c r="AB130" s="39">
        <f>'C1'!R130*$A$119+'C2'!R130*算例!$B$119+'C3'!R130*算例!$C$119+'C4'!R130*算例!$D$119+'C5'!R130*算例!$E$119+'C6'!R130*算例!$F$119+'C7'!R130*算例!$G$119</f>
        <v>0.14793298000235092</v>
      </c>
      <c r="AC130" s="39">
        <f>'C1'!S130*$A$119+'C2'!S130*算例!$B$119+'C3'!S130*算例!$C$119+'C4'!S130*算例!$D$119+'C5'!S130*算例!$E$119+'C6'!S130*算例!$F$119+'C7'!S130*算例!$G$119</f>
        <v>0.13998868572280646</v>
      </c>
      <c r="AD130" s="39">
        <f>'C1'!T130*$A$119+'C2'!T130*算例!$B$119+'C3'!T130*算例!$C$119+'C4'!T130*算例!$D$119+'C5'!T130*算例!$E$119+'C6'!T130*算例!$F$119+'C7'!T130*算例!$G$119</f>
        <v>0.23798667157438319</v>
      </c>
      <c r="AE130" s="39">
        <f>'C1'!U130*$A$119+'C2'!U130*算例!$B$119+'C3'!U130*算例!$C$119+'C4'!U130*算例!$D$119+'C5'!U130*算例!$E$119+'C6'!U130*算例!$F$119+'C7'!U130*算例!$G$119</f>
        <v>0.22484238522039834</v>
      </c>
      <c r="AF130" s="9" t="s">
        <v>11</v>
      </c>
      <c r="AG130" s="77">
        <f t="shared" si="40"/>
        <v>0.81102761567124926</v>
      </c>
      <c r="AH130" s="77">
        <f t="shared" si="41"/>
        <v>0.7992945685696865</v>
      </c>
      <c r="AI130" s="77">
        <f t="shared" si="42"/>
        <v>0.79778012242776652</v>
      </c>
      <c r="AJ130" s="77">
        <f t="shared" si="43"/>
        <v>0.83180833511956109</v>
      </c>
      <c r="AK130" s="77">
        <f t="shared" si="44"/>
        <v>0.78419708882303518</v>
      </c>
      <c r="AL130" s="77">
        <f t="shared" si="45"/>
        <v>0.82621415627933725</v>
      </c>
      <c r="AM130" s="77">
        <f t="shared" si="46"/>
        <v>0.81412143045908436</v>
      </c>
      <c r="AN130" s="77">
        <f t="shared" si="47"/>
        <v>0.76545934891685985</v>
      </c>
      <c r="AO130" s="77">
        <f t="shared" si="48"/>
        <v>1</v>
      </c>
      <c r="AP130" s="77">
        <f t="shared" si="49"/>
        <v>0.77971083933924024</v>
      </c>
      <c r="AQ130" s="77">
        <f t="shared" si="50"/>
        <v>0.80412543378632118</v>
      </c>
      <c r="AR130" s="77">
        <f t="shared" si="51"/>
        <v>0.78317413056804819</v>
      </c>
      <c r="AS130" s="77">
        <f t="shared" si="52"/>
        <v>0.85135469497822769</v>
      </c>
      <c r="AT130" s="77">
        <f t="shared" si="53"/>
        <v>0.87969657444439942</v>
      </c>
      <c r="AU130" s="77">
        <f t="shared" si="54"/>
        <v>0.75129425588792098</v>
      </c>
      <c r="AV130" s="77">
        <f t="shared" si="55"/>
        <v>0.77254293374812177</v>
      </c>
      <c r="AW130" s="77">
        <f t="shared" si="56"/>
        <v>0.85206701999764911</v>
      </c>
      <c r="AX130" s="77">
        <f t="shared" si="57"/>
        <v>0.86001131427719357</v>
      </c>
      <c r="AY130" s="77">
        <f t="shared" si="58"/>
        <v>0.76201332842561675</v>
      </c>
      <c r="AZ130" s="77">
        <f t="shared" si="59"/>
        <v>0.77515761477960166</v>
      </c>
      <c r="BA130" s="41">
        <f t="shared" si="60"/>
        <v>16.301050806498921</v>
      </c>
      <c r="BB130" s="41">
        <f t="shared" si="61"/>
        <v>15.301050806498921</v>
      </c>
      <c r="BC130" s="41">
        <f t="shared" si="62"/>
        <v>0.75129425588792098</v>
      </c>
      <c r="BD130" s="41">
        <f t="shared" si="63"/>
        <v>1</v>
      </c>
      <c r="BE130" s="41">
        <f t="shared" si="64"/>
        <v>0.24870574411207902</v>
      </c>
    </row>
    <row r="131" spans="1:57" x14ac:dyDescent="0.25">
      <c r="A131" s="37" t="s">
        <v>11</v>
      </c>
      <c r="B131" s="42">
        <f t="shared" si="65"/>
        <v>0.40368221505736501</v>
      </c>
      <c r="C131" s="42">
        <f t="shared" si="66"/>
        <v>0.56027752749524395</v>
      </c>
      <c r="D131" s="42">
        <f t="shared" si="67"/>
        <v>0.38742652860978644</v>
      </c>
      <c r="E131" s="42">
        <f t="shared" si="68"/>
        <v>1.7525826488096041E-2</v>
      </c>
      <c r="F131" s="42">
        <f t="shared" si="69"/>
        <v>0.18972075115099593</v>
      </c>
      <c r="G131" s="42">
        <f t="shared" si="70"/>
        <v>0.31172656976029745</v>
      </c>
      <c r="H131" s="67">
        <f t="shared" si="71"/>
        <v>0.68827343023970255</v>
      </c>
      <c r="K131" s="35" t="s">
        <v>12</v>
      </c>
      <c r="L131" s="39">
        <f>'C1'!B131*$A$119+'C2'!B131*算例!$B$119+'C3'!B131*算例!$C$119+'C4'!B131*算例!$D$119+'C5'!B131*算例!$E$119+'C6'!B131*算例!$F$119+'C7'!B131*算例!$G$119</f>
        <v>0.22208936158572973</v>
      </c>
      <c r="M131" s="39">
        <f>'C1'!C131*$A$119+'C2'!C131*算例!$B$119+'C3'!C131*算例!$C$119+'C4'!C131*算例!$D$119+'C5'!C131*算例!$E$119+'C6'!C131*算例!$F$119+'C7'!C131*算例!$G$119</f>
        <v>0.16334298173677417</v>
      </c>
      <c r="N131" s="39">
        <f>'C1'!D131*$A$119+'C2'!D131*算例!$B$119+'C3'!D131*算例!$C$119+'C4'!D131*算例!$D$119+'C5'!D131*算例!$E$119+'C6'!D131*算例!$F$119+'C7'!D131*算例!$G$119</f>
        <v>0.16786262123236331</v>
      </c>
      <c r="O131" s="39">
        <f>'C1'!E131*$A$119+'C2'!E131*算例!$B$119+'C3'!E131*算例!$C$119+'C4'!E131*算例!$D$119+'C5'!E131*算例!$E$119+'C6'!E131*算例!$F$119+'C7'!E131*算例!$G$119</f>
        <v>0.23741001476506252</v>
      </c>
      <c r="P131" s="39">
        <f>'C1'!F131*$A$119+'C2'!F131*算例!$B$119+'C3'!F131*算例!$C$119+'C4'!F131*算例!$D$119+'C5'!F131*算例!$E$119+'C6'!F131*算例!$F$119+'C7'!F131*算例!$G$119</f>
        <v>0.12311050706047426</v>
      </c>
      <c r="Q131" s="39">
        <f>'C1'!G131*$A$119+'C2'!G131*算例!$B$119+'C3'!G131*算例!$C$119+'C4'!G131*算例!$D$119+'C5'!G131*算例!$E$119+'C6'!G131*算例!$F$119+'C7'!G131*算例!$G$119</f>
        <v>0.1161406212361485</v>
      </c>
      <c r="R131" s="39">
        <f>'C1'!H131*$A$119+'C2'!H131*算例!$B$119+'C3'!H131*算例!$C$119+'C4'!H131*算例!$D$119+'C5'!H131*算例!$E$119+'C6'!H131*算例!$F$119+'C7'!H131*算例!$G$119</f>
        <v>0.22500291091758678</v>
      </c>
      <c r="S131" s="39">
        <f>'C1'!I131*$A$119+'C2'!I131*算例!$B$119+'C3'!I131*算例!$C$119+'C4'!I131*算例!$D$119+'C5'!I131*算例!$E$119+'C6'!I131*算例!$F$119+'C7'!I131*算例!$G$119</f>
        <v>0.15211680022428978</v>
      </c>
      <c r="T131" s="39">
        <f>'C1'!J131*$A$119+'C2'!J131*算例!$B$119+'C3'!J131*算例!$C$119+'C4'!J131*算例!$D$119+'C5'!J131*算例!$E$119+'C6'!J131*算例!$F$119+'C7'!J131*算例!$G$119</f>
        <v>0.22028916066075976</v>
      </c>
      <c r="U131" s="39">
        <f>'C1'!K131*$A$119+'C2'!K131*算例!$B$119+'C3'!K131*算例!$C$119+'C4'!K131*算例!$D$119+'C5'!K131*算例!$E$119+'C6'!K131*算例!$F$119+'C7'!K131*算例!$G$119</f>
        <v>0</v>
      </c>
      <c r="V131" s="39">
        <f>'C1'!L131*$A$119+'C2'!L131*算例!$B$119+'C3'!L131*算例!$C$119+'C4'!L131*算例!$D$119+'C5'!L131*算例!$E$119+'C6'!L131*算例!$F$119+'C7'!L131*算例!$G$119</f>
        <v>0.28647287873008337</v>
      </c>
      <c r="W131" s="39">
        <f>'C1'!M131*$A$119+'C2'!M131*算例!$B$119+'C3'!M131*算例!$C$119+'C4'!M131*算例!$D$119+'C5'!M131*算例!$E$119+'C6'!M131*算例!$F$119+'C7'!M131*算例!$G$119</f>
        <v>0.1781970942447472</v>
      </c>
      <c r="X131" s="39">
        <f>'C1'!N131*$A$119+'C2'!N131*算例!$B$119+'C3'!N131*算例!$C$119+'C4'!N131*算例!$D$119+'C5'!N131*算例!$E$119+'C6'!N131*算例!$F$119+'C7'!N131*算例!$G$119</f>
        <v>0.24717390905727069</v>
      </c>
      <c r="Y131" s="39">
        <f>'C1'!O131*$A$119+'C2'!O131*算例!$B$119+'C3'!O131*算例!$C$119+'C4'!O131*算例!$D$119+'C5'!O131*算例!$E$119+'C6'!O131*算例!$F$119+'C7'!O131*算例!$G$119</f>
        <v>0.24878380265999842</v>
      </c>
      <c r="Z131" s="39">
        <f>'C1'!P131*$A$119+'C2'!P131*算例!$B$119+'C3'!P131*算例!$C$119+'C4'!P131*算例!$D$119+'C5'!P131*算例!$E$119+'C6'!P131*算例!$F$119+'C7'!P131*算例!$G$119</f>
        <v>0.17368875963840416</v>
      </c>
      <c r="AA131" s="39">
        <f>'C1'!Q131*$A$119+'C2'!Q131*算例!$B$119+'C3'!Q131*算例!$C$119+'C4'!Q131*算例!$D$119+'C5'!Q131*算例!$E$119+'C6'!Q131*算例!$F$119+'C7'!Q131*算例!$G$119</f>
        <v>0.10887749634192868</v>
      </c>
      <c r="AB131" s="39">
        <f>'C1'!R131*$A$119+'C2'!R131*算例!$B$119+'C3'!R131*算例!$C$119+'C4'!R131*算例!$D$119+'C5'!R131*算例!$E$119+'C6'!R131*算例!$F$119+'C7'!R131*算例!$G$119</f>
        <v>0.27677522580264508</v>
      </c>
      <c r="AC131" s="39">
        <f>'C1'!S131*$A$119+'C2'!S131*算例!$B$119+'C3'!S131*算例!$C$119+'C4'!S131*算例!$D$119+'C5'!S131*算例!$E$119+'C6'!S131*算例!$F$119+'C7'!S131*算例!$G$119</f>
        <v>0.20975861160763498</v>
      </c>
      <c r="AD131" s="39">
        <f>'C1'!T131*$A$119+'C2'!T131*算例!$B$119+'C3'!T131*算例!$C$119+'C4'!T131*算例!$D$119+'C5'!T131*算例!$E$119+'C6'!T131*算例!$F$119+'C7'!T131*算例!$G$119</f>
        <v>0.14473249394633073</v>
      </c>
      <c r="AE131" s="39">
        <f>'C1'!U131*$A$119+'C2'!U131*算例!$B$119+'C3'!U131*算例!$C$119+'C4'!U131*算例!$D$119+'C5'!U131*算例!$E$119+'C6'!U131*算例!$F$119+'C7'!U131*算例!$G$119</f>
        <v>0.22977969619914235</v>
      </c>
      <c r="AF131" s="9" t="s">
        <v>12</v>
      </c>
      <c r="AG131" s="77">
        <f t="shared" si="40"/>
        <v>0.77791063841427022</v>
      </c>
      <c r="AH131" s="77">
        <f t="shared" si="41"/>
        <v>0.8366570182632258</v>
      </c>
      <c r="AI131" s="77">
        <f t="shared" si="42"/>
        <v>0.83213737876763672</v>
      </c>
      <c r="AJ131" s="77">
        <f t="shared" si="43"/>
        <v>0.76258998523493748</v>
      </c>
      <c r="AK131" s="77">
        <f t="shared" si="44"/>
        <v>0.87688949293952578</v>
      </c>
      <c r="AL131" s="77">
        <f t="shared" si="45"/>
        <v>0.88385937876385146</v>
      </c>
      <c r="AM131" s="77">
        <f t="shared" si="46"/>
        <v>0.77499708908241316</v>
      </c>
      <c r="AN131" s="77">
        <f t="shared" si="47"/>
        <v>0.84788319977571025</v>
      </c>
      <c r="AO131" s="77">
        <f t="shared" si="48"/>
        <v>0.77971083933924024</v>
      </c>
      <c r="AP131" s="77">
        <f t="shared" si="49"/>
        <v>1</v>
      </c>
      <c r="AQ131" s="77">
        <f t="shared" si="50"/>
        <v>0.71352712126991658</v>
      </c>
      <c r="AR131" s="77">
        <f t="shared" si="51"/>
        <v>0.82180290575525283</v>
      </c>
      <c r="AS131" s="77">
        <f t="shared" si="52"/>
        <v>0.75282609094272934</v>
      </c>
      <c r="AT131" s="77">
        <f t="shared" si="53"/>
        <v>0.75121619734000156</v>
      </c>
      <c r="AU131" s="77">
        <f t="shared" si="54"/>
        <v>0.82631124036159587</v>
      </c>
      <c r="AV131" s="77">
        <f t="shared" si="55"/>
        <v>0.89112250365807133</v>
      </c>
      <c r="AW131" s="77">
        <f t="shared" si="56"/>
        <v>0.72322477419735498</v>
      </c>
      <c r="AX131" s="77">
        <f t="shared" si="57"/>
        <v>0.79024138839236502</v>
      </c>
      <c r="AY131" s="77">
        <f t="shared" si="58"/>
        <v>0.8552675060536693</v>
      </c>
      <c r="AZ131" s="77">
        <f t="shared" si="59"/>
        <v>0.77022030380085771</v>
      </c>
      <c r="BA131" s="41">
        <f t="shared" si="60"/>
        <v>16.268395052352627</v>
      </c>
      <c r="BB131" s="41">
        <f t="shared" si="61"/>
        <v>15.268395052352627</v>
      </c>
      <c r="BC131" s="41">
        <f t="shared" si="62"/>
        <v>0.71352712126991658</v>
      </c>
      <c r="BD131" s="41">
        <f t="shared" si="63"/>
        <v>1</v>
      </c>
      <c r="BE131" s="41">
        <f t="shared" si="64"/>
        <v>0.28647287873008342</v>
      </c>
    </row>
    <row r="132" spans="1:57" x14ac:dyDescent="0.25">
      <c r="A132" s="37" t="s">
        <v>12</v>
      </c>
      <c r="B132" s="42">
        <f t="shared" si="65"/>
        <v>8.0687327857143498E-2</v>
      </c>
      <c r="C132" s="42">
        <f t="shared" si="66"/>
        <v>0</v>
      </c>
      <c r="D132" s="42">
        <f t="shared" si="67"/>
        <v>5.9587810059526541E-2</v>
      </c>
      <c r="E132" s="42">
        <f t="shared" si="68"/>
        <v>0.10164979363095704</v>
      </c>
      <c r="F132" s="42">
        <f t="shared" si="69"/>
        <v>0.12274931142857398</v>
      </c>
      <c r="G132" s="42">
        <f t="shared" si="70"/>
        <v>7.2934848595240215E-2</v>
      </c>
      <c r="H132" s="67">
        <f t="shared" si="71"/>
        <v>0.92706515140475976</v>
      </c>
      <c r="K132" s="35" t="s">
        <v>13</v>
      </c>
      <c r="L132" s="39">
        <f>'C1'!B132*$A$119+'C2'!B132*算例!$B$119+'C3'!B132*算例!$C$119+'C4'!B132*算例!$D$119+'C5'!B132*算例!$E$119+'C6'!B132*算例!$F$119+'C7'!B132*算例!$G$119</f>
        <v>0.31210917330973287</v>
      </c>
      <c r="M132" s="39">
        <f>'C1'!C132*$A$119+'C2'!C132*算例!$B$119+'C3'!C132*算例!$C$119+'C4'!C132*算例!$D$119+'C5'!C132*算例!$E$119+'C6'!C132*算例!$F$119+'C7'!C132*算例!$G$119</f>
        <v>0.29754619239992186</v>
      </c>
      <c r="N132" s="39">
        <f>'C1'!D132*$A$119+'C2'!D132*算例!$B$119+'C3'!D132*算例!$C$119+'C4'!D132*算例!$D$119+'C5'!D132*算例!$E$119+'C6'!D132*算例!$F$119+'C7'!D132*算例!$G$119</f>
        <v>0.2701218873437724</v>
      </c>
      <c r="O132" s="39">
        <f>'C1'!E132*$A$119+'C2'!E132*算例!$B$119+'C3'!E132*算例!$C$119+'C4'!E132*算例!$D$119+'C5'!E132*算例!$E$119+'C6'!E132*算例!$F$119+'C7'!E132*算例!$G$119</f>
        <v>0.2275916033689242</v>
      </c>
      <c r="P132" s="39">
        <f>'C1'!F132*$A$119+'C2'!F132*算例!$B$119+'C3'!F132*算例!$C$119+'C4'!F132*算例!$D$119+'C5'!F132*算例!$E$119+'C6'!F132*算例!$F$119+'C7'!F132*算例!$G$119</f>
        <v>0.29392700982142506</v>
      </c>
      <c r="Q132" s="39">
        <f>'C1'!G132*$A$119+'C2'!G132*算例!$B$119+'C3'!G132*算例!$C$119+'C4'!G132*算例!$D$119+'C5'!G132*算例!$E$119+'C6'!G132*算例!$F$119+'C7'!G132*算例!$G$119</f>
        <v>0.26517730076383761</v>
      </c>
      <c r="R132" s="39">
        <f>'C1'!H132*$A$119+'C2'!H132*算例!$B$119+'C3'!H132*算例!$C$119+'C4'!H132*算例!$D$119+'C5'!H132*算例!$E$119+'C6'!H132*算例!$F$119+'C7'!H132*算例!$G$119</f>
        <v>0.26662849055356824</v>
      </c>
      <c r="S132" s="39">
        <f>'C1'!I132*$A$119+'C2'!I132*算例!$B$119+'C3'!I132*算例!$C$119+'C4'!I132*算例!$D$119+'C5'!I132*算例!$E$119+'C6'!I132*算例!$F$119+'C7'!I132*算例!$G$119</f>
        <v>0.30162305335130352</v>
      </c>
      <c r="T132" s="39">
        <f>'C1'!J132*$A$119+'C2'!J132*算例!$B$119+'C3'!J132*算例!$C$119+'C4'!J132*算例!$D$119+'C5'!J132*算例!$E$119+'C6'!J132*算例!$F$119+'C7'!J132*算例!$G$119</f>
        <v>0.19587456621367882</v>
      </c>
      <c r="U132" s="39">
        <f>'C1'!K132*$A$119+'C2'!K132*算例!$B$119+'C3'!K132*算例!$C$119+'C4'!K132*算例!$D$119+'C5'!K132*算例!$E$119+'C6'!K132*算例!$F$119+'C7'!K132*算例!$G$119</f>
        <v>0.28647287873008337</v>
      </c>
      <c r="V132" s="39">
        <f>'C1'!L132*$A$119+'C2'!L132*算例!$B$119+'C3'!L132*算例!$C$119+'C4'!L132*算例!$D$119+'C5'!L132*算例!$E$119+'C6'!L132*算例!$F$119+'C7'!L132*算例!$G$119</f>
        <v>0</v>
      </c>
      <c r="W132" s="39">
        <f>'C1'!M132*$A$119+'C2'!M132*算例!$B$119+'C3'!M132*算例!$C$119+'C4'!M132*算例!$D$119+'C5'!M132*算例!$E$119+'C6'!M132*算例!$F$119+'C7'!M132*算例!$G$119</f>
        <v>0.27944133453248227</v>
      </c>
      <c r="X132" s="39">
        <f>'C1'!N132*$A$119+'C2'!N132*算例!$B$119+'C3'!N132*算例!$C$119+'C4'!N132*算例!$D$119+'C5'!N132*算例!$E$119+'C6'!N132*算例!$F$119+'C7'!N132*算例!$G$119</f>
        <v>0.21692525455187683</v>
      </c>
      <c r="Y132" s="39">
        <f>'C1'!O132*$A$119+'C2'!O132*算例!$B$119+'C3'!O132*算例!$C$119+'C4'!O132*算例!$D$119+'C5'!O132*算例!$E$119+'C6'!O132*算例!$F$119+'C7'!O132*算例!$G$119</f>
        <v>0.18649314178358295</v>
      </c>
      <c r="Z132" s="39">
        <f>'C1'!P132*$A$119+'C2'!P132*算例!$B$119+'C3'!P132*算例!$C$119+'C4'!P132*算例!$D$119+'C5'!P132*算例!$E$119+'C6'!P132*算例!$F$119+'C7'!P132*算例!$G$119</f>
        <v>0.26998606989300594</v>
      </c>
      <c r="AA132" s="39">
        <f>'C1'!Q132*$A$119+'C2'!Q132*算例!$B$119+'C3'!Q132*算例!$C$119+'C4'!Q132*算例!$D$119+'C5'!Q132*算例!$E$119+'C6'!Q132*算例!$F$119+'C7'!Q132*算例!$G$119</f>
        <v>0.27664304665796868</v>
      </c>
      <c r="AB132" s="39">
        <f>'C1'!R132*$A$119+'C2'!R132*算例!$B$119+'C3'!R132*算例!$C$119+'C4'!R132*算例!$D$119+'C5'!R132*算例!$E$119+'C6'!R132*算例!$F$119+'C7'!R132*算例!$G$119</f>
        <v>0.22715632974082625</v>
      </c>
      <c r="AC132" s="39">
        <f>'C1'!S132*$A$119+'C2'!S132*算例!$B$119+'C3'!S132*算例!$C$119+'C4'!S132*算例!$D$119+'C5'!S132*算例!$E$119+'C6'!S132*算例!$F$119+'C7'!S132*算例!$G$119</f>
        <v>0.16531182745306119</v>
      </c>
      <c r="AD132" s="39">
        <f>'C1'!T132*$A$119+'C2'!T132*算例!$B$119+'C3'!T132*算例!$C$119+'C4'!T132*算例!$D$119+'C5'!T132*算例!$E$119+'C6'!T132*算例!$F$119+'C7'!T132*算例!$G$119</f>
        <v>0.33723743167568793</v>
      </c>
      <c r="AE132" s="39">
        <f>'C1'!U132*$A$119+'C2'!U132*算例!$B$119+'C3'!U132*算例!$C$119+'C4'!U132*算例!$D$119+'C5'!U132*算例!$E$119+'C6'!U132*算例!$F$119+'C7'!U132*算例!$G$119</f>
        <v>0.30622549352954226</v>
      </c>
      <c r="AF132" s="9" t="s">
        <v>13</v>
      </c>
      <c r="AG132" s="77">
        <f t="shared" si="40"/>
        <v>0.68789082669026713</v>
      </c>
      <c r="AH132" s="77">
        <f t="shared" si="41"/>
        <v>0.70245380760007814</v>
      </c>
      <c r="AI132" s="77">
        <f t="shared" si="42"/>
        <v>0.7298781126562276</v>
      </c>
      <c r="AJ132" s="77">
        <f t="shared" si="43"/>
        <v>0.77240839663107574</v>
      </c>
      <c r="AK132" s="77">
        <f t="shared" si="44"/>
        <v>0.70607299017857494</v>
      </c>
      <c r="AL132" s="77">
        <f t="shared" si="45"/>
        <v>0.73482269923616239</v>
      </c>
      <c r="AM132" s="77">
        <f t="shared" si="46"/>
        <v>0.7333715094464317</v>
      </c>
      <c r="AN132" s="77">
        <f t="shared" si="47"/>
        <v>0.69837694664869643</v>
      </c>
      <c r="AO132" s="77">
        <f t="shared" si="48"/>
        <v>0.80412543378632118</v>
      </c>
      <c r="AP132" s="77">
        <f t="shared" si="49"/>
        <v>0.71352712126991658</v>
      </c>
      <c r="AQ132" s="77">
        <f t="shared" si="50"/>
        <v>1</v>
      </c>
      <c r="AR132" s="77">
        <f t="shared" si="51"/>
        <v>0.72055866546751779</v>
      </c>
      <c r="AS132" s="77">
        <f t="shared" si="52"/>
        <v>0.78307474544812317</v>
      </c>
      <c r="AT132" s="77">
        <f t="shared" si="53"/>
        <v>0.81350685821641711</v>
      </c>
      <c r="AU132" s="77">
        <f t="shared" si="54"/>
        <v>0.73001393010699411</v>
      </c>
      <c r="AV132" s="77">
        <f t="shared" si="55"/>
        <v>0.72335695334203132</v>
      </c>
      <c r="AW132" s="77">
        <f t="shared" si="56"/>
        <v>0.77284367025917378</v>
      </c>
      <c r="AX132" s="77">
        <f t="shared" si="57"/>
        <v>0.83468817254693883</v>
      </c>
      <c r="AY132" s="77">
        <f t="shared" si="58"/>
        <v>0.66276256832431213</v>
      </c>
      <c r="AZ132" s="77">
        <f t="shared" si="59"/>
        <v>0.69377450647045769</v>
      </c>
      <c r="BA132" s="41">
        <f t="shared" si="60"/>
        <v>15.017507914325721</v>
      </c>
      <c r="BB132" s="41">
        <f t="shared" si="61"/>
        <v>14.017507914325721</v>
      </c>
      <c r="BC132" s="41">
        <f t="shared" si="62"/>
        <v>0.66276256832431213</v>
      </c>
      <c r="BD132" s="41">
        <f t="shared" si="63"/>
        <v>1</v>
      </c>
      <c r="BE132" s="41">
        <f t="shared" si="64"/>
        <v>0.33723743167568787</v>
      </c>
    </row>
    <row r="133" spans="1:57" x14ac:dyDescent="0.25">
      <c r="A133" s="37" t="s">
        <v>13</v>
      </c>
      <c r="B133" s="42">
        <f t="shared" si="65"/>
        <v>0.22797279636905199</v>
      </c>
      <c r="C133" s="42">
        <f t="shared" si="66"/>
        <v>0</v>
      </c>
      <c r="D133" s="42">
        <f t="shared" si="67"/>
        <v>0.42299488720022149</v>
      </c>
      <c r="E133" s="42">
        <f t="shared" si="68"/>
        <v>0.24549862285714802</v>
      </c>
      <c r="F133" s="42">
        <f t="shared" si="69"/>
        <v>0.38379161274654172</v>
      </c>
      <c r="G133" s="42">
        <f t="shared" si="70"/>
        <v>0.25605158383459264</v>
      </c>
      <c r="H133" s="67">
        <f t="shared" si="71"/>
        <v>0.7439484161654073</v>
      </c>
      <c r="K133" s="35" t="s">
        <v>14</v>
      </c>
      <c r="L133" s="39">
        <f>'C1'!B133*$A$119+'C2'!B133*算例!$B$119+'C3'!B133*算例!$C$119+'C4'!B133*算例!$D$119+'C5'!B133*算例!$E$119+'C6'!B133*算例!$F$119+'C7'!B133*算例!$G$119</f>
        <v>0.23507003990230918</v>
      </c>
      <c r="M133" s="39">
        <f>'C1'!C133*$A$119+'C2'!C133*算例!$B$119+'C3'!C133*算例!$C$119+'C4'!C133*算例!$D$119+'C5'!C133*算例!$E$119+'C6'!C133*算例!$F$119+'C7'!C133*算例!$G$119</f>
        <v>0.17799036316756225</v>
      </c>
      <c r="N133" s="39">
        <f>'C1'!D133*$A$119+'C2'!D133*算例!$B$119+'C3'!D133*算例!$C$119+'C4'!D133*算例!$D$119+'C5'!D133*算例!$E$119+'C6'!D133*算例!$F$119+'C7'!D133*算例!$G$119</f>
        <v>0.19593529656347763</v>
      </c>
      <c r="O133" s="39">
        <f>'C1'!E133*$A$119+'C2'!E133*算例!$B$119+'C3'!E133*算例!$C$119+'C4'!E133*算例!$D$119+'C5'!E133*算例!$E$119+'C6'!E133*算例!$F$119+'C7'!E133*算例!$G$119</f>
        <v>0.22690869427172738</v>
      </c>
      <c r="P133" s="39">
        <f>'C1'!F133*$A$119+'C2'!F133*算例!$B$119+'C3'!F133*算例!$C$119+'C4'!F133*算例!$D$119+'C5'!F133*算例!$E$119+'C6'!F133*算例!$F$119+'C7'!F133*算例!$G$119</f>
        <v>0.20435141474382734</v>
      </c>
      <c r="Q133" s="39">
        <f>'C1'!G133*$A$119+'C2'!G133*算例!$B$119+'C3'!G133*算例!$C$119+'C4'!G133*算例!$D$119+'C5'!G133*算例!$E$119+'C6'!G133*算例!$F$119+'C7'!G133*算例!$G$119</f>
        <v>0.13395830174650278</v>
      </c>
      <c r="R133" s="39">
        <f>'C1'!H133*$A$119+'C2'!H133*算例!$B$119+'C3'!H133*算例!$C$119+'C4'!H133*算例!$D$119+'C5'!H133*算例!$E$119+'C6'!H133*算例!$F$119+'C7'!H133*算例!$G$119</f>
        <v>0.26735874086436334</v>
      </c>
      <c r="S133" s="39">
        <f>'C1'!I133*$A$119+'C2'!I133*算例!$B$119+'C3'!I133*算例!$C$119+'C4'!I133*算例!$D$119+'C5'!I133*算例!$E$119+'C6'!I133*算例!$F$119+'C7'!I133*算例!$G$119</f>
        <v>0.19115873946983936</v>
      </c>
      <c r="T133" s="39">
        <f>'C1'!J133*$A$119+'C2'!J133*算例!$B$119+'C3'!J133*算例!$C$119+'C4'!J133*算例!$D$119+'C5'!J133*算例!$E$119+'C6'!J133*算例!$F$119+'C7'!J133*算例!$G$119</f>
        <v>0.21682586943195187</v>
      </c>
      <c r="U133" s="39">
        <f>'C1'!K133*$A$119+'C2'!K133*算例!$B$119+'C3'!K133*算例!$C$119+'C4'!K133*算例!$D$119+'C5'!K133*算例!$E$119+'C6'!K133*算例!$F$119+'C7'!K133*算例!$G$119</f>
        <v>0.1781970942447472</v>
      </c>
      <c r="V133" s="39">
        <f>'C1'!L133*$A$119+'C2'!L133*算例!$B$119+'C3'!L133*算例!$C$119+'C4'!L133*算例!$D$119+'C5'!L133*算例!$E$119+'C6'!L133*算例!$F$119+'C7'!L133*算例!$G$119</f>
        <v>0.27944133453248227</v>
      </c>
      <c r="W133" s="39">
        <f>'C1'!M133*$A$119+'C2'!M133*算例!$B$119+'C3'!M133*算例!$C$119+'C4'!M133*算例!$D$119+'C5'!M133*算例!$E$119+'C6'!M133*算例!$F$119+'C7'!M133*算例!$G$119</f>
        <v>0</v>
      </c>
      <c r="X133" s="39">
        <f>'C1'!N133*$A$119+'C2'!N133*算例!$B$119+'C3'!N133*算例!$C$119+'C4'!N133*算例!$D$119+'C5'!N133*算例!$E$119+'C6'!N133*算例!$F$119+'C7'!N133*算例!$G$119</f>
        <v>0.20657562747659083</v>
      </c>
      <c r="Y133" s="39">
        <f>'C1'!O133*$A$119+'C2'!O133*算例!$B$119+'C3'!O133*算例!$C$119+'C4'!O133*算例!$D$119+'C5'!O133*算例!$E$119+'C6'!O133*算例!$F$119+'C7'!O133*算例!$G$119</f>
        <v>0.16777432512910706</v>
      </c>
      <c r="Z133" s="39">
        <f>'C1'!P133*$A$119+'C2'!P133*算例!$B$119+'C3'!P133*算例!$C$119+'C4'!P133*算例!$D$119+'C5'!P133*算例!$E$119+'C6'!P133*算例!$F$119+'C7'!P133*算例!$G$119</f>
        <v>0.18642580673604087</v>
      </c>
      <c r="AA133" s="39">
        <f>'C1'!Q133*$A$119+'C2'!Q133*算例!$B$119+'C3'!Q133*算例!$C$119+'C4'!Q133*算例!$D$119+'C5'!Q133*算例!$E$119+'C6'!Q133*算例!$F$119+'C7'!Q133*算例!$G$119</f>
        <v>0.14856810541320492</v>
      </c>
      <c r="AB133" s="39">
        <f>'C1'!R133*$A$119+'C2'!R133*算例!$B$119+'C3'!R133*算例!$C$119+'C4'!R133*算例!$D$119+'C5'!R133*算例!$E$119+'C6'!R133*算例!$F$119+'C7'!R133*算例!$G$119</f>
        <v>0.24615309463182361</v>
      </c>
      <c r="AC133" s="39">
        <f>'C1'!S133*$A$119+'C2'!S133*算例!$B$119+'C3'!S133*算例!$C$119+'C4'!S133*算例!$D$119+'C5'!S133*算例!$E$119+'C6'!S133*算例!$F$119+'C7'!S133*算例!$G$119</f>
        <v>0.21612013364193577</v>
      </c>
      <c r="AD133" s="39">
        <f>'C1'!T133*$A$119+'C2'!T133*算例!$B$119+'C3'!T133*算例!$C$119+'C4'!T133*算例!$D$119+'C5'!T133*算例!$E$119+'C6'!T133*算例!$F$119+'C7'!T133*算例!$G$119</f>
        <v>0.21530852175384049</v>
      </c>
      <c r="AE133" s="39">
        <f>'C1'!U133*$A$119+'C2'!U133*算例!$B$119+'C3'!U133*算例!$C$119+'C4'!U133*算例!$D$119+'C5'!U133*算例!$E$119+'C6'!U133*算例!$F$119+'C7'!U133*算例!$G$119</f>
        <v>0.22571632001420283</v>
      </c>
      <c r="AF133" s="9" t="s">
        <v>14</v>
      </c>
      <c r="AG133" s="77">
        <f t="shared" si="40"/>
        <v>0.76492996009769088</v>
      </c>
      <c r="AH133" s="77">
        <f t="shared" si="41"/>
        <v>0.82200963683243777</v>
      </c>
      <c r="AI133" s="77">
        <f t="shared" si="42"/>
        <v>0.80406470343652237</v>
      </c>
      <c r="AJ133" s="77">
        <f t="shared" si="43"/>
        <v>0.77309130572827267</v>
      </c>
      <c r="AK133" s="77">
        <f t="shared" si="44"/>
        <v>0.79564858525617266</v>
      </c>
      <c r="AL133" s="77">
        <f t="shared" si="45"/>
        <v>0.86604169825349719</v>
      </c>
      <c r="AM133" s="77">
        <f t="shared" si="46"/>
        <v>0.7326412591356366</v>
      </c>
      <c r="AN133" s="77">
        <f t="shared" si="47"/>
        <v>0.8088412605301607</v>
      </c>
      <c r="AO133" s="77">
        <f t="shared" si="48"/>
        <v>0.78317413056804819</v>
      </c>
      <c r="AP133" s="77">
        <f t="shared" si="49"/>
        <v>0.82180290575525283</v>
      </c>
      <c r="AQ133" s="77">
        <f t="shared" si="50"/>
        <v>0.72055866546751779</v>
      </c>
      <c r="AR133" s="77">
        <f t="shared" si="51"/>
        <v>1</v>
      </c>
      <c r="AS133" s="77">
        <f t="shared" si="52"/>
        <v>0.79342437252340914</v>
      </c>
      <c r="AT133" s="77">
        <f t="shared" si="53"/>
        <v>0.83222567487089294</v>
      </c>
      <c r="AU133" s="77">
        <f t="shared" si="54"/>
        <v>0.81357419326395908</v>
      </c>
      <c r="AV133" s="77">
        <f t="shared" si="55"/>
        <v>0.85143189458679513</v>
      </c>
      <c r="AW133" s="77">
        <f t="shared" si="56"/>
        <v>0.75384690536817645</v>
      </c>
      <c r="AX133" s="77">
        <f t="shared" si="57"/>
        <v>0.78387986635806417</v>
      </c>
      <c r="AY133" s="77">
        <f t="shared" si="58"/>
        <v>0.78469147824615948</v>
      </c>
      <c r="AZ133" s="77">
        <f t="shared" si="59"/>
        <v>0.77428367998579717</v>
      </c>
      <c r="BA133" s="41">
        <f t="shared" si="60"/>
        <v>16.080162176264462</v>
      </c>
      <c r="BB133" s="41">
        <f t="shared" si="61"/>
        <v>15.080162176264462</v>
      </c>
      <c r="BC133" s="41">
        <f t="shared" si="62"/>
        <v>0.72055866546751779</v>
      </c>
      <c r="BD133" s="41">
        <f t="shared" si="63"/>
        <v>1</v>
      </c>
      <c r="BE133" s="41">
        <f t="shared" si="64"/>
        <v>0.27944133453248221</v>
      </c>
    </row>
    <row r="134" spans="1:57" x14ac:dyDescent="0.25">
      <c r="A134" s="37" t="s">
        <v>14</v>
      </c>
      <c r="B134" s="42">
        <f t="shared" si="65"/>
        <v>4.5567148869049709E-2</v>
      </c>
      <c r="C134" s="42">
        <f t="shared" si="66"/>
        <v>9.4639463035718616E-2</v>
      </c>
      <c r="D134" s="42">
        <f t="shared" si="67"/>
        <v>1.4020661190476832E-2</v>
      </c>
      <c r="E134" s="42">
        <f t="shared" si="68"/>
        <v>5.5687327857143497E-2</v>
      </c>
      <c r="F134" s="42">
        <f t="shared" si="69"/>
        <v>5.9587810059526541E-2</v>
      </c>
      <c r="G134" s="42">
        <f t="shared" si="70"/>
        <v>5.390048220238304E-2</v>
      </c>
      <c r="H134" s="67">
        <f t="shared" si="71"/>
        <v>0.94609951779761692</v>
      </c>
      <c r="K134" s="35" t="s">
        <v>15</v>
      </c>
      <c r="L134" s="39">
        <f>'C1'!B134*$A$119+'C2'!B134*算例!$B$119+'C3'!B134*算例!$C$119+'C4'!B134*算例!$D$119+'C5'!B134*算例!$E$119+'C6'!B134*算例!$F$119+'C7'!B134*算例!$G$119</f>
        <v>0.21156015306790943</v>
      </c>
      <c r="M134" s="39">
        <f>'C1'!C134*$A$119+'C2'!C134*算例!$B$119+'C3'!C134*算例!$C$119+'C4'!C134*算例!$D$119+'C5'!C134*算例!$E$119+'C6'!C134*算例!$F$119+'C7'!C134*算例!$G$119</f>
        <v>0.2399151956947698</v>
      </c>
      <c r="N134" s="39">
        <f>'C1'!D134*$A$119+'C2'!D134*算例!$B$119+'C3'!D134*算例!$C$119+'C4'!D134*算例!$D$119+'C5'!D134*算例!$E$119+'C6'!D134*算例!$F$119+'C7'!D134*算例!$G$119</f>
        <v>0.21913946220992475</v>
      </c>
      <c r="O134" s="39">
        <f>'C1'!E134*$A$119+'C2'!E134*算例!$B$119+'C3'!E134*算例!$C$119+'C4'!E134*算例!$D$119+'C5'!E134*算例!$E$119+'C6'!E134*算例!$F$119+'C7'!E134*算例!$G$119</f>
        <v>0.1301908317114423</v>
      </c>
      <c r="P134" s="39">
        <f>'C1'!F134*$A$119+'C2'!F134*算例!$B$119+'C3'!F134*算例!$C$119+'C4'!F134*算例!$D$119+'C5'!F134*算例!$E$119+'C6'!F134*算例!$F$119+'C7'!F134*算例!$G$119</f>
        <v>0.23078247741133914</v>
      </c>
      <c r="Q134" s="39">
        <f>'C1'!G134*$A$119+'C2'!G134*算例!$B$119+'C3'!G134*算例!$C$119+'C4'!G134*算例!$D$119+'C5'!G134*算例!$E$119+'C6'!G134*算例!$F$119+'C7'!G134*算例!$G$119</f>
        <v>0.20863977392016181</v>
      </c>
      <c r="R134" s="39">
        <f>'C1'!H134*$A$119+'C2'!H134*算例!$B$119+'C3'!H134*算例!$C$119+'C4'!H134*算例!$D$119+'C5'!H134*算例!$E$119+'C6'!H134*算例!$F$119+'C7'!H134*算例!$G$119</f>
        <v>0.21273286745407066</v>
      </c>
      <c r="S134" s="39">
        <f>'C1'!I134*$A$119+'C2'!I134*算例!$B$119+'C3'!I134*算例!$C$119+'C4'!I134*算例!$D$119+'C5'!I134*算例!$E$119+'C6'!I134*算例!$F$119+'C7'!I134*算例!$G$119</f>
        <v>0.18769501709272995</v>
      </c>
      <c r="T134" s="39">
        <f>'C1'!J134*$A$119+'C2'!J134*算例!$B$119+'C3'!J134*算例!$C$119+'C4'!J134*算例!$D$119+'C5'!J134*算例!$E$119+'C6'!J134*算例!$F$119+'C7'!J134*算例!$G$119</f>
        <v>0.14864530502177228</v>
      </c>
      <c r="U134" s="39">
        <f>'C1'!K134*$A$119+'C2'!K134*算例!$B$119+'C3'!K134*算例!$C$119+'C4'!K134*算例!$D$119+'C5'!K134*算例!$E$119+'C6'!K134*算例!$F$119+'C7'!K134*算例!$G$119</f>
        <v>0.24717390905727069</v>
      </c>
      <c r="V134" s="39">
        <f>'C1'!L134*$A$119+'C2'!L134*算例!$B$119+'C3'!L134*算例!$C$119+'C4'!L134*算例!$D$119+'C5'!L134*算例!$E$119+'C6'!L134*算例!$F$119+'C7'!L134*算例!$G$119</f>
        <v>0.21692525455187683</v>
      </c>
      <c r="W134" s="39">
        <f>'C1'!M134*$A$119+'C2'!M134*算例!$B$119+'C3'!M134*算例!$C$119+'C4'!M134*算例!$D$119+'C5'!M134*算例!$E$119+'C6'!M134*算例!$F$119+'C7'!M134*算例!$G$119</f>
        <v>0.20657562747659083</v>
      </c>
      <c r="X134" s="39">
        <f>'C1'!N134*$A$119+'C2'!N134*算例!$B$119+'C3'!N134*算例!$C$119+'C4'!N134*算例!$D$119+'C5'!N134*算例!$E$119+'C6'!N134*算例!$F$119+'C7'!N134*算例!$G$119</f>
        <v>0</v>
      </c>
      <c r="Y134" s="39">
        <f>'C1'!O134*$A$119+'C2'!O134*算例!$B$119+'C3'!O134*算例!$C$119+'C4'!O134*算例!$D$119+'C5'!O134*算例!$E$119+'C6'!O134*算例!$F$119+'C7'!O134*算例!$G$119</f>
        <v>0.10282080977602501</v>
      </c>
      <c r="Z134" s="39">
        <f>'C1'!P134*$A$119+'C2'!P134*算例!$B$119+'C3'!P134*算例!$C$119+'C4'!P134*算例!$D$119+'C5'!P134*算例!$E$119+'C6'!P134*算例!$F$119+'C7'!P134*算例!$G$119</f>
        <v>0.25272505618747032</v>
      </c>
      <c r="AA134" s="39">
        <f>'C1'!Q134*$A$119+'C2'!Q134*算例!$B$119+'C3'!Q134*算例!$C$119+'C4'!Q134*算例!$D$119+'C5'!Q134*算例!$E$119+'C6'!Q134*算例!$F$119+'C7'!Q134*算例!$G$119</f>
        <v>0.23858585394227538</v>
      </c>
      <c r="AB134" s="39">
        <f>'C1'!R134*$A$119+'C2'!R134*算例!$B$119+'C3'!R134*算例!$C$119+'C4'!R134*算例!$D$119+'C5'!R134*算例!$E$119+'C6'!R134*算例!$F$119+'C7'!R134*算例!$G$119</f>
        <v>0.14330257092056614</v>
      </c>
      <c r="AC134" s="39">
        <f>'C1'!S134*$A$119+'C2'!S134*算例!$B$119+'C3'!S134*算例!$C$119+'C4'!S134*算例!$D$119+'C5'!S134*算例!$E$119+'C6'!S134*算例!$F$119+'C7'!S134*算例!$G$119</f>
        <v>0.14239600647998901</v>
      </c>
      <c r="AD134" s="39">
        <f>'C1'!T134*$A$119+'C2'!T134*算例!$B$119+'C3'!T134*算例!$C$119+'C4'!T134*算例!$D$119+'C5'!T134*算例!$E$119+'C6'!T134*算例!$F$119+'C7'!T134*算例!$G$119</f>
        <v>0.22666389426540715</v>
      </c>
      <c r="AE134" s="39">
        <f>'C1'!U134*$A$119+'C2'!U134*算例!$B$119+'C3'!U134*算例!$C$119+'C4'!U134*算例!$D$119+'C5'!U134*算例!$E$119+'C6'!U134*算例!$F$119+'C7'!U134*算例!$G$119</f>
        <v>0.17084403324639827</v>
      </c>
      <c r="AF134" s="9" t="s">
        <v>15</v>
      </c>
      <c r="AG134" s="77">
        <f t="shared" si="40"/>
        <v>0.78843984693209057</v>
      </c>
      <c r="AH134" s="77">
        <f t="shared" si="41"/>
        <v>0.76008480430523018</v>
      </c>
      <c r="AI134" s="77">
        <f t="shared" si="42"/>
        <v>0.78086053779007525</v>
      </c>
      <c r="AJ134" s="77">
        <f t="shared" si="43"/>
        <v>0.8698091682885577</v>
      </c>
      <c r="AK134" s="77">
        <f t="shared" si="44"/>
        <v>0.76921752258866083</v>
      </c>
      <c r="AL134" s="77">
        <f t="shared" si="45"/>
        <v>0.79136022607983825</v>
      </c>
      <c r="AM134" s="77">
        <f t="shared" si="46"/>
        <v>0.78726713254592928</v>
      </c>
      <c r="AN134" s="77">
        <f t="shared" si="47"/>
        <v>0.81230498290727005</v>
      </c>
      <c r="AO134" s="77">
        <f t="shared" si="48"/>
        <v>0.85135469497822769</v>
      </c>
      <c r="AP134" s="77">
        <f t="shared" si="49"/>
        <v>0.75282609094272934</v>
      </c>
      <c r="AQ134" s="77">
        <f t="shared" si="50"/>
        <v>0.78307474544812317</v>
      </c>
      <c r="AR134" s="77">
        <f t="shared" si="51"/>
        <v>0.79342437252340914</v>
      </c>
      <c r="AS134" s="77">
        <f t="shared" si="52"/>
        <v>1</v>
      </c>
      <c r="AT134" s="77">
        <f t="shared" si="53"/>
        <v>0.89717919022397496</v>
      </c>
      <c r="AU134" s="77">
        <f t="shared" si="54"/>
        <v>0.74727494381252968</v>
      </c>
      <c r="AV134" s="77">
        <f t="shared" si="55"/>
        <v>0.76141414605772462</v>
      </c>
      <c r="AW134" s="77">
        <f t="shared" si="56"/>
        <v>0.8566974290794338</v>
      </c>
      <c r="AX134" s="77">
        <f t="shared" si="57"/>
        <v>0.85760399352001104</v>
      </c>
      <c r="AY134" s="77">
        <f t="shared" si="58"/>
        <v>0.77333610573459288</v>
      </c>
      <c r="AZ134" s="77">
        <f t="shared" si="59"/>
        <v>0.8291559667536017</v>
      </c>
      <c r="BA134" s="41">
        <f t="shared" si="60"/>
        <v>16.262685900512011</v>
      </c>
      <c r="BB134" s="41">
        <f t="shared" si="61"/>
        <v>15.262685900512011</v>
      </c>
      <c r="BC134" s="41">
        <f t="shared" si="62"/>
        <v>0.74727494381252968</v>
      </c>
      <c r="BD134" s="41">
        <f t="shared" si="63"/>
        <v>1</v>
      </c>
      <c r="BE134" s="41">
        <f t="shared" si="64"/>
        <v>0.25272505618747032</v>
      </c>
    </row>
    <row r="135" spans="1:57" x14ac:dyDescent="0.25">
      <c r="A135" s="37" t="s">
        <v>15</v>
      </c>
      <c r="B135" s="42">
        <f t="shared" si="65"/>
        <v>0.25859159821429373</v>
      </c>
      <c r="C135" s="42">
        <f t="shared" si="66"/>
        <v>0.54364325119048584</v>
      </c>
      <c r="D135" s="42">
        <f t="shared" si="67"/>
        <v>0.37274652967684546</v>
      </c>
      <c r="E135" s="42">
        <f t="shared" si="68"/>
        <v>0.21077376077381801</v>
      </c>
      <c r="F135" s="42">
        <f t="shared" si="69"/>
        <v>0.24901974078398673</v>
      </c>
      <c r="G135" s="42">
        <f t="shared" si="70"/>
        <v>0.32695497612788593</v>
      </c>
      <c r="H135" s="67">
        <f t="shared" si="71"/>
        <v>0.67304502387211407</v>
      </c>
      <c r="K135" s="35" t="s">
        <v>16</v>
      </c>
      <c r="L135" s="39">
        <f>'C1'!B135*$A$119+'C2'!B135*算例!$B$119+'C3'!B135*算例!$C$119+'C4'!B135*算例!$D$119+'C5'!B135*算例!$E$119+'C6'!B135*算例!$F$119+'C7'!B135*算例!$G$119</f>
        <v>0.20588031419781164</v>
      </c>
      <c r="M135" s="39">
        <f>'C1'!C135*$A$119+'C2'!C135*算例!$B$119+'C3'!C135*算例!$C$119+'C4'!C135*算例!$D$119+'C5'!C135*算例!$E$119+'C6'!C135*算例!$F$119+'C7'!C135*算例!$G$119</f>
        <v>0.22330362028074299</v>
      </c>
      <c r="N135" s="39">
        <f>'C1'!D135*$A$119+'C2'!D135*算例!$B$119+'C3'!D135*算例!$C$119+'C4'!D135*算例!$D$119+'C5'!D135*算例!$E$119+'C6'!D135*算例!$F$119+'C7'!D135*算例!$G$119</f>
        <v>0.18216705486834711</v>
      </c>
      <c r="O135" s="39">
        <f>'C1'!E135*$A$119+'C2'!E135*算例!$B$119+'C3'!E135*算例!$C$119+'C4'!E135*算例!$D$119+'C5'!E135*算例!$E$119+'C6'!E135*算例!$F$119+'C7'!E135*算例!$G$119</f>
        <v>0.1691132487415615</v>
      </c>
      <c r="P135" s="39">
        <f>'C1'!F135*$A$119+'C2'!F135*算例!$B$119+'C3'!F135*算例!$C$119+'C4'!F135*算例!$D$119+'C5'!F135*算例!$E$119+'C6'!F135*算例!$F$119+'C7'!F135*算例!$G$119</f>
        <v>0.23726347104676984</v>
      </c>
      <c r="Q135" s="39">
        <f>'C1'!G135*$A$119+'C2'!G135*算例!$B$119+'C3'!G135*算例!$C$119+'C4'!G135*算例!$D$119+'C5'!G135*算例!$E$119+'C6'!G135*算例!$F$119+'C7'!G135*算例!$G$119</f>
        <v>0.18167142875305559</v>
      </c>
      <c r="R135" s="39">
        <f>'C1'!H135*$A$119+'C2'!H135*算例!$B$119+'C3'!H135*算例!$C$119+'C4'!H135*算例!$D$119+'C5'!H135*算例!$E$119+'C6'!H135*算例!$F$119+'C7'!H135*算例!$G$119</f>
        <v>0.23753281506611537</v>
      </c>
      <c r="S135" s="39">
        <f>'C1'!I135*$A$119+'C2'!I135*算例!$B$119+'C3'!I135*算例!$C$119+'C4'!I135*算例!$D$119+'C5'!I135*算例!$E$119+'C6'!I135*算例!$F$119+'C7'!I135*算例!$G$119</f>
        <v>0.21272282512073834</v>
      </c>
      <c r="T135" s="39">
        <f>'C1'!J135*$A$119+'C2'!J135*算例!$B$119+'C3'!J135*算例!$C$119+'C4'!J135*算例!$D$119+'C5'!J135*算例!$E$119+'C6'!J135*算例!$F$119+'C7'!J135*算例!$G$119</f>
        <v>0.12030342555560058</v>
      </c>
      <c r="U135" s="39">
        <f>'C1'!K135*$A$119+'C2'!K135*算例!$B$119+'C3'!K135*算例!$C$119+'C4'!K135*算例!$D$119+'C5'!K135*算例!$E$119+'C6'!K135*算例!$F$119+'C7'!K135*算例!$G$119</f>
        <v>0.24878380265999842</v>
      </c>
      <c r="V135" s="39">
        <f>'C1'!L135*$A$119+'C2'!L135*算例!$B$119+'C3'!L135*算例!$C$119+'C4'!L135*算例!$D$119+'C5'!L135*算例!$E$119+'C6'!L135*算例!$F$119+'C7'!L135*算例!$G$119</f>
        <v>0.18649314178358295</v>
      </c>
      <c r="W135" s="39">
        <f>'C1'!M135*$A$119+'C2'!M135*算例!$B$119+'C3'!M135*算例!$C$119+'C4'!M135*算例!$D$119+'C5'!M135*算例!$E$119+'C6'!M135*算例!$F$119+'C7'!M135*算例!$G$119</f>
        <v>0.16777432512910706</v>
      </c>
      <c r="X135" s="39">
        <f>'C1'!N135*$A$119+'C2'!N135*算例!$B$119+'C3'!N135*算例!$C$119+'C4'!N135*算例!$D$119+'C5'!N135*算例!$E$119+'C6'!N135*算例!$F$119+'C7'!N135*算例!$G$119</f>
        <v>0.10282080977602501</v>
      </c>
      <c r="Y135" s="39">
        <f>'C1'!O135*$A$119+'C2'!O135*算例!$B$119+'C3'!O135*算例!$C$119+'C4'!O135*算例!$D$119+'C5'!O135*算例!$E$119+'C6'!O135*算例!$F$119+'C7'!O135*算例!$G$119</f>
        <v>0</v>
      </c>
      <c r="Z135" s="39">
        <f>'C1'!P135*$A$119+'C2'!P135*算例!$B$119+'C3'!P135*算例!$C$119+'C4'!P135*算例!$D$119+'C5'!P135*算例!$E$119+'C6'!P135*算例!$F$119+'C7'!P135*算例!$G$119</f>
        <v>0.24103356895881856</v>
      </c>
      <c r="AA135" s="39">
        <f>'C1'!Q135*$A$119+'C2'!Q135*算例!$B$119+'C3'!Q135*算例!$C$119+'C4'!Q135*算例!$D$119+'C5'!Q135*算例!$E$119+'C6'!Q135*算例!$F$119+'C7'!Q135*算例!$G$119</f>
        <v>0.23613365570799233</v>
      </c>
      <c r="AB135" s="39">
        <f>'C1'!R135*$A$119+'C2'!R135*算例!$B$119+'C3'!R135*算例!$C$119+'C4'!R135*算例!$D$119+'C5'!R135*算例!$E$119+'C6'!R135*算例!$F$119+'C7'!R135*算例!$G$119</f>
        <v>0.13179112309465993</v>
      </c>
      <c r="AC135" s="39">
        <f>'C1'!S135*$A$119+'C2'!S135*算例!$B$119+'C3'!S135*算例!$C$119+'C4'!S135*算例!$D$119+'C5'!S135*算例!$E$119+'C6'!S135*算例!$F$119+'C7'!S135*算例!$G$119</f>
        <v>0.12868173242332909</v>
      </c>
      <c r="AD135" s="39">
        <f>'C1'!T135*$A$119+'C2'!T135*算例!$B$119+'C3'!T135*算例!$C$119+'C4'!T135*算例!$D$119+'C5'!T135*算例!$E$119+'C6'!T135*算例!$F$119+'C7'!T135*算例!$G$119</f>
        <v>0.2506699060739852</v>
      </c>
      <c r="AE135" s="39">
        <f>'C1'!U135*$A$119+'C2'!U135*算例!$B$119+'C3'!U135*算例!$C$119+'C4'!U135*算例!$D$119+'C5'!U135*算例!$E$119+'C6'!U135*算例!$F$119+'C7'!U135*算例!$G$119</f>
        <v>0.20180913860732358</v>
      </c>
      <c r="AF135" s="9" t="s">
        <v>16</v>
      </c>
      <c r="AG135" s="77">
        <f t="shared" si="40"/>
        <v>0.79411968580218839</v>
      </c>
      <c r="AH135" s="77">
        <f t="shared" si="41"/>
        <v>0.77669637971925698</v>
      </c>
      <c r="AI135" s="77">
        <f t="shared" si="42"/>
        <v>0.81783294513165283</v>
      </c>
      <c r="AJ135" s="77">
        <f t="shared" si="43"/>
        <v>0.83088675125843847</v>
      </c>
      <c r="AK135" s="77">
        <f t="shared" si="44"/>
        <v>0.76273652895323019</v>
      </c>
      <c r="AL135" s="77">
        <f t="shared" si="45"/>
        <v>0.81832857124694436</v>
      </c>
      <c r="AM135" s="77">
        <f t="shared" si="46"/>
        <v>0.76246718493388466</v>
      </c>
      <c r="AN135" s="77">
        <f t="shared" si="47"/>
        <v>0.78727717487926163</v>
      </c>
      <c r="AO135" s="77">
        <f t="shared" si="48"/>
        <v>0.87969657444439942</v>
      </c>
      <c r="AP135" s="77">
        <f t="shared" si="49"/>
        <v>0.75121619734000156</v>
      </c>
      <c r="AQ135" s="77">
        <f t="shared" si="50"/>
        <v>0.81350685821641711</v>
      </c>
      <c r="AR135" s="77">
        <f t="shared" si="51"/>
        <v>0.83222567487089294</v>
      </c>
      <c r="AS135" s="77">
        <f t="shared" si="52"/>
        <v>0.89717919022397496</v>
      </c>
      <c r="AT135" s="77">
        <f t="shared" si="53"/>
        <v>1</v>
      </c>
      <c r="AU135" s="77">
        <f t="shared" si="54"/>
        <v>0.75896643104118144</v>
      </c>
      <c r="AV135" s="77">
        <f t="shared" si="55"/>
        <v>0.76386634429200773</v>
      </c>
      <c r="AW135" s="77">
        <f t="shared" si="56"/>
        <v>0.8682088769053401</v>
      </c>
      <c r="AX135" s="77">
        <f t="shared" si="57"/>
        <v>0.87131826757667086</v>
      </c>
      <c r="AY135" s="77">
        <f t="shared" si="58"/>
        <v>0.7493300939260148</v>
      </c>
      <c r="AZ135" s="77">
        <f t="shared" si="59"/>
        <v>0.79819086139267648</v>
      </c>
      <c r="BA135" s="41">
        <f t="shared" si="60"/>
        <v>16.334050592154437</v>
      </c>
      <c r="BB135" s="41">
        <f t="shared" si="61"/>
        <v>15.334050592154437</v>
      </c>
      <c r="BC135" s="41">
        <f t="shared" si="62"/>
        <v>0.7493300939260148</v>
      </c>
      <c r="BD135" s="41">
        <f t="shared" si="63"/>
        <v>1</v>
      </c>
      <c r="BE135" s="41">
        <f t="shared" si="64"/>
        <v>0.2506699060739852</v>
      </c>
    </row>
    <row r="136" spans="1:57" x14ac:dyDescent="0.25">
      <c r="A136" s="37" t="s">
        <v>16</v>
      </c>
      <c r="B136" s="42">
        <f t="shared" si="65"/>
        <v>0.24939910505953106</v>
      </c>
      <c r="C136" s="42">
        <f t="shared" si="66"/>
        <v>0.16666666666666666</v>
      </c>
      <c r="D136" s="42">
        <f t="shared" si="67"/>
        <v>9.166666666666666E-2</v>
      </c>
      <c r="E136" s="42">
        <f t="shared" si="68"/>
        <v>0.22478173285498196</v>
      </c>
      <c r="F136" s="42">
        <f t="shared" si="69"/>
        <v>0.15195456668671231</v>
      </c>
      <c r="G136" s="42">
        <f t="shared" si="70"/>
        <v>0.17689374758691173</v>
      </c>
      <c r="H136" s="67">
        <f t="shared" si="71"/>
        <v>0.82310625241308832</v>
      </c>
      <c r="K136" s="35" t="s">
        <v>17</v>
      </c>
      <c r="L136" s="39">
        <f>'C1'!B136*$A$119+'C2'!B136*算例!$B$119+'C3'!B136*算例!$C$119+'C4'!B136*算例!$D$119+'C5'!B136*算例!$E$119+'C6'!B136*算例!$F$119+'C7'!B136*算例!$G$119</f>
        <v>0.16704347512410173</v>
      </c>
      <c r="M136" s="39">
        <f>'C1'!C136*$A$119+'C2'!C136*算例!$B$119+'C3'!C136*算例!$C$119+'C4'!C136*算例!$D$119+'C5'!C136*算例!$E$119+'C6'!C136*算例!$F$119+'C7'!C136*算例!$G$119</f>
        <v>0.19036467200777055</v>
      </c>
      <c r="N136" s="39">
        <f>'C1'!D136*$A$119+'C2'!D136*算例!$B$119+'C3'!D136*算例!$C$119+'C4'!D136*算例!$D$119+'C5'!D136*算例!$E$119+'C6'!D136*算例!$F$119+'C7'!D136*算例!$G$119</f>
        <v>0.22542436067957061</v>
      </c>
      <c r="O136" s="39">
        <f>'C1'!E136*$A$119+'C2'!E136*算例!$B$119+'C3'!E136*算例!$C$119+'C4'!E136*算例!$D$119+'C5'!E136*算例!$E$119+'C6'!E136*算例!$F$119+'C7'!E136*算例!$G$119</f>
        <v>0.24096341831420603</v>
      </c>
      <c r="P136" s="39">
        <f>'C1'!F136*$A$119+'C2'!F136*算例!$B$119+'C3'!F136*算例!$C$119+'C4'!F136*算例!$D$119+'C5'!F136*算例!$E$119+'C6'!F136*算例!$F$119+'C7'!F136*算例!$G$119</f>
        <v>0.21220799389121481</v>
      </c>
      <c r="Q136" s="39">
        <f>'C1'!G136*$A$119+'C2'!G136*算例!$B$119+'C3'!G136*算例!$C$119+'C4'!G136*算例!$D$119+'C5'!G136*算例!$E$119+'C6'!G136*算例!$F$119+'C7'!G136*算例!$G$119</f>
        <v>0.17330582981069312</v>
      </c>
      <c r="R136" s="39">
        <f>'C1'!H136*$A$119+'C2'!H136*算例!$B$119+'C3'!H136*算例!$C$119+'C4'!H136*算例!$D$119+'C5'!H136*算例!$E$119+'C6'!H136*算例!$F$119+'C7'!H136*算例!$G$119</f>
        <v>0.23375659069925137</v>
      </c>
      <c r="S136" s="39">
        <f>'C1'!I136*$A$119+'C2'!I136*算例!$B$119+'C3'!I136*算例!$C$119+'C4'!I136*算例!$D$119+'C5'!I136*算例!$E$119+'C6'!I136*算例!$F$119+'C7'!I136*算例!$G$119</f>
        <v>0.19984866329681752</v>
      </c>
      <c r="T136" s="39">
        <f>'C1'!J136*$A$119+'C2'!J136*算例!$B$119+'C3'!J136*算例!$C$119+'C4'!J136*算例!$D$119+'C5'!J136*算例!$E$119+'C6'!J136*算例!$F$119+'C7'!J136*算例!$G$119</f>
        <v>0.24870574411207899</v>
      </c>
      <c r="U136" s="39">
        <f>'C1'!K136*$A$119+'C2'!K136*算例!$B$119+'C3'!K136*算例!$C$119+'C4'!K136*算例!$D$119+'C5'!K136*算例!$E$119+'C6'!K136*算例!$F$119+'C7'!K136*算例!$G$119</f>
        <v>0.17368875963840416</v>
      </c>
      <c r="V136" s="39">
        <f>'C1'!L136*$A$119+'C2'!L136*算例!$B$119+'C3'!L136*算例!$C$119+'C4'!L136*算例!$D$119+'C5'!L136*算例!$E$119+'C6'!L136*算例!$F$119+'C7'!L136*算例!$G$119</f>
        <v>0.26998606989300594</v>
      </c>
      <c r="W136" s="39">
        <f>'C1'!M136*$A$119+'C2'!M136*算例!$B$119+'C3'!M136*算例!$C$119+'C4'!M136*算例!$D$119+'C5'!M136*算例!$E$119+'C6'!M136*算例!$F$119+'C7'!M136*算例!$G$119</f>
        <v>0.18642580673604087</v>
      </c>
      <c r="X136" s="39">
        <f>'C1'!N136*$A$119+'C2'!N136*算例!$B$119+'C3'!N136*算例!$C$119+'C4'!N136*算例!$D$119+'C5'!N136*算例!$E$119+'C6'!N136*算例!$F$119+'C7'!N136*算例!$G$119</f>
        <v>0.25272505618747032</v>
      </c>
      <c r="Y136" s="39">
        <f>'C1'!O136*$A$119+'C2'!O136*算例!$B$119+'C3'!O136*算例!$C$119+'C4'!O136*算例!$D$119+'C5'!O136*算例!$E$119+'C6'!O136*算例!$F$119+'C7'!O136*算例!$G$119</f>
        <v>0.24103356895881856</v>
      </c>
      <c r="Z136" s="39">
        <f>'C1'!P136*$A$119+'C2'!P136*算例!$B$119+'C3'!P136*算例!$C$119+'C4'!P136*算例!$D$119+'C5'!P136*算例!$E$119+'C6'!P136*算例!$F$119+'C7'!P136*算例!$G$119</f>
        <v>0</v>
      </c>
      <c r="AA136" s="39">
        <f>'C1'!Q136*$A$119+'C2'!Q136*算例!$B$119+'C3'!Q136*算例!$C$119+'C4'!Q136*算例!$D$119+'C5'!Q136*算例!$E$119+'C6'!Q136*算例!$F$119+'C7'!Q136*算例!$G$119</f>
        <v>0.16298645740867479</v>
      </c>
      <c r="AB136" s="39">
        <f>'C1'!R136*$A$119+'C2'!R136*算例!$B$119+'C3'!R136*算例!$C$119+'C4'!R136*算例!$D$119+'C5'!R136*算例!$E$119+'C6'!R136*算例!$F$119+'C7'!R136*算例!$G$119</f>
        <v>0.25464984957103803</v>
      </c>
      <c r="AC136" s="39">
        <f>'C1'!S136*$A$119+'C2'!S136*算例!$B$119+'C3'!S136*算例!$C$119+'C4'!S136*算例!$D$119+'C5'!S136*算例!$E$119+'C6'!S136*算例!$F$119+'C7'!S136*算例!$G$119</f>
        <v>0.25462376479145737</v>
      </c>
      <c r="AD136" s="39">
        <f>'C1'!T136*$A$119+'C2'!T136*算例!$B$119+'C3'!T136*算例!$C$119+'C4'!T136*算例!$D$119+'C5'!T136*算例!$E$119+'C6'!T136*算例!$F$119+'C7'!T136*算例!$G$119</f>
        <v>0.20062438127325311</v>
      </c>
      <c r="AE136" s="39">
        <f>'C1'!U136*$A$119+'C2'!U136*算例!$B$119+'C3'!U136*算例!$C$119+'C4'!U136*算例!$D$119+'C5'!U136*算例!$E$119+'C6'!U136*算例!$F$119+'C7'!U136*算例!$G$119</f>
        <v>0.18338675827843734</v>
      </c>
      <c r="AF136" s="9" t="s">
        <v>17</v>
      </c>
      <c r="AG136" s="77">
        <f t="shared" si="40"/>
        <v>0.83295652487589833</v>
      </c>
      <c r="AH136" s="77">
        <f t="shared" si="41"/>
        <v>0.80963532799222948</v>
      </c>
      <c r="AI136" s="77">
        <f t="shared" si="42"/>
        <v>0.77457563932042939</v>
      </c>
      <c r="AJ136" s="77">
        <f t="shared" si="43"/>
        <v>0.75903658168579402</v>
      </c>
      <c r="AK136" s="77">
        <f t="shared" si="44"/>
        <v>0.78779200610878519</v>
      </c>
      <c r="AL136" s="77">
        <f t="shared" si="45"/>
        <v>0.82669417018930691</v>
      </c>
      <c r="AM136" s="77">
        <f t="shared" si="46"/>
        <v>0.76624340930074863</v>
      </c>
      <c r="AN136" s="77">
        <f t="shared" si="47"/>
        <v>0.8001513367031825</v>
      </c>
      <c r="AO136" s="77">
        <f t="shared" si="48"/>
        <v>0.75129425588792098</v>
      </c>
      <c r="AP136" s="77">
        <f t="shared" si="49"/>
        <v>0.82631124036159587</v>
      </c>
      <c r="AQ136" s="77">
        <f t="shared" si="50"/>
        <v>0.73001393010699411</v>
      </c>
      <c r="AR136" s="77">
        <f t="shared" si="51"/>
        <v>0.81357419326395908</v>
      </c>
      <c r="AS136" s="77">
        <f t="shared" si="52"/>
        <v>0.74727494381252968</v>
      </c>
      <c r="AT136" s="77">
        <f t="shared" si="53"/>
        <v>0.75896643104118144</v>
      </c>
      <c r="AU136" s="77">
        <f t="shared" si="54"/>
        <v>1</v>
      </c>
      <c r="AV136" s="77">
        <f t="shared" si="55"/>
        <v>0.83701354259132521</v>
      </c>
      <c r="AW136" s="77">
        <f t="shared" si="56"/>
        <v>0.74535015042896191</v>
      </c>
      <c r="AX136" s="77">
        <f t="shared" si="57"/>
        <v>0.74537623520854268</v>
      </c>
      <c r="AY136" s="77">
        <f t="shared" si="58"/>
        <v>0.79937561872674689</v>
      </c>
      <c r="AZ136" s="77">
        <f t="shared" si="59"/>
        <v>0.81661324172156269</v>
      </c>
      <c r="BA136" s="41">
        <f t="shared" si="60"/>
        <v>15.928248779327694</v>
      </c>
      <c r="BB136" s="41">
        <f t="shared" si="61"/>
        <v>14.928248779327694</v>
      </c>
      <c r="BC136" s="41">
        <f t="shared" si="62"/>
        <v>0.73001393010699411</v>
      </c>
      <c r="BD136" s="41">
        <f t="shared" si="63"/>
        <v>1</v>
      </c>
      <c r="BE136" s="41">
        <f t="shared" si="64"/>
        <v>0.26998606989300589</v>
      </c>
    </row>
    <row r="137" spans="1:57" x14ac:dyDescent="0.25">
      <c r="A137" s="37" t="s">
        <v>17</v>
      </c>
      <c r="B137" s="42">
        <f t="shared" si="65"/>
        <v>0.28954746661558695</v>
      </c>
      <c r="C137" s="42">
        <f t="shared" si="66"/>
        <v>0</v>
      </c>
      <c r="D137" s="42">
        <f t="shared" si="67"/>
        <v>0.18281691703398559</v>
      </c>
      <c r="E137" s="42">
        <f t="shared" si="68"/>
        <v>0.40945075803572312</v>
      </c>
      <c r="F137" s="42">
        <f t="shared" si="69"/>
        <v>0.12314462833333782</v>
      </c>
      <c r="G137" s="42">
        <f t="shared" si="70"/>
        <v>0.20099195400372669</v>
      </c>
      <c r="H137" s="67">
        <f t="shared" si="71"/>
        <v>0.79900804599627329</v>
      </c>
      <c r="K137" s="35" t="s">
        <v>18</v>
      </c>
      <c r="L137" s="39">
        <f>'C1'!B137*$A$119+'C2'!B137*算例!$B$119+'C3'!B137*算例!$C$119+'C4'!B137*算例!$D$119+'C5'!B137*算例!$E$119+'C6'!B137*算例!$F$119+'C7'!B137*算例!$G$119</f>
        <v>0.24133625301762129</v>
      </c>
      <c r="M137" s="39">
        <f>'C1'!C137*$A$119+'C2'!C137*算例!$B$119+'C3'!C137*算例!$C$119+'C4'!C137*算例!$D$119+'C5'!C137*算例!$E$119+'C6'!C137*算例!$F$119+'C7'!C137*算例!$G$119</f>
        <v>0.19787381541308224</v>
      </c>
      <c r="N137" s="39">
        <f>'C1'!D137*$A$119+'C2'!D137*算例!$B$119+'C3'!D137*算例!$C$119+'C4'!D137*算例!$D$119+'C5'!D137*算例!$E$119+'C6'!D137*算例!$F$119+'C7'!D137*算例!$G$119</f>
        <v>0.18281775657951549</v>
      </c>
      <c r="O137" s="39">
        <f>'C1'!E137*$A$119+'C2'!E137*算例!$B$119+'C3'!E137*算例!$C$119+'C4'!E137*算例!$D$119+'C5'!E137*算例!$E$119+'C6'!E137*算例!$F$119+'C7'!E137*算例!$G$119</f>
        <v>0.21908666380545291</v>
      </c>
      <c r="P137" s="39">
        <f>'C1'!F137*$A$119+'C2'!F137*算例!$B$119+'C3'!F137*算例!$C$119+'C4'!F137*算例!$D$119+'C5'!F137*算例!$E$119+'C6'!F137*算例!$F$119+'C7'!F137*算例!$G$119</f>
        <v>0.13317943050348385</v>
      </c>
      <c r="Q137" s="39">
        <f>'C1'!G137*$A$119+'C2'!G137*算例!$B$119+'C3'!G137*算例!$C$119+'C4'!G137*算例!$D$119+'C5'!G137*算例!$E$119+'C6'!G137*算例!$F$119+'C7'!G137*算例!$G$119</f>
        <v>0.12883066741988777</v>
      </c>
      <c r="R137" s="39">
        <f>'C1'!H137*$A$119+'C2'!H137*算例!$B$119+'C3'!H137*算例!$C$119+'C4'!H137*算例!$D$119+'C5'!H137*算例!$E$119+'C6'!H137*算例!$F$119+'C7'!H137*算例!$G$119</f>
        <v>0.20227269845288948</v>
      </c>
      <c r="S137" s="39">
        <f>'C1'!I137*$A$119+'C2'!I137*算例!$B$119+'C3'!I137*算例!$C$119+'C4'!I137*算例!$D$119+'C5'!I137*算例!$E$119+'C6'!I137*算例!$F$119+'C7'!I137*算例!$G$119</f>
        <v>0.20025261967768712</v>
      </c>
      <c r="T137" s="39">
        <f>'C1'!J137*$A$119+'C2'!J137*算例!$B$119+'C3'!J137*算例!$C$119+'C4'!J137*算例!$D$119+'C5'!J137*算例!$E$119+'C6'!J137*算例!$F$119+'C7'!J137*算例!$G$119</f>
        <v>0.22745706625187828</v>
      </c>
      <c r="U137" s="39">
        <f>'C1'!K137*$A$119+'C2'!K137*算例!$B$119+'C3'!K137*算例!$C$119+'C4'!K137*算例!$D$119+'C5'!K137*算例!$E$119+'C6'!K137*算例!$F$119+'C7'!K137*算例!$G$119</f>
        <v>0.10887749634192868</v>
      </c>
      <c r="V137" s="39">
        <f>'C1'!L137*$A$119+'C2'!L137*算例!$B$119+'C3'!L137*算例!$C$119+'C4'!L137*算例!$D$119+'C5'!L137*算例!$E$119+'C6'!L137*算例!$F$119+'C7'!L137*算例!$G$119</f>
        <v>0.27664304665796868</v>
      </c>
      <c r="W137" s="39">
        <f>'C1'!M137*$A$119+'C2'!M137*算例!$B$119+'C3'!M137*算例!$C$119+'C4'!M137*算例!$D$119+'C5'!M137*算例!$E$119+'C6'!M137*算例!$F$119+'C7'!M137*算例!$G$119</f>
        <v>0.14856810541320492</v>
      </c>
      <c r="X137" s="39">
        <f>'C1'!N137*$A$119+'C2'!N137*算例!$B$119+'C3'!N137*算例!$C$119+'C4'!N137*算例!$D$119+'C5'!N137*算例!$E$119+'C6'!N137*算例!$F$119+'C7'!N137*算例!$G$119</f>
        <v>0.23858585394227538</v>
      </c>
      <c r="Y137" s="39">
        <f>'C1'!O137*$A$119+'C2'!O137*算例!$B$119+'C3'!O137*算例!$C$119+'C4'!O137*算例!$D$119+'C5'!O137*算例!$E$119+'C6'!O137*算例!$F$119+'C7'!O137*算例!$G$119</f>
        <v>0.23613365570799233</v>
      </c>
      <c r="Z137" s="39">
        <f>'C1'!P137*$A$119+'C2'!P137*算例!$B$119+'C3'!P137*算例!$C$119+'C4'!P137*算例!$D$119+'C5'!P137*算例!$E$119+'C6'!P137*算例!$F$119+'C7'!P137*算例!$G$119</f>
        <v>0.16298645740867479</v>
      </c>
      <c r="AA137" s="39">
        <f>'C1'!Q137*$A$119+'C2'!Q137*算例!$B$119+'C3'!Q137*算例!$C$119+'C4'!Q137*算例!$D$119+'C5'!Q137*算例!$E$119+'C6'!Q137*算例!$F$119+'C7'!Q137*算例!$G$119</f>
        <v>0</v>
      </c>
      <c r="AB137" s="39">
        <f>'C1'!R137*$A$119+'C2'!R137*算例!$B$119+'C3'!R137*算例!$C$119+'C4'!R137*算例!$D$119+'C5'!R137*算例!$E$119+'C6'!R137*算例!$F$119+'C7'!R137*算例!$G$119</f>
        <v>0.25832320622783972</v>
      </c>
      <c r="AC137" s="39">
        <f>'C1'!S137*$A$119+'C2'!S137*算例!$B$119+'C3'!S137*算例!$C$119+'C4'!S137*算例!$D$119+'C5'!S137*算例!$E$119+'C6'!S137*算例!$F$119+'C7'!S137*算例!$G$119</f>
        <v>0.23241976453430732</v>
      </c>
      <c r="AD137" s="39">
        <f>'C1'!T137*$A$119+'C2'!T137*算例!$B$119+'C3'!T137*算例!$C$119+'C4'!T137*算例!$D$119+'C5'!T137*算例!$E$119+'C6'!T137*算例!$F$119+'C7'!T137*算例!$G$119</f>
        <v>0.18635566203805143</v>
      </c>
      <c r="AE137" s="39">
        <f>'C1'!U137*$A$119+'C2'!U137*算例!$B$119+'C3'!U137*算例!$C$119+'C4'!U137*算例!$D$119+'C5'!U137*算例!$E$119+'C6'!U137*算例!$F$119+'C7'!U137*算例!$G$119</f>
        <v>0.19000224333176452</v>
      </c>
      <c r="AF137" s="9" t="s">
        <v>18</v>
      </c>
      <c r="AG137" s="77">
        <f t="shared" si="40"/>
        <v>0.75866374698237871</v>
      </c>
      <c r="AH137" s="77">
        <f t="shared" si="41"/>
        <v>0.80212618458691776</v>
      </c>
      <c r="AI137" s="77">
        <f t="shared" si="42"/>
        <v>0.81718224342048451</v>
      </c>
      <c r="AJ137" s="77">
        <f t="shared" si="43"/>
        <v>0.78091333619454706</v>
      </c>
      <c r="AK137" s="77">
        <f t="shared" si="44"/>
        <v>0.86682056949651609</v>
      </c>
      <c r="AL137" s="77">
        <f t="shared" si="45"/>
        <v>0.8711693325801122</v>
      </c>
      <c r="AM137" s="77">
        <f t="shared" si="46"/>
        <v>0.79772730154711047</v>
      </c>
      <c r="AN137" s="77">
        <f t="shared" si="47"/>
        <v>0.79974738032231285</v>
      </c>
      <c r="AO137" s="77">
        <f t="shared" si="48"/>
        <v>0.77254293374812177</v>
      </c>
      <c r="AP137" s="77">
        <f t="shared" si="49"/>
        <v>0.89112250365807133</v>
      </c>
      <c r="AQ137" s="77">
        <f t="shared" si="50"/>
        <v>0.72335695334203132</v>
      </c>
      <c r="AR137" s="77">
        <f t="shared" si="51"/>
        <v>0.85143189458679513</v>
      </c>
      <c r="AS137" s="77">
        <f t="shared" si="52"/>
        <v>0.76141414605772462</v>
      </c>
      <c r="AT137" s="77">
        <f t="shared" si="53"/>
        <v>0.76386634429200773</v>
      </c>
      <c r="AU137" s="77">
        <f t="shared" si="54"/>
        <v>0.83701354259132521</v>
      </c>
      <c r="AV137" s="77">
        <f t="shared" si="55"/>
        <v>1</v>
      </c>
      <c r="AW137" s="77">
        <f t="shared" si="56"/>
        <v>0.74167679377216023</v>
      </c>
      <c r="AX137" s="77">
        <f t="shared" si="57"/>
        <v>0.76758023546569265</v>
      </c>
      <c r="AY137" s="77">
        <f t="shared" si="58"/>
        <v>0.81364433796194857</v>
      </c>
      <c r="AZ137" s="77">
        <f t="shared" si="59"/>
        <v>0.80999775666823548</v>
      </c>
      <c r="BA137" s="41">
        <f t="shared" si="60"/>
        <v>16.227997537274497</v>
      </c>
      <c r="BB137" s="41">
        <f t="shared" si="61"/>
        <v>15.227997537274497</v>
      </c>
      <c r="BC137" s="41">
        <f t="shared" si="62"/>
        <v>0.72335695334203132</v>
      </c>
      <c r="BD137" s="41">
        <f t="shared" si="63"/>
        <v>1</v>
      </c>
      <c r="BE137" s="41">
        <f t="shared" si="64"/>
        <v>0.27664304665796868</v>
      </c>
    </row>
    <row r="138" spans="1:57" x14ac:dyDescent="0.25">
      <c r="A138" s="37" t="s">
        <v>18</v>
      </c>
      <c r="B138" s="42">
        <f t="shared" si="65"/>
        <v>1.4020661190476832E-2</v>
      </c>
      <c r="C138" s="42">
        <f t="shared" si="66"/>
        <v>0</v>
      </c>
      <c r="D138" s="42">
        <f t="shared" si="67"/>
        <v>1.7525826488096041E-2</v>
      </c>
      <c r="E138" s="42">
        <f t="shared" si="68"/>
        <v>0</v>
      </c>
      <c r="F138" s="42">
        <f t="shared" si="69"/>
        <v>0.11575493346255511</v>
      </c>
      <c r="G138" s="42">
        <f t="shared" si="70"/>
        <v>2.9460284228225598E-2</v>
      </c>
      <c r="H138" s="67">
        <f t="shared" si="71"/>
        <v>0.97053971577177445</v>
      </c>
      <c r="K138" s="35" t="s">
        <v>19</v>
      </c>
      <c r="L138" s="39">
        <f>'C1'!B138*$A$119+'C2'!B138*算例!$B$119+'C3'!B138*算例!$C$119+'C4'!B138*算例!$D$119+'C5'!B138*算例!$E$119+'C6'!B138*算例!$F$119+'C7'!B138*算例!$G$119</f>
        <v>0.21311216412316478</v>
      </c>
      <c r="M138" s="39">
        <f>'C1'!C138*$A$119+'C2'!C138*算例!$B$119+'C3'!C138*算例!$C$119+'C4'!C138*算例!$D$119+'C5'!C138*算例!$E$119+'C6'!C138*算例!$F$119+'C7'!C138*算例!$G$119</f>
        <v>0.23412843258930977</v>
      </c>
      <c r="N138" s="39">
        <f>'C1'!D138*$A$119+'C2'!D138*算例!$B$119+'C3'!D138*算例!$C$119+'C4'!D138*算例!$D$119+'C5'!D138*算例!$E$119+'C6'!D138*算例!$F$119+'C7'!D138*算例!$G$119</f>
        <v>0.20505632871360274</v>
      </c>
      <c r="O138" s="39">
        <f>'C1'!E138*$A$119+'C2'!E138*算例!$B$119+'C3'!E138*算例!$C$119+'C4'!E138*算例!$D$119+'C5'!E138*算例!$E$119+'C6'!E138*算例!$F$119+'C7'!E138*算例!$G$119</f>
        <v>0.13594184592968822</v>
      </c>
      <c r="P138" s="39">
        <f>'C1'!F138*$A$119+'C2'!F138*算例!$B$119+'C3'!F138*算例!$C$119+'C4'!F138*算例!$D$119+'C5'!F138*算例!$E$119+'C6'!F138*算例!$F$119+'C7'!F138*算例!$G$119</f>
        <v>0.25396289156587315</v>
      </c>
      <c r="Q138" s="39">
        <f>'C1'!G138*$A$119+'C2'!G138*算例!$B$119+'C3'!G138*算例!$C$119+'C4'!G138*算例!$D$119+'C5'!G138*算例!$E$119+'C6'!G138*算例!$F$119+'C7'!G138*算例!$G$119</f>
        <v>0.26632190390743149</v>
      </c>
      <c r="R138" s="39">
        <f>'C1'!H138*$A$119+'C2'!H138*算例!$B$119+'C3'!H138*算例!$C$119+'C4'!H138*算例!$D$119+'C5'!H138*算例!$E$119+'C6'!H138*算例!$F$119+'C7'!H138*算例!$G$119</f>
        <v>0.22293065697358047</v>
      </c>
      <c r="S138" s="39">
        <f>'C1'!I138*$A$119+'C2'!I138*算例!$B$119+'C3'!I138*算例!$C$119+'C4'!I138*算例!$D$119+'C5'!I138*算例!$E$119+'C6'!I138*算例!$F$119+'C7'!I138*算例!$G$119</f>
        <v>0.2243113044751936</v>
      </c>
      <c r="T138" s="39">
        <f>'C1'!J138*$A$119+'C2'!J138*算例!$B$119+'C3'!J138*算例!$C$119+'C4'!J138*算例!$D$119+'C5'!J138*算例!$E$119+'C6'!J138*算例!$F$119+'C7'!J138*算例!$G$119</f>
        <v>0.14793298000235092</v>
      </c>
      <c r="U138" s="39">
        <f>'C1'!K138*$A$119+'C2'!K138*算例!$B$119+'C3'!K138*算例!$C$119+'C4'!K138*算例!$D$119+'C5'!K138*算例!$E$119+'C6'!K138*算例!$F$119+'C7'!K138*算例!$G$119</f>
        <v>0.27677522580264508</v>
      </c>
      <c r="V138" s="39">
        <f>'C1'!L138*$A$119+'C2'!L138*算例!$B$119+'C3'!L138*算例!$C$119+'C4'!L138*算例!$D$119+'C5'!L138*算例!$E$119+'C6'!L138*算例!$F$119+'C7'!L138*算例!$G$119</f>
        <v>0.22715632974082625</v>
      </c>
      <c r="W138" s="39">
        <f>'C1'!M138*$A$119+'C2'!M138*算例!$B$119+'C3'!M138*算例!$C$119+'C4'!M138*算例!$D$119+'C5'!M138*算例!$E$119+'C6'!M138*算例!$F$119+'C7'!M138*算例!$G$119</f>
        <v>0.24615309463182361</v>
      </c>
      <c r="X138" s="39">
        <f>'C1'!N138*$A$119+'C2'!N138*算例!$B$119+'C3'!N138*算例!$C$119+'C4'!N138*算例!$D$119+'C5'!N138*算例!$E$119+'C6'!N138*算例!$F$119+'C7'!N138*算例!$G$119</f>
        <v>0.14330257092056614</v>
      </c>
      <c r="Y138" s="39">
        <f>'C1'!O138*$A$119+'C2'!O138*算例!$B$119+'C3'!O138*算例!$C$119+'C4'!O138*算例!$D$119+'C5'!O138*算例!$E$119+'C6'!O138*算例!$F$119+'C7'!O138*算例!$G$119</f>
        <v>0.13179112309465993</v>
      </c>
      <c r="Z138" s="39">
        <f>'C1'!P138*$A$119+'C2'!P138*算例!$B$119+'C3'!P138*算例!$C$119+'C4'!P138*算例!$D$119+'C5'!P138*算例!$E$119+'C6'!P138*算例!$F$119+'C7'!P138*算例!$G$119</f>
        <v>0.25464984957103803</v>
      </c>
      <c r="AA138" s="39">
        <f>'C1'!Q138*$A$119+'C2'!Q138*算例!$B$119+'C3'!Q138*算例!$C$119+'C4'!Q138*算例!$D$119+'C5'!Q138*算例!$E$119+'C6'!Q138*算例!$F$119+'C7'!Q138*算例!$G$119</f>
        <v>0.25832320622783972</v>
      </c>
      <c r="AB138" s="39">
        <f>'C1'!R138*$A$119+'C2'!R138*算例!$B$119+'C3'!R138*算例!$C$119+'C4'!R138*算例!$D$119+'C5'!R138*算例!$E$119+'C6'!R138*算例!$F$119+'C7'!R138*算例!$G$119</f>
        <v>0</v>
      </c>
      <c r="AC138" s="39">
        <f>'C1'!S138*$A$119+'C2'!S138*算例!$B$119+'C3'!S138*算例!$C$119+'C4'!S138*算例!$D$119+'C5'!S138*算例!$E$119+'C6'!S138*算例!$F$119+'C7'!S138*算例!$G$119</f>
        <v>0.20267141456080215</v>
      </c>
      <c r="AD138" s="39">
        <f>'C1'!T138*$A$119+'C2'!T138*算例!$B$119+'C3'!T138*算例!$C$119+'C4'!T138*算例!$D$119+'C5'!T138*算例!$E$119+'C6'!T138*算例!$F$119+'C7'!T138*算例!$G$119</f>
        <v>0.25101433793166034</v>
      </c>
      <c r="AE138" s="39">
        <f>'C1'!U138*$A$119+'C2'!U138*算例!$B$119+'C3'!U138*算例!$C$119+'C4'!U138*算例!$D$119+'C5'!U138*算例!$E$119+'C6'!U138*算例!$F$119+'C7'!U138*算例!$G$119</f>
        <v>0.16721071553802619</v>
      </c>
      <c r="AF138" s="9" t="s">
        <v>19</v>
      </c>
      <c r="AG138" s="77">
        <f t="shared" si="40"/>
        <v>0.7868878358768352</v>
      </c>
      <c r="AH138" s="77">
        <f t="shared" si="41"/>
        <v>0.76587156741069018</v>
      </c>
      <c r="AI138" s="77">
        <f t="shared" si="42"/>
        <v>0.79494367128639731</v>
      </c>
      <c r="AJ138" s="77">
        <f t="shared" si="43"/>
        <v>0.86405815407031183</v>
      </c>
      <c r="AK138" s="77">
        <f t="shared" si="44"/>
        <v>0.74603710843412685</v>
      </c>
      <c r="AL138" s="77">
        <f t="shared" si="45"/>
        <v>0.73367809609256851</v>
      </c>
      <c r="AM138" s="77">
        <f t="shared" si="46"/>
        <v>0.7770693430264195</v>
      </c>
      <c r="AN138" s="77">
        <f t="shared" si="47"/>
        <v>0.77568869552480635</v>
      </c>
      <c r="AO138" s="77">
        <f t="shared" si="48"/>
        <v>0.85206701999764911</v>
      </c>
      <c r="AP138" s="77">
        <f t="shared" si="49"/>
        <v>0.72322477419735498</v>
      </c>
      <c r="AQ138" s="77">
        <f t="shared" si="50"/>
        <v>0.77284367025917378</v>
      </c>
      <c r="AR138" s="77">
        <f t="shared" si="51"/>
        <v>0.75384690536817645</v>
      </c>
      <c r="AS138" s="77">
        <f t="shared" si="52"/>
        <v>0.8566974290794338</v>
      </c>
      <c r="AT138" s="77">
        <f t="shared" si="53"/>
        <v>0.8682088769053401</v>
      </c>
      <c r="AU138" s="77">
        <f t="shared" si="54"/>
        <v>0.74535015042896191</v>
      </c>
      <c r="AV138" s="77">
        <f t="shared" si="55"/>
        <v>0.74167679377216023</v>
      </c>
      <c r="AW138" s="77">
        <f t="shared" si="56"/>
        <v>1</v>
      </c>
      <c r="AX138" s="77">
        <f t="shared" si="57"/>
        <v>0.79732858543919782</v>
      </c>
      <c r="AY138" s="77">
        <f t="shared" si="58"/>
        <v>0.74898566206833972</v>
      </c>
      <c r="AZ138" s="77">
        <f t="shared" si="59"/>
        <v>0.83278928446197376</v>
      </c>
      <c r="BA138" s="41">
        <f t="shared" si="60"/>
        <v>15.937253623699918</v>
      </c>
      <c r="BB138" s="41">
        <f t="shared" si="61"/>
        <v>14.937253623699918</v>
      </c>
      <c r="BC138" s="41">
        <f t="shared" si="62"/>
        <v>0.72322477419735498</v>
      </c>
      <c r="BD138" s="41">
        <f t="shared" si="63"/>
        <v>1</v>
      </c>
      <c r="BE138" s="41">
        <f t="shared" si="64"/>
        <v>0.27677522580264502</v>
      </c>
    </row>
    <row r="139" spans="1:57" x14ac:dyDescent="0.25">
      <c r="A139" s="37" t="s">
        <v>19</v>
      </c>
      <c r="B139" s="42">
        <f t="shared" si="65"/>
        <v>0.22097841840303309</v>
      </c>
      <c r="C139" s="42">
        <f t="shared" si="66"/>
        <v>0.40693708908831311</v>
      </c>
      <c r="D139" s="42">
        <f t="shared" si="67"/>
        <v>0.21885748039723257</v>
      </c>
      <c r="E139" s="42">
        <f t="shared" si="68"/>
        <v>0.30886013875844343</v>
      </c>
      <c r="F139" s="42">
        <f t="shared" si="69"/>
        <v>0.23817015254008905</v>
      </c>
      <c r="G139" s="42">
        <f t="shared" si="70"/>
        <v>0.27876065583742221</v>
      </c>
      <c r="H139" s="67">
        <f t="shared" si="71"/>
        <v>0.72123934416257773</v>
      </c>
      <c r="K139" s="35" t="s">
        <v>20</v>
      </c>
      <c r="L139" s="39">
        <f>'C1'!B139*$A$119+'C2'!B139*算例!$B$119+'C3'!B139*算例!$C$119+'C4'!B139*算例!$D$119+'C5'!B139*算例!$E$119+'C6'!B139*算例!$F$119+'C7'!B139*算例!$G$119</f>
        <v>0.2342232895734912</v>
      </c>
      <c r="M139" s="39">
        <f>'C1'!C139*$A$119+'C2'!C139*算例!$B$119+'C3'!C139*算例!$C$119+'C4'!C139*算例!$D$119+'C5'!C139*算例!$E$119+'C6'!C139*算例!$F$119+'C7'!C139*算例!$G$119</f>
        <v>0.25421971161043655</v>
      </c>
      <c r="N139" s="39">
        <f>'C1'!D139*$A$119+'C2'!D139*算例!$B$119+'C3'!D139*算例!$C$119+'C4'!D139*算例!$D$119+'C5'!D139*算例!$E$119+'C6'!D139*算例!$F$119+'C7'!D139*算例!$G$119</f>
        <v>0.17611954349713477</v>
      </c>
      <c r="O139" s="39">
        <f>'C1'!E139*$A$119+'C2'!E139*算例!$B$119+'C3'!E139*算例!$C$119+'C4'!E139*算例!$D$119+'C5'!E139*算例!$E$119+'C6'!E139*算例!$F$119+'C7'!E139*算例!$G$119</f>
        <v>0.15567373763276005</v>
      </c>
      <c r="P139" s="39">
        <f>'C1'!F139*$A$119+'C2'!F139*算例!$B$119+'C3'!F139*算例!$C$119+'C4'!F139*算例!$D$119+'C5'!F139*算例!$E$119+'C6'!F139*算例!$F$119+'C7'!F139*算例!$G$119</f>
        <v>0.20690072158465225</v>
      </c>
      <c r="Q139" s="39">
        <f>'C1'!G139*$A$119+'C2'!G139*算例!$B$119+'C3'!G139*算例!$C$119+'C4'!G139*算例!$D$119+'C5'!G139*算例!$E$119+'C6'!G139*算例!$F$119+'C7'!G139*算例!$G$119</f>
        <v>0.1812355864534379</v>
      </c>
      <c r="R139" s="39">
        <f>'C1'!H139*$A$119+'C2'!H139*算例!$B$119+'C3'!H139*算例!$C$119+'C4'!H139*算例!$D$119+'C5'!H139*算例!$E$119+'C6'!H139*算例!$F$119+'C7'!H139*算例!$G$119</f>
        <v>0.21863548183651252</v>
      </c>
      <c r="S139" s="39">
        <f>'C1'!I139*$A$119+'C2'!I139*算例!$B$119+'C3'!I139*算例!$C$119+'C4'!I139*算例!$D$119+'C5'!I139*算例!$E$119+'C6'!I139*算例!$F$119+'C7'!I139*算例!$G$119</f>
        <v>0.19036025733439785</v>
      </c>
      <c r="T139" s="39">
        <f>'C1'!J139*$A$119+'C2'!J139*算例!$B$119+'C3'!J139*算例!$C$119+'C4'!J139*算例!$D$119+'C5'!J139*算例!$E$119+'C6'!J139*算例!$F$119+'C7'!J139*算例!$G$119</f>
        <v>0.13998868572280646</v>
      </c>
      <c r="U139" s="39">
        <f>'C1'!K139*$A$119+'C2'!K139*算例!$B$119+'C3'!K139*算例!$C$119+'C4'!K139*算例!$D$119+'C5'!K139*算例!$E$119+'C6'!K139*算例!$F$119+'C7'!K139*算例!$G$119</f>
        <v>0.20975861160763498</v>
      </c>
      <c r="V139" s="39">
        <f>'C1'!L139*$A$119+'C2'!L139*算例!$B$119+'C3'!L139*算例!$C$119+'C4'!L139*算例!$D$119+'C5'!L139*算例!$E$119+'C6'!L139*算例!$F$119+'C7'!L139*算例!$G$119</f>
        <v>0.16531182745306119</v>
      </c>
      <c r="W139" s="39">
        <f>'C1'!M139*$A$119+'C2'!M139*算例!$B$119+'C3'!M139*算例!$C$119+'C4'!M139*算例!$D$119+'C5'!M139*算例!$E$119+'C6'!M139*算例!$F$119+'C7'!M139*算例!$G$119</f>
        <v>0.21612013364193577</v>
      </c>
      <c r="X139" s="39">
        <f>'C1'!N139*$A$119+'C2'!N139*算例!$B$119+'C3'!N139*算例!$C$119+'C4'!N139*算例!$D$119+'C5'!N139*算例!$E$119+'C6'!N139*算例!$F$119+'C7'!N139*算例!$G$119</f>
        <v>0.14239600647998901</v>
      </c>
      <c r="Y139" s="39">
        <f>'C1'!O139*$A$119+'C2'!O139*算例!$B$119+'C3'!O139*算例!$C$119+'C4'!O139*算例!$D$119+'C5'!O139*算例!$E$119+'C6'!O139*算例!$F$119+'C7'!O139*算例!$G$119</f>
        <v>0.12868173242332909</v>
      </c>
      <c r="Z139" s="39">
        <f>'C1'!P139*$A$119+'C2'!P139*算例!$B$119+'C3'!P139*算例!$C$119+'C4'!P139*算例!$D$119+'C5'!P139*算例!$E$119+'C6'!P139*算例!$F$119+'C7'!P139*算例!$G$119</f>
        <v>0.25462376479145737</v>
      </c>
      <c r="AA139" s="39">
        <f>'C1'!Q139*$A$119+'C2'!Q139*算例!$B$119+'C3'!Q139*算例!$C$119+'C4'!Q139*算例!$D$119+'C5'!Q139*算例!$E$119+'C6'!Q139*算例!$F$119+'C7'!Q139*算例!$G$119</f>
        <v>0.23241976453430732</v>
      </c>
      <c r="AB139" s="39">
        <f>'C1'!R139*$A$119+'C2'!R139*算例!$B$119+'C3'!R139*算例!$C$119+'C4'!R139*算例!$D$119+'C5'!R139*算例!$E$119+'C6'!R139*算例!$F$119+'C7'!R139*算例!$G$119</f>
        <v>0.20267141456080215</v>
      </c>
      <c r="AC139" s="39">
        <f>'C1'!S139*$A$119+'C2'!S139*算例!$B$119+'C3'!S139*算例!$C$119+'C4'!S139*算例!$D$119+'C5'!S139*算例!$E$119+'C6'!S139*算例!$F$119+'C7'!S139*算例!$G$119</f>
        <v>0</v>
      </c>
      <c r="AD139" s="39">
        <f>'C1'!T139*$A$119+'C2'!T139*算例!$B$119+'C3'!T139*算例!$C$119+'C4'!T139*算例!$D$119+'C5'!T139*算例!$E$119+'C6'!T139*算例!$F$119+'C7'!T139*算例!$G$119</f>
        <v>0.22742716181081069</v>
      </c>
      <c r="AE139" s="39">
        <f>'C1'!U139*$A$119+'C2'!U139*算例!$B$119+'C3'!U139*算例!$C$119+'C4'!U139*算例!$D$119+'C5'!U139*算例!$E$119+'C6'!U139*算例!$F$119+'C7'!U139*算例!$G$119</f>
        <v>0.27659572212961159</v>
      </c>
      <c r="AF139" s="9" t="s">
        <v>20</v>
      </c>
      <c r="AG139" s="77">
        <f t="shared" si="40"/>
        <v>0.76577671042650874</v>
      </c>
      <c r="AH139" s="77">
        <f t="shared" si="41"/>
        <v>0.74578028838956345</v>
      </c>
      <c r="AI139" s="77">
        <f t="shared" si="42"/>
        <v>0.82388045650286523</v>
      </c>
      <c r="AJ139" s="77">
        <f t="shared" si="43"/>
        <v>0.84432626236723995</v>
      </c>
      <c r="AK139" s="77">
        <f t="shared" si="44"/>
        <v>0.79309927841534777</v>
      </c>
      <c r="AL139" s="77">
        <f t="shared" si="45"/>
        <v>0.81876441354656215</v>
      </c>
      <c r="AM139" s="77">
        <f t="shared" si="46"/>
        <v>0.78136451816348751</v>
      </c>
      <c r="AN139" s="77">
        <f t="shared" si="47"/>
        <v>0.80963974266560212</v>
      </c>
      <c r="AO139" s="77">
        <f t="shared" si="48"/>
        <v>0.86001131427719357</v>
      </c>
      <c r="AP139" s="77">
        <f t="shared" si="49"/>
        <v>0.79024138839236502</v>
      </c>
      <c r="AQ139" s="77">
        <f t="shared" si="50"/>
        <v>0.83468817254693883</v>
      </c>
      <c r="AR139" s="77">
        <f t="shared" si="51"/>
        <v>0.78387986635806417</v>
      </c>
      <c r="AS139" s="77">
        <f t="shared" si="52"/>
        <v>0.85760399352001104</v>
      </c>
      <c r="AT139" s="77">
        <f t="shared" si="53"/>
        <v>0.87131826757667086</v>
      </c>
      <c r="AU139" s="77">
        <f t="shared" si="54"/>
        <v>0.74537623520854268</v>
      </c>
      <c r="AV139" s="77">
        <f t="shared" si="55"/>
        <v>0.76758023546569265</v>
      </c>
      <c r="AW139" s="77">
        <f t="shared" si="56"/>
        <v>0.79732858543919782</v>
      </c>
      <c r="AX139" s="77">
        <f t="shared" si="57"/>
        <v>1</v>
      </c>
      <c r="AY139" s="77">
        <f t="shared" si="58"/>
        <v>0.77257283818918931</v>
      </c>
      <c r="AZ139" s="77">
        <f t="shared" si="59"/>
        <v>0.72340427787038841</v>
      </c>
      <c r="BA139" s="41">
        <f t="shared" si="60"/>
        <v>16.186636845321431</v>
      </c>
      <c r="BB139" s="41">
        <f t="shared" si="61"/>
        <v>15.186636845321431</v>
      </c>
      <c r="BC139" s="41">
        <f t="shared" si="62"/>
        <v>0.72340427787038841</v>
      </c>
      <c r="BD139" s="41">
        <f t="shared" si="63"/>
        <v>1</v>
      </c>
      <c r="BE139" s="41">
        <f t="shared" si="64"/>
        <v>0.27659572212961159</v>
      </c>
    </row>
    <row r="140" spans="1:57" x14ac:dyDescent="0.25">
      <c r="A140" s="37" t="s">
        <v>20</v>
      </c>
      <c r="B140" s="42">
        <f t="shared" si="65"/>
        <v>0.2044415023019919</v>
      </c>
      <c r="C140" s="42">
        <f t="shared" si="66"/>
        <v>0.16666666666666666</v>
      </c>
      <c r="D140" s="42">
        <f t="shared" si="67"/>
        <v>8.419249315476271E-2</v>
      </c>
      <c r="E140" s="42">
        <f t="shared" si="68"/>
        <v>0.27033955299623774</v>
      </c>
      <c r="F140" s="42">
        <f t="shared" si="69"/>
        <v>0.25515495892857626</v>
      </c>
      <c r="G140" s="42">
        <f t="shared" si="70"/>
        <v>0.19615903480964705</v>
      </c>
      <c r="H140" s="67">
        <f t="shared" si="71"/>
        <v>0.80384096519035297</v>
      </c>
      <c r="K140" s="35" t="s">
        <v>21</v>
      </c>
      <c r="L140" s="39">
        <f>'C1'!B140*$A$119+'C2'!B140*算例!$B$119+'C3'!B140*算例!$C$119+'C4'!B140*算例!$D$119+'C5'!B140*算例!$E$119+'C6'!B140*算例!$F$119+'C7'!B140*算例!$G$119</f>
        <v>0.18807209463290078</v>
      </c>
      <c r="M140" s="39">
        <f>'C1'!C140*$A$119+'C2'!C140*算例!$B$119+'C3'!C140*算例!$C$119+'C4'!C140*算例!$D$119+'C5'!C140*算例!$E$119+'C6'!C140*算例!$F$119+'C7'!C140*算例!$G$119</f>
        <v>0.15516812467011248</v>
      </c>
      <c r="N140" s="39">
        <f>'C1'!D140*$A$119+'C2'!D140*算例!$B$119+'C3'!D140*算例!$C$119+'C4'!D140*算例!$D$119+'C5'!D140*算例!$E$119+'C6'!D140*算例!$F$119+'C7'!D140*算例!$G$119</f>
        <v>0.16000496717980198</v>
      </c>
      <c r="O140" s="39">
        <f>'C1'!E140*$A$119+'C2'!E140*算例!$B$119+'C3'!E140*算例!$C$119+'C4'!E140*算例!$D$119+'C5'!E140*算例!$E$119+'C6'!E140*算例!$F$119+'C7'!E140*算例!$G$119</f>
        <v>0.16935876334756478</v>
      </c>
      <c r="P140" s="39">
        <f>'C1'!F140*$A$119+'C2'!F140*算例!$B$119+'C3'!F140*算例!$C$119+'C4'!F140*算例!$D$119+'C5'!F140*算例!$E$119+'C6'!F140*算例!$F$119+'C7'!F140*算例!$G$119</f>
        <v>0.15975593218623069</v>
      </c>
      <c r="Q140" s="39">
        <f>'C1'!G140*$A$119+'C2'!G140*算例!$B$119+'C3'!G140*算例!$C$119+'C4'!G140*算例!$D$119+'C5'!G140*算例!$E$119+'C6'!G140*算例!$F$119+'C7'!G140*算例!$G$119</f>
        <v>0.19561790083736838</v>
      </c>
      <c r="R140" s="39">
        <f>'C1'!H140*$A$119+'C2'!H140*算例!$B$119+'C3'!H140*算例!$C$119+'C4'!H140*算例!$D$119+'C5'!H140*算例!$E$119+'C6'!H140*算例!$F$119+'C7'!H140*算例!$G$119</f>
        <v>0.18044273483057516</v>
      </c>
      <c r="S140" s="39">
        <f>'C1'!I140*$A$119+'C2'!I140*算例!$B$119+'C3'!I140*算例!$C$119+'C4'!I140*算例!$D$119+'C5'!I140*算例!$E$119+'C6'!I140*算例!$F$119+'C7'!I140*算例!$G$119</f>
        <v>0.15897707424909138</v>
      </c>
      <c r="T140" s="39">
        <f>'C1'!J140*$A$119+'C2'!J140*算例!$B$119+'C3'!J140*算例!$C$119+'C4'!J140*算例!$D$119+'C5'!J140*算例!$E$119+'C6'!J140*算例!$F$119+'C7'!J140*算例!$G$119</f>
        <v>0.23798667157438319</v>
      </c>
      <c r="U140" s="39">
        <f>'C1'!K140*$A$119+'C2'!K140*算例!$B$119+'C3'!K140*算例!$C$119+'C4'!K140*算例!$D$119+'C5'!K140*算例!$E$119+'C6'!K140*算例!$F$119+'C7'!K140*算例!$G$119</f>
        <v>0.14473249394633073</v>
      </c>
      <c r="V140" s="39">
        <f>'C1'!L140*$A$119+'C2'!L140*算例!$B$119+'C3'!L140*算例!$C$119+'C4'!L140*算例!$D$119+'C5'!L140*算例!$E$119+'C6'!L140*算例!$F$119+'C7'!L140*算例!$G$119</f>
        <v>0.33723743167568793</v>
      </c>
      <c r="W140" s="39">
        <f>'C1'!M140*$A$119+'C2'!M140*算例!$B$119+'C3'!M140*算例!$C$119+'C4'!M140*算例!$D$119+'C5'!M140*算例!$E$119+'C6'!M140*算例!$F$119+'C7'!M140*算例!$G$119</f>
        <v>0.21530852175384049</v>
      </c>
      <c r="X140" s="39">
        <f>'C1'!N140*$A$119+'C2'!N140*算例!$B$119+'C3'!N140*算例!$C$119+'C4'!N140*算例!$D$119+'C5'!N140*算例!$E$119+'C6'!N140*算例!$F$119+'C7'!N140*算例!$G$119</f>
        <v>0.22666389426540715</v>
      </c>
      <c r="Y140" s="39">
        <f>'C1'!O140*$A$119+'C2'!O140*算例!$B$119+'C3'!O140*算例!$C$119+'C4'!O140*算例!$D$119+'C5'!O140*算例!$E$119+'C6'!O140*算例!$F$119+'C7'!O140*算例!$G$119</f>
        <v>0.2506699060739852</v>
      </c>
      <c r="Z140" s="39">
        <f>'C1'!P140*$A$119+'C2'!P140*算例!$B$119+'C3'!P140*算例!$C$119+'C4'!P140*算例!$D$119+'C5'!P140*算例!$E$119+'C6'!P140*算例!$F$119+'C7'!P140*算例!$G$119</f>
        <v>0.20062438127325311</v>
      </c>
      <c r="AA140" s="39">
        <f>'C1'!Q140*$A$119+'C2'!Q140*算例!$B$119+'C3'!Q140*算例!$C$119+'C4'!Q140*算例!$D$119+'C5'!Q140*算例!$E$119+'C6'!Q140*算例!$F$119+'C7'!Q140*算例!$G$119</f>
        <v>0.18635566203805143</v>
      </c>
      <c r="AB140" s="39">
        <f>'C1'!R140*$A$119+'C2'!R140*算例!$B$119+'C3'!R140*算例!$C$119+'C4'!R140*算例!$D$119+'C5'!R140*算例!$E$119+'C6'!R140*算例!$F$119+'C7'!R140*算例!$G$119</f>
        <v>0.25101433793166034</v>
      </c>
      <c r="AC140" s="39">
        <f>'C1'!S140*$A$119+'C2'!S140*算例!$B$119+'C3'!S140*算例!$C$119+'C4'!S140*算例!$D$119+'C5'!S140*算例!$E$119+'C6'!S140*算例!$F$119+'C7'!S140*算例!$G$119</f>
        <v>0.22742716181081069</v>
      </c>
      <c r="AD140" s="39">
        <f>'C1'!T140*$A$119+'C2'!T140*算例!$B$119+'C3'!T140*算例!$C$119+'C4'!T140*算例!$D$119+'C5'!T140*算例!$E$119+'C6'!T140*算例!$F$119+'C7'!T140*算例!$G$119</f>
        <v>0</v>
      </c>
      <c r="AE140" s="39">
        <f>'C1'!U140*$A$119+'C2'!U140*算例!$B$119+'C3'!U140*算例!$C$119+'C4'!U140*算例!$D$119+'C5'!U140*算例!$E$119+'C6'!U140*算例!$F$119+'C7'!U140*算例!$G$119</f>
        <v>0.22369765973608247</v>
      </c>
      <c r="AF140" s="9" t="s">
        <v>21</v>
      </c>
      <c r="AG140" s="77">
        <f t="shared" si="40"/>
        <v>0.81192790536709925</v>
      </c>
      <c r="AH140" s="77">
        <f t="shared" si="41"/>
        <v>0.84483187532988757</v>
      </c>
      <c r="AI140" s="77">
        <f t="shared" si="42"/>
        <v>0.83999503282019805</v>
      </c>
      <c r="AJ140" s="77">
        <f t="shared" si="43"/>
        <v>0.83064123665243517</v>
      </c>
      <c r="AK140" s="77">
        <f t="shared" si="44"/>
        <v>0.84024406781376926</v>
      </c>
      <c r="AL140" s="77">
        <f t="shared" si="45"/>
        <v>0.80438209916263159</v>
      </c>
      <c r="AM140" s="77">
        <f t="shared" si="46"/>
        <v>0.81955726516942484</v>
      </c>
      <c r="AN140" s="77">
        <f t="shared" si="47"/>
        <v>0.84102292575090865</v>
      </c>
      <c r="AO140" s="77">
        <f t="shared" si="48"/>
        <v>0.76201332842561675</v>
      </c>
      <c r="AP140" s="77">
        <f t="shared" si="49"/>
        <v>0.8552675060536693</v>
      </c>
      <c r="AQ140" s="77">
        <f t="shared" si="50"/>
        <v>0.66276256832431213</v>
      </c>
      <c r="AR140" s="77">
        <f t="shared" si="51"/>
        <v>0.78469147824615948</v>
      </c>
      <c r="AS140" s="77">
        <f t="shared" si="52"/>
        <v>0.77333610573459288</v>
      </c>
      <c r="AT140" s="77">
        <f t="shared" si="53"/>
        <v>0.7493300939260148</v>
      </c>
      <c r="AU140" s="77">
        <f t="shared" si="54"/>
        <v>0.79937561872674689</v>
      </c>
      <c r="AV140" s="77">
        <f t="shared" si="55"/>
        <v>0.81364433796194857</v>
      </c>
      <c r="AW140" s="77">
        <f t="shared" si="56"/>
        <v>0.74898566206833972</v>
      </c>
      <c r="AX140" s="77">
        <f t="shared" si="57"/>
        <v>0.77257283818918931</v>
      </c>
      <c r="AY140" s="77">
        <f t="shared" si="58"/>
        <v>1</v>
      </c>
      <c r="AZ140" s="77">
        <f t="shared" si="59"/>
        <v>0.77630234026391753</v>
      </c>
      <c r="BA140" s="41">
        <f t="shared" si="60"/>
        <v>16.130884285986859</v>
      </c>
      <c r="BB140" s="41">
        <f t="shared" si="61"/>
        <v>15.130884285986859</v>
      </c>
      <c r="BC140" s="41">
        <f t="shared" si="62"/>
        <v>0.66276256832431213</v>
      </c>
      <c r="BD140" s="41">
        <f t="shared" si="63"/>
        <v>1</v>
      </c>
      <c r="BE140" s="41">
        <f t="shared" si="64"/>
        <v>0.33723743167568787</v>
      </c>
    </row>
    <row r="141" spans="1:57" x14ac:dyDescent="0.25">
      <c r="A141" s="37" t="s">
        <v>21</v>
      </c>
      <c r="B141" s="42">
        <f t="shared" si="65"/>
        <v>0.17329033152818288</v>
      </c>
      <c r="C141" s="42">
        <f t="shared" si="66"/>
        <v>0</v>
      </c>
      <c r="D141" s="42">
        <f t="shared" si="67"/>
        <v>3.3333333333333333E-2</v>
      </c>
      <c r="E141" s="42">
        <f t="shared" si="68"/>
        <v>5.085915982142937E-2</v>
      </c>
      <c r="F141" s="42">
        <f t="shared" si="69"/>
        <v>1.0515495892857624E-2</v>
      </c>
      <c r="G141" s="42">
        <f t="shared" si="70"/>
        <v>5.3599664115160636E-2</v>
      </c>
      <c r="H141" s="67">
        <f t="shared" si="71"/>
        <v>0.94640033588483941</v>
      </c>
      <c r="K141" s="35" t="s">
        <v>22</v>
      </c>
      <c r="L141" s="39">
        <f>'C1'!B141*$A$119+'C2'!B141*算例!$B$119+'C3'!B141*算例!$C$119+'C4'!B141*算例!$D$119+'C5'!B141*算例!$E$119+'C6'!B141*算例!$F$119+'C7'!B141*算例!$G$119</f>
        <v>0.21001507634853162</v>
      </c>
      <c r="M141" s="39">
        <f>'C1'!C141*$A$119+'C2'!C141*算例!$B$119+'C3'!C141*算例!$C$119+'C4'!C141*算例!$D$119+'C5'!C141*算例!$E$119+'C6'!C141*算例!$F$119+'C7'!C141*算例!$G$119</f>
        <v>0.23706596089057003</v>
      </c>
      <c r="N141" s="39">
        <f>'C1'!D141*$A$119+'C2'!D141*算例!$B$119+'C3'!D141*算例!$C$119+'C4'!D141*算例!$D$119+'C5'!D141*算例!$E$119+'C6'!D141*算例!$F$119+'C7'!D141*算例!$G$119</f>
        <v>0.19065741125678748</v>
      </c>
      <c r="O141" s="39">
        <f>'C1'!E141*$A$119+'C2'!E141*算例!$B$119+'C3'!E141*算例!$C$119+'C4'!E141*算例!$D$119+'C5'!E141*算例!$E$119+'C6'!E141*算例!$F$119+'C7'!E141*算例!$G$119</f>
        <v>0.22006013352635762</v>
      </c>
      <c r="P141" s="39">
        <f>'C1'!F141*$A$119+'C2'!F141*算例!$B$119+'C3'!F141*算例!$C$119+'C4'!F141*算例!$D$119+'C5'!F141*算例!$E$119+'C6'!F141*算例!$F$119+'C7'!F141*算例!$G$119</f>
        <v>0.22512978452338309</v>
      </c>
      <c r="Q141" s="39">
        <f>'C1'!G141*$A$119+'C2'!G141*算例!$B$119+'C3'!G141*算例!$C$119+'C4'!G141*算例!$D$119+'C5'!G141*算例!$E$119+'C6'!G141*算例!$F$119+'C7'!G141*算例!$G$119</f>
        <v>0.19928806397035886</v>
      </c>
      <c r="R141" s="39">
        <f>'C1'!H141*$A$119+'C2'!H141*算例!$B$119+'C3'!H141*算例!$C$119+'C4'!H141*算例!$D$119+'C5'!H141*算例!$E$119+'C6'!H141*算例!$F$119+'C7'!H141*算例!$G$119</f>
        <v>0.24136647530016889</v>
      </c>
      <c r="S141" s="39">
        <f>'C1'!I141*$A$119+'C2'!I141*算例!$B$119+'C3'!I141*算例!$C$119+'C4'!I141*算例!$D$119+'C5'!I141*算例!$E$119+'C6'!I141*算例!$F$119+'C7'!I141*算例!$G$119</f>
        <v>0.22201513355100705</v>
      </c>
      <c r="T141" s="39">
        <f>'C1'!J141*$A$119+'C2'!J141*算例!$B$119+'C3'!J141*算例!$C$119+'C4'!J141*算例!$D$119+'C5'!J141*算例!$E$119+'C6'!J141*算例!$F$119+'C7'!J141*算例!$G$119</f>
        <v>0.22484238522039834</v>
      </c>
      <c r="U141" s="39">
        <f>'C1'!K141*$A$119+'C2'!K141*算例!$B$119+'C3'!K141*算例!$C$119+'C4'!K141*算例!$D$119+'C5'!K141*算例!$E$119+'C6'!K141*算例!$F$119+'C7'!K141*算例!$G$119</f>
        <v>0.22977969619914235</v>
      </c>
      <c r="V141" s="39">
        <f>'C1'!L141*$A$119+'C2'!L141*算例!$B$119+'C3'!L141*算例!$C$119+'C4'!L141*算例!$D$119+'C5'!L141*算例!$E$119+'C6'!L141*算例!$F$119+'C7'!L141*算例!$G$119</f>
        <v>0.30622549352954226</v>
      </c>
      <c r="W141" s="39">
        <f>'C1'!M141*$A$119+'C2'!M141*算例!$B$119+'C3'!M141*算例!$C$119+'C4'!M141*算例!$D$119+'C5'!M141*算例!$E$119+'C6'!M141*算例!$F$119+'C7'!M141*算例!$G$119</f>
        <v>0.22571632001420283</v>
      </c>
      <c r="X141" s="39">
        <f>'C1'!N141*$A$119+'C2'!N141*算例!$B$119+'C3'!N141*算例!$C$119+'C4'!N141*算例!$D$119+'C5'!N141*算例!$E$119+'C6'!N141*算例!$F$119+'C7'!N141*算例!$G$119</f>
        <v>0.17084403324639827</v>
      </c>
      <c r="Y141" s="39">
        <f>'C1'!O141*$A$119+'C2'!O141*算例!$B$119+'C3'!O141*算例!$C$119+'C4'!O141*算例!$D$119+'C5'!O141*算例!$E$119+'C6'!O141*算例!$F$119+'C7'!O141*算例!$G$119</f>
        <v>0.20180913860732358</v>
      </c>
      <c r="Z141" s="39">
        <f>'C1'!P141*$A$119+'C2'!P141*算例!$B$119+'C3'!P141*算例!$C$119+'C4'!P141*算例!$D$119+'C5'!P141*算例!$E$119+'C6'!P141*算例!$F$119+'C7'!P141*算例!$G$119</f>
        <v>0.18338675827843734</v>
      </c>
      <c r="AA141" s="39">
        <f>Q167*$A$119+'C2'!Q141*算例!$B$119+'C3'!Q141*算例!$C$119+'C4'!Q142*算例!$D$119+'C5'!Q142*算例!$E$119+'C6'!Q142*算例!$F$119+'C7'!Q142*算例!$G$119</f>
        <v>7.9049062372687093E-2</v>
      </c>
      <c r="AB141" s="39">
        <f>'C1'!R141*$A$119+'C2'!R141*算例!$B$119+'C3'!R141*算例!$C$119+'C4'!R141*算例!$D$119+'C5'!R141*算例!$E$119+'C6'!R141*算例!$F$119+'C7'!R141*算例!$G$119</f>
        <v>0.16721071553802619</v>
      </c>
      <c r="AC141" s="39">
        <f>'C1'!S141*$A$119+'C2'!S141*算例!$B$119+'C3'!S141*算例!$C$119+'C4'!S141*算例!$D$119+'C5'!S141*算例!$E$119+'C6'!S141*算例!$F$119+'C7'!S141*算例!$G$119</f>
        <v>0.27659572212961159</v>
      </c>
      <c r="AD141" s="39">
        <f>'C1'!T141*$A$119+'C2'!T141*算例!$B$119+'C3'!T141*算例!$C$119+'C4'!T141*算例!$D$119+'C5'!T141*算例!$E$119+'C6'!T141*算例!$F$119+'C7'!T141*算例!$G$119</f>
        <v>0.22369765973608247</v>
      </c>
      <c r="AE141" s="39">
        <f>'C1'!U141*$A$119+'C2'!U141*算例!$B$119+'C3'!U141*算例!$C$119+'C4'!U141*算例!$D$119+'C5'!U141*算例!$E$119+'C6'!U141*算例!$F$119+'C7'!U141*算例!$G$119</f>
        <v>0</v>
      </c>
      <c r="AF141" s="9" t="s">
        <v>22</v>
      </c>
      <c r="AG141" s="77">
        <f t="shared" si="40"/>
        <v>0.78998492365146844</v>
      </c>
      <c r="AH141" s="77">
        <f t="shared" si="41"/>
        <v>0.76293403910942992</v>
      </c>
      <c r="AI141" s="77">
        <f t="shared" si="42"/>
        <v>0.80934258874321252</v>
      </c>
      <c r="AJ141" s="77">
        <f t="shared" si="43"/>
        <v>0.77993986647364233</v>
      </c>
      <c r="AK141" s="77">
        <f t="shared" si="44"/>
        <v>0.77487021547661694</v>
      </c>
      <c r="AL141" s="77">
        <f t="shared" si="45"/>
        <v>0.80071193602964108</v>
      </c>
      <c r="AM141" s="77">
        <f t="shared" si="46"/>
        <v>0.75863352469983114</v>
      </c>
      <c r="AN141" s="77">
        <f t="shared" si="47"/>
        <v>0.77798486644899301</v>
      </c>
      <c r="AO141" s="77">
        <f t="shared" si="48"/>
        <v>0.77515761477960166</v>
      </c>
      <c r="AP141" s="77">
        <f t="shared" si="49"/>
        <v>0.77022030380085771</v>
      </c>
      <c r="AQ141" s="77">
        <f t="shared" si="50"/>
        <v>0.69377450647045769</v>
      </c>
      <c r="AR141" s="77">
        <f t="shared" si="51"/>
        <v>0.77428367998579717</v>
      </c>
      <c r="AS141" s="77">
        <f t="shared" si="52"/>
        <v>0.8291559667536017</v>
      </c>
      <c r="AT141" s="77">
        <f t="shared" si="53"/>
        <v>0.79819086139267648</v>
      </c>
      <c r="AU141" s="77">
        <f t="shared" si="54"/>
        <v>0.81661324172156269</v>
      </c>
      <c r="AV141" s="77">
        <f t="shared" si="55"/>
        <v>0.92095093762731295</v>
      </c>
      <c r="AW141" s="77">
        <f t="shared" si="56"/>
        <v>0.83278928446197376</v>
      </c>
      <c r="AX141" s="77">
        <f t="shared" si="57"/>
        <v>0.72340427787038841</v>
      </c>
      <c r="AY141" s="77">
        <f t="shared" si="58"/>
        <v>0.77630234026391753</v>
      </c>
      <c r="AZ141" s="77">
        <f t="shared" si="59"/>
        <v>1</v>
      </c>
      <c r="BA141" s="41">
        <f t="shared" si="60"/>
        <v>15.965244975760982</v>
      </c>
      <c r="BB141" s="41">
        <f t="shared" si="61"/>
        <v>14.965244975760982</v>
      </c>
      <c r="BC141" s="41">
        <f t="shared" si="62"/>
        <v>0.69377450647045769</v>
      </c>
      <c r="BD141" s="41">
        <f t="shared" si="63"/>
        <v>1</v>
      </c>
      <c r="BE141" s="41">
        <f t="shared" si="64"/>
        <v>0.30622549352954231</v>
      </c>
    </row>
    <row r="142" spans="1:57" x14ac:dyDescent="0.25">
      <c r="A142" s="37" t="s">
        <v>22</v>
      </c>
      <c r="B142" s="42">
        <f t="shared" si="65"/>
        <v>0.30951650229589622</v>
      </c>
      <c r="C142" s="42">
        <f t="shared" si="66"/>
        <v>7.0103305952384162E-2</v>
      </c>
      <c r="D142" s="42">
        <f t="shared" si="67"/>
        <v>0.14292114339285988</v>
      </c>
      <c r="E142" s="42">
        <f t="shared" si="68"/>
        <v>0.1</v>
      </c>
      <c r="F142" s="42">
        <f t="shared" si="69"/>
        <v>0.17446763107143276</v>
      </c>
      <c r="G142" s="42">
        <f t="shared" si="70"/>
        <v>0.15940171654251462</v>
      </c>
      <c r="H142" s="67">
        <f t="shared" si="71"/>
        <v>0.84059828345748544</v>
      </c>
      <c r="K142" s="7"/>
      <c r="BB142" s="41"/>
    </row>
    <row r="143" spans="1:57" x14ac:dyDescent="0.25">
      <c r="H143" s="67">
        <f>SUM(H123:H142)</f>
        <v>16.869046899195265</v>
      </c>
      <c r="K143" s="7"/>
      <c r="BB143" s="41"/>
    </row>
    <row r="144" spans="1:57" x14ac:dyDescent="0.25">
      <c r="BB144" s="41"/>
    </row>
    <row r="145" spans="1:79" ht="14.4" thickBot="1" x14ac:dyDescent="0.3">
      <c r="BB145" s="41"/>
    </row>
    <row r="146" spans="1:79" ht="14.4" thickBot="1" x14ac:dyDescent="0.3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AF146" s="155" t="s">
        <v>71</v>
      </c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7"/>
      <c r="BB146" s="41"/>
      <c r="BG146" s="147" t="s">
        <v>81</v>
      </c>
      <c r="BH146" s="148"/>
      <c r="BI146" s="148"/>
      <c r="BJ146" s="148"/>
      <c r="BK146" s="148"/>
      <c r="BL146" s="148"/>
      <c r="BM146" s="148"/>
      <c r="BN146" s="148"/>
      <c r="BO146" s="148"/>
      <c r="BP146" s="148"/>
      <c r="BQ146" s="148"/>
      <c r="BR146" s="148"/>
      <c r="BS146" s="148"/>
      <c r="BT146" s="148"/>
      <c r="BU146" s="148"/>
      <c r="BV146" s="148"/>
      <c r="BW146" s="148"/>
      <c r="BX146" s="148"/>
      <c r="BY146" s="148"/>
      <c r="BZ146" s="148"/>
      <c r="CA146" s="149"/>
    </row>
    <row r="147" spans="1:79" x14ac:dyDescent="0.25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AF147" s="43"/>
      <c r="AG147" s="44" t="s">
        <v>3</v>
      </c>
      <c r="AH147" s="44" t="s">
        <v>4</v>
      </c>
      <c r="AI147" s="44" t="s">
        <v>5</v>
      </c>
      <c r="AJ147" s="44" t="s">
        <v>6</v>
      </c>
      <c r="AK147" s="44" t="s">
        <v>7</v>
      </c>
      <c r="AL147" s="44" t="s">
        <v>8</v>
      </c>
      <c r="AM147" s="44" t="s">
        <v>9</v>
      </c>
      <c r="AN147" s="44" t="s">
        <v>10</v>
      </c>
      <c r="AO147" s="44" t="s">
        <v>11</v>
      </c>
      <c r="AP147" s="44" t="s">
        <v>12</v>
      </c>
      <c r="AQ147" s="44" t="s">
        <v>13</v>
      </c>
      <c r="AR147" s="44" t="s">
        <v>14</v>
      </c>
      <c r="AS147" s="44" t="s">
        <v>15</v>
      </c>
      <c r="AT147" s="44" t="s">
        <v>16</v>
      </c>
      <c r="AU147" s="44" t="s">
        <v>17</v>
      </c>
      <c r="AV147" s="44" t="s">
        <v>18</v>
      </c>
      <c r="AW147" s="44" t="s">
        <v>19</v>
      </c>
      <c r="AX147" s="44" t="s">
        <v>20</v>
      </c>
      <c r="AY147" s="44" t="s">
        <v>21</v>
      </c>
      <c r="AZ147" s="45" t="s">
        <v>22</v>
      </c>
      <c r="BA147" s="41"/>
      <c r="BB147" s="8" t="s">
        <v>80</v>
      </c>
      <c r="BC147" s="8" t="s">
        <v>77</v>
      </c>
      <c r="BD147" s="65" t="s">
        <v>147</v>
      </c>
      <c r="BG147" s="9"/>
      <c r="BH147" s="9" t="s">
        <v>3</v>
      </c>
      <c r="BI147" s="9" t="s">
        <v>4</v>
      </c>
      <c r="BJ147" s="9" t="s">
        <v>5</v>
      </c>
      <c r="BK147" s="9" t="s">
        <v>6</v>
      </c>
      <c r="BL147" s="9" t="s">
        <v>7</v>
      </c>
      <c r="BM147" s="9" t="s">
        <v>8</v>
      </c>
      <c r="BN147" s="9" t="s">
        <v>9</v>
      </c>
      <c r="BO147" s="9" t="s">
        <v>10</v>
      </c>
      <c r="BP147" s="9" t="s">
        <v>11</v>
      </c>
      <c r="BQ147" s="9" t="s">
        <v>12</v>
      </c>
      <c r="BR147" s="9" t="s">
        <v>13</v>
      </c>
      <c r="BS147" s="9" t="s">
        <v>14</v>
      </c>
      <c r="BT147" s="9" t="s">
        <v>15</v>
      </c>
      <c r="BU147" s="9" t="s">
        <v>16</v>
      </c>
      <c r="BV147" s="9" t="s">
        <v>17</v>
      </c>
      <c r="BW147" s="9" t="s">
        <v>18</v>
      </c>
      <c r="BX147" s="9" t="s">
        <v>19</v>
      </c>
      <c r="BY147" s="9" t="s">
        <v>20</v>
      </c>
      <c r="BZ147" s="9" t="s">
        <v>21</v>
      </c>
      <c r="CA147" s="9" t="s">
        <v>22</v>
      </c>
    </row>
    <row r="148" spans="1:79" x14ac:dyDescent="0.25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AF148" s="46" t="s">
        <v>3</v>
      </c>
      <c r="AG148" s="47"/>
      <c r="AH148" s="47">
        <f t="shared" ref="AH148:AZ148" si="72">AH122/$BB$122</f>
        <v>5.2589111507296657E-2</v>
      </c>
      <c r="AI148" s="47">
        <f t="shared" si="72"/>
        <v>5.3181717079237883E-2</v>
      </c>
      <c r="AJ148" s="47">
        <f t="shared" si="72"/>
        <v>5.3575670397591937E-2</v>
      </c>
      <c r="AK148" s="47">
        <f t="shared" si="72"/>
        <v>5.4383168506623857E-2</v>
      </c>
      <c r="AL148" s="47">
        <f t="shared" si="72"/>
        <v>5.4376866848681746E-2</v>
      </c>
      <c r="AM148" s="47">
        <f t="shared" si="72"/>
        <v>5.6195276791143133E-2</v>
      </c>
      <c r="AN148" s="47">
        <f t="shared" si="72"/>
        <v>5.4005239843395336E-2</v>
      </c>
      <c r="AO148" s="47">
        <f t="shared" si="72"/>
        <v>5.3808150826274367E-2</v>
      </c>
      <c r="AP148" s="47">
        <f t="shared" si="72"/>
        <v>5.1610983587179832E-2</v>
      </c>
      <c r="AQ148" s="47">
        <f t="shared" si="72"/>
        <v>4.5638561054330569E-2</v>
      </c>
      <c r="AR148" s="47">
        <f t="shared" si="72"/>
        <v>5.0749772102897925E-2</v>
      </c>
      <c r="AS148" s="47">
        <f t="shared" si="72"/>
        <v>5.2309550724797281E-2</v>
      </c>
      <c r="AT148" s="47">
        <f t="shared" si="72"/>
        <v>5.2686383301994065E-2</v>
      </c>
      <c r="AU148" s="47">
        <f t="shared" si="72"/>
        <v>5.5263038466521787E-2</v>
      </c>
      <c r="AV148" s="47">
        <f t="shared" si="72"/>
        <v>5.033403614779209E-2</v>
      </c>
      <c r="AW148" s="47">
        <f t="shared" si="72"/>
        <v>5.2206581549233376E-2</v>
      </c>
      <c r="AX148" s="47">
        <f t="shared" si="72"/>
        <v>5.0805950300193366E-2</v>
      </c>
      <c r="AY148" s="47">
        <f t="shared" si="72"/>
        <v>5.3867881127444867E-2</v>
      </c>
      <c r="AZ148" s="48">
        <f t="shared" si="72"/>
        <v>5.2412059837370024E-2</v>
      </c>
      <c r="BA148" s="41">
        <f t="shared" ref="BA148:BA170" si="73">SUM(AG148:AZ148)</f>
        <v>1.0000000000000002</v>
      </c>
      <c r="BB148" s="41">
        <f t="shared" ref="BB148:BB167" si="74">MAX(AG148:AZ148)</f>
        <v>5.6195276791143133E-2</v>
      </c>
      <c r="BC148" s="41">
        <f t="shared" ref="BC148:BC167" si="75">MIN(AG148:AZ148)</f>
        <v>4.5638561054330569E-2</v>
      </c>
      <c r="BD148" s="41">
        <f t="shared" ref="BD148:BD167" si="76">BB148-BC148</f>
        <v>1.0556715736812564E-2</v>
      </c>
      <c r="BG148" s="9" t="s">
        <v>3</v>
      </c>
      <c r="BH148" s="40"/>
      <c r="BI148" s="40">
        <f t="shared" ref="BI148:CA148" si="77">(AH148-$BC$148)/$BD$148</f>
        <v>0.65840083471497346</v>
      </c>
      <c r="BJ148" s="40">
        <f t="shared" si="77"/>
        <v>0.71453624526455739</v>
      </c>
      <c r="BK148" s="40">
        <f t="shared" si="77"/>
        <v>0.75185403691260666</v>
      </c>
      <c r="BL148" s="40">
        <f t="shared" si="77"/>
        <v>0.82834545045101182</v>
      </c>
      <c r="BM148" s="40">
        <f t="shared" si="77"/>
        <v>0.82774851688765583</v>
      </c>
      <c r="BN148" s="40">
        <f t="shared" si="77"/>
        <v>1</v>
      </c>
      <c r="BO148" s="40">
        <f t="shared" si="77"/>
        <v>0.79254561718367877</v>
      </c>
      <c r="BP148" s="40">
        <f t="shared" si="77"/>
        <v>0.77387607809268144</v>
      </c>
      <c r="BQ148" s="40">
        <f t="shared" si="77"/>
        <v>0.56574626822835561</v>
      </c>
      <c r="BR148" s="40">
        <f t="shared" si="77"/>
        <v>0</v>
      </c>
      <c r="BS148" s="40">
        <f t="shared" si="77"/>
        <v>0.48416677838012967</v>
      </c>
      <c r="BT148" s="40">
        <f t="shared" si="77"/>
        <v>0.63191903966914187</v>
      </c>
      <c r="BU148" s="40">
        <f t="shared" si="77"/>
        <v>0.66761504461912091</v>
      </c>
      <c r="BV148" s="40">
        <f t="shared" si="77"/>
        <v>0.9116923910937077</v>
      </c>
      <c r="BW148" s="40">
        <f t="shared" si="77"/>
        <v>0.44478559530478051</v>
      </c>
      <c r="BX148" s="40">
        <f t="shared" si="77"/>
        <v>0.62216513721207001</v>
      </c>
      <c r="BY148" s="40">
        <f t="shared" si="77"/>
        <v>0.48948833848423862</v>
      </c>
      <c r="BZ148" s="40">
        <f t="shared" si="77"/>
        <v>0.77953411631779079</v>
      </c>
      <c r="CA148" s="40">
        <f t="shared" si="77"/>
        <v>0.64162936200123621</v>
      </c>
    </row>
    <row r="149" spans="1:79" x14ac:dyDescent="0.25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AF149" s="46" t="s">
        <v>4</v>
      </c>
      <c r="AG149" s="47">
        <f>AG123/$BB$123</f>
        <v>5.2908041449553092E-2</v>
      </c>
      <c r="AH149" s="47"/>
      <c r="AI149" s="47">
        <f t="shared" ref="AI149:AZ149" si="78">AI123/$BB$123</f>
        <v>5.3950000169941691E-2</v>
      </c>
      <c r="AJ149" s="47">
        <f t="shared" si="78"/>
        <v>5.2279442194255024E-2</v>
      </c>
      <c r="AK149" s="47">
        <f t="shared" si="78"/>
        <v>5.2604202134920376E-2</v>
      </c>
      <c r="AL149" s="47">
        <f t="shared" si="78"/>
        <v>5.4007500864610897E-2</v>
      </c>
      <c r="AM149" s="47">
        <f t="shared" si="78"/>
        <v>5.2253688925945486E-2</v>
      </c>
      <c r="AN149" s="47">
        <f t="shared" si="78"/>
        <v>5.2671888408066858E-2</v>
      </c>
      <c r="AO149" s="47">
        <f t="shared" si="78"/>
        <v>5.3351316245498749E-2</v>
      </c>
      <c r="AP149" s="47">
        <f t="shared" si="78"/>
        <v>5.5845185149016471E-2</v>
      </c>
      <c r="AQ149" s="47">
        <f t="shared" si="78"/>
        <v>4.6887388843627663E-2</v>
      </c>
      <c r="AR149" s="47">
        <f t="shared" si="78"/>
        <v>5.4867501689611999E-2</v>
      </c>
      <c r="AS149" s="47">
        <f t="shared" si="78"/>
        <v>5.0734142783494821E-2</v>
      </c>
      <c r="AT149" s="47">
        <f t="shared" si="78"/>
        <v>5.184293226874756E-2</v>
      </c>
      <c r="AU149" s="47">
        <f t="shared" si="78"/>
        <v>5.404154128625932E-2</v>
      </c>
      <c r="AV149" s="47">
        <f t="shared" si="78"/>
        <v>5.354032095985764E-2</v>
      </c>
      <c r="AW149" s="47">
        <f t="shared" si="78"/>
        <v>5.1120397664507766E-2</v>
      </c>
      <c r="AX149" s="47">
        <f t="shared" si="78"/>
        <v>4.9779344912515705E-2</v>
      </c>
      <c r="AY149" s="47">
        <f t="shared" si="78"/>
        <v>5.6390840532870364E-2</v>
      </c>
      <c r="AZ149" s="48">
        <f t="shared" si="78"/>
        <v>5.0924323516698802E-2</v>
      </c>
      <c r="BA149" s="41">
        <f t="shared" si="73"/>
        <v>1.0000000000000002</v>
      </c>
      <c r="BB149" s="41">
        <f t="shared" si="74"/>
        <v>5.6390840532870364E-2</v>
      </c>
      <c r="BC149" s="41">
        <f t="shared" si="75"/>
        <v>4.6887388843627663E-2</v>
      </c>
      <c r="BD149" s="41">
        <f t="shared" si="76"/>
        <v>9.5034516892427007E-3</v>
      </c>
      <c r="BG149" s="9" t="s">
        <v>4</v>
      </c>
      <c r="BH149" s="40">
        <f>(AG149-$BC$149)/$BD$149</f>
        <v>0.6335227244581485</v>
      </c>
      <c r="BI149" s="40"/>
      <c r="BJ149" s="40">
        <f t="shared" ref="BJ149:CA149" si="79">(AI149-$BC$149)/$BD$149</f>
        <v>0.74316275362439643</v>
      </c>
      <c r="BK149" s="40">
        <f t="shared" si="79"/>
        <v>0.56737841438504089</v>
      </c>
      <c r="BL149" s="40">
        <f t="shared" si="79"/>
        <v>0.60155125508385343</v>
      </c>
      <c r="BM149" s="40">
        <f t="shared" si="79"/>
        <v>0.74921325996140387</v>
      </c>
      <c r="BN149" s="40">
        <f t="shared" si="79"/>
        <v>0.56466852863493078</v>
      </c>
      <c r="BO149" s="40">
        <f t="shared" si="79"/>
        <v>0.60867353816160064</v>
      </c>
      <c r="BP149" s="40">
        <f t="shared" si="79"/>
        <v>0.68016628202443941</v>
      </c>
      <c r="BQ149" s="40">
        <f t="shared" si="79"/>
        <v>0.94258345265525589</v>
      </c>
      <c r="BR149" s="40">
        <f t="shared" si="79"/>
        <v>0</v>
      </c>
      <c r="BS149" s="40">
        <f t="shared" si="79"/>
        <v>0.83970678306465352</v>
      </c>
      <c r="BT149" s="40">
        <f t="shared" si="79"/>
        <v>0.40477439836111728</v>
      </c>
      <c r="BU149" s="40">
        <f t="shared" si="79"/>
        <v>0.52144668980947795</v>
      </c>
      <c r="BV149" s="40">
        <f t="shared" si="79"/>
        <v>0.75279516080769904</v>
      </c>
      <c r="BW149" s="40">
        <f t="shared" si="79"/>
        <v>0.70005428909168554</v>
      </c>
      <c r="BX149" s="40">
        <f t="shared" si="79"/>
        <v>0.44541803960255816</v>
      </c>
      <c r="BY149" s="40">
        <f t="shared" si="79"/>
        <v>0.30430586311724522</v>
      </c>
      <c r="BZ149" s="40">
        <f t="shared" si="79"/>
        <v>1</v>
      </c>
      <c r="CA149" s="40">
        <f t="shared" si="79"/>
        <v>0.42478615192422048</v>
      </c>
    </row>
    <row r="150" spans="1:79" x14ac:dyDescent="0.25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AF150" s="46" t="s">
        <v>5</v>
      </c>
      <c r="AG150" s="47">
        <f>AG124/$BB$124</f>
        <v>5.1869883996449206E-2</v>
      </c>
      <c r="AH150" s="47">
        <f>AH124/$BB$124</f>
        <v>5.2302026952861708E-2</v>
      </c>
      <c r="AI150" s="47"/>
      <c r="AJ150" s="47">
        <f t="shared" ref="AJ150:AZ150" si="80">AJ124/$BB$124</f>
        <v>5.5355485442495335E-2</v>
      </c>
      <c r="AK150" s="47">
        <f t="shared" si="80"/>
        <v>5.4394058944856515E-2</v>
      </c>
      <c r="AL150" s="47">
        <f t="shared" si="80"/>
        <v>5.2856800248441659E-2</v>
      </c>
      <c r="AM150" s="47">
        <f t="shared" si="80"/>
        <v>5.3716752836888405E-2</v>
      </c>
      <c r="AN150" s="47">
        <f t="shared" si="80"/>
        <v>5.6843414734679076E-2</v>
      </c>
      <c r="AO150" s="47">
        <f t="shared" si="80"/>
        <v>5.1623632166913978E-2</v>
      </c>
      <c r="AP150" s="47">
        <f t="shared" si="80"/>
        <v>5.3846859236242751E-2</v>
      </c>
      <c r="AQ150" s="47">
        <f t="shared" si="80"/>
        <v>4.7229754358611591E-2</v>
      </c>
      <c r="AR150" s="47">
        <f t="shared" si="80"/>
        <v>5.2030301735631591E-2</v>
      </c>
      <c r="AS150" s="47">
        <f t="shared" si="80"/>
        <v>5.0528781105577555E-2</v>
      </c>
      <c r="AT150" s="47">
        <f t="shared" si="80"/>
        <v>5.2921232237499213E-2</v>
      </c>
      <c r="AU150" s="47">
        <f t="shared" si="80"/>
        <v>5.0122090994252078E-2</v>
      </c>
      <c r="AV150" s="47">
        <f t="shared" si="80"/>
        <v>5.287912591666797E-2</v>
      </c>
      <c r="AW150" s="47">
        <f t="shared" si="80"/>
        <v>5.1440087971884568E-2</v>
      </c>
      <c r="AX150" s="47">
        <f t="shared" si="80"/>
        <v>5.3312561243795638E-2</v>
      </c>
      <c r="AY150" s="47">
        <f t="shared" si="80"/>
        <v>5.4355320942796506E-2</v>
      </c>
      <c r="AZ150" s="48">
        <f t="shared" si="80"/>
        <v>5.2371828933454705E-2</v>
      </c>
      <c r="BA150" s="41">
        <f t="shared" si="73"/>
        <v>1</v>
      </c>
      <c r="BB150" s="41">
        <f t="shared" si="74"/>
        <v>5.6843414734679076E-2</v>
      </c>
      <c r="BC150" s="41">
        <f t="shared" si="75"/>
        <v>4.7229754358611591E-2</v>
      </c>
      <c r="BD150" s="41">
        <f t="shared" si="76"/>
        <v>9.6136603760674857E-3</v>
      </c>
      <c r="BG150" s="9" t="s">
        <v>5</v>
      </c>
      <c r="BH150" s="40">
        <f>(AG150-$BC$150)/$BD$150</f>
        <v>0.48266003336137026</v>
      </c>
      <c r="BI150" s="40">
        <f>(AH150-$BC$150)/$BD$150</f>
        <v>0.52761096146865916</v>
      </c>
      <c r="BJ150" s="40"/>
      <c r="BK150" s="40">
        <f t="shared" ref="BK150:CA150" si="81">(AJ150-$BC$150)/$BD$150</f>
        <v>0.84522759968847727</v>
      </c>
      <c r="BL150" s="40">
        <f t="shared" si="81"/>
        <v>0.74522131071739783</v>
      </c>
      <c r="BM150" s="40">
        <f t="shared" si="81"/>
        <v>0.58531773223840866</v>
      </c>
      <c r="BN150" s="40">
        <f t="shared" si="81"/>
        <v>0.67476884188937336</v>
      </c>
      <c r="BO150" s="40">
        <f t="shared" si="81"/>
        <v>1</v>
      </c>
      <c r="BP150" s="40">
        <f t="shared" si="81"/>
        <v>0.4570452498239515</v>
      </c>
      <c r="BQ150" s="40">
        <f t="shared" si="81"/>
        <v>0.68830233426010823</v>
      </c>
      <c r="BR150" s="40">
        <f t="shared" si="81"/>
        <v>0</v>
      </c>
      <c r="BS150" s="40">
        <f t="shared" si="81"/>
        <v>0.49934647046307329</v>
      </c>
      <c r="BT150" s="40">
        <f t="shared" si="81"/>
        <v>0.34316031749765719</v>
      </c>
      <c r="BU150" s="40">
        <f t="shared" si="81"/>
        <v>0.59201986093206982</v>
      </c>
      <c r="BV150" s="40">
        <f t="shared" si="81"/>
        <v>0.30085696004414203</v>
      </c>
      <c r="BW150" s="40">
        <f t="shared" si="81"/>
        <v>0.58764001816832245</v>
      </c>
      <c r="BX150" s="40">
        <f t="shared" si="81"/>
        <v>0.43795322994291536</v>
      </c>
      <c r="BY150" s="40">
        <f t="shared" si="81"/>
        <v>0.63272537693621422</v>
      </c>
      <c r="BZ150" s="40">
        <f t="shared" si="81"/>
        <v>0.74119183593415672</v>
      </c>
      <c r="CA150" s="40">
        <f t="shared" si="81"/>
        <v>0.53487166944694009</v>
      </c>
    </row>
    <row r="151" spans="1:79" x14ac:dyDescent="0.25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AF151" s="46" t="s">
        <v>6</v>
      </c>
      <c r="AG151" s="47">
        <f>AG125/$BB$125</f>
        <v>5.2437088170435797E-2</v>
      </c>
      <c r="AH151" s="47">
        <f>AH125/$BB$125</f>
        <v>5.0859963798974658E-2</v>
      </c>
      <c r="AI151" s="47">
        <f>AI125/$BB$125</f>
        <v>5.5549313415944247E-2</v>
      </c>
      <c r="AJ151" s="47"/>
      <c r="AK151" s="47">
        <f t="shared" ref="AK151:AZ151" si="82">AK125/$BB$125</f>
        <v>5.107004337927222E-2</v>
      </c>
      <c r="AL151" s="47">
        <f t="shared" si="82"/>
        <v>4.8940514036113457E-2</v>
      </c>
      <c r="AM151" s="47">
        <f t="shared" si="82"/>
        <v>5.6169399512605883E-2</v>
      </c>
      <c r="AN151" s="47">
        <f t="shared" si="82"/>
        <v>5.5129461533503558E-2</v>
      </c>
      <c r="AO151" s="47">
        <f t="shared" si="82"/>
        <v>5.401403806250879E-2</v>
      </c>
      <c r="AP151" s="47">
        <f t="shared" si="82"/>
        <v>4.951929759473659E-2</v>
      </c>
      <c r="AQ151" s="47">
        <f t="shared" si="82"/>
        <v>5.0156862793921751E-2</v>
      </c>
      <c r="AR151" s="47">
        <f t="shared" si="82"/>
        <v>5.0201207959041941E-2</v>
      </c>
      <c r="AS151" s="47">
        <f t="shared" si="82"/>
        <v>5.6481647922299622E-2</v>
      </c>
      <c r="AT151" s="47">
        <f t="shared" si="82"/>
        <v>5.3954194389813061E-2</v>
      </c>
      <c r="AU151" s="47">
        <f t="shared" si="82"/>
        <v>4.928855492668277E-2</v>
      </c>
      <c r="AV151" s="47">
        <f t="shared" si="82"/>
        <v>5.0709136809347008E-2</v>
      </c>
      <c r="AW151" s="47">
        <f t="shared" si="82"/>
        <v>5.6108201915849455E-2</v>
      </c>
      <c r="AX151" s="47">
        <f t="shared" si="82"/>
        <v>5.4826898153316435E-2</v>
      </c>
      <c r="AY151" s="47">
        <f t="shared" si="82"/>
        <v>5.3938251732455991E-2</v>
      </c>
      <c r="AZ151" s="48">
        <f t="shared" si="82"/>
        <v>5.0645923893176729E-2</v>
      </c>
      <c r="BA151" s="41">
        <f t="shared" si="73"/>
        <v>0.99999999999999989</v>
      </c>
      <c r="BB151" s="41">
        <f t="shared" si="74"/>
        <v>5.6481647922299622E-2</v>
      </c>
      <c r="BC151" s="41">
        <f t="shared" si="75"/>
        <v>4.8940514036113457E-2</v>
      </c>
      <c r="BD151" s="41">
        <f t="shared" si="76"/>
        <v>7.5411338861861646E-3</v>
      </c>
      <c r="BG151" s="9" t="s">
        <v>6</v>
      </c>
      <c r="BH151" s="40">
        <f>(AG151-$BC$151)/$BD$151</f>
        <v>0.46366689507095987</v>
      </c>
      <c r="BI151" s="40">
        <f>(AH151-$BC$151)/$BD$151</f>
        <v>0.25453065703782901</v>
      </c>
      <c r="BJ151" s="40">
        <f>(AI151-$BC$151)/$BD$151</f>
        <v>0.87636680101075748</v>
      </c>
      <c r="BK151" s="40"/>
      <c r="BL151" s="40">
        <f t="shared" ref="BL151:CA151" si="83">(AK151-$BC$151)/$BD$151</f>
        <v>0.28238848100278813</v>
      </c>
      <c r="BM151" s="40">
        <f t="shared" si="83"/>
        <v>0</v>
      </c>
      <c r="BN151" s="40">
        <f t="shared" si="83"/>
        <v>0.95859397082636144</v>
      </c>
      <c r="BO151" s="40">
        <f t="shared" si="83"/>
        <v>0.82069190002408055</v>
      </c>
      <c r="BP151" s="40">
        <f t="shared" si="83"/>
        <v>0.67277999608109407</v>
      </c>
      <c r="BQ151" s="40">
        <f t="shared" si="83"/>
        <v>7.6750203266294989E-2</v>
      </c>
      <c r="BR151" s="40">
        <f t="shared" si="83"/>
        <v>0.16129520787800888</v>
      </c>
      <c r="BS151" s="40">
        <f t="shared" si="83"/>
        <v>0.16717564519545539</v>
      </c>
      <c r="BT151" s="40">
        <f t="shared" si="83"/>
        <v>1</v>
      </c>
      <c r="BU151" s="40">
        <f t="shared" si="83"/>
        <v>0.66484436284623649</v>
      </c>
      <c r="BV151" s="40">
        <f t="shared" si="83"/>
        <v>4.6152328790615198E-2</v>
      </c>
      <c r="BW151" s="40">
        <f t="shared" si="83"/>
        <v>0.23453008525326821</v>
      </c>
      <c r="BX151" s="40">
        <f t="shared" si="83"/>
        <v>0.95047879906571553</v>
      </c>
      <c r="BY151" s="40">
        <f t="shared" si="83"/>
        <v>0.78057016438677018</v>
      </c>
      <c r="BZ151" s="40">
        <f t="shared" si="83"/>
        <v>0.6627302699793437</v>
      </c>
      <c r="CA151" s="40">
        <f t="shared" si="83"/>
        <v>0.22614766993956165</v>
      </c>
    </row>
    <row r="152" spans="1:79" x14ac:dyDescent="0.25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AF152" s="46" t="s">
        <v>7</v>
      </c>
      <c r="AG152" s="47">
        <f>AG126/$BB$126</f>
        <v>5.3485858008133325E-2</v>
      </c>
      <c r="AH152" s="47">
        <f>AH126/$BB$126</f>
        <v>5.1424377853689363E-2</v>
      </c>
      <c r="AI152" s="47">
        <f>AI126/$BB$126</f>
        <v>5.4849542067852843E-2</v>
      </c>
      <c r="AJ152" s="47">
        <f>AJ126/$BB$126</f>
        <v>5.1318001304961912E-2</v>
      </c>
      <c r="AK152" s="47"/>
      <c r="AL152" s="47">
        <f t="shared" ref="AL152:AZ152" si="84">AL126/$BB$126</f>
        <v>5.715099777255455E-2</v>
      </c>
      <c r="AM152" s="47">
        <f t="shared" si="84"/>
        <v>5.5099466812651751E-2</v>
      </c>
      <c r="AN152" s="47">
        <f t="shared" si="84"/>
        <v>5.6551101255149422E-2</v>
      </c>
      <c r="AO152" s="47">
        <f t="shared" si="84"/>
        <v>5.1169610443955515E-2</v>
      </c>
      <c r="AP152" s="47">
        <f t="shared" si="84"/>
        <v>5.7217878509924901E-2</v>
      </c>
      <c r="AQ152" s="47">
        <f t="shared" si="84"/>
        <v>4.6071938250448696E-2</v>
      </c>
      <c r="AR152" s="47">
        <f t="shared" si="84"/>
        <v>5.1916831544155523E-2</v>
      </c>
      <c r="AS152" s="47">
        <f t="shared" si="84"/>
        <v>5.0192179413214542E-2</v>
      </c>
      <c r="AT152" s="47">
        <f t="shared" si="84"/>
        <v>4.9769288376839409E-2</v>
      </c>
      <c r="AU152" s="47">
        <f t="shared" si="84"/>
        <v>5.1404182236827321E-2</v>
      </c>
      <c r="AV152" s="47">
        <f t="shared" si="84"/>
        <v>5.656087162031493E-2</v>
      </c>
      <c r="AW152" s="47">
        <f t="shared" si="84"/>
        <v>4.8679635208291182E-2</v>
      </c>
      <c r="AX152" s="47">
        <f t="shared" si="84"/>
        <v>5.1750486833359789E-2</v>
      </c>
      <c r="AY152" s="47">
        <f t="shared" si="84"/>
        <v>5.4826729454459266E-2</v>
      </c>
      <c r="AZ152" s="48">
        <f t="shared" si="84"/>
        <v>5.0561023033215927E-2</v>
      </c>
      <c r="BA152" s="41">
        <f t="shared" si="73"/>
        <v>1</v>
      </c>
      <c r="BB152" s="41">
        <f t="shared" si="74"/>
        <v>5.7217878509924901E-2</v>
      </c>
      <c r="BC152" s="41">
        <f t="shared" si="75"/>
        <v>4.6071938250448696E-2</v>
      </c>
      <c r="BD152" s="41">
        <f t="shared" si="76"/>
        <v>1.1145940259476204E-2</v>
      </c>
      <c r="BG152" s="9" t="s">
        <v>7</v>
      </c>
      <c r="BH152" s="40">
        <f>(AG152-$BC$152)/$BD$152</f>
        <v>0.66516772789817913</v>
      </c>
      <c r="BI152" s="40">
        <f>(AH152-$BC$152)/$BD$152</f>
        <v>0.48021427341583478</v>
      </c>
      <c r="BJ152" s="40">
        <f>(AI152-$BC$152)/$BD$152</f>
        <v>0.78751577821722896</v>
      </c>
      <c r="BK152" s="40">
        <f>(AJ152-$BC$152)/$BD$152</f>
        <v>0.47067030078983668</v>
      </c>
      <c r="BL152" s="40"/>
      <c r="BM152" s="40">
        <f t="shared" ref="BM152:CA152" si="85">(AL152-$BC$152)/$BD$152</f>
        <v>0.99399954280990432</v>
      </c>
      <c r="BN152" s="40">
        <f t="shared" si="85"/>
        <v>0.80993871777914028</v>
      </c>
      <c r="BO152" s="40">
        <f t="shared" si="85"/>
        <v>0.94017756786300832</v>
      </c>
      <c r="BP152" s="40">
        <f t="shared" si="85"/>
        <v>0.45735685593441183</v>
      </c>
      <c r="BQ152" s="40">
        <f t="shared" si="85"/>
        <v>1</v>
      </c>
      <c r="BR152" s="40">
        <f t="shared" si="85"/>
        <v>0</v>
      </c>
      <c r="BS152" s="40">
        <f t="shared" si="85"/>
        <v>0.52439661057195575</v>
      </c>
      <c r="BT152" s="40">
        <f t="shared" si="85"/>
        <v>0.36966295053150355</v>
      </c>
      <c r="BU152" s="40">
        <f t="shared" si="85"/>
        <v>0.33172168882273079</v>
      </c>
      <c r="BV152" s="40">
        <f t="shared" si="85"/>
        <v>0.47840234760321693</v>
      </c>
      <c r="BW152" s="40">
        <f t="shared" si="85"/>
        <v>0.94105415296377637</v>
      </c>
      <c r="BX152" s="40">
        <f t="shared" si="85"/>
        <v>0.23395935175818289</v>
      </c>
      <c r="BY152" s="40">
        <f t="shared" si="85"/>
        <v>0.50947236847813071</v>
      </c>
      <c r="BZ152" s="40">
        <f t="shared" si="85"/>
        <v>0.78546905870658201</v>
      </c>
      <c r="CA152" s="40">
        <f t="shared" si="85"/>
        <v>0.40275514476678093</v>
      </c>
    </row>
    <row r="153" spans="1:79" x14ac:dyDescent="0.25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AF153" s="46" t="s">
        <v>8</v>
      </c>
      <c r="AG153" s="47">
        <f>AG127/$BB$127</f>
        <v>5.2923900691700804E-2</v>
      </c>
      <c r="AH153" s="47">
        <f>AH127/$BB$127</f>
        <v>5.2247545781635436E-2</v>
      </c>
      <c r="AI153" s="47">
        <f>AI127/$BB$127</f>
        <v>5.2745524242787452E-2</v>
      </c>
      <c r="AJ153" s="47">
        <f>AJ127/$BB$127</f>
        <v>4.866707432237069E-2</v>
      </c>
      <c r="AK153" s="47">
        <f>AK127/$BB$127</f>
        <v>5.6557085667679745E-2</v>
      </c>
      <c r="AL153" s="47"/>
      <c r="AM153" s="47">
        <f t="shared" ref="AM153:AZ153" si="86">AM127/$BB$127</f>
        <v>5.02089474263165E-2</v>
      </c>
      <c r="AN153" s="47">
        <f t="shared" si="86"/>
        <v>5.5383813980850856E-2</v>
      </c>
      <c r="AO153" s="47">
        <f t="shared" si="86"/>
        <v>5.3351019446655421E-2</v>
      </c>
      <c r="AP153" s="47">
        <f t="shared" si="86"/>
        <v>5.7073336914111539E-2</v>
      </c>
      <c r="AQ153" s="47">
        <f t="shared" si="86"/>
        <v>4.7449610756291477E-2</v>
      </c>
      <c r="AR153" s="47">
        <f t="shared" si="86"/>
        <v>5.5922798143772656E-2</v>
      </c>
      <c r="AS153" s="47">
        <f t="shared" si="86"/>
        <v>5.1100401136943044E-2</v>
      </c>
      <c r="AT153" s="47">
        <f t="shared" si="86"/>
        <v>5.284182458813836E-2</v>
      </c>
      <c r="AU153" s="47">
        <f t="shared" si="86"/>
        <v>5.3382015322544045E-2</v>
      </c>
      <c r="AV153" s="47">
        <f t="shared" si="86"/>
        <v>5.6253904209428211E-2</v>
      </c>
      <c r="AW153" s="47">
        <f t="shared" si="86"/>
        <v>4.7375700446103161E-2</v>
      </c>
      <c r="AX153" s="47">
        <f t="shared" si="86"/>
        <v>5.2869968176366501E-2</v>
      </c>
      <c r="AY153" s="47">
        <f t="shared" si="86"/>
        <v>5.1941260856898146E-2</v>
      </c>
      <c r="AZ153" s="48">
        <f t="shared" si="86"/>
        <v>5.1704267889406103E-2</v>
      </c>
      <c r="BA153" s="41">
        <f t="shared" si="73"/>
        <v>1</v>
      </c>
      <c r="BB153" s="41">
        <f t="shared" si="74"/>
        <v>5.7073336914111539E-2</v>
      </c>
      <c r="BC153" s="41">
        <f t="shared" si="75"/>
        <v>4.7375700446103161E-2</v>
      </c>
      <c r="BD153" s="41">
        <f t="shared" si="76"/>
        <v>9.6976364680083776E-3</v>
      </c>
      <c r="BG153" s="9" t="s">
        <v>8</v>
      </c>
      <c r="BH153" s="40">
        <f>(AG153-$BC$153)/$BD$153</f>
        <v>0.57211881100107753</v>
      </c>
      <c r="BI153" s="40">
        <f>(AH153-$BC$153)/$BD$153</f>
        <v>0.5023745065721994</v>
      </c>
      <c r="BJ153" s="40">
        <f>(AI153-$BC$153)/$BD$153</f>
        <v>0.55372500447906581</v>
      </c>
      <c r="BK153" s="40">
        <f>(AJ153-$BC$153)/$BD$153</f>
        <v>0.13316377454729866</v>
      </c>
      <c r="BL153" s="40">
        <f>(AK153-$BC$153)/$BD$153</f>
        <v>0.94676525067372241</v>
      </c>
      <c r="BM153" s="40"/>
      <c r="BN153" s="40">
        <f t="shared" ref="BN153:CA153" si="87">(AM153-$BC$153)/$BD$153</f>
        <v>0.29215850579261898</v>
      </c>
      <c r="BO153" s="40">
        <f t="shared" si="87"/>
        <v>0.82577992701270397</v>
      </c>
      <c r="BP153" s="40">
        <f t="shared" si="87"/>
        <v>0.61616240413468726</v>
      </c>
      <c r="BQ153" s="40">
        <f t="shared" si="87"/>
        <v>1</v>
      </c>
      <c r="BR153" s="40">
        <f t="shared" si="87"/>
        <v>7.6214766796156314E-3</v>
      </c>
      <c r="BS153" s="40">
        <f t="shared" si="87"/>
        <v>0.8813588471650381</v>
      </c>
      <c r="BT153" s="40">
        <f t="shared" si="87"/>
        <v>0.38408334887859863</v>
      </c>
      <c r="BU153" s="40">
        <f t="shared" si="87"/>
        <v>0.56365529477903675</v>
      </c>
      <c r="BV153" s="40">
        <f t="shared" si="87"/>
        <v>0.61935863406049207</v>
      </c>
      <c r="BW153" s="40">
        <f t="shared" si="87"/>
        <v>0.91550181248940798</v>
      </c>
      <c r="BX153" s="40">
        <f t="shared" si="87"/>
        <v>0</v>
      </c>
      <c r="BY153" s="40">
        <f t="shared" si="87"/>
        <v>0.56655740276390343</v>
      </c>
      <c r="BZ153" s="40">
        <f t="shared" si="87"/>
        <v>0.47079104541156536</v>
      </c>
      <c r="CA153" s="40">
        <f t="shared" si="87"/>
        <v>0.44635282602956838</v>
      </c>
    </row>
    <row r="154" spans="1:79" x14ac:dyDescent="0.25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AF154" s="46" t="s">
        <v>9</v>
      </c>
      <c r="AG154" s="47">
        <f t="shared" ref="AG154:AL154" si="88">AG128/$BB$128</f>
        <v>5.6265832404274359E-2</v>
      </c>
      <c r="AH154" s="47">
        <f t="shared" si="88"/>
        <v>5.2003914724232818E-2</v>
      </c>
      <c r="AI154" s="47">
        <f t="shared" si="88"/>
        <v>5.5144444216249491E-2</v>
      </c>
      <c r="AJ154" s="47">
        <f t="shared" si="88"/>
        <v>5.7461076948481821E-2</v>
      </c>
      <c r="AK154" s="47">
        <f t="shared" si="88"/>
        <v>5.609418854718911E-2</v>
      </c>
      <c r="AL154" s="47">
        <f t="shared" si="88"/>
        <v>5.1652147790931351E-2</v>
      </c>
      <c r="AM154" s="47"/>
      <c r="AN154" s="47">
        <f t="shared" ref="AN154:AZ154" si="89">AN128/$BB$128</f>
        <v>5.3226435692624328E-2</v>
      </c>
      <c r="AO154" s="47">
        <f t="shared" si="89"/>
        <v>5.4081228152974087E-2</v>
      </c>
      <c r="AP154" s="47">
        <f t="shared" si="89"/>
        <v>5.1482239411044711E-2</v>
      </c>
      <c r="AQ154" s="47">
        <f t="shared" si="89"/>
        <v>4.8717096049047871E-2</v>
      </c>
      <c r="AR154" s="47">
        <f t="shared" si="89"/>
        <v>4.8668586290933999E-2</v>
      </c>
      <c r="AS154" s="47">
        <f t="shared" si="89"/>
        <v>5.2297325459845966E-2</v>
      </c>
      <c r="AT154" s="47">
        <f t="shared" si="89"/>
        <v>5.0649891090955225E-2</v>
      </c>
      <c r="AU154" s="47">
        <f t="shared" si="89"/>
        <v>5.0900741693703795E-2</v>
      </c>
      <c r="AV154" s="47">
        <f t="shared" si="89"/>
        <v>5.2992183456585532E-2</v>
      </c>
      <c r="AW154" s="47">
        <f t="shared" si="89"/>
        <v>5.1619897055400675E-2</v>
      </c>
      <c r="AX154" s="47">
        <f t="shared" si="89"/>
        <v>5.1905221010592188E-2</v>
      </c>
      <c r="AY154" s="47">
        <f t="shared" si="89"/>
        <v>5.4442324920818665E-2</v>
      </c>
      <c r="AZ154" s="48">
        <f t="shared" si="89"/>
        <v>5.0395225084114058E-2</v>
      </c>
      <c r="BA154" s="41">
        <f t="shared" si="73"/>
        <v>1</v>
      </c>
      <c r="BB154" s="41">
        <f t="shared" si="74"/>
        <v>5.7461076948481821E-2</v>
      </c>
      <c r="BC154" s="41">
        <f t="shared" si="75"/>
        <v>4.8668586290933999E-2</v>
      </c>
      <c r="BD154" s="41">
        <f t="shared" si="76"/>
        <v>8.7924906575478218E-3</v>
      </c>
      <c r="BG154" s="9" t="s">
        <v>9</v>
      </c>
      <c r="BH154" s="40">
        <f t="shared" ref="BH154:BM154" si="90">(AG154-$BC$154)/$BD$154</f>
        <v>0.86406075470988231</v>
      </c>
      <c r="BI154" s="40">
        <f t="shared" si="90"/>
        <v>0.37933829709965527</v>
      </c>
      <c r="BJ154" s="40">
        <f t="shared" si="90"/>
        <v>0.73652144512162321</v>
      </c>
      <c r="BK154" s="40">
        <f t="shared" si="90"/>
        <v>1</v>
      </c>
      <c r="BL154" s="40">
        <f t="shared" si="90"/>
        <v>0.84453911246191427</v>
      </c>
      <c r="BM154" s="40">
        <f t="shared" si="90"/>
        <v>0.33933064204465713</v>
      </c>
      <c r="BN154" s="40"/>
      <c r="BO154" s="40">
        <f t="shared" ref="BO154:CA154" si="91">(AN154-$BC$154)/$BD$154</f>
        <v>0.51837978329583911</v>
      </c>
      <c r="BP154" s="40">
        <f t="shared" si="91"/>
        <v>0.61559825001277224</v>
      </c>
      <c r="BQ154" s="40">
        <f t="shared" si="91"/>
        <v>0.32000638154734473</v>
      </c>
      <c r="BR154" s="40">
        <f t="shared" si="91"/>
        <v>5.5171805126946289E-3</v>
      </c>
      <c r="BS154" s="40">
        <f t="shared" si="91"/>
        <v>0</v>
      </c>
      <c r="BT154" s="40">
        <f t="shared" si="91"/>
        <v>0.41270890243106639</v>
      </c>
      <c r="BU154" s="40">
        <f t="shared" si="91"/>
        <v>0.22534056357744273</v>
      </c>
      <c r="BV154" s="40">
        <f t="shared" si="91"/>
        <v>0.25387065960128441</v>
      </c>
      <c r="BW154" s="40">
        <f t="shared" si="91"/>
        <v>0.49173747622239278</v>
      </c>
      <c r="BX154" s="40">
        <f t="shared" si="91"/>
        <v>0.33566265571555132</v>
      </c>
      <c r="BY154" s="40">
        <f t="shared" si="91"/>
        <v>0.36811352388298918</v>
      </c>
      <c r="BZ154" s="40">
        <f t="shared" si="91"/>
        <v>0.65666701902358693</v>
      </c>
      <c r="CA154" s="40">
        <f t="shared" si="91"/>
        <v>0.1963765286117016</v>
      </c>
    </row>
    <row r="155" spans="1:79" x14ac:dyDescent="0.25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AF155" s="46" t="s">
        <v>10</v>
      </c>
      <c r="AG155" s="47">
        <f t="shared" ref="AG155:AM155" si="92">AG129/$BB$129</f>
        <v>5.2923898786654329E-2</v>
      </c>
      <c r="AH155" s="47">
        <f t="shared" si="92"/>
        <v>5.1306095888298063E-2</v>
      </c>
      <c r="AI155" s="47">
        <f t="shared" si="92"/>
        <v>5.7114077810455292E-2</v>
      </c>
      <c r="AJ155" s="47">
        <f t="shared" si="92"/>
        <v>5.5198684592762379E-2</v>
      </c>
      <c r="AK155" s="47">
        <f t="shared" si="92"/>
        <v>5.6348523115387385E-2</v>
      </c>
      <c r="AL155" s="47">
        <f t="shared" si="92"/>
        <v>5.5764925380140322E-2</v>
      </c>
      <c r="AM155" s="47">
        <f t="shared" si="92"/>
        <v>5.2095280657143014E-2</v>
      </c>
      <c r="AN155" s="47"/>
      <c r="AO155" s="47">
        <f t="shared" ref="AO155:AZ155" si="93">AO129/$BB$129</f>
        <v>4.9768034309595803E-2</v>
      </c>
      <c r="AP155" s="47">
        <f t="shared" si="93"/>
        <v>5.5127003460964573E-2</v>
      </c>
      <c r="AQ155" s="47">
        <f t="shared" si="93"/>
        <v>4.5406523404573622E-2</v>
      </c>
      <c r="AR155" s="47">
        <f t="shared" si="93"/>
        <v>5.2588605341410473E-2</v>
      </c>
      <c r="AS155" s="47">
        <f t="shared" si="93"/>
        <v>5.281380692049735E-2</v>
      </c>
      <c r="AT155" s="47">
        <f t="shared" si="93"/>
        <v>5.1186568569571954E-2</v>
      </c>
      <c r="AU155" s="47">
        <f t="shared" si="93"/>
        <v>5.2023610704163184E-2</v>
      </c>
      <c r="AV155" s="47">
        <f t="shared" si="93"/>
        <v>5.1997346585694777E-2</v>
      </c>
      <c r="AW155" s="47">
        <f t="shared" si="93"/>
        <v>5.0433117927255459E-2</v>
      </c>
      <c r="AX155" s="47">
        <f t="shared" si="93"/>
        <v>5.2640520425298959E-2</v>
      </c>
      <c r="AY155" s="47">
        <f t="shared" si="93"/>
        <v>5.4680967556480976E-2</v>
      </c>
      <c r="AZ155" s="48">
        <f t="shared" si="93"/>
        <v>5.0582408563652183E-2</v>
      </c>
      <c r="BA155" s="41">
        <f t="shared" si="73"/>
        <v>1.0000000000000002</v>
      </c>
      <c r="BB155" s="41">
        <f t="shared" si="74"/>
        <v>5.7114077810455292E-2</v>
      </c>
      <c r="BC155" s="41">
        <f t="shared" si="75"/>
        <v>4.5406523404573622E-2</v>
      </c>
      <c r="BD155" s="41">
        <f t="shared" si="76"/>
        <v>1.1707554405881671E-2</v>
      </c>
      <c r="BG155" s="9" t="s">
        <v>10</v>
      </c>
      <c r="BH155" s="40">
        <f t="shared" ref="BH155:BN155" si="94">(AG155-$BC$155)/$BD$155</f>
        <v>0.64209613053808312</v>
      </c>
      <c r="BI155" s="40">
        <f t="shared" si="94"/>
        <v>0.50391160093696419</v>
      </c>
      <c r="BJ155" s="40">
        <f t="shared" si="94"/>
        <v>1</v>
      </c>
      <c r="BK155" s="40">
        <f t="shared" si="94"/>
        <v>0.83639681258020426</v>
      </c>
      <c r="BL155" s="40">
        <f t="shared" si="94"/>
        <v>0.93461019538945667</v>
      </c>
      <c r="BM155" s="40">
        <f t="shared" si="94"/>
        <v>0.88476223269676368</v>
      </c>
      <c r="BN155" s="40">
        <f t="shared" si="94"/>
        <v>0.5713197667660701</v>
      </c>
      <c r="BO155" s="40"/>
      <c r="BP155" s="40">
        <f t="shared" ref="BP155:CA155" si="95">(AO155-$BC$155)/$BD$155</f>
        <v>0.3725381709805281</v>
      </c>
      <c r="BQ155" s="40">
        <f t="shared" si="95"/>
        <v>0.8302741733583191</v>
      </c>
      <c r="BR155" s="40">
        <f t="shared" si="95"/>
        <v>0</v>
      </c>
      <c r="BS155" s="40">
        <f t="shared" si="95"/>
        <v>0.61345706266619604</v>
      </c>
      <c r="BT155" s="40">
        <f t="shared" si="95"/>
        <v>0.63269264093297217</v>
      </c>
      <c r="BU155" s="40">
        <f t="shared" si="95"/>
        <v>0.4937021827628269</v>
      </c>
      <c r="BV155" s="40">
        <f t="shared" si="95"/>
        <v>0.56519808238219704</v>
      </c>
      <c r="BW155" s="40">
        <f t="shared" si="95"/>
        <v>0.56295473440721666</v>
      </c>
      <c r="BX155" s="40">
        <f t="shared" si="95"/>
        <v>0.42934624503274266</v>
      </c>
      <c r="BY155" s="40">
        <f t="shared" si="95"/>
        <v>0.61789138618831474</v>
      </c>
      <c r="BZ155" s="40">
        <f t="shared" si="95"/>
        <v>0.79217604551536702</v>
      </c>
      <c r="CA155" s="40">
        <f t="shared" si="95"/>
        <v>0.4420978950546911</v>
      </c>
    </row>
    <row r="156" spans="1:79" x14ac:dyDescent="0.25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AF156" s="46" t="s">
        <v>11</v>
      </c>
      <c r="AG156" s="47">
        <f t="shared" ref="AG156:AN156" si="96">AG130/$BB$130</f>
        <v>5.3004700522056684E-2</v>
      </c>
      <c r="AH156" s="47">
        <f t="shared" si="96"/>
        <v>5.223788736327812E-2</v>
      </c>
      <c r="AI156" s="47">
        <f t="shared" si="96"/>
        <v>5.2138910753039253E-2</v>
      </c>
      <c r="AJ156" s="47">
        <f t="shared" si="96"/>
        <v>5.4362824203306438E-2</v>
      </c>
      <c r="AK156" s="47">
        <f t="shared" si="96"/>
        <v>5.1251191747560092E-2</v>
      </c>
      <c r="AL156" s="47">
        <f t="shared" si="96"/>
        <v>5.399721670935264E-2</v>
      </c>
      <c r="AM156" s="47">
        <f t="shared" si="96"/>
        <v>5.3206896752038553E-2</v>
      </c>
      <c r="AN156" s="47">
        <f t="shared" si="96"/>
        <v>5.0026586970859613E-2</v>
      </c>
      <c r="AO156" s="47"/>
      <c r="AP156" s="47">
        <f t="shared" ref="AP156:AZ156" si="97">AP130/$BB$130</f>
        <v>5.0957992963990964E-2</v>
      </c>
      <c r="AQ156" s="47">
        <f t="shared" si="97"/>
        <v>5.2553608504115251E-2</v>
      </c>
      <c r="AR156" s="47">
        <f t="shared" si="97"/>
        <v>5.1184336322535787E-2</v>
      </c>
      <c r="AS156" s="47">
        <f t="shared" si="97"/>
        <v>5.5640276327729464E-2</v>
      </c>
      <c r="AT156" s="47">
        <f t="shared" si="97"/>
        <v>5.7492559535241843E-2</v>
      </c>
      <c r="AU156" s="47">
        <f t="shared" si="97"/>
        <v>4.91008274783859E-2</v>
      </c>
      <c r="AV156" s="47">
        <f t="shared" si="97"/>
        <v>5.0489534576278527E-2</v>
      </c>
      <c r="AW156" s="47">
        <f t="shared" si="97"/>
        <v>5.5686830321205444E-2</v>
      </c>
      <c r="AX156" s="47">
        <f t="shared" si="97"/>
        <v>5.6206029582747022E-2</v>
      </c>
      <c r="AY156" s="47">
        <f t="shared" si="97"/>
        <v>4.980137234117029E-2</v>
      </c>
      <c r="AZ156" s="48">
        <f t="shared" si="97"/>
        <v>5.0660417025108082E-2</v>
      </c>
      <c r="BA156" s="41">
        <f t="shared" si="73"/>
        <v>1</v>
      </c>
      <c r="BB156" s="41">
        <f t="shared" si="74"/>
        <v>5.7492559535241843E-2</v>
      </c>
      <c r="BC156" s="41">
        <f t="shared" si="75"/>
        <v>4.91008274783859E-2</v>
      </c>
      <c r="BD156" s="41">
        <f t="shared" si="76"/>
        <v>8.3917320568559425E-3</v>
      </c>
      <c r="BG156" s="9" t="s">
        <v>11</v>
      </c>
      <c r="BH156" s="40">
        <f t="shared" ref="BH156:BO156" si="98">(AG156-$BC$156)/$BD$156</f>
        <v>0.46520468208721794</v>
      </c>
      <c r="BI156" s="40">
        <f t="shared" si="98"/>
        <v>0.37382746060502253</v>
      </c>
      <c r="BJ156" s="40">
        <f t="shared" si="98"/>
        <v>0.36203292169836093</v>
      </c>
      <c r="BK156" s="40">
        <f t="shared" si="98"/>
        <v>0.62704536909296948</v>
      </c>
      <c r="BL156" s="40">
        <f t="shared" si="98"/>
        <v>0.2562479658078895</v>
      </c>
      <c r="BM156" s="40">
        <f t="shared" si="98"/>
        <v>0.58347778477584367</v>
      </c>
      <c r="BN156" s="40">
        <f t="shared" si="98"/>
        <v>0.48929937774860727</v>
      </c>
      <c r="BO156" s="40">
        <f t="shared" si="98"/>
        <v>0.11031804712084183</v>
      </c>
      <c r="BP156" s="40"/>
      <c r="BQ156" s="40">
        <f t="shared" ref="BQ156:CA156" si="99">(AP156-$BC$156)/$BD$156</f>
        <v>0.22130895898752898</v>
      </c>
      <c r="BR156" s="40">
        <f t="shared" si="99"/>
        <v>0.4114503421148285</v>
      </c>
      <c r="BS156" s="40">
        <f t="shared" si="99"/>
        <v>0.24828114506440724</v>
      </c>
      <c r="BT156" s="40">
        <f t="shared" si="99"/>
        <v>0.77927283724471563</v>
      </c>
      <c r="BU156" s="40">
        <f t="shared" si="99"/>
        <v>1</v>
      </c>
      <c r="BV156" s="40">
        <f t="shared" si="99"/>
        <v>0</v>
      </c>
      <c r="BW156" s="40">
        <f t="shared" si="99"/>
        <v>0.16548515711462342</v>
      </c>
      <c r="BX156" s="40">
        <f t="shared" si="99"/>
        <v>0.78482043971349869</v>
      </c>
      <c r="BY156" s="40">
        <f t="shared" si="99"/>
        <v>0.84669077327799791</v>
      </c>
      <c r="BZ156" s="40">
        <f t="shared" si="99"/>
        <v>8.3480365917075888E-2</v>
      </c>
      <c r="CA156" s="40">
        <f t="shared" si="99"/>
        <v>0.18584834884569698</v>
      </c>
    </row>
    <row r="157" spans="1:79" x14ac:dyDescent="0.25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AF157" s="46" t="s">
        <v>12</v>
      </c>
      <c r="AG157" s="47">
        <f t="shared" ref="AG157:AO157" si="100">AG131/$BB$131</f>
        <v>5.0949077211255814E-2</v>
      </c>
      <c r="AH157" s="47">
        <f t="shared" si="100"/>
        <v>5.4796657762291111E-2</v>
      </c>
      <c r="AI157" s="47">
        <f t="shared" si="100"/>
        <v>5.4500645019622873E-2</v>
      </c>
      <c r="AJ157" s="47">
        <f t="shared" si="100"/>
        <v>4.994565457732468E-2</v>
      </c>
      <c r="AK157" s="47">
        <f t="shared" si="100"/>
        <v>5.7431674379188301E-2</v>
      </c>
      <c r="AL157" s="47">
        <f t="shared" si="100"/>
        <v>5.7888165438034184E-2</v>
      </c>
      <c r="AM157" s="47">
        <f t="shared" si="100"/>
        <v>5.0758254972122815E-2</v>
      </c>
      <c r="AN157" s="47">
        <f t="shared" si="100"/>
        <v>5.5531913922089955E-2</v>
      </c>
      <c r="AO157" s="47">
        <f t="shared" si="100"/>
        <v>5.1066980954170338E-2</v>
      </c>
      <c r="AP157" s="47"/>
      <c r="AQ157" s="47">
        <f t="shared" ref="AQ157:AZ157" si="101">AQ131/$BB$131</f>
        <v>4.6732293657804784E-2</v>
      </c>
      <c r="AR157" s="47">
        <f t="shared" si="101"/>
        <v>5.3823791101647291E-2</v>
      </c>
      <c r="AS157" s="47">
        <f t="shared" si="101"/>
        <v>4.9306170580563434E-2</v>
      </c>
      <c r="AT157" s="47">
        <f t="shared" si="101"/>
        <v>4.9200730971671484E-2</v>
      </c>
      <c r="AU157" s="47">
        <f t="shared" si="101"/>
        <v>5.4119063433210941E-2</v>
      </c>
      <c r="AV157" s="47">
        <f t="shared" si="101"/>
        <v>5.8363862121890993E-2</v>
      </c>
      <c r="AW157" s="47">
        <f t="shared" si="101"/>
        <v>4.7367439191712365E-2</v>
      </c>
      <c r="AX157" s="47">
        <f t="shared" si="101"/>
        <v>5.1756676827051373E-2</v>
      </c>
      <c r="AY157" s="47">
        <f t="shared" si="101"/>
        <v>5.601554735262667E-2</v>
      </c>
      <c r="AZ157" s="48">
        <f t="shared" si="101"/>
        <v>5.0445400525720517E-2</v>
      </c>
      <c r="BA157" s="41">
        <f t="shared" si="73"/>
        <v>0.99999999999999989</v>
      </c>
      <c r="BB157" s="41">
        <f t="shared" si="74"/>
        <v>5.8363862121890993E-2</v>
      </c>
      <c r="BC157" s="41">
        <f t="shared" si="75"/>
        <v>4.6732293657804784E-2</v>
      </c>
      <c r="BD157" s="41">
        <f t="shared" si="76"/>
        <v>1.1631568464086209E-2</v>
      </c>
      <c r="BG157" s="9" t="s">
        <v>12</v>
      </c>
      <c r="BH157" s="40">
        <f t="shared" ref="BH157:BP157" si="102">(AG157-$BC$157)/$BD$157</f>
        <v>0.36252922952487698</v>
      </c>
      <c r="BI157" s="40">
        <f t="shared" si="102"/>
        <v>0.69331699584505468</v>
      </c>
      <c r="BJ157" s="40">
        <f t="shared" si="102"/>
        <v>0.66786791358394682</v>
      </c>
      <c r="BK157" s="40">
        <f t="shared" si="102"/>
        <v>0.27626204749957101</v>
      </c>
      <c r="BL157" s="40">
        <f t="shared" si="102"/>
        <v>0.91985709016106232</v>
      </c>
      <c r="BM157" s="40">
        <f t="shared" si="102"/>
        <v>0.95910296317082455</v>
      </c>
      <c r="BN157" s="40">
        <f t="shared" si="102"/>
        <v>0.34612368286776157</v>
      </c>
      <c r="BO157" s="40">
        <f t="shared" si="102"/>
        <v>0.75652912085373525</v>
      </c>
      <c r="BP157" s="40">
        <f t="shared" si="102"/>
        <v>0.37266575954475911</v>
      </c>
      <c r="BQ157" s="40"/>
      <c r="BR157" s="40">
        <f t="shared" ref="BR157:CA157" si="103">(AQ157-$BC$157)/$BD$157</f>
        <v>0</v>
      </c>
      <c r="BS157" s="40">
        <f t="shared" si="103"/>
        <v>0.60967680031616645</v>
      </c>
      <c r="BT157" s="40">
        <f t="shared" si="103"/>
        <v>0.22128373578385305</v>
      </c>
      <c r="BU157" s="40">
        <f t="shared" si="103"/>
        <v>0.21221878386292284</v>
      </c>
      <c r="BV157" s="40">
        <f t="shared" si="103"/>
        <v>0.63506222726656769</v>
      </c>
      <c r="BW157" s="40">
        <f t="shared" si="103"/>
        <v>1</v>
      </c>
      <c r="BX157" s="40">
        <f t="shared" si="103"/>
        <v>5.4605321360456725E-2</v>
      </c>
      <c r="BY157" s="40">
        <f t="shared" si="103"/>
        <v>0.431960933279114</v>
      </c>
      <c r="BZ157" s="40">
        <f t="shared" si="103"/>
        <v>0.79810850303507974</v>
      </c>
      <c r="CA157" s="40">
        <f t="shared" si="103"/>
        <v>0.3192266700213624</v>
      </c>
    </row>
    <row r="158" spans="1:79" x14ac:dyDescent="0.25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AF158" s="46" t="s">
        <v>13</v>
      </c>
      <c r="AG158" s="47">
        <f t="shared" ref="AG158:AP158" si="104">AG132/$BB$132</f>
        <v>4.9073689196012592E-2</v>
      </c>
      <c r="AH158" s="47">
        <f t="shared" si="104"/>
        <v>5.0112602888718827E-2</v>
      </c>
      <c r="AI158" s="47">
        <f t="shared" si="104"/>
        <v>5.2069035174954398E-2</v>
      </c>
      <c r="AJ158" s="47">
        <f t="shared" si="104"/>
        <v>5.5103118282650215E-2</v>
      </c>
      <c r="AK158" s="47">
        <f t="shared" si="104"/>
        <v>5.0370793046385726E-2</v>
      </c>
      <c r="AL158" s="47">
        <f t="shared" si="104"/>
        <v>5.2421778801721428E-2</v>
      </c>
      <c r="AM158" s="47">
        <f t="shared" si="104"/>
        <v>5.2318251855376877E-2</v>
      </c>
      <c r="AN158" s="47">
        <f t="shared" si="104"/>
        <v>4.9821762250261602E-2</v>
      </c>
      <c r="AO158" s="47">
        <f t="shared" si="104"/>
        <v>5.7365791316195E-2</v>
      </c>
      <c r="AP158" s="47">
        <f t="shared" si="104"/>
        <v>5.0902565964717636E-2</v>
      </c>
      <c r="AQ158" s="47"/>
      <c r="AR158" s="47">
        <f t="shared" ref="AR158:AZ158" si="105">AR132/$BB$132</f>
        <v>5.1404191805814188E-2</v>
      </c>
      <c r="AS158" s="47">
        <f t="shared" si="105"/>
        <v>5.586404874776852E-2</v>
      </c>
      <c r="AT158" s="47">
        <f t="shared" si="105"/>
        <v>5.8035056101878355E-2</v>
      </c>
      <c r="AU158" s="47">
        <f t="shared" si="105"/>
        <v>5.2078724304548372E-2</v>
      </c>
      <c r="AV158" s="47">
        <f t="shared" si="105"/>
        <v>5.1603819863213302E-2</v>
      </c>
      <c r="AW158" s="47">
        <f t="shared" si="105"/>
        <v>5.5134170423355854E-2</v>
      </c>
      <c r="AX158" s="47">
        <f t="shared" si="105"/>
        <v>5.9546117444592116E-2</v>
      </c>
      <c r="AY158" s="47">
        <f t="shared" si="105"/>
        <v>4.7281055404076275E-2</v>
      </c>
      <c r="AZ158" s="48">
        <f t="shared" si="105"/>
        <v>4.949342712775847E-2</v>
      </c>
      <c r="BA158" s="41">
        <f t="shared" si="73"/>
        <v>0.99999999999999978</v>
      </c>
      <c r="BB158" s="41">
        <f t="shared" si="74"/>
        <v>5.9546117444592116E-2</v>
      </c>
      <c r="BC158" s="41">
        <f t="shared" si="75"/>
        <v>4.7281055404076275E-2</v>
      </c>
      <c r="BD158" s="41">
        <f t="shared" si="76"/>
        <v>1.2265062040515841E-2</v>
      </c>
      <c r="BG158" s="9" t="s">
        <v>13</v>
      </c>
      <c r="BH158" s="40">
        <f t="shared" ref="BH158:BQ158" si="106">(AG158-$BC$158)/$BD$158</f>
        <v>0.14615774351687852</v>
      </c>
      <c r="BI158" s="40">
        <f t="shared" si="106"/>
        <v>0.23086287499312669</v>
      </c>
      <c r="BJ158" s="40">
        <f t="shared" si="106"/>
        <v>0.39037550361031448</v>
      </c>
      <c r="BK158" s="40">
        <f t="shared" si="106"/>
        <v>0.63775159495605471</v>
      </c>
      <c r="BL158" s="40">
        <f t="shared" si="106"/>
        <v>0.25191373937636463</v>
      </c>
      <c r="BM158" s="40">
        <f t="shared" si="106"/>
        <v>0.41913553968691913</v>
      </c>
      <c r="BN158" s="40">
        <f t="shared" si="106"/>
        <v>0.41069473881672663</v>
      </c>
      <c r="BO158" s="40">
        <f t="shared" si="106"/>
        <v>0.20714993840165447</v>
      </c>
      <c r="BP158" s="40">
        <f t="shared" si="106"/>
        <v>0.82223276806960077</v>
      </c>
      <c r="BQ158" s="40">
        <f t="shared" si="106"/>
        <v>0.29527046407741192</v>
      </c>
      <c r="BR158" s="40"/>
      <c r="BS158" s="40">
        <f t="shared" ref="BS158:CA158" si="107">(AR158-$BC$158)/$BD$158</f>
        <v>0.33616922508159636</v>
      </c>
      <c r="BT158" s="40">
        <f t="shared" si="107"/>
        <v>0.69979208546516769</v>
      </c>
      <c r="BU158" s="40">
        <f t="shared" si="107"/>
        <v>0.87679953532055599</v>
      </c>
      <c r="BV158" s="40">
        <f t="shared" si="107"/>
        <v>0.39116548164401443</v>
      </c>
      <c r="BW158" s="40">
        <f t="shared" si="107"/>
        <v>0.35244538061506792</v>
      </c>
      <c r="BX158" s="40">
        <f t="shared" si="107"/>
        <v>0.64028335065391107</v>
      </c>
      <c r="BY158" s="40">
        <f t="shared" si="107"/>
        <v>1</v>
      </c>
      <c r="BZ158" s="40">
        <f t="shared" si="107"/>
        <v>0</v>
      </c>
      <c r="CA158" s="40">
        <f t="shared" si="107"/>
        <v>0.18037998636891917</v>
      </c>
    </row>
    <row r="159" spans="1:79" x14ac:dyDescent="0.25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AF159" s="46" t="s">
        <v>14</v>
      </c>
      <c r="AG159" s="47">
        <f t="shared" ref="AG159:AQ159" si="108">AG133/$BB$133</f>
        <v>5.0724252906355231E-2</v>
      </c>
      <c r="AH159" s="47">
        <f t="shared" si="108"/>
        <v>5.4509336651978865E-2</v>
      </c>
      <c r="AI159" s="47">
        <f t="shared" si="108"/>
        <v>5.331936712869615E-2</v>
      </c>
      <c r="AJ159" s="47">
        <f t="shared" si="108"/>
        <v>5.1265450377256931E-2</v>
      </c>
      <c r="AK159" s="47">
        <f t="shared" si="108"/>
        <v>5.2761275108068127E-2</v>
      </c>
      <c r="AL159" s="47">
        <f t="shared" si="108"/>
        <v>5.742920322280156E-2</v>
      </c>
      <c r="AM159" s="47">
        <f t="shared" si="108"/>
        <v>4.8583115391741809E-2</v>
      </c>
      <c r="AN159" s="47">
        <f t="shared" si="108"/>
        <v>5.3636111540182413E-2</v>
      </c>
      <c r="AO159" s="47">
        <f t="shared" si="108"/>
        <v>5.1934065523561224E-2</v>
      </c>
      <c r="AP159" s="47">
        <f t="shared" si="108"/>
        <v>5.44956278420358E-2</v>
      </c>
      <c r="AQ159" s="47">
        <f t="shared" si="108"/>
        <v>4.7781891006560037E-2</v>
      </c>
      <c r="AR159" s="47"/>
      <c r="AS159" s="47">
        <f t="shared" ref="AS159:AZ159" si="109">AS133/$BB$133</f>
        <v>5.2613782481213997E-2</v>
      </c>
      <c r="AT159" s="47">
        <f t="shared" si="109"/>
        <v>5.5186785469773063E-2</v>
      </c>
      <c r="AU159" s="47">
        <f t="shared" si="109"/>
        <v>5.3949963120720971E-2</v>
      </c>
      <c r="AV159" s="47">
        <f t="shared" si="109"/>
        <v>5.6460393769963091E-2</v>
      </c>
      <c r="AW159" s="47">
        <f t="shared" si="109"/>
        <v>4.9989310231338201E-2</v>
      </c>
      <c r="AX159" s="47">
        <f t="shared" si="109"/>
        <v>5.1980864475838197E-2</v>
      </c>
      <c r="AY159" s="47">
        <f t="shared" si="109"/>
        <v>5.2034684314020883E-2</v>
      </c>
      <c r="AZ159" s="48">
        <f t="shared" si="109"/>
        <v>5.1344519437893511E-2</v>
      </c>
      <c r="BA159" s="41">
        <f t="shared" si="73"/>
        <v>1</v>
      </c>
      <c r="BB159" s="41">
        <f t="shared" si="74"/>
        <v>5.742920322280156E-2</v>
      </c>
      <c r="BC159" s="41">
        <f t="shared" si="75"/>
        <v>4.7781891006560037E-2</v>
      </c>
      <c r="BD159" s="41">
        <f t="shared" si="76"/>
        <v>9.6473122162415229E-3</v>
      </c>
      <c r="BG159" s="9" t="s">
        <v>14</v>
      </c>
      <c r="BH159" s="40">
        <f t="shared" ref="BH159:BR159" si="110">(AG159-$BC$159)/$BD$159</f>
        <v>0.30499291759643116</v>
      </c>
      <c r="BI159" s="40">
        <f t="shared" si="110"/>
        <v>0.69733885403780993</v>
      </c>
      <c r="BJ159" s="40">
        <f t="shared" si="110"/>
        <v>0.57399159455144566</v>
      </c>
      <c r="BK159" s="40">
        <f t="shared" si="110"/>
        <v>0.36109118193896778</v>
      </c>
      <c r="BL159" s="40">
        <f t="shared" si="110"/>
        <v>0.51614211190606607</v>
      </c>
      <c r="BM159" s="40">
        <f t="shared" si="110"/>
        <v>1</v>
      </c>
      <c r="BN159" s="40">
        <f t="shared" si="110"/>
        <v>8.3051565785637965E-2</v>
      </c>
      <c r="BO159" s="40">
        <f t="shared" si="110"/>
        <v>0.6068239943314605</v>
      </c>
      <c r="BP159" s="40">
        <f t="shared" si="110"/>
        <v>0.4303970291342788</v>
      </c>
      <c r="BQ159" s="40">
        <f t="shared" si="110"/>
        <v>0.69591785618516599</v>
      </c>
      <c r="BR159" s="40">
        <f t="shared" si="110"/>
        <v>0</v>
      </c>
      <c r="BS159" s="40"/>
      <c r="BT159" s="40">
        <f t="shared" ref="BT159:CA159" si="111">(AS159-$BC$159)/$BD$159</f>
        <v>0.50085364362100093</v>
      </c>
      <c r="BU159" s="40">
        <f t="shared" si="111"/>
        <v>0.76756036264138694</v>
      </c>
      <c r="BV159" s="40">
        <f t="shared" si="111"/>
        <v>0.63935653536503256</v>
      </c>
      <c r="BW159" s="40">
        <f t="shared" si="111"/>
        <v>0.89957726762409007</v>
      </c>
      <c r="BX159" s="40">
        <f t="shared" si="111"/>
        <v>0.22881183642651379</v>
      </c>
      <c r="BY159" s="40">
        <f t="shared" si="111"/>
        <v>0.43524801262356466</v>
      </c>
      <c r="BZ159" s="40">
        <f t="shared" si="111"/>
        <v>0.44082675175590857</v>
      </c>
      <c r="CA159" s="40">
        <f t="shared" si="111"/>
        <v>0.36928714977583998</v>
      </c>
    </row>
    <row r="160" spans="1:79" x14ac:dyDescent="0.25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AF160" s="46" t="s">
        <v>15</v>
      </c>
      <c r="AG160" s="47">
        <f t="shared" ref="AG160:AR160" si="112">AG134/$BB$134</f>
        <v>5.1658001224125373E-2</v>
      </c>
      <c r="AH160" s="47">
        <f t="shared" si="112"/>
        <v>4.9800199601810057E-2</v>
      </c>
      <c r="AI160" s="47">
        <f t="shared" si="112"/>
        <v>5.1161410441125571E-2</v>
      </c>
      <c r="AJ160" s="47">
        <f t="shared" si="112"/>
        <v>5.6989259554858465E-2</v>
      </c>
      <c r="AK160" s="47">
        <f t="shared" si="112"/>
        <v>5.0398568613854278E-2</v>
      </c>
      <c r="AL160" s="47">
        <f t="shared" si="112"/>
        <v>5.1849342326653711E-2</v>
      </c>
      <c r="AM160" s="47">
        <f t="shared" si="112"/>
        <v>5.1581165836579207E-2</v>
      </c>
      <c r="AN160" s="47">
        <f t="shared" si="112"/>
        <v>5.3221627451562767E-2</v>
      </c>
      <c r="AO160" s="47">
        <f t="shared" si="112"/>
        <v>5.5780135981810884E-2</v>
      </c>
      <c r="AP160" s="47">
        <f t="shared" si="112"/>
        <v>4.9324614019441666E-2</v>
      </c>
      <c r="AQ160" s="47">
        <f t="shared" si="112"/>
        <v>5.1306483704932543E-2</v>
      </c>
      <c r="AR160" s="47">
        <f t="shared" si="112"/>
        <v>5.1984583689610779E-2</v>
      </c>
      <c r="AS160" s="47"/>
      <c r="AT160" s="47">
        <f t="shared" ref="AT160:AZ160" si="113">AT134/$BB$134</f>
        <v>5.8782523343016424E-2</v>
      </c>
      <c r="AU160" s="47">
        <f t="shared" si="113"/>
        <v>4.8960906925789589E-2</v>
      </c>
      <c r="AV160" s="47">
        <f t="shared" si="113"/>
        <v>4.9887297099665912E-2</v>
      </c>
      <c r="AW160" s="47">
        <f t="shared" si="113"/>
        <v>5.6130188006469725E-2</v>
      </c>
      <c r="AX160" s="47">
        <f t="shared" si="113"/>
        <v>5.6189585444541015E-2</v>
      </c>
      <c r="AY160" s="47">
        <f t="shared" si="113"/>
        <v>5.0668415164636917E-2</v>
      </c>
      <c r="AZ160" s="48">
        <f t="shared" si="113"/>
        <v>5.4325691569515056E-2</v>
      </c>
      <c r="BA160" s="41">
        <f t="shared" si="73"/>
        <v>0.99999999999999989</v>
      </c>
      <c r="BB160" s="41">
        <f t="shared" si="74"/>
        <v>5.8782523343016424E-2</v>
      </c>
      <c r="BC160" s="41">
        <f t="shared" si="75"/>
        <v>4.8960906925789589E-2</v>
      </c>
      <c r="BD160" s="41">
        <f t="shared" si="76"/>
        <v>9.8216164172268347E-3</v>
      </c>
      <c r="BG160" s="9" t="s">
        <v>15</v>
      </c>
      <c r="BH160" s="40">
        <f t="shared" ref="BH160:BS160" si="114">(AG160-$BC$160)/$BD$160</f>
        <v>0.27460798546409909</v>
      </c>
      <c r="BI160" s="40">
        <f t="shared" si="114"/>
        <v>8.5453619889733407E-2</v>
      </c>
      <c r="BJ160" s="40">
        <f t="shared" si="114"/>
        <v>0.22404698186709485</v>
      </c>
      <c r="BK160" s="40">
        <f t="shared" si="114"/>
        <v>0.81741663368031503</v>
      </c>
      <c r="BL160" s="40">
        <f t="shared" si="114"/>
        <v>0.14637729951895401</v>
      </c>
      <c r="BM160" s="40">
        <f t="shared" si="114"/>
        <v>0.29408961602266287</v>
      </c>
      <c r="BN160" s="40">
        <f t="shared" si="114"/>
        <v>0.26678489563018959</v>
      </c>
      <c r="BO160" s="40">
        <f t="shared" si="114"/>
        <v>0.43381052005859194</v>
      </c>
      <c r="BP160" s="40">
        <f t="shared" si="114"/>
        <v>0.69430822446502405</v>
      </c>
      <c r="BQ160" s="40">
        <f t="shared" si="114"/>
        <v>3.7031286725283337E-2</v>
      </c>
      <c r="BR160" s="40">
        <f t="shared" si="114"/>
        <v>0.23881779531003458</v>
      </c>
      <c r="BS160" s="40">
        <f t="shared" si="114"/>
        <v>0.30785938234339383</v>
      </c>
      <c r="BT160" s="40"/>
      <c r="BU160" s="40">
        <f t="shared" ref="BU160:CA160" si="115">(AT160-$BC$160)/$BD$160</f>
        <v>1</v>
      </c>
      <c r="BV160" s="40">
        <f t="shared" si="115"/>
        <v>0</v>
      </c>
      <c r="BW160" s="40">
        <f t="shared" si="115"/>
        <v>9.4321559153079965E-2</v>
      </c>
      <c r="BX160" s="40">
        <f t="shared" si="115"/>
        <v>0.72994920348400305</v>
      </c>
      <c r="BY160" s="40">
        <f t="shared" si="115"/>
        <v>0.73599682696552171</v>
      </c>
      <c r="BZ160" s="40">
        <f t="shared" si="115"/>
        <v>0.17385205920406407</v>
      </c>
      <c r="CA160" s="40">
        <f t="shared" si="115"/>
        <v>0.54622217116072536</v>
      </c>
    </row>
    <row r="161" spans="1:79" x14ac:dyDescent="0.25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AF161" s="46" t="s">
        <v>16</v>
      </c>
      <c r="AG161" s="47">
        <f t="shared" ref="AG161:AS161" si="116">AG135/$BB$135</f>
        <v>5.1787991765756554E-2</v>
      </c>
      <c r="AH161" s="47">
        <f t="shared" si="116"/>
        <v>5.0651742346320965E-2</v>
      </c>
      <c r="AI161" s="47">
        <f t="shared" si="116"/>
        <v>5.3334436339351296E-2</v>
      </c>
      <c r="AJ161" s="47">
        <f t="shared" si="116"/>
        <v>5.4185731699852094E-2</v>
      </c>
      <c r="AK161" s="47">
        <f t="shared" si="116"/>
        <v>4.9741359882005294E-2</v>
      </c>
      <c r="AL161" s="47">
        <f t="shared" si="116"/>
        <v>5.3366758269705765E-2</v>
      </c>
      <c r="AM161" s="47">
        <f t="shared" si="116"/>
        <v>4.9723794789355645E-2</v>
      </c>
      <c r="AN161" s="47">
        <f t="shared" si="116"/>
        <v>5.1341761927019246E-2</v>
      </c>
      <c r="AO161" s="47">
        <f t="shared" si="116"/>
        <v>5.7368832139792873E-2</v>
      </c>
      <c r="AP161" s="47">
        <f t="shared" si="116"/>
        <v>4.8990069050923582E-2</v>
      </c>
      <c r="AQ161" s="47">
        <f t="shared" si="116"/>
        <v>5.3052313433258294E-2</v>
      </c>
      <c r="AR161" s="47">
        <f t="shared" si="116"/>
        <v>5.4273048720518476E-2</v>
      </c>
      <c r="AS161" s="47">
        <f t="shared" si="116"/>
        <v>5.8508949401993665E-2</v>
      </c>
      <c r="AT161" s="47"/>
      <c r="AU161" s="47">
        <f t="shared" ref="AU161:AZ161" si="117">AU135/$BB$135</f>
        <v>4.9495495432205071E-2</v>
      </c>
      <c r="AV161" s="47">
        <f t="shared" si="117"/>
        <v>4.981504004446384E-2</v>
      </c>
      <c r="AW161" s="47">
        <f t="shared" si="117"/>
        <v>5.6619669518343269E-2</v>
      </c>
      <c r="AX161" s="47">
        <f t="shared" si="117"/>
        <v>5.6822446381028305E-2</v>
      </c>
      <c r="AY161" s="47">
        <f t="shared" si="117"/>
        <v>4.8867068060242637E-2</v>
      </c>
      <c r="AZ161" s="48">
        <f t="shared" si="117"/>
        <v>5.2053490797862985E-2</v>
      </c>
      <c r="BA161" s="41">
        <f t="shared" si="73"/>
        <v>1</v>
      </c>
      <c r="BB161" s="41">
        <f t="shared" si="74"/>
        <v>5.8508949401993665E-2</v>
      </c>
      <c r="BC161" s="41">
        <f t="shared" si="75"/>
        <v>4.8867068060242637E-2</v>
      </c>
      <c r="BD161" s="41">
        <f t="shared" si="76"/>
        <v>9.6418813417510282E-3</v>
      </c>
      <c r="BG161" s="9" t="s">
        <v>16</v>
      </c>
      <c r="BH161" s="40">
        <f t="shared" ref="BH161:BT161" si="118">(AG161-$BC$161)/$BD$161</f>
        <v>0.30294126239303609</v>
      </c>
      <c r="BI161" s="40">
        <f t="shared" si="118"/>
        <v>0.18509606401713083</v>
      </c>
      <c r="BJ161" s="40">
        <f t="shared" si="118"/>
        <v>0.46332952260718818</v>
      </c>
      <c r="BK161" s="40">
        <f t="shared" si="118"/>
        <v>0.55162093901516041</v>
      </c>
      <c r="BL161" s="40">
        <f t="shared" si="118"/>
        <v>9.0676475967073053E-2</v>
      </c>
      <c r="BM161" s="40">
        <f t="shared" si="118"/>
        <v>0.46668176572332254</v>
      </c>
      <c r="BN161" s="40">
        <f t="shared" si="118"/>
        <v>8.8854726452941499E-2</v>
      </c>
      <c r="BO161" s="40">
        <f t="shared" si="118"/>
        <v>0.25666089210834331</v>
      </c>
      <c r="BP161" s="40">
        <f t="shared" si="118"/>
        <v>0.88175365140992923</v>
      </c>
      <c r="BQ161" s="40">
        <f t="shared" si="118"/>
        <v>1.2756949221966605E-2</v>
      </c>
      <c r="BR161" s="40">
        <f t="shared" si="118"/>
        <v>0.4340693713884255</v>
      </c>
      <c r="BS161" s="40">
        <f t="shared" si="118"/>
        <v>0.56067695387071392</v>
      </c>
      <c r="BT161" s="40">
        <f t="shared" si="118"/>
        <v>1</v>
      </c>
      <c r="BU161" s="40"/>
      <c r="BV161" s="40">
        <f t="shared" ref="BV161:CA161" si="119">(AU161-$BC$161)/$BD$161</f>
        <v>6.5176841498892316E-2</v>
      </c>
      <c r="BW161" s="40">
        <f t="shared" si="119"/>
        <v>9.8318154997025245E-2</v>
      </c>
      <c r="BX161" s="40">
        <f t="shared" si="119"/>
        <v>0.8040548502220739</v>
      </c>
      <c r="BY161" s="40">
        <f t="shared" si="119"/>
        <v>0.82508569010671107</v>
      </c>
      <c r="BZ161" s="40">
        <f t="shared" si="119"/>
        <v>0</v>
      </c>
      <c r="CA161" s="40">
        <f t="shared" si="119"/>
        <v>0.33047728183737146</v>
      </c>
    </row>
    <row r="162" spans="1:79" x14ac:dyDescent="0.25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AF162" s="46" t="s">
        <v>17</v>
      </c>
      <c r="AG162" s="47">
        <f t="shared" ref="AG162:AT162" si="120">AG136/$BB$136</f>
        <v>5.5797336793405934E-2</v>
      </c>
      <c r="AH162" s="47">
        <f t="shared" si="120"/>
        <v>5.4235117592184988E-2</v>
      </c>
      <c r="AI162" s="47">
        <f t="shared" si="120"/>
        <v>5.1886570941465315E-2</v>
      </c>
      <c r="AJ162" s="47">
        <f t="shared" si="120"/>
        <v>5.0845654631432119E-2</v>
      </c>
      <c r="AK162" s="47">
        <f t="shared" si="120"/>
        <v>5.2771896942104955E-2</v>
      </c>
      <c r="AL162" s="47">
        <f t="shared" si="120"/>
        <v>5.5377839853130967E-2</v>
      </c>
      <c r="AM162" s="47">
        <f t="shared" si="120"/>
        <v>5.1328419068271784E-2</v>
      </c>
      <c r="AN162" s="47">
        <f t="shared" si="120"/>
        <v>5.3599812578901701E-2</v>
      </c>
      <c r="AO162" s="47">
        <f t="shared" si="120"/>
        <v>5.0327018727628424E-2</v>
      </c>
      <c r="AP162" s="47">
        <f t="shared" si="120"/>
        <v>5.535218849687535E-2</v>
      </c>
      <c r="AQ162" s="47">
        <f t="shared" si="120"/>
        <v>4.89015115502296E-2</v>
      </c>
      <c r="AR162" s="47">
        <f t="shared" si="120"/>
        <v>5.4498970729277937E-2</v>
      </c>
      <c r="AS162" s="47">
        <f t="shared" si="120"/>
        <v>5.0057776692959417E-2</v>
      </c>
      <c r="AT162" s="47">
        <f t="shared" si="120"/>
        <v>5.0840955443627205E-2</v>
      </c>
      <c r="AU162" s="47"/>
      <c r="AV162" s="47">
        <f>AV136/$BB$136</f>
        <v>5.6069104619317633E-2</v>
      </c>
      <c r="AW162" s="47">
        <f>AW136/$BB$136</f>
        <v>4.9928840378189981E-2</v>
      </c>
      <c r="AX162" s="47">
        <f>AX136/$BB$136</f>
        <v>4.9930587721764327E-2</v>
      </c>
      <c r="AY162" s="47">
        <f>AY136/$BB$136</f>
        <v>5.354784948611685E-2</v>
      </c>
      <c r="AZ162" s="48">
        <f>AZ136/$BB$136</f>
        <v>5.4702547753115588E-2</v>
      </c>
      <c r="BA162" s="41">
        <f t="shared" si="73"/>
        <v>0.99999999999999978</v>
      </c>
      <c r="BB162" s="41">
        <f t="shared" si="74"/>
        <v>5.6069104619317633E-2</v>
      </c>
      <c r="BC162" s="41">
        <f t="shared" si="75"/>
        <v>4.89015115502296E-2</v>
      </c>
      <c r="BD162" s="41">
        <f t="shared" si="76"/>
        <v>7.1675930690880338E-3</v>
      </c>
      <c r="BG162" s="9" t="s">
        <v>17</v>
      </c>
      <c r="BH162" s="40">
        <f t="shared" ref="BH162:BU162" si="121">(AG162-$BC$162)/$BD$162</f>
        <v>0.96208380926593573</v>
      </c>
      <c r="BI162" s="40">
        <f t="shared" si="121"/>
        <v>0.74412790884541768</v>
      </c>
      <c r="BJ162" s="40">
        <f t="shared" si="121"/>
        <v>0.41646608037913047</v>
      </c>
      <c r="BK162" s="40">
        <f t="shared" si="121"/>
        <v>0.27124071671801558</v>
      </c>
      <c r="BL162" s="40">
        <f t="shared" si="121"/>
        <v>0.53998397433684142</v>
      </c>
      <c r="BM162" s="40">
        <f t="shared" si="121"/>
        <v>0.90355691798856275</v>
      </c>
      <c r="BN162" s="40">
        <f t="shared" si="121"/>
        <v>0.33859448976097789</v>
      </c>
      <c r="BO162" s="40">
        <f t="shared" si="121"/>
        <v>0.65549215523055471</v>
      </c>
      <c r="BP162" s="40">
        <f t="shared" si="121"/>
        <v>0.19888226963479083</v>
      </c>
      <c r="BQ162" s="40">
        <f t="shared" si="121"/>
        <v>0.89997812159089274</v>
      </c>
      <c r="BR162" s="40">
        <f t="shared" si="121"/>
        <v>0</v>
      </c>
      <c r="BS162" s="40">
        <f t="shared" si="121"/>
        <v>0.78093986713457886</v>
      </c>
      <c r="BT162" s="40">
        <f t="shared" si="121"/>
        <v>0.16131846933616931</v>
      </c>
      <c r="BU162" s="40">
        <f t="shared" si="121"/>
        <v>0.27058510084255794</v>
      </c>
      <c r="BV162" s="40"/>
      <c r="BW162" s="40">
        <f>(AV162-$BC$162)/$BD$162</f>
        <v>1</v>
      </c>
      <c r="BX162" s="40">
        <f>(AW162-$BC$162)/$BD$162</f>
        <v>0.14332968097630766</v>
      </c>
      <c r="BY162" s="40">
        <f>(AX162-$BC$162)/$BD$162</f>
        <v>0.14357346484594191</v>
      </c>
      <c r="BZ162" s="40">
        <f>(AY162-$BC$162)/$BD$162</f>
        <v>0.64824242826028977</v>
      </c>
      <c r="CA162" s="40">
        <f>(AZ162-$BC$162)/$BD$162</f>
        <v>0.80934229203166541</v>
      </c>
    </row>
    <row r="163" spans="1:79" x14ac:dyDescent="0.25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AF163" s="46" t="s">
        <v>18</v>
      </c>
      <c r="AG163" s="47">
        <f t="shared" ref="AG163:AU163" si="122">AG137/$BB$137</f>
        <v>4.9820322411095172E-2</v>
      </c>
      <c r="AH163" s="47">
        <f t="shared" si="122"/>
        <v>5.2674436190543412E-2</v>
      </c>
      <c r="AI163" s="47">
        <f t="shared" si="122"/>
        <v>5.366314523102711E-2</v>
      </c>
      <c r="AJ163" s="47">
        <f t="shared" si="122"/>
        <v>5.1281419916378232E-2</v>
      </c>
      <c r="AK163" s="47">
        <f t="shared" si="122"/>
        <v>5.6922820441410407E-2</v>
      </c>
      <c r="AL163" s="47">
        <f t="shared" si="122"/>
        <v>5.720839725956732E-2</v>
      </c>
      <c r="AM163" s="47">
        <f t="shared" si="122"/>
        <v>5.2385568069239885E-2</v>
      </c>
      <c r="AN163" s="47">
        <f t="shared" si="122"/>
        <v>5.251822364462054E-2</v>
      </c>
      <c r="AO163" s="47">
        <f t="shared" si="122"/>
        <v>5.0731748009357196E-2</v>
      </c>
      <c r="AP163" s="47">
        <f t="shared" si="122"/>
        <v>5.8518692393849978E-2</v>
      </c>
      <c r="AQ163" s="47">
        <f t="shared" si="122"/>
        <v>4.7501777667840202E-2</v>
      </c>
      <c r="AR163" s="47">
        <f t="shared" si="122"/>
        <v>5.5912268996806271E-2</v>
      </c>
      <c r="AS163" s="47">
        <f t="shared" si="122"/>
        <v>5.0000937036794549E-2</v>
      </c>
      <c r="AT163" s="47">
        <f t="shared" si="122"/>
        <v>5.0161969255789904E-2</v>
      </c>
      <c r="AU163" s="47">
        <f t="shared" si="122"/>
        <v>5.496543721802661E-2</v>
      </c>
      <c r="AV163" s="47"/>
      <c r="AW163" s="47">
        <f>AW137/$BB$137</f>
        <v>4.8704814402334436E-2</v>
      </c>
      <c r="AX163" s="47">
        <f>AX137/$BB$137</f>
        <v>5.0405854977769712E-2</v>
      </c>
      <c r="AY163" s="47">
        <f>AY137/$BB$137</f>
        <v>5.3430816229799206E-2</v>
      </c>
      <c r="AZ163" s="48">
        <f>AZ137/$BB$137</f>
        <v>5.3191350647749623E-2</v>
      </c>
      <c r="BA163" s="41">
        <f t="shared" si="73"/>
        <v>0.99999999999999967</v>
      </c>
      <c r="BB163" s="41">
        <f t="shared" si="74"/>
        <v>5.8518692393849978E-2</v>
      </c>
      <c r="BC163" s="41">
        <f t="shared" si="75"/>
        <v>4.7501777667840202E-2</v>
      </c>
      <c r="BD163" s="41">
        <f t="shared" si="76"/>
        <v>1.1016914726009776E-2</v>
      </c>
      <c r="BG163" s="9" t="s">
        <v>18</v>
      </c>
      <c r="BH163" s="40">
        <f t="shared" ref="BH163:BV163" si="123">(AG163-$BC$163)/$BD$163</f>
        <v>0.21045318048810255</v>
      </c>
      <c r="BI163" s="40">
        <f t="shared" si="123"/>
        <v>0.46951970232565282</v>
      </c>
      <c r="BJ163" s="40">
        <f t="shared" si="123"/>
        <v>0.5592643418252633</v>
      </c>
      <c r="BK163" s="40">
        <f t="shared" si="123"/>
        <v>0.34307629155145342</v>
      </c>
      <c r="BL163" s="40">
        <f t="shared" si="123"/>
        <v>0.85514347781308642</v>
      </c>
      <c r="BM163" s="40">
        <f t="shared" si="123"/>
        <v>0.88106514692455695</v>
      </c>
      <c r="BN163" s="40">
        <f t="shared" si="123"/>
        <v>0.44329928322578083</v>
      </c>
      <c r="BO163" s="40">
        <f t="shared" si="123"/>
        <v>0.45534036538714762</v>
      </c>
      <c r="BP163" s="40">
        <f t="shared" si="123"/>
        <v>0.29318283946515206</v>
      </c>
      <c r="BQ163" s="40">
        <f t="shared" si="123"/>
        <v>1</v>
      </c>
      <c r="BR163" s="40">
        <f t="shared" si="123"/>
        <v>0</v>
      </c>
      <c r="BS163" s="40">
        <f t="shared" si="123"/>
        <v>0.76341621389786962</v>
      </c>
      <c r="BT163" s="40">
        <f t="shared" si="123"/>
        <v>0.22684748235856766</v>
      </c>
      <c r="BU163" s="40">
        <f t="shared" si="123"/>
        <v>0.24146429868148747</v>
      </c>
      <c r="BV163" s="40">
        <f t="shared" si="123"/>
        <v>0.67747275310804511</v>
      </c>
      <c r="BW163" s="40"/>
      <c r="BX163" s="40">
        <f>(AW163-$BC$163)/$BD$163</f>
        <v>0.1091990602100233</v>
      </c>
      <c r="BY163" s="40">
        <f>(AX163-$BC$163)/$BD$163</f>
        <v>0.26360168723765193</v>
      </c>
      <c r="BZ163" s="40">
        <f>(AY163-$BC$163)/$BD$163</f>
        <v>0.5381759511999461</v>
      </c>
      <c r="CA163" s="40">
        <f>(AZ163-$BC$163)/$BD$163</f>
        <v>0.51643977659888196</v>
      </c>
    </row>
    <row r="164" spans="1:79" x14ac:dyDescent="0.25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AF164" s="46" t="s">
        <v>19</v>
      </c>
      <c r="AG164" s="47">
        <f t="shared" ref="AG164:AV164" si="124">AG138/$BB$138</f>
        <v>5.2679552459920349E-2</v>
      </c>
      <c r="AH164" s="47">
        <f t="shared" si="124"/>
        <v>5.1272582410700596E-2</v>
      </c>
      <c r="AI164" s="47">
        <f t="shared" si="124"/>
        <v>5.321886414414994E-2</v>
      </c>
      <c r="AJ164" s="47">
        <f t="shared" si="124"/>
        <v>5.7845851442153318E-2</v>
      </c>
      <c r="AK164" s="47">
        <f t="shared" si="124"/>
        <v>4.9944730619719865E-2</v>
      </c>
      <c r="AL164" s="47">
        <f t="shared" si="124"/>
        <v>4.9117335393468291E-2</v>
      </c>
      <c r="AM164" s="47">
        <f t="shared" si="124"/>
        <v>5.2022236657580531E-2</v>
      </c>
      <c r="AN164" s="47">
        <f t="shared" si="124"/>
        <v>5.1929806848433915E-2</v>
      </c>
      <c r="AO164" s="47">
        <f t="shared" si="124"/>
        <v>5.704308445601624E-2</v>
      </c>
      <c r="AP164" s="47">
        <f t="shared" si="124"/>
        <v>4.8417519874594868E-2</v>
      </c>
      <c r="AQ164" s="47">
        <f t="shared" si="124"/>
        <v>5.1739341764469711E-2</v>
      </c>
      <c r="AR164" s="47">
        <f t="shared" si="124"/>
        <v>5.0467570837258807E-2</v>
      </c>
      <c r="AS164" s="47">
        <f t="shared" si="124"/>
        <v>5.7353075114167616E-2</v>
      </c>
      <c r="AT164" s="47">
        <f t="shared" si="124"/>
        <v>5.8123728683819924E-2</v>
      </c>
      <c r="AU164" s="47">
        <f t="shared" si="124"/>
        <v>4.9898741040746999E-2</v>
      </c>
      <c r="AV164" s="47">
        <f t="shared" si="124"/>
        <v>4.9652821894608012E-2</v>
      </c>
      <c r="AW164" s="47"/>
      <c r="AX164" s="47">
        <f>AX138/$BB$138</f>
        <v>5.3378526302461059E-2</v>
      </c>
      <c r="AY164" s="47">
        <f>AY138/$BB$138</f>
        <v>5.0142126587445462E-2</v>
      </c>
      <c r="AZ164" s="48">
        <f>AZ138/$BB$138</f>
        <v>5.575250346828442E-2</v>
      </c>
      <c r="BA164" s="41">
        <f t="shared" si="73"/>
        <v>0.99999999999999989</v>
      </c>
      <c r="BB164" s="41">
        <f t="shared" si="74"/>
        <v>5.8123728683819924E-2</v>
      </c>
      <c r="BC164" s="41">
        <f t="shared" si="75"/>
        <v>4.8417519874594868E-2</v>
      </c>
      <c r="BD164" s="41">
        <f t="shared" si="76"/>
        <v>9.7062088092250559E-3</v>
      </c>
      <c r="BG164" s="9" t="s">
        <v>19</v>
      </c>
      <c r="BH164" s="40">
        <f t="shared" ref="BH164:BW164" si="125">(AG164-$BC$164)/$BD$164</f>
        <v>0.43910373958519466</v>
      </c>
      <c r="BI164" s="40">
        <f t="shared" si="125"/>
        <v>0.294148064627684</v>
      </c>
      <c r="BJ164" s="40">
        <f t="shared" si="125"/>
        <v>0.4946673169643474</v>
      </c>
      <c r="BK164" s="40">
        <f t="shared" si="125"/>
        <v>0.97137118651285315</v>
      </c>
      <c r="BL164" s="40">
        <f t="shared" si="125"/>
        <v>0.1573436936235591</v>
      </c>
      <c r="BM164" s="40">
        <f t="shared" si="125"/>
        <v>7.209977990668183E-2</v>
      </c>
      <c r="BN164" s="40">
        <f t="shared" si="125"/>
        <v>0.37138257107756001</v>
      </c>
      <c r="BO164" s="40">
        <f t="shared" si="125"/>
        <v>0.36185982012883039</v>
      </c>
      <c r="BP164" s="40">
        <f t="shared" si="125"/>
        <v>0.88866464249392518</v>
      </c>
      <c r="BQ164" s="40">
        <f t="shared" si="125"/>
        <v>0</v>
      </c>
      <c r="BR164" s="40">
        <f t="shared" si="125"/>
        <v>0.3422368048292645</v>
      </c>
      <c r="BS164" s="40">
        <f t="shared" si="125"/>
        <v>0.211210267876734</v>
      </c>
      <c r="BT164" s="40">
        <f t="shared" si="125"/>
        <v>0.92060199973033174</v>
      </c>
      <c r="BU164" s="40">
        <f t="shared" si="125"/>
        <v>1</v>
      </c>
      <c r="BV164" s="40">
        <f t="shared" si="125"/>
        <v>0.15260553273326832</v>
      </c>
      <c r="BW164" s="40">
        <f t="shared" si="125"/>
        <v>0.12726926076833198</v>
      </c>
      <c r="BX164" s="40"/>
      <c r="BY164" s="40">
        <f>(AX164-$BC$164)/$BD$164</f>
        <v>0.51111680424092154</v>
      </c>
      <c r="BZ164" s="40">
        <f>(AY164-$BC$164)/$BD$164</f>
        <v>0.17768077595976295</v>
      </c>
      <c r="CA164" s="40">
        <f>(AZ164-$BC$164)/$BD$164</f>
        <v>0.75570016448834032</v>
      </c>
    </row>
    <row r="165" spans="1:79" x14ac:dyDescent="0.25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AF165" s="46" t="s">
        <v>20</v>
      </c>
      <c r="AG165" s="47">
        <f t="shared" ref="AG165:AW165" si="126">AG139/$BB$139</f>
        <v>5.0424377577871868E-2</v>
      </c>
      <c r="AH165" s="47">
        <f t="shared" si="126"/>
        <v>4.9107665902955802E-2</v>
      </c>
      <c r="AI165" s="47">
        <f t="shared" si="126"/>
        <v>5.4250356079113021E-2</v>
      </c>
      <c r="AJ165" s="47">
        <f t="shared" si="126"/>
        <v>5.5596658494362614E-2</v>
      </c>
      <c r="AK165" s="47">
        <f t="shared" si="126"/>
        <v>5.2223496649930035E-2</v>
      </c>
      <c r="AL165" s="47">
        <f t="shared" si="126"/>
        <v>5.3913478137774799E-2</v>
      </c>
      <c r="AM165" s="47">
        <f t="shared" si="126"/>
        <v>5.1450793623487721E-2</v>
      </c>
      <c r="AN165" s="47">
        <f t="shared" si="126"/>
        <v>5.3312642615473423E-2</v>
      </c>
      <c r="AO165" s="47">
        <f t="shared" si="126"/>
        <v>5.6629477812405744E-2</v>
      </c>
      <c r="AP165" s="47">
        <f t="shared" si="126"/>
        <v>5.2035312126121974E-2</v>
      </c>
      <c r="AQ165" s="47">
        <f t="shared" si="126"/>
        <v>5.4962015688422974E-2</v>
      </c>
      <c r="AR165" s="47">
        <f t="shared" si="126"/>
        <v>5.1616422670932256E-2</v>
      </c>
      <c r="AS165" s="47">
        <f t="shared" si="126"/>
        <v>5.6470962086922774E-2</v>
      </c>
      <c r="AT165" s="47">
        <f t="shared" si="126"/>
        <v>5.7374010878853611E-2</v>
      </c>
      <c r="AU165" s="47">
        <f t="shared" si="126"/>
        <v>4.9081060066183901E-2</v>
      </c>
      <c r="AV165" s="47">
        <f t="shared" si="126"/>
        <v>5.0543134947100693E-2</v>
      </c>
      <c r="AW165" s="47">
        <f t="shared" si="126"/>
        <v>5.2501985367802616E-2</v>
      </c>
      <c r="AX165" s="47"/>
      <c r="AY165" s="47">
        <f>AY139/$BB$139</f>
        <v>5.0871884674531936E-2</v>
      </c>
      <c r="AZ165" s="48">
        <f>AZ139/$BB$139</f>
        <v>4.7634264599752292E-2</v>
      </c>
      <c r="BA165" s="41">
        <f t="shared" si="73"/>
        <v>1.0000000000000002</v>
      </c>
      <c r="BB165" s="41">
        <f t="shared" si="74"/>
        <v>5.7374010878853611E-2</v>
      </c>
      <c r="BC165" s="41">
        <f t="shared" si="75"/>
        <v>4.7634264599752292E-2</v>
      </c>
      <c r="BD165" s="41">
        <f t="shared" si="76"/>
        <v>9.739746279101319E-3</v>
      </c>
      <c r="BG165" s="9" t="s">
        <v>20</v>
      </c>
      <c r="BH165" s="40">
        <f t="shared" ref="BH165:BX165" si="127">(AG165-$BC$165)/$BD$165</f>
        <v>0.28646670027805055</v>
      </c>
      <c r="BI165" s="40">
        <f t="shared" si="127"/>
        <v>0.15127717509079303</v>
      </c>
      <c r="BJ165" s="40">
        <f t="shared" si="127"/>
        <v>0.67928786744239422</v>
      </c>
      <c r="BK165" s="40">
        <f t="shared" si="127"/>
        <v>0.81751553546064315</v>
      </c>
      <c r="BL165" s="40">
        <f t="shared" si="127"/>
        <v>0.47118599588419552</v>
      </c>
      <c r="BM165" s="40">
        <f t="shared" si="127"/>
        <v>0.64469990881547756</v>
      </c>
      <c r="BN165" s="40">
        <f t="shared" si="127"/>
        <v>0.39185096966279276</v>
      </c>
      <c r="BO165" s="40">
        <f t="shared" si="127"/>
        <v>0.58301087656721495</v>
      </c>
      <c r="BP165" s="40">
        <f t="shared" si="127"/>
        <v>0.9235572421382866</v>
      </c>
      <c r="BQ165" s="40">
        <f t="shared" si="127"/>
        <v>0.45186469957775577</v>
      </c>
      <c r="BR165" s="40">
        <f t="shared" si="127"/>
        <v>0.75235543911384206</v>
      </c>
      <c r="BS165" s="40">
        <f t="shared" si="127"/>
        <v>0.40885644831678264</v>
      </c>
      <c r="BT165" s="40">
        <f t="shared" si="127"/>
        <v>0.90728210303911938</v>
      </c>
      <c r="BU165" s="40">
        <f t="shared" si="127"/>
        <v>1</v>
      </c>
      <c r="BV165" s="40">
        <f t="shared" si="127"/>
        <v>0.14854549851426976</v>
      </c>
      <c r="BW165" s="40">
        <f t="shared" si="127"/>
        <v>0.29865976628056484</v>
      </c>
      <c r="BX165" s="40">
        <f t="shared" si="127"/>
        <v>0.4997790115431493</v>
      </c>
      <c r="BY165" s="40"/>
      <c r="BZ165" s="40">
        <f>(AY165-$BC$165)/$BD$165</f>
        <v>0.3324131842866011</v>
      </c>
      <c r="CA165" s="40">
        <f>(AZ165-$BC$165)/$BD$165</f>
        <v>0</v>
      </c>
    </row>
    <row r="166" spans="1:79" x14ac:dyDescent="0.25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AF166" s="46" t="s">
        <v>21</v>
      </c>
      <c r="AG166" s="47">
        <f t="shared" ref="AG166:AX166" si="128">AG140/$BB$140</f>
        <v>5.3660307621217401E-2</v>
      </c>
      <c r="AH166" s="47">
        <f t="shared" si="128"/>
        <v>5.5834930686259381E-2</v>
      </c>
      <c r="AI166" s="47">
        <f t="shared" si="128"/>
        <v>5.5515263810334024E-2</v>
      </c>
      <c r="AJ166" s="47">
        <f t="shared" si="128"/>
        <v>5.4897071509674787E-2</v>
      </c>
      <c r="AK166" s="47">
        <f t="shared" si="128"/>
        <v>5.5531722530714422E-2</v>
      </c>
      <c r="AL166" s="47">
        <f t="shared" si="128"/>
        <v>5.3161605360209689E-2</v>
      </c>
      <c r="AM166" s="47">
        <f t="shared" si="128"/>
        <v>5.416453193872086E-2</v>
      </c>
      <c r="AN166" s="47">
        <f t="shared" si="128"/>
        <v>5.5583197244446832E-2</v>
      </c>
      <c r="AO166" s="47">
        <f t="shared" si="128"/>
        <v>5.0361453701112426E-2</v>
      </c>
      <c r="AP166" s="47">
        <f t="shared" si="128"/>
        <v>5.6524621422540174E-2</v>
      </c>
      <c r="AQ166" s="47">
        <f t="shared" si="128"/>
        <v>4.3801971900486694E-2</v>
      </c>
      <c r="AR166" s="47">
        <f t="shared" si="128"/>
        <v>5.1860252409231922E-2</v>
      </c>
      <c r="AS166" s="47">
        <f t="shared" si="128"/>
        <v>5.110977594685602E-2</v>
      </c>
      <c r="AT166" s="47">
        <f t="shared" si="128"/>
        <v>4.9523218852449397E-2</v>
      </c>
      <c r="AU166" s="47">
        <f t="shared" si="128"/>
        <v>5.2830727115339274E-2</v>
      </c>
      <c r="AV166" s="47">
        <f t="shared" si="128"/>
        <v>5.377374663525037E-2</v>
      </c>
      <c r="AW166" s="47">
        <f t="shared" si="128"/>
        <v>4.9500455354218563E-2</v>
      </c>
      <c r="AX166" s="47">
        <f t="shared" si="128"/>
        <v>5.1059331601966643E-2</v>
      </c>
      <c r="AY166" s="47"/>
      <c r="AZ166" s="48">
        <f>AZ140/$BB$140</f>
        <v>5.1305814358971281E-2</v>
      </c>
      <c r="BA166" s="41">
        <f t="shared" si="73"/>
        <v>1.0000000000000002</v>
      </c>
      <c r="BB166" s="41">
        <f t="shared" si="74"/>
        <v>5.6524621422540174E-2</v>
      </c>
      <c r="BC166" s="41">
        <f t="shared" si="75"/>
        <v>4.3801971900486694E-2</v>
      </c>
      <c r="BD166" s="41">
        <f t="shared" si="76"/>
        <v>1.2722649522053479E-2</v>
      </c>
      <c r="BG166" s="9" t="s">
        <v>21</v>
      </c>
      <c r="BH166" s="40">
        <f t="shared" ref="BH166:BY166" si="129">(AG166-$BC$166)/$BD$166</f>
        <v>0.77486499204762638</v>
      </c>
      <c r="BI166" s="40">
        <f t="shared" si="129"/>
        <v>0.9457903218126632</v>
      </c>
      <c r="BJ166" s="40">
        <f t="shared" si="129"/>
        <v>0.92066451170752395</v>
      </c>
      <c r="BK166" s="40">
        <f t="shared" si="129"/>
        <v>0.87207460914142243</v>
      </c>
      <c r="BL166" s="40">
        <f t="shared" si="129"/>
        <v>0.92195816680286158</v>
      </c>
      <c r="BM166" s="40">
        <f t="shared" si="129"/>
        <v>0.73566700422730169</v>
      </c>
      <c r="BN166" s="40">
        <f t="shared" si="129"/>
        <v>0.8144970133989522</v>
      </c>
      <c r="BO166" s="40">
        <f t="shared" si="129"/>
        <v>0.9260040782809057</v>
      </c>
      <c r="BP166" s="40">
        <f t="shared" si="129"/>
        <v>0.51557513938079524</v>
      </c>
      <c r="BQ166" s="40">
        <f t="shared" si="129"/>
        <v>1</v>
      </c>
      <c r="BR166" s="40">
        <f t="shared" si="129"/>
        <v>0</v>
      </c>
      <c r="BS166" s="40">
        <f t="shared" si="129"/>
        <v>0.63338068810093207</v>
      </c>
      <c r="BT166" s="40">
        <f t="shared" si="129"/>
        <v>0.57439325304858524</v>
      </c>
      <c r="BU166" s="40">
        <f t="shared" si="129"/>
        <v>0.44968989690751721</v>
      </c>
      <c r="BV166" s="40">
        <f t="shared" si="129"/>
        <v>0.7096599807455285</v>
      </c>
      <c r="BW166" s="40">
        <f t="shared" si="129"/>
        <v>0.78378129629984472</v>
      </c>
      <c r="BX166" s="40">
        <f t="shared" si="129"/>
        <v>0.44790068639823022</v>
      </c>
      <c r="BY166" s="40">
        <f t="shared" si="129"/>
        <v>0.57042832854115955</v>
      </c>
      <c r="BZ166" s="40"/>
      <c r="CA166" s="40">
        <f>(AZ166-$BC$166)/$BD$166</f>
        <v>0.58980186835119552</v>
      </c>
    </row>
    <row r="167" spans="1:79" ht="14.4" thickBot="1" x14ac:dyDescent="0.3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AF167" s="49" t="s">
        <v>22</v>
      </c>
      <c r="AG167" s="50">
        <f t="shared" ref="AG167:AY167" si="130">AG141/$BB$141</f>
        <v>5.2787971391781228E-2</v>
      </c>
      <c r="AH167" s="50">
        <f t="shared" si="130"/>
        <v>5.09803909221095E-2</v>
      </c>
      <c r="AI167" s="50">
        <f t="shared" si="130"/>
        <v>5.4081479458177567E-2</v>
      </c>
      <c r="AJ167" s="50">
        <f t="shared" si="130"/>
        <v>5.2116745682205742E-2</v>
      </c>
      <c r="AK167" s="50">
        <f t="shared" si="130"/>
        <v>5.1777984037793198E-2</v>
      </c>
      <c r="AL167" s="50">
        <f t="shared" si="130"/>
        <v>5.3504766365438328E-2</v>
      </c>
      <c r="AM167" s="50">
        <f t="shared" si="130"/>
        <v>5.0693024132152882E-2</v>
      </c>
      <c r="AN167" s="50">
        <f t="shared" si="130"/>
        <v>5.1986109663362361E-2</v>
      </c>
      <c r="AO167" s="50">
        <f t="shared" si="130"/>
        <v>5.179718848806783E-2</v>
      </c>
      <c r="AP167" s="50">
        <f t="shared" si="130"/>
        <v>5.1467270001150922E-2</v>
      </c>
      <c r="AQ167" s="50">
        <f t="shared" si="130"/>
        <v>4.635904775325466E-2</v>
      </c>
      <c r="AR167" s="50">
        <f t="shared" si="130"/>
        <v>5.173879086108478E-2</v>
      </c>
      <c r="AS167" s="50">
        <f t="shared" si="130"/>
        <v>5.5405438941799827E-2</v>
      </c>
      <c r="AT167" s="50">
        <f t="shared" si="130"/>
        <v>5.3336304396319346E-2</v>
      </c>
      <c r="AU167" s="50">
        <f t="shared" si="130"/>
        <v>5.4567315339255781E-2</v>
      </c>
      <c r="AV167" s="50">
        <f t="shared" si="130"/>
        <v>6.1539315869467259E-2</v>
      </c>
      <c r="AW167" s="50">
        <f t="shared" si="130"/>
        <v>5.5648222652608229E-2</v>
      </c>
      <c r="AX167" s="50">
        <f t="shared" si="130"/>
        <v>4.8338953290913526E-2</v>
      </c>
      <c r="AY167" s="50">
        <f t="shared" si="130"/>
        <v>5.1873680753057143E-2</v>
      </c>
      <c r="AZ167" s="51"/>
      <c r="BA167" s="41">
        <f t="shared" si="73"/>
        <v>1</v>
      </c>
      <c r="BB167" s="41">
        <f t="shared" si="74"/>
        <v>6.1539315869467259E-2</v>
      </c>
      <c r="BC167" s="41">
        <f t="shared" si="75"/>
        <v>4.635904775325466E-2</v>
      </c>
      <c r="BD167" s="41">
        <f t="shared" si="76"/>
        <v>1.5180268116212599E-2</v>
      </c>
      <c r="BG167" s="9" t="s">
        <v>22</v>
      </c>
      <c r="BH167" s="40">
        <f t="shared" ref="BH167:BZ167" si="131">(AG167-$BC$167)/$BD$167</f>
        <v>0.42350527601422577</v>
      </c>
      <c r="BI167" s="40">
        <f t="shared" si="131"/>
        <v>0.30443093188316112</v>
      </c>
      <c r="BJ167" s="40">
        <f t="shared" si="131"/>
        <v>0.50871510607084158</v>
      </c>
      <c r="BK167" s="40">
        <f t="shared" si="131"/>
        <v>0.37928828956596838</v>
      </c>
      <c r="BL167" s="40">
        <f t="shared" si="131"/>
        <v>0.35697236985894126</v>
      </c>
      <c r="BM167" s="40">
        <f t="shared" si="131"/>
        <v>0.47072413724708889</v>
      </c>
      <c r="BN167" s="40">
        <f t="shared" si="131"/>
        <v>0.28550064766441868</v>
      </c>
      <c r="BO167" s="40">
        <f t="shared" si="131"/>
        <v>0.37068264322011357</v>
      </c>
      <c r="BP167" s="40">
        <f t="shared" si="131"/>
        <v>0.35823746281564089</v>
      </c>
      <c r="BQ167" s="40">
        <f t="shared" si="131"/>
        <v>0.33650408601417625</v>
      </c>
      <c r="BR167" s="40">
        <f t="shared" si="131"/>
        <v>0</v>
      </c>
      <c r="BS167" s="40">
        <f t="shared" si="131"/>
        <v>0.35439051976193542</v>
      </c>
      <c r="BT167" s="40">
        <f t="shared" si="131"/>
        <v>0.59593092291193317</v>
      </c>
      <c r="BU167" s="40">
        <f t="shared" si="131"/>
        <v>0.45962670683088547</v>
      </c>
      <c r="BV167" s="40">
        <f t="shared" si="131"/>
        <v>0.54071953954717389</v>
      </c>
      <c r="BW167" s="40">
        <f t="shared" si="131"/>
        <v>1</v>
      </c>
      <c r="BX167" s="40">
        <f t="shared" si="131"/>
        <v>0.61192429726802289</v>
      </c>
      <c r="BY167" s="40">
        <f t="shared" si="131"/>
        <v>0.13042625614394238</v>
      </c>
      <c r="BZ167" s="40">
        <f t="shared" si="131"/>
        <v>0.36327638995472206</v>
      </c>
      <c r="CA167" s="40"/>
    </row>
    <row r="168" spans="1:79" s="65" customFormat="1" x14ac:dyDescent="0.25">
      <c r="AF168" s="78"/>
      <c r="AG168" s="47">
        <f>SUM(AG148:AG167)</f>
        <v>0.99518208458805513</v>
      </c>
      <c r="AH168" s="47">
        <f t="shared" ref="AH168:AZ168" si="132">SUM(AH148:AH167)</f>
        <v>0.98894658682614023</v>
      </c>
      <c r="AI168" s="47">
        <f t="shared" si="132"/>
        <v>1.0216741035235253</v>
      </c>
      <c r="AJ168" s="47">
        <f t="shared" si="132"/>
        <v>1.0182908755743749</v>
      </c>
      <c r="AK168" s="47">
        <f t="shared" si="132"/>
        <v>1.0125787842946639</v>
      </c>
      <c r="AL168" s="47">
        <f t="shared" si="132"/>
        <v>1.0239856400793323</v>
      </c>
      <c r="AM168" s="47">
        <f t="shared" si="132"/>
        <v>0.99395486604936278</v>
      </c>
      <c r="AN168" s="47">
        <f t="shared" si="132"/>
        <v>1.0163209121054837</v>
      </c>
      <c r="AO168" s="47">
        <f t="shared" si="132"/>
        <v>1.0115728067644949</v>
      </c>
      <c r="AP168" s="47">
        <f t="shared" si="132"/>
        <v>1.0087092580194645</v>
      </c>
      <c r="AQ168" s="47">
        <f t="shared" si="132"/>
        <v>0.92224999214222803</v>
      </c>
      <c r="AR168" s="47">
        <f t="shared" si="132"/>
        <v>0.99570983295217463</v>
      </c>
      <c r="AS168" s="47">
        <f t="shared" si="132"/>
        <v>1.0087890288254395</v>
      </c>
      <c r="AT168" s="47">
        <f t="shared" si="132"/>
        <v>1.0139101577559992</v>
      </c>
      <c r="AU168" s="47">
        <f t="shared" si="132"/>
        <v>0.98547403710536785</v>
      </c>
      <c r="AV168" s="47">
        <f t="shared" si="132"/>
        <v>1.0134649971469076</v>
      </c>
      <c r="AW168" s="47">
        <f t="shared" si="132"/>
        <v>0.98619554558610445</v>
      </c>
      <c r="AX168" s="47">
        <f t="shared" si="132"/>
        <v>1.0035059251061118</v>
      </c>
      <c r="AY168" s="47">
        <f t="shared" si="132"/>
        <v>0.99897807749194911</v>
      </c>
      <c r="AZ168" s="47">
        <f t="shared" si="132"/>
        <v>0.98050648806282048</v>
      </c>
      <c r="BA168" s="41">
        <f t="shared" si="73"/>
        <v>20</v>
      </c>
      <c r="BB168" s="41"/>
      <c r="BC168" s="41"/>
      <c r="BD168" s="41"/>
    </row>
    <row r="169" spans="1:79" s="65" customFormat="1" x14ac:dyDescent="0.25">
      <c r="AF169" s="38" t="s">
        <v>154</v>
      </c>
      <c r="AG169" s="81">
        <f>AG168/$BA$168</f>
        <v>4.9759104229402759E-2</v>
      </c>
      <c r="AH169" s="81">
        <f t="shared" ref="AH169:AZ169" si="133">AH168/$BA$168</f>
        <v>4.9447329341307009E-2</v>
      </c>
      <c r="AI169" s="81">
        <f t="shared" si="133"/>
        <v>5.1083705176176261E-2</v>
      </c>
      <c r="AJ169" s="81">
        <f t="shared" si="133"/>
        <v>5.0914543778718749E-2</v>
      </c>
      <c r="AK169" s="81">
        <f t="shared" si="133"/>
        <v>5.0628939214733194E-2</v>
      </c>
      <c r="AL169" s="81">
        <f t="shared" si="133"/>
        <v>5.1199282003966617E-2</v>
      </c>
      <c r="AM169" s="81">
        <f t="shared" si="133"/>
        <v>4.9697743302468136E-2</v>
      </c>
      <c r="AN169" s="81">
        <f t="shared" si="133"/>
        <v>5.0816045605274182E-2</v>
      </c>
      <c r="AO169" s="81">
        <f t="shared" si="133"/>
        <v>5.0578640338224748E-2</v>
      </c>
      <c r="AP169" s="81">
        <f t="shared" si="133"/>
        <v>5.0435462900973227E-2</v>
      </c>
      <c r="AQ169" s="81">
        <f t="shared" si="133"/>
        <v>4.6112499607111404E-2</v>
      </c>
      <c r="AR169" s="81">
        <f t="shared" si="133"/>
        <v>4.9785491647608732E-2</v>
      </c>
      <c r="AS169" s="81">
        <f t="shared" si="133"/>
        <v>5.0439451441271974E-2</v>
      </c>
      <c r="AT169" s="81">
        <f t="shared" si="133"/>
        <v>5.0695507887799959E-2</v>
      </c>
      <c r="AU169" s="81">
        <f t="shared" si="133"/>
        <v>4.9273701855268394E-2</v>
      </c>
      <c r="AV169" s="81">
        <f t="shared" si="133"/>
        <v>5.0673249857345379E-2</v>
      </c>
      <c r="AW169" s="81">
        <f t="shared" si="133"/>
        <v>4.9309777279305224E-2</v>
      </c>
      <c r="AX169" s="81">
        <f t="shared" si="133"/>
        <v>5.017529625530559E-2</v>
      </c>
      <c r="AY169" s="81">
        <f t="shared" si="133"/>
        <v>4.9948903874597453E-2</v>
      </c>
      <c r="AZ169" s="81">
        <f t="shared" si="133"/>
        <v>4.9025324403141023E-2</v>
      </c>
      <c r="BA169" s="41">
        <f t="shared" si="73"/>
        <v>0.99999999999999978</v>
      </c>
      <c r="BB169" s="41"/>
      <c r="BC169" s="41"/>
      <c r="BD169" s="41"/>
    </row>
    <row r="170" spans="1:79" x14ac:dyDescent="0.25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AG170" s="8">
        <f>(AG169+BH197)/2</f>
        <v>5.3394839669218583E-2</v>
      </c>
      <c r="AH170" s="65">
        <f t="shared" ref="AH170:AZ170" si="134">(AH169+BI197)/2</f>
        <v>5.0625119195140844E-2</v>
      </c>
      <c r="AI170" s="65">
        <f t="shared" si="134"/>
        <v>4.9512939972691808E-2</v>
      </c>
      <c r="AJ170" s="65">
        <f t="shared" si="134"/>
        <v>4.8947260085462303E-2</v>
      </c>
      <c r="AK170" s="65">
        <f t="shared" si="134"/>
        <v>5.0429396283893903E-2</v>
      </c>
      <c r="AL170" s="65">
        <f t="shared" si="134"/>
        <v>4.9260712462797611E-2</v>
      </c>
      <c r="AM170" s="65">
        <f t="shared" si="134"/>
        <v>5.2955209715823154E-2</v>
      </c>
      <c r="AN170" s="65">
        <f t="shared" si="134"/>
        <v>5.3710024218200945E-2</v>
      </c>
      <c r="AO170" s="65">
        <f t="shared" si="134"/>
        <v>4.5689803799059972E-2</v>
      </c>
      <c r="AP170" s="65">
        <f t="shared" si="134"/>
        <v>5.2696022220102806E-2</v>
      </c>
      <c r="AQ170" s="65">
        <f t="shared" si="134"/>
        <v>4.5106944801650034E-2</v>
      </c>
      <c r="AR170" s="65">
        <f t="shared" si="134"/>
        <v>5.2935216849323605E-2</v>
      </c>
      <c r="AS170" s="65">
        <f t="shared" si="134"/>
        <v>4.5168838076954751E-2</v>
      </c>
      <c r="AT170" s="65">
        <f t="shared" si="134"/>
        <v>4.9744694012053878E-2</v>
      </c>
      <c r="AU170" s="65">
        <f t="shared" si="134"/>
        <v>4.831951808633389E-2</v>
      </c>
      <c r="AV170" s="65">
        <f t="shared" si="134"/>
        <v>5.4103505522800202E-2</v>
      </c>
      <c r="AW170" s="65">
        <f t="shared" si="134"/>
        <v>4.6032484791720465E-2</v>
      </c>
      <c r="AX170" s="65">
        <f t="shared" si="134"/>
        <v>4.8913563426658216E-2</v>
      </c>
      <c r="AY170" s="65">
        <f t="shared" si="134"/>
        <v>5.3025839236778796E-2</v>
      </c>
      <c r="AZ170" s="65">
        <f t="shared" si="134"/>
        <v>4.9428067573334164E-2</v>
      </c>
      <c r="BA170" s="41">
        <f t="shared" si="73"/>
        <v>0.99999999999999989</v>
      </c>
    </row>
    <row r="171" spans="1:79" ht="14.4" thickBot="1" x14ac:dyDescent="0.3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</row>
    <row r="172" spans="1:79" ht="14.4" thickBot="1" x14ac:dyDescent="0.3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AF172" s="158" t="s">
        <v>76</v>
      </c>
      <c r="AG172" s="159"/>
      <c r="AH172" s="159"/>
      <c r="AI172" s="159"/>
      <c r="AJ172" s="159"/>
      <c r="AK172" s="159"/>
      <c r="AL172" s="159"/>
      <c r="AM172" s="159"/>
      <c r="AN172" s="159"/>
      <c r="AO172" s="159"/>
      <c r="AP172" s="159"/>
      <c r="AQ172" s="159"/>
      <c r="AR172" s="159"/>
      <c r="AS172" s="159"/>
      <c r="AT172" s="159"/>
      <c r="AU172" s="159"/>
      <c r="AV172" s="159"/>
      <c r="AW172" s="159"/>
      <c r="AX172" s="159"/>
      <c r="AY172" s="159"/>
      <c r="AZ172" s="160"/>
      <c r="BA172" s="8" t="s">
        <v>79</v>
      </c>
      <c r="BG172" s="150" t="s">
        <v>82</v>
      </c>
      <c r="BH172" s="151"/>
      <c r="BI172" s="151"/>
      <c r="BJ172" s="151"/>
      <c r="BK172" s="151"/>
      <c r="BL172" s="151"/>
      <c r="BM172" s="151"/>
      <c r="BN172" s="151"/>
      <c r="BO172" s="151"/>
      <c r="BP172" s="151"/>
      <c r="BQ172" s="151"/>
      <c r="BR172" s="151"/>
      <c r="BS172" s="151"/>
      <c r="BT172" s="151"/>
      <c r="BU172" s="151"/>
      <c r="BV172" s="151"/>
      <c r="BW172" s="151"/>
      <c r="BX172" s="151"/>
      <c r="BY172" s="151"/>
      <c r="BZ172" s="151"/>
      <c r="CA172" s="152"/>
    </row>
    <row r="173" spans="1:79" x14ac:dyDescent="0.25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AF173" s="25"/>
      <c r="AG173" s="52" t="s">
        <v>3</v>
      </c>
      <c r="AH173" s="52" t="s">
        <v>4</v>
      </c>
      <c r="AI173" s="52" t="s">
        <v>5</v>
      </c>
      <c r="AJ173" s="52" t="s">
        <v>6</v>
      </c>
      <c r="AK173" s="52" t="s">
        <v>7</v>
      </c>
      <c r="AL173" s="52" t="s">
        <v>8</v>
      </c>
      <c r="AM173" s="52" t="s">
        <v>9</v>
      </c>
      <c r="AN173" s="52" t="s">
        <v>10</v>
      </c>
      <c r="AO173" s="52" t="s">
        <v>11</v>
      </c>
      <c r="AP173" s="52" t="s">
        <v>12</v>
      </c>
      <c r="AQ173" s="52" t="s">
        <v>13</v>
      </c>
      <c r="AR173" s="52" t="s">
        <v>14</v>
      </c>
      <c r="AS173" s="52" t="s">
        <v>15</v>
      </c>
      <c r="AT173" s="52" t="s">
        <v>16</v>
      </c>
      <c r="AU173" s="52" t="s">
        <v>17</v>
      </c>
      <c r="AV173" s="52" t="s">
        <v>18</v>
      </c>
      <c r="AW173" s="52" t="s">
        <v>19</v>
      </c>
      <c r="AX173" s="52" t="s">
        <v>20</v>
      </c>
      <c r="AY173" s="52" t="s">
        <v>21</v>
      </c>
      <c r="AZ173" s="53" t="s">
        <v>22</v>
      </c>
      <c r="BA173" s="41"/>
      <c r="BG173" s="56"/>
      <c r="BH173" s="52" t="s">
        <v>3</v>
      </c>
      <c r="BI173" s="52" t="s">
        <v>4</v>
      </c>
      <c r="BJ173" s="52" t="s">
        <v>5</v>
      </c>
      <c r="BK173" s="52" t="s">
        <v>6</v>
      </c>
      <c r="BL173" s="52" t="s">
        <v>7</v>
      </c>
      <c r="BM173" s="52" t="s">
        <v>8</v>
      </c>
      <c r="BN173" s="52" t="s">
        <v>9</v>
      </c>
      <c r="BO173" s="52" t="s">
        <v>10</v>
      </c>
      <c r="BP173" s="52" t="s">
        <v>11</v>
      </c>
      <c r="BQ173" s="52" t="s">
        <v>12</v>
      </c>
      <c r="BR173" s="52" t="s">
        <v>13</v>
      </c>
      <c r="BS173" s="52" t="s">
        <v>14</v>
      </c>
      <c r="BT173" s="52" t="s">
        <v>15</v>
      </c>
      <c r="BU173" s="52" t="s">
        <v>16</v>
      </c>
      <c r="BV173" s="52" t="s">
        <v>17</v>
      </c>
      <c r="BW173" s="52" t="s">
        <v>18</v>
      </c>
      <c r="BX173" s="52" t="s">
        <v>19</v>
      </c>
      <c r="BY173" s="52" t="s">
        <v>20</v>
      </c>
      <c r="BZ173" s="52" t="s">
        <v>21</v>
      </c>
      <c r="CA173" s="53" t="s">
        <v>22</v>
      </c>
    </row>
    <row r="174" spans="1:79" x14ac:dyDescent="0.25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AF174" s="28" t="s">
        <v>3</v>
      </c>
      <c r="AG174" s="20">
        <f>信任!F3</f>
        <v>0</v>
      </c>
      <c r="AH174" s="20">
        <f>信任!K3</f>
        <v>1</v>
      </c>
      <c r="AI174" s="20">
        <f>信任!P3</f>
        <v>0</v>
      </c>
      <c r="AJ174" s="20">
        <f>信任!U3</f>
        <v>0</v>
      </c>
      <c r="AK174" s="20">
        <f>信任!Z3</f>
        <v>0</v>
      </c>
      <c r="AL174" s="20">
        <f>信任!AE3</f>
        <v>0</v>
      </c>
      <c r="AM174" s="20">
        <f>信任!AJ3</f>
        <v>0.625</v>
      </c>
      <c r="AN174" s="20">
        <f>信任!AO3</f>
        <v>0</v>
      </c>
      <c r="AO174" s="20">
        <f>信任!AT3</f>
        <v>0</v>
      </c>
      <c r="AP174" s="20">
        <f>信任!AY3</f>
        <v>0</v>
      </c>
      <c r="AQ174" s="20">
        <f>信任!F26</f>
        <v>0</v>
      </c>
      <c r="AR174" s="20">
        <f>信任!K26</f>
        <v>0</v>
      </c>
      <c r="AS174" s="20">
        <f>信任!P26</f>
        <v>0</v>
      </c>
      <c r="AT174" s="20">
        <f>信任!U26</f>
        <v>0.75</v>
      </c>
      <c r="AU174" s="20">
        <f>信任!Z26</f>
        <v>0</v>
      </c>
      <c r="AV174" s="20">
        <f>信任!AE26</f>
        <v>0</v>
      </c>
      <c r="AW174" s="20">
        <f>信任!AJ26</f>
        <v>0</v>
      </c>
      <c r="AX174" s="20">
        <f>信任!AO26</f>
        <v>0</v>
      </c>
      <c r="AY174" s="20">
        <f>信任!AT26</f>
        <v>0</v>
      </c>
      <c r="AZ174" s="54">
        <f>信任!AY26</f>
        <v>0</v>
      </c>
      <c r="BA174" s="41">
        <f t="shared" ref="BA174:BA195" si="135">SUM(AG174:AZ174)</f>
        <v>2.375</v>
      </c>
      <c r="BG174" s="28" t="s">
        <v>3</v>
      </c>
      <c r="BH174" s="19">
        <f>AG174*参数!$B$5+BH148*参数!$B$6</f>
        <v>0</v>
      </c>
      <c r="BI174" s="19">
        <f>AH174*参数!$B$5+BI148*参数!$B$6</f>
        <v>0.82920041735748673</v>
      </c>
      <c r="BJ174" s="19">
        <f>AI174*参数!$B$5+BJ148*参数!$B$6</f>
        <v>0.3572681226322787</v>
      </c>
      <c r="BK174" s="19">
        <f>AJ174*参数!$B$5+BK148*参数!$B$6</f>
        <v>0.37592701845630333</v>
      </c>
      <c r="BL174" s="19">
        <f>AK174*参数!$B$5+BL148*参数!$B$6</f>
        <v>0.41417272522550591</v>
      </c>
      <c r="BM174" s="19">
        <f>AL174*参数!$B$5+BM148*参数!$B$6</f>
        <v>0.41387425844382791</v>
      </c>
      <c r="BN174" s="19">
        <f>AM174*参数!$B$5+BN148*参数!$B$6</f>
        <v>0.8125</v>
      </c>
      <c r="BO174" s="19">
        <f>AN174*参数!$B$5+BO148*参数!$B$6</f>
        <v>0.39627280859183939</v>
      </c>
      <c r="BP174" s="19">
        <f>AO174*参数!$B$5+BP148*参数!$B$6</f>
        <v>0.38693803904634072</v>
      </c>
      <c r="BQ174" s="19">
        <f>AP174*参数!$B$5+BQ148*参数!$B$6</f>
        <v>0.2828731341141778</v>
      </c>
      <c r="BR174" s="19">
        <f>AQ174*参数!$B$5+BR148*参数!$B$6</f>
        <v>0</v>
      </c>
      <c r="BS174" s="19">
        <f>AR174*参数!$B$5+BS148*参数!$B$6</f>
        <v>0.24208338919006483</v>
      </c>
      <c r="BT174" s="19">
        <f>AS174*参数!$B$5+BT148*参数!$B$6</f>
        <v>0.31595951983457093</v>
      </c>
      <c r="BU174" s="19">
        <f>AT174*参数!$B$5+BU148*参数!$B$6</f>
        <v>0.70880752230956046</v>
      </c>
      <c r="BV174" s="19">
        <f>AU174*参数!$B$5+BV148*参数!$B$6</f>
        <v>0.45584619554685385</v>
      </c>
      <c r="BW174" s="19">
        <f>AV174*参数!$B$5+BW148*参数!$B$6</f>
        <v>0.22239279765239026</v>
      </c>
      <c r="BX174" s="19">
        <f>AW174*参数!$B$5+BX148*参数!$B$6</f>
        <v>0.311082568606035</v>
      </c>
      <c r="BY174" s="19">
        <f>AX174*参数!$B$5+BY148*参数!$B$6</f>
        <v>0.24474416924211931</v>
      </c>
      <c r="BZ174" s="19">
        <f>AY174*参数!$B$5+BZ148*参数!$B$6</f>
        <v>0.3897670581588954</v>
      </c>
      <c r="CA174" s="19">
        <f>AZ174*参数!$B$5+CA148*参数!$B$6</f>
        <v>0.32081468100061811</v>
      </c>
    </row>
    <row r="175" spans="1:79" x14ac:dyDescent="0.25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AF175" s="28" t="s">
        <v>4</v>
      </c>
      <c r="AG175" s="20">
        <f>信任!F4</f>
        <v>0.87177815066963993</v>
      </c>
      <c r="AH175" s="20">
        <f>信任!K4</f>
        <v>0</v>
      </c>
      <c r="AI175" s="20">
        <f>信任!P4</f>
        <v>0</v>
      </c>
      <c r="AJ175" s="20">
        <f>信任!U4</f>
        <v>0</v>
      </c>
      <c r="AK175" s="20">
        <f>信任!Z4</f>
        <v>0</v>
      </c>
      <c r="AL175" s="20">
        <f>信任!AE4</f>
        <v>0</v>
      </c>
      <c r="AM175" s="20">
        <f>信任!AJ4</f>
        <v>0</v>
      </c>
      <c r="AN175" s="20">
        <f>信任!AO4</f>
        <v>0.625</v>
      </c>
      <c r="AO175" s="20">
        <f>信任!AT4</f>
        <v>0.58466425565475144</v>
      </c>
      <c r="AP175" s="20">
        <f>信任!AY4</f>
        <v>0</v>
      </c>
      <c r="AQ175" s="20">
        <f>信任!F27</f>
        <v>1</v>
      </c>
      <c r="AR175" s="20">
        <f>信任!K27</f>
        <v>0</v>
      </c>
      <c r="AS175" s="20">
        <f>信任!P27</f>
        <v>0</v>
      </c>
      <c r="AT175" s="20">
        <f>信任!U27</f>
        <v>0</v>
      </c>
      <c r="AU175" s="20">
        <f>信任!Z27</f>
        <v>0</v>
      </c>
      <c r="AV175" s="20">
        <f>信任!AE27</f>
        <v>0.87177815066963993</v>
      </c>
      <c r="AW175" s="20">
        <f>信任!AJ27</f>
        <v>0.87177815066963993</v>
      </c>
      <c r="AX175" s="20">
        <f>信任!AO27</f>
        <v>0</v>
      </c>
      <c r="AY175" s="20">
        <f>信任!AT27</f>
        <v>0</v>
      </c>
      <c r="AZ175" s="54">
        <f>信任!AY27</f>
        <v>1</v>
      </c>
      <c r="BA175" s="41">
        <f t="shared" si="135"/>
        <v>5.8249987076636707</v>
      </c>
      <c r="BG175" s="28" t="s">
        <v>4</v>
      </c>
      <c r="BH175" s="19">
        <f>AG175*参数!$B$5+BH149*参数!$B$6</f>
        <v>0.75265043756389427</v>
      </c>
      <c r="BI175" s="19">
        <f>AH175*参数!$B$5+BI149*参数!$B$6</f>
        <v>0</v>
      </c>
      <c r="BJ175" s="19">
        <f>AI175*参数!$B$5+BJ149*参数!$B$6</f>
        <v>0.37158137681219822</v>
      </c>
      <c r="BK175" s="19">
        <f>AJ175*参数!$B$5+BK149*参数!$B$6</f>
        <v>0.28368920719252044</v>
      </c>
      <c r="BL175" s="19">
        <f>AK175*参数!$B$5+BL149*参数!$B$6</f>
        <v>0.30077562754192672</v>
      </c>
      <c r="BM175" s="19">
        <f>AL175*参数!$B$5+BM149*参数!$B$6</f>
        <v>0.37460662998070193</v>
      </c>
      <c r="BN175" s="19">
        <f>AM175*参数!$B$5+BN149*参数!$B$6</f>
        <v>0.28233426431746539</v>
      </c>
      <c r="BO175" s="19">
        <f>AN175*参数!$B$5+BO149*参数!$B$6</f>
        <v>0.61683676908080032</v>
      </c>
      <c r="BP175" s="19">
        <f>AO175*参数!$B$5+BP149*参数!$B$6</f>
        <v>0.63241526883959542</v>
      </c>
      <c r="BQ175" s="19">
        <f>AP175*参数!$B$5+BQ149*参数!$B$6</f>
        <v>0.47129172632762795</v>
      </c>
      <c r="BR175" s="19">
        <f>AQ175*参数!$B$5+BR149*参数!$B$6</f>
        <v>0.5</v>
      </c>
      <c r="BS175" s="19">
        <f>AR175*参数!$B$5+BS149*参数!$B$6</f>
        <v>0.41985339153232676</v>
      </c>
      <c r="BT175" s="19">
        <f>AS175*参数!$B$5+BT149*参数!$B$6</f>
        <v>0.20238719918055864</v>
      </c>
      <c r="BU175" s="19">
        <f>AT175*参数!$B$5+BU149*参数!$B$6</f>
        <v>0.26072334490473897</v>
      </c>
      <c r="BV175" s="19">
        <f>AU175*参数!$B$5+BV149*参数!$B$6</f>
        <v>0.37639758040384952</v>
      </c>
      <c r="BW175" s="19">
        <f>AV175*参数!$B$5+BW149*参数!$B$6</f>
        <v>0.78591621988066274</v>
      </c>
      <c r="BX175" s="19">
        <f>AW175*参数!$B$5+BX149*参数!$B$6</f>
        <v>0.65859809513609902</v>
      </c>
      <c r="BY175" s="19">
        <f>AX175*参数!$B$5+BY149*参数!$B$6</f>
        <v>0.15215293155862261</v>
      </c>
      <c r="BZ175" s="19">
        <f>AY175*参数!$B$5+BZ149*参数!$B$6</f>
        <v>0.5</v>
      </c>
      <c r="CA175" s="19">
        <f>AZ175*参数!$B$5+CA149*参数!$B$6</f>
        <v>0.71239307596211021</v>
      </c>
    </row>
    <row r="176" spans="1:79" x14ac:dyDescent="0.25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AF176" s="28" t="s">
        <v>5</v>
      </c>
      <c r="AG176" s="20">
        <f>信任!F5</f>
        <v>0</v>
      </c>
      <c r="AH176" s="20">
        <f>信任!K5</f>
        <v>0</v>
      </c>
      <c r="AI176" s="20">
        <f>信任!P5</f>
        <v>0</v>
      </c>
      <c r="AJ176" s="20">
        <f>信任!U5</f>
        <v>0</v>
      </c>
      <c r="AK176" s="20">
        <f>信任!Z5</f>
        <v>0.58466425565475144</v>
      </c>
      <c r="AL176" s="20">
        <f>信任!AE5</f>
        <v>0.52083333333333337</v>
      </c>
      <c r="AM176" s="20">
        <f>信任!AJ5</f>
        <v>0.625</v>
      </c>
      <c r="AN176" s="20">
        <f>信任!AO5</f>
        <v>0</v>
      </c>
      <c r="AO176" s="20">
        <f>信任!AT5</f>
        <v>0.40682980364583193</v>
      </c>
      <c r="AP176" s="20">
        <f>信任!AY5</f>
        <v>0</v>
      </c>
      <c r="AQ176" s="20">
        <f>信任!F28</f>
        <v>0</v>
      </c>
      <c r="AR176" s="20">
        <f>信任!K28</f>
        <v>0</v>
      </c>
      <c r="AS176" s="20">
        <f>信任!P28</f>
        <v>0</v>
      </c>
      <c r="AT176" s="20">
        <f>信任!U28</f>
        <v>0</v>
      </c>
      <c r="AU176" s="20">
        <f>信任!Z28</f>
        <v>0</v>
      </c>
      <c r="AV176" s="20">
        <f>信任!AE28</f>
        <v>0.31481921458332768</v>
      </c>
      <c r="AW176" s="20">
        <f>信任!AJ28</f>
        <v>0</v>
      </c>
      <c r="AX176" s="20">
        <f>信任!AO28</f>
        <v>0</v>
      </c>
      <c r="AY176" s="20">
        <f>信任!AT28</f>
        <v>0.75</v>
      </c>
      <c r="AZ176" s="54">
        <f>信任!AY28</f>
        <v>0</v>
      </c>
      <c r="BA176" s="41">
        <f t="shared" si="135"/>
        <v>3.202146607217244</v>
      </c>
      <c r="BG176" s="28" t="s">
        <v>5</v>
      </c>
      <c r="BH176" s="19">
        <f>AG176*参数!$B$5+BH150*参数!$B$6</f>
        <v>0.24133001668068513</v>
      </c>
      <c r="BI176" s="19">
        <f>AH176*参数!$B$5+BI150*参数!$B$6</f>
        <v>0.26380548073432958</v>
      </c>
      <c r="BJ176" s="19">
        <f>AI176*参数!$B$5+BJ150*参数!$B$6</f>
        <v>0</v>
      </c>
      <c r="BK176" s="19">
        <f>AJ176*参数!$B$5+BK150*参数!$B$6</f>
        <v>0.42261379984423864</v>
      </c>
      <c r="BL176" s="19">
        <f>AK176*参数!$B$5+BL150*参数!$B$6</f>
        <v>0.66494278318607458</v>
      </c>
      <c r="BM176" s="19">
        <f>AL176*参数!$B$5+BM150*参数!$B$6</f>
        <v>0.55307553278587096</v>
      </c>
      <c r="BN176" s="19">
        <f>AM176*参数!$B$5+BN150*参数!$B$6</f>
        <v>0.64988442094468668</v>
      </c>
      <c r="BO176" s="19">
        <f>AN176*参数!$B$5+BO150*参数!$B$6</f>
        <v>0.5</v>
      </c>
      <c r="BP176" s="19">
        <f>AO176*参数!$B$5+BP150*参数!$B$6</f>
        <v>0.43193752673489172</v>
      </c>
      <c r="BQ176" s="19">
        <f>AP176*参数!$B$5+BQ150*参数!$B$6</f>
        <v>0.34415116713005411</v>
      </c>
      <c r="BR176" s="19">
        <f>AQ176*参数!$B$5+BR150*参数!$B$6</f>
        <v>0</v>
      </c>
      <c r="BS176" s="19">
        <f>AR176*参数!$B$5+BS150*参数!$B$6</f>
        <v>0.24967323523153664</v>
      </c>
      <c r="BT176" s="19">
        <f>AS176*参数!$B$5+BT150*参数!$B$6</f>
        <v>0.17158015874882859</v>
      </c>
      <c r="BU176" s="19">
        <f>AT176*参数!$B$5+BU150*参数!$B$6</f>
        <v>0.29600993046603491</v>
      </c>
      <c r="BV176" s="19">
        <f>AU176*参数!$B$5+BV150*参数!$B$6</f>
        <v>0.15042848002207101</v>
      </c>
      <c r="BW176" s="19">
        <f>AV176*参数!$B$5+BW150*参数!$B$6</f>
        <v>0.45122961637582504</v>
      </c>
      <c r="BX176" s="19">
        <f>AW176*参数!$B$5+BX150*参数!$B$6</f>
        <v>0.21897661497145768</v>
      </c>
      <c r="BY176" s="19">
        <f>AX176*参数!$B$5+BY150*参数!$B$6</f>
        <v>0.31636268846810711</v>
      </c>
      <c r="BZ176" s="19">
        <f>AY176*参数!$B$5+BZ150*参数!$B$6</f>
        <v>0.74559591796707836</v>
      </c>
      <c r="CA176" s="19">
        <f>AZ176*参数!$B$5+CA150*参数!$B$6</f>
        <v>0.26743583472347005</v>
      </c>
    </row>
    <row r="177" spans="1:79" x14ac:dyDescent="0.25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AF177" s="28" t="s">
        <v>6</v>
      </c>
      <c r="AG177" s="20">
        <f>信任!F6</f>
        <v>0</v>
      </c>
      <c r="AH177" s="20">
        <f>信任!K6</f>
        <v>0.72916666666666663</v>
      </c>
      <c r="AI177" s="20">
        <f>信任!P6</f>
        <v>0</v>
      </c>
      <c r="AJ177" s="20">
        <f>信任!U6</f>
        <v>0</v>
      </c>
      <c r="AK177" s="20">
        <f>信任!Z6</f>
        <v>0.3125</v>
      </c>
      <c r="AL177" s="20">
        <f>信任!AE6</f>
        <v>0.625</v>
      </c>
      <c r="AM177" s="20">
        <f>信任!AJ6</f>
        <v>0.75</v>
      </c>
      <c r="AN177" s="20">
        <f>信任!AO6</f>
        <v>0</v>
      </c>
      <c r="AO177" s="20">
        <f>信任!AT6</f>
        <v>0</v>
      </c>
      <c r="AP177" s="20">
        <f>信任!AY6</f>
        <v>0.625</v>
      </c>
      <c r="AQ177" s="20">
        <f>信任!F29</f>
        <v>0</v>
      </c>
      <c r="AR177" s="20">
        <f>信任!K29</f>
        <v>0</v>
      </c>
      <c r="AS177" s="20">
        <f>信任!P29</f>
        <v>0</v>
      </c>
      <c r="AT177" s="20">
        <f>信任!U29</f>
        <v>0</v>
      </c>
      <c r="AU177" s="20">
        <f>信任!Z29</f>
        <v>0.58466425565475144</v>
      </c>
      <c r="AV177" s="20">
        <f>信任!AE29</f>
        <v>0.72916666666666663</v>
      </c>
      <c r="AW177" s="20">
        <f>信任!AJ29</f>
        <v>0</v>
      </c>
      <c r="AX177" s="20">
        <f>信任!AO29</f>
        <v>0</v>
      </c>
      <c r="AY177" s="20">
        <f>信任!AT29</f>
        <v>0</v>
      </c>
      <c r="AZ177" s="54">
        <f>信任!AY29</f>
        <v>0</v>
      </c>
      <c r="BA177" s="41">
        <f t="shared" si="135"/>
        <v>4.3554975889880847</v>
      </c>
      <c r="BG177" s="28" t="s">
        <v>6</v>
      </c>
      <c r="BH177" s="19">
        <f>AG177*参数!$B$5+BH151*参数!$B$6</f>
        <v>0.23183344753547994</v>
      </c>
      <c r="BI177" s="19">
        <f>AH177*参数!$B$5+BI151*参数!$B$6</f>
        <v>0.49184866185224785</v>
      </c>
      <c r="BJ177" s="19">
        <f>AI177*参数!$B$5+BJ151*参数!$B$6</f>
        <v>0.43818340050537874</v>
      </c>
      <c r="BK177" s="19">
        <f>AJ177*参数!$B$5+BK151*参数!$B$6</f>
        <v>0</v>
      </c>
      <c r="BL177" s="19">
        <f>AK177*参数!$B$5+BL151*参数!$B$6</f>
        <v>0.29744424050139406</v>
      </c>
      <c r="BM177" s="19">
        <f>AL177*参数!$B$5+BM151*参数!$B$6</f>
        <v>0.3125</v>
      </c>
      <c r="BN177" s="19">
        <f>AM177*参数!$B$5+BN151*参数!$B$6</f>
        <v>0.85429698541318078</v>
      </c>
      <c r="BO177" s="19">
        <f>AN177*参数!$B$5+BO151*参数!$B$6</f>
        <v>0.41034595001204027</v>
      </c>
      <c r="BP177" s="19">
        <f>AO177*参数!$B$5+BP151*参数!$B$6</f>
        <v>0.33638999804054703</v>
      </c>
      <c r="BQ177" s="19">
        <f>AP177*参数!$B$5+BQ151*参数!$B$6</f>
        <v>0.3508751016331475</v>
      </c>
      <c r="BR177" s="19">
        <f>AQ177*参数!$B$5+BR151*参数!$B$6</f>
        <v>8.0647603939004442E-2</v>
      </c>
      <c r="BS177" s="19">
        <f>AR177*参数!$B$5+BS151*参数!$B$6</f>
        <v>8.3587822597727693E-2</v>
      </c>
      <c r="BT177" s="19">
        <f>AS177*参数!$B$5+BT151*参数!$B$6</f>
        <v>0.5</v>
      </c>
      <c r="BU177" s="19">
        <f>AT177*参数!$B$5+BU151*参数!$B$6</f>
        <v>0.33242218142311825</v>
      </c>
      <c r="BV177" s="19">
        <f>AU177*参数!$B$5+BV151*参数!$B$6</f>
        <v>0.3154082922226833</v>
      </c>
      <c r="BW177" s="19">
        <f>AV177*参数!$B$5+BW151*参数!$B$6</f>
        <v>0.48184837595996743</v>
      </c>
      <c r="BX177" s="19">
        <f>AW177*参数!$B$5+BX151*参数!$B$6</f>
        <v>0.47523939953285776</v>
      </c>
      <c r="BY177" s="19">
        <f>AX177*参数!$B$5+BY151*参数!$B$6</f>
        <v>0.39028508219338509</v>
      </c>
      <c r="BZ177" s="19">
        <f>AY177*参数!$B$5+BZ151*参数!$B$6</f>
        <v>0.33136513498967185</v>
      </c>
      <c r="CA177" s="19">
        <f>AZ177*参数!$B$5+CA151*参数!$B$6</f>
        <v>0.11307383496978082</v>
      </c>
    </row>
    <row r="178" spans="1:79" x14ac:dyDescent="0.25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AF178" s="28" t="s">
        <v>7</v>
      </c>
      <c r="AG178" s="20">
        <f>信任!F7</f>
        <v>0</v>
      </c>
      <c r="AH178" s="20">
        <f>信任!K7</f>
        <v>0.72916666666666663</v>
      </c>
      <c r="AI178" s="20">
        <f>信任!P7</f>
        <v>0.41666666666666669</v>
      </c>
      <c r="AJ178" s="20">
        <f>信任!U7</f>
        <v>0</v>
      </c>
      <c r="AK178" s="20">
        <f>信任!Z7</f>
        <v>0</v>
      </c>
      <c r="AL178" s="20">
        <f>信任!AE7</f>
        <v>0</v>
      </c>
      <c r="AM178" s="20">
        <f>信任!AJ7</f>
        <v>0</v>
      </c>
      <c r="AN178" s="20">
        <f>信任!AO7</f>
        <v>0</v>
      </c>
      <c r="AO178" s="20">
        <f>信任!AT7</f>
        <v>0</v>
      </c>
      <c r="AP178" s="20">
        <f>信任!AY7</f>
        <v>0</v>
      </c>
      <c r="AQ178" s="20">
        <f>信任!F30</f>
        <v>0.52306689040178389</v>
      </c>
      <c r="AR178" s="20">
        <f>信任!K30</f>
        <v>0</v>
      </c>
      <c r="AS178" s="20">
        <f>信任!P30</f>
        <v>0.22487086755951979</v>
      </c>
      <c r="AT178" s="20">
        <f>信任!U30</f>
        <v>0</v>
      </c>
      <c r="AU178" s="20">
        <f>信任!Z30</f>
        <v>0</v>
      </c>
      <c r="AV178" s="20">
        <f>信任!AE30</f>
        <v>0</v>
      </c>
      <c r="AW178" s="20">
        <f>信任!AJ30</f>
        <v>0</v>
      </c>
      <c r="AX178" s="20">
        <f>信任!AO30</f>
        <v>0</v>
      </c>
      <c r="AY178" s="20">
        <f>信任!AT30</f>
        <v>0</v>
      </c>
      <c r="AZ178" s="54">
        <f>信任!AY30</f>
        <v>0.72916666666666663</v>
      </c>
      <c r="BA178" s="41">
        <f t="shared" si="135"/>
        <v>2.6229377579613034</v>
      </c>
      <c r="BG178" s="28" t="s">
        <v>7</v>
      </c>
      <c r="BH178" s="19">
        <f>AG178*参数!$B$5+BH152*参数!$B$6</f>
        <v>0.33258386394908956</v>
      </c>
      <c r="BI178" s="19">
        <f>AH178*参数!$B$5+BI152*参数!$B$6</f>
        <v>0.60469047004125076</v>
      </c>
      <c r="BJ178" s="19">
        <f>AI178*参数!$B$5+BJ152*参数!$B$6</f>
        <v>0.60209122244194779</v>
      </c>
      <c r="BK178" s="19">
        <f>AJ178*参数!$B$5+BK152*参数!$B$6</f>
        <v>0.23533515039491834</v>
      </c>
      <c r="BL178" s="19">
        <f>AK178*参数!$B$5+BL152*参数!$B$6</f>
        <v>0</v>
      </c>
      <c r="BM178" s="19">
        <f>AL178*参数!$B$5+BM152*参数!$B$6</f>
        <v>0.49699977140495216</v>
      </c>
      <c r="BN178" s="19">
        <f>AM178*参数!$B$5+BN152*参数!$B$6</f>
        <v>0.40496935888957014</v>
      </c>
      <c r="BO178" s="19">
        <f>AN178*参数!$B$5+BO152*参数!$B$6</f>
        <v>0.47008878393150416</v>
      </c>
      <c r="BP178" s="19">
        <f>AO178*参数!$B$5+BP152*参数!$B$6</f>
        <v>0.22867842796720592</v>
      </c>
      <c r="BQ178" s="19">
        <f>AP178*参数!$B$5+BQ152*参数!$B$6</f>
        <v>0.5</v>
      </c>
      <c r="BR178" s="19">
        <f>AQ178*参数!$B$5+BR152*参数!$B$6</f>
        <v>0.26153344520089195</v>
      </c>
      <c r="BS178" s="19">
        <f>AR178*参数!$B$5+BS152*参数!$B$6</f>
        <v>0.26219830528597787</v>
      </c>
      <c r="BT178" s="19">
        <f>AS178*参数!$B$5+BT152*参数!$B$6</f>
        <v>0.29726690904551167</v>
      </c>
      <c r="BU178" s="19">
        <f>AT178*参数!$B$5+BU152*参数!$B$6</f>
        <v>0.16586084441136539</v>
      </c>
      <c r="BV178" s="19">
        <f>AU178*参数!$B$5+BV152*参数!$B$6</f>
        <v>0.23920117380160846</v>
      </c>
      <c r="BW178" s="19">
        <f>AV178*参数!$B$5+BW152*参数!$B$6</f>
        <v>0.47052707648188818</v>
      </c>
      <c r="BX178" s="19">
        <f>AW178*参数!$B$5+BX152*参数!$B$6</f>
        <v>0.11697967587909144</v>
      </c>
      <c r="BY178" s="19">
        <f>AX178*参数!$B$5+BY152*参数!$B$6</f>
        <v>0.25473618423906536</v>
      </c>
      <c r="BZ178" s="19">
        <f>AY178*参数!$B$5+BZ152*参数!$B$6</f>
        <v>0.39273452935329101</v>
      </c>
      <c r="CA178" s="19">
        <f>AZ178*参数!$B$5+CA152*参数!$B$6</f>
        <v>0.56596090571672375</v>
      </c>
    </row>
    <row r="179" spans="1:79" x14ac:dyDescent="0.25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AF179" s="28" t="s">
        <v>8</v>
      </c>
      <c r="AG179" s="20">
        <f>信任!F8</f>
        <v>0</v>
      </c>
      <c r="AH179" s="20">
        <f>信任!K8</f>
        <v>0</v>
      </c>
      <c r="AI179" s="20">
        <f>信任!P8</f>
        <v>0</v>
      </c>
      <c r="AJ179" s="20">
        <f>信任!U8</f>
        <v>0.52083333333333337</v>
      </c>
      <c r="AK179" s="20">
        <f>信任!Z8</f>
        <v>0</v>
      </c>
      <c r="AL179" s="20">
        <f>信任!AE8</f>
        <v>0</v>
      </c>
      <c r="AM179" s="20">
        <f>信任!AJ8</f>
        <v>0</v>
      </c>
      <c r="AN179" s="20">
        <f>信任!AO8</f>
        <v>0</v>
      </c>
      <c r="AO179" s="20">
        <f>信任!AT8</f>
        <v>0</v>
      </c>
      <c r="AP179" s="20">
        <f>信任!AY8</f>
        <v>0</v>
      </c>
      <c r="AQ179" s="20">
        <f>信任!F31</f>
        <v>0</v>
      </c>
      <c r="AR179" s="20">
        <f>信任!K31</f>
        <v>0.52083333333333337</v>
      </c>
      <c r="AS179" s="20">
        <f>信任!P31</f>
        <v>0</v>
      </c>
      <c r="AT179" s="20">
        <f>信任!U31</f>
        <v>0</v>
      </c>
      <c r="AU179" s="20">
        <f>信任!Z31</f>
        <v>0</v>
      </c>
      <c r="AV179" s="20">
        <f>信任!AE31</f>
        <v>0</v>
      </c>
      <c r="AW179" s="20">
        <f>信任!AJ31</f>
        <v>0.625</v>
      </c>
      <c r="AX179" s="20">
        <f>信任!AO31</f>
        <v>0</v>
      </c>
      <c r="AY179" s="20">
        <f>信任!AT31</f>
        <v>0</v>
      </c>
      <c r="AZ179" s="54">
        <f>信任!AY31</f>
        <v>0</v>
      </c>
      <c r="BA179" s="41">
        <f t="shared" si="135"/>
        <v>1.6666666666666667</v>
      </c>
      <c r="BG179" s="28" t="s">
        <v>8</v>
      </c>
      <c r="BH179" s="19">
        <f>AG179*参数!$B$5+BH153*参数!$B$6</f>
        <v>0.28605940550053877</v>
      </c>
      <c r="BI179" s="19">
        <f>AH179*参数!$B$5+BI153*参数!$B$6</f>
        <v>0.2511872532860997</v>
      </c>
      <c r="BJ179" s="19">
        <f>AI179*参数!$B$5+BJ153*参数!$B$6</f>
        <v>0.2768625022395329</v>
      </c>
      <c r="BK179" s="19">
        <f>AJ179*参数!$B$5+BK153*参数!$B$6</f>
        <v>0.32699855394031602</v>
      </c>
      <c r="BL179" s="19">
        <f>AK179*参数!$B$5+BL153*参数!$B$6</f>
        <v>0.47338262533686121</v>
      </c>
      <c r="BM179" s="19">
        <f>AL179*参数!$B$5+BM153*参数!$B$6</f>
        <v>0</v>
      </c>
      <c r="BN179" s="19">
        <f>AM179*参数!$B$5+BN153*参数!$B$6</f>
        <v>0.14607925289630949</v>
      </c>
      <c r="BO179" s="19">
        <f>AN179*参数!$B$5+BO153*参数!$B$6</f>
        <v>0.41288996350635199</v>
      </c>
      <c r="BP179" s="19">
        <f>AO179*参数!$B$5+BP153*参数!$B$6</f>
        <v>0.30808120206734363</v>
      </c>
      <c r="BQ179" s="19">
        <f>AP179*参数!$B$5+BQ153*参数!$B$6</f>
        <v>0.5</v>
      </c>
      <c r="BR179" s="19">
        <f>AQ179*参数!$B$5+BR153*参数!$B$6</f>
        <v>3.8107383398078157E-3</v>
      </c>
      <c r="BS179" s="19">
        <f>AR179*参数!$B$5+BS153*参数!$B$6</f>
        <v>0.70109609024918573</v>
      </c>
      <c r="BT179" s="19">
        <f>AS179*参数!$B$5+BT153*参数!$B$6</f>
        <v>0.19204167443929931</v>
      </c>
      <c r="BU179" s="19">
        <f>AT179*参数!$B$5+BU153*参数!$B$6</f>
        <v>0.28182764738951838</v>
      </c>
      <c r="BV179" s="19">
        <f>AU179*参数!$B$5+BV153*参数!$B$6</f>
        <v>0.30967931703024604</v>
      </c>
      <c r="BW179" s="19">
        <f>AV179*参数!$B$5+BW153*参数!$B$6</f>
        <v>0.45775090624470399</v>
      </c>
      <c r="BX179" s="19">
        <f>AW179*参数!$B$5+BX153*参数!$B$6</f>
        <v>0.3125</v>
      </c>
      <c r="BY179" s="19">
        <f>AX179*参数!$B$5+BY153*参数!$B$6</f>
        <v>0.28327870138195171</v>
      </c>
      <c r="BZ179" s="19">
        <f>AY179*参数!$B$5+BZ153*参数!$B$6</f>
        <v>0.23539552270578268</v>
      </c>
      <c r="CA179" s="19">
        <f>AZ179*参数!$B$5+CA153*参数!$B$6</f>
        <v>0.22317641301478419</v>
      </c>
    </row>
    <row r="180" spans="1:79" x14ac:dyDescent="0.25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AF180" s="28" t="s">
        <v>9</v>
      </c>
      <c r="AG180" s="20">
        <f>信任!F9</f>
        <v>0.87177815066963993</v>
      </c>
      <c r="AH180" s="20">
        <f>信任!K9</f>
        <v>0</v>
      </c>
      <c r="AI180" s="20">
        <f>信任!P9</f>
        <v>0</v>
      </c>
      <c r="AJ180" s="20">
        <f>信任!U9</f>
        <v>0</v>
      </c>
      <c r="AK180" s="20">
        <f>信任!Z9</f>
        <v>0</v>
      </c>
      <c r="AL180" s="20">
        <f>信任!AE9</f>
        <v>0.72916666666666663</v>
      </c>
      <c r="AM180" s="20">
        <f>信任!AJ9</f>
        <v>0</v>
      </c>
      <c r="AN180" s="20">
        <f>信任!AO9</f>
        <v>0.52083333333333337</v>
      </c>
      <c r="AO180" s="20">
        <f>信任!AT9</f>
        <v>0</v>
      </c>
      <c r="AP180" s="20">
        <f>信任!AY9</f>
        <v>0</v>
      </c>
      <c r="AQ180" s="20">
        <f>信任!F32</f>
        <v>0</v>
      </c>
      <c r="AR180" s="20">
        <f>信任!K32</f>
        <v>0</v>
      </c>
      <c r="AS180" s="20">
        <f>信任!P32</f>
        <v>0</v>
      </c>
      <c r="AT180" s="20">
        <f>信任!U32</f>
        <v>0</v>
      </c>
      <c r="AU180" s="20">
        <f>信任!Z32</f>
        <v>0</v>
      </c>
      <c r="AV180" s="20">
        <f>信任!AE32</f>
        <v>0</v>
      </c>
      <c r="AW180" s="20">
        <f>信任!AJ32</f>
        <v>0.87177815066963993</v>
      </c>
      <c r="AX180" s="20">
        <f>信任!AO32</f>
        <v>0</v>
      </c>
      <c r="AY180" s="20">
        <f>信任!AT32</f>
        <v>0.5</v>
      </c>
      <c r="AZ180" s="54">
        <f>信任!AY32</f>
        <v>0</v>
      </c>
      <c r="BA180" s="41">
        <f t="shared" si="135"/>
        <v>3.4935563013392796</v>
      </c>
      <c r="BG180" s="28" t="s">
        <v>9</v>
      </c>
      <c r="BH180" s="19">
        <f>AG180*参数!$B$5+BH154*参数!$B$6</f>
        <v>0.86791945268976112</v>
      </c>
      <c r="BI180" s="19">
        <f>AH180*参数!$B$5+BI154*参数!$B$6</f>
        <v>0.18966914854982764</v>
      </c>
      <c r="BJ180" s="19">
        <f>AI180*参数!$B$5+BJ154*参数!$B$6</f>
        <v>0.3682607225608116</v>
      </c>
      <c r="BK180" s="19">
        <f>AJ180*参数!$B$5+BK154*参数!$B$6</f>
        <v>0.5</v>
      </c>
      <c r="BL180" s="19">
        <f>AK180*参数!$B$5+BL154*参数!$B$6</f>
        <v>0.42226955623095713</v>
      </c>
      <c r="BM180" s="19">
        <f>AL180*参数!$B$5+BM154*参数!$B$6</f>
        <v>0.53424865435566193</v>
      </c>
      <c r="BN180" s="19">
        <f>AM180*参数!$B$5+BN154*参数!$B$6</f>
        <v>0</v>
      </c>
      <c r="BO180" s="19">
        <f>AN180*参数!$B$5+BO154*参数!$B$6</f>
        <v>0.51960655831458624</v>
      </c>
      <c r="BP180" s="19">
        <f>AO180*参数!$B$5+BP154*参数!$B$6</f>
        <v>0.30779912500638612</v>
      </c>
      <c r="BQ180" s="19">
        <f>AP180*参数!$B$5+BQ154*参数!$B$6</f>
        <v>0.16000319077367237</v>
      </c>
      <c r="BR180" s="19">
        <f>AQ180*参数!$B$5+BR154*参数!$B$6</f>
        <v>2.7585902563473145E-3</v>
      </c>
      <c r="BS180" s="19">
        <f>AR180*参数!$B$5+BS154*参数!$B$6</f>
        <v>0</v>
      </c>
      <c r="BT180" s="19">
        <f>AS180*参数!$B$5+BT154*参数!$B$6</f>
        <v>0.2063544512155332</v>
      </c>
      <c r="BU180" s="19">
        <f>AT180*参数!$B$5+BU154*参数!$B$6</f>
        <v>0.11267028178872136</v>
      </c>
      <c r="BV180" s="19">
        <f>AU180*参数!$B$5+BV154*参数!$B$6</f>
        <v>0.1269353298006422</v>
      </c>
      <c r="BW180" s="19">
        <f>AV180*参数!$B$5+BW154*参数!$B$6</f>
        <v>0.24586873811119639</v>
      </c>
      <c r="BX180" s="19">
        <f>AW180*参数!$B$5+BX154*参数!$B$6</f>
        <v>0.60372040319259557</v>
      </c>
      <c r="BY180" s="19">
        <f>AX180*参数!$B$5+BY154*参数!$B$6</f>
        <v>0.18405676194149459</v>
      </c>
      <c r="BZ180" s="19">
        <f>AY180*参数!$B$5+BZ154*参数!$B$6</f>
        <v>0.57833350951179341</v>
      </c>
      <c r="CA180" s="19">
        <f>AZ180*参数!$B$5+CA154*参数!$B$6</f>
        <v>9.81882643058508E-2</v>
      </c>
    </row>
    <row r="181" spans="1:79" x14ac:dyDescent="0.25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AF181" s="28" t="s">
        <v>10</v>
      </c>
      <c r="AG181" s="20">
        <f>信任!F10</f>
        <v>0.58466425565475144</v>
      </c>
      <c r="AH181" s="20">
        <f>信任!K10</f>
        <v>0</v>
      </c>
      <c r="AI181" s="20">
        <f>信任!P10</f>
        <v>0.87177815066963993</v>
      </c>
      <c r="AJ181" s="20">
        <f>信任!U10</f>
        <v>0</v>
      </c>
      <c r="AK181" s="20">
        <f>信任!Z10</f>
        <v>0</v>
      </c>
      <c r="AL181" s="20">
        <f>信任!AE10</f>
        <v>0</v>
      </c>
      <c r="AM181" s="20">
        <f>信任!AJ10</f>
        <v>0</v>
      </c>
      <c r="AN181" s="20">
        <f>信任!AO10</f>
        <v>0</v>
      </c>
      <c r="AO181" s="20">
        <f>信任!AT10</f>
        <v>0</v>
      </c>
      <c r="AP181" s="20">
        <f>信任!AY10</f>
        <v>0</v>
      </c>
      <c r="AQ181" s="20">
        <f>信任!F33</f>
        <v>0</v>
      </c>
      <c r="AR181" s="20">
        <f>信任!K33</f>
        <v>0</v>
      </c>
      <c r="AS181" s="20">
        <f>信任!P33</f>
        <v>0</v>
      </c>
      <c r="AT181" s="20">
        <f>信任!U33</f>
        <v>0</v>
      </c>
      <c r="AU181" s="20">
        <f>信任!Z33</f>
        <v>0</v>
      </c>
      <c r="AV181" s="20">
        <f>信任!AE33</f>
        <v>0</v>
      </c>
      <c r="AW181" s="20">
        <f>信任!AJ33</f>
        <v>0.6393039771577359</v>
      </c>
      <c r="AX181" s="20">
        <f>信任!AO33</f>
        <v>0</v>
      </c>
      <c r="AY181" s="20">
        <f>信任!AT33</f>
        <v>0</v>
      </c>
      <c r="AZ181" s="54">
        <f>信任!AY33</f>
        <v>0</v>
      </c>
      <c r="BA181" s="41">
        <f t="shared" si="135"/>
        <v>2.0957463834821275</v>
      </c>
      <c r="BG181" s="28" t="s">
        <v>10</v>
      </c>
      <c r="BH181" s="19">
        <f>AG181*参数!$B$5+BH155*参数!$B$6</f>
        <v>0.61338019309641734</v>
      </c>
      <c r="BI181" s="19">
        <f>AH181*参数!$B$5+BI155*参数!$B$6</f>
        <v>0.25195580046848209</v>
      </c>
      <c r="BJ181" s="19">
        <f>AI181*参数!$B$5+BJ155*参数!$B$6</f>
        <v>0.93588907533481991</v>
      </c>
      <c r="BK181" s="19">
        <f>AJ181*参数!$B$5+BK155*参数!$B$6</f>
        <v>0.41819840629010213</v>
      </c>
      <c r="BL181" s="19">
        <f>AK181*参数!$B$5+BL155*参数!$B$6</f>
        <v>0.46730509769472833</v>
      </c>
      <c r="BM181" s="19">
        <f>AL181*参数!$B$5+BM155*参数!$B$6</f>
        <v>0.44238111634838184</v>
      </c>
      <c r="BN181" s="19">
        <f>AM181*参数!$B$5+BN155*参数!$B$6</f>
        <v>0.28565988338303505</v>
      </c>
      <c r="BO181" s="19">
        <f>AN181*参数!$B$5+BO155*参数!$B$6</f>
        <v>0</v>
      </c>
      <c r="BP181" s="19">
        <f>AO181*参数!$B$5+BP155*参数!$B$6</f>
        <v>0.18626908549026405</v>
      </c>
      <c r="BQ181" s="19">
        <f>AP181*参数!$B$5+BQ155*参数!$B$6</f>
        <v>0.41513708667915955</v>
      </c>
      <c r="BR181" s="19">
        <f>AQ181*参数!$B$5+BR155*参数!$B$6</f>
        <v>0</v>
      </c>
      <c r="BS181" s="19">
        <f>AR181*参数!$B$5+BS155*参数!$B$6</f>
        <v>0.30672853133309802</v>
      </c>
      <c r="BT181" s="19">
        <f>AS181*参数!$B$5+BT155*参数!$B$6</f>
        <v>0.31634632046648609</v>
      </c>
      <c r="BU181" s="19">
        <f>AT181*参数!$B$5+BU155*参数!$B$6</f>
        <v>0.24685109138141345</v>
      </c>
      <c r="BV181" s="19">
        <f>AU181*参数!$B$5+BV155*参数!$B$6</f>
        <v>0.28259904119109852</v>
      </c>
      <c r="BW181" s="19">
        <f>AV181*参数!$B$5+BW155*参数!$B$6</f>
        <v>0.28147736720360833</v>
      </c>
      <c r="BX181" s="19">
        <f>AW181*参数!$B$5+BX155*参数!$B$6</f>
        <v>0.53432511109523928</v>
      </c>
      <c r="BY181" s="19">
        <f>AX181*参数!$B$5+BY155*参数!$B$6</f>
        <v>0.30894569309415737</v>
      </c>
      <c r="BZ181" s="19">
        <f>AY181*参数!$B$5+BZ155*参数!$B$6</f>
        <v>0.39608802275768351</v>
      </c>
      <c r="CA181" s="19">
        <f>AZ181*参数!$B$5+CA155*参数!$B$6</f>
        <v>0.22104894752734555</v>
      </c>
    </row>
    <row r="182" spans="1:79" x14ac:dyDescent="0.25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AF182" s="28" t="s">
        <v>11</v>
      </c>
      <c r="AG182" s="20">
        <f>信任!F11</f>
        <v>0</v>
      </c>
      <c r="AH182" s="20">
        <f>信任!K11</f>
        <v>0</v>
      </c>
      <c r="AI182" s="20">
        <f>信任!P11</f>
        <v>0</v>
      </c>
      <c r="AJ182" s="20">
        <f>信任!U11</f>
        <v>0.6393039771577359</v>
      </c>
      <c r="AK182" s="20">
        <f>信任!Z11</f>
        <v>0.58466425565475144</v>
      </c>
      <c r="AL182" s="20">
        <f>信任!AE11</f>
        <v>1</v>
      </c>
      <c r="AM182" s="20">
        <f>信任!AJ11</f>
        <v>0</v>
      </c>
      <c r="AN182" s="20">
        <f>信任!AO11</f>
        <v>0</v>
      </c>
      <c r="AO182" s="20">
        <f>信任!AT11</f>
        <v>0</v>
      </c>
      <c r="AP182" s="20">
        <f>信任!AY11</f>
        <v>0</v>
      </c>
      <c r="AQ182" s="20">
        <f>信任!F34</f>
        <v>0</v>
      </c>
      <c r="AR182" s="20">
        <f>信任!K34</f>
        <v>0.44479718318376521</v>
      </c>
      <c r="AS182" s="20">
        <f>信任!P34</f>
        <v>0</v>
      </c>
      <c r="AT182" s="20">
        <f>信任!U34</f>
        <v>0.58466425565475144</v>
      </c>
      <c r="AU182" s="20">
        <f>信任!Z34</f>
        <v>0</v>
      </c>
      <c r="AV182" s="20">
        <f>信任!AE34</f>
        <v>0</v>
      </c>
      <c r="AW182" s="20">
        <f>信任!AJ34</f>
        <v>0</v>
      </c>
      <c r="AX182" s="20">
        <f>信任!AO34</f>
        <v>0</v>
      </c>
      <c r="AY182" s="20">
        <f>信任!AT34</f>
        <v>0</v>
      </c>
      <c r="AZ182" s="54">
        <f>信任!AY34</f>
        <v>0</v>
      </c>
      <c r="BA182" s="41">
        <f t="shared" si="135"/>
        <v>3.2534296716510038</v>
      </c>
      <c r="BG182" s="28" t="s">
        <v>11</v>
      </c>
      <c r="BH182" s="19">
        <f>AG182*参数!$B$5+BH156*参数!$B$6</f>
        <v>0.23260234104360897</v>
      </c>
      <c r="BI182" s="19">
        <f>AH182*参数!$B$5+BI156*参数!$B$6</f>
        <v>0.18691373030251127</v>
      </c>
      <c r="BJ182" s="19">
        <f>AI182*参数!$B$5+BJ156*参数!$B$6</f>
        <v>0.18101646084918047</v>
      </c>
      <c r="BK182" s="19">
        <f>AJ182*参数!$B$5+BK156*参数!$B$6</f>
        <v>0.63317467312535269</v>
      </c>
      <c r="BL182" s="19">
        <f>AK182*参数!$B$5+BL156*参数!$B$6</f>
        <v>0.4204561107313205</v>
      </c>
      <c r="BM182" s="19">
        <f>AL182*参数!$B$5+BM156*参数!$B$6</f>
        <v>0.79173889238792183</v>
      </c>
      <c r="BN182" s="19">
        <f>AM182*参数!$B$5+BN156*参数!$B$6</f>
        <v>0.24464968887430363</v>
      </c>
      <c r="BO182" s="19">
        <f>AN182*参数!$B$5+BO156*参数!$B$6</f>
        <v>5.5159023560420913E-2</v>
      </c>
      <c r="BP182" s="19">
        <f>AO182*参数!$B$5+BP156*参数!$B$6</f>
        <v>0</v>
      </c>
      <c r="BQ182" s="19">
        <f>AP182*参数!$B$5+BQ156*参数!$B$6</f>
        <v>0.11065447949376449</v>
      </c>
      <c r="BR182" s="19">
        <f>AQ182*参数!$B$5+BR156*参数!$B$6</f>
        <v>0.20572517105741425</v>
      </c>
      <c r="BS182" s="19">
        <f>AR182*参数!$B$5+BS156*参数!$B$6</f>
        <v>0.34653916412408625</v>
      </c>
      <c r="BT182" s="19">
        <f>AS182*参数!$B$5+BT156*参数!$B$6</f>
        <v>0.38963641862235782</v>
      </c>
      <c r="BU182" s="19">
        <f>AT182*参数!$B$5+BU156*参数!$B$6</f>
        <v>0.79233212782737572</v>
      </c>
      <c r="BV182" s="19">
        <f>AU182*参数!$B$5+BV156*参数!$B$6</f>
        <v>0</v>
      </c>
      <c r="BW182" s="19">
        <f>AV182*参数!$B$5+BW156*参数!$B$6</f>
        <v>8.2742578557311708E-2</v>
      </c>
      <c r="BX182" s="19">
        <f>AW182*参数!$B$5+BX156*参数!$B$6</f>
        <v>0.39241021985674934</v>
      </c>
      <c r="BY182" s="19">
        <f>AX182*参数!$B$5+BY156*参数!$B$6</f>
        <v>0.42334538663899896</v>
      </c>
      <c r="BZ182" s="19">
        <f>AY182*参数!$B$5+BZ156*参数!$B$6</f>
        <v>4.1740182958537944E-2</v>
      </c>
      <c r="CA182" s="19">
        <f>AZ182*参数!$B$5+CA156*参数!$B$6</f>
        <v>9.2924174422848491E-2</v>
      </c>
    </row>
    <row r="183" spans="1:79" x14ac:dyDescent="0.25">
      <c r="A183" s="7"/>
      <c r="B183" s="19"/>
      <c r="C183" s="20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27"/>
      <c r="W183" s="27"/>
      <c r="X183" s="27"/>
      <c r="AF183" s="28" t="s">
        <v>12</v>
      </c>
      <c r="AG183" s="20">
        <f>信任!F12</f>
        <v>0</v>
      </c>
      <c r="AH183" s="20">
        <f>信任!K12</f>
        <v>0</v>
      </c>
      <c r="AI183" s="20">
        <f>信任!P12</f>
        <v>0</v>
      </c>
      <c r="AJ183" s="20">
        <f>信任!U12</f>
        <v>0</v>
      </c>
      <c r="AK183" s="20">
        <f>信任!Z12</f>
        <v>0</v>
      </c>
      <c r="AL183" s="20">
        <f>信任!AE12</f>
        <v>0</v>
      </c>
      <c r="AM183" s="20">
        <f>信任!AJ12</f>
        <v>0</v>
      </c>
      <c r="AN183" s="20">
        <f>信任!AO12</f>
        <v>0.87177815066963993</v>
      </c>
      <c r="AO183" s="20">
        <f>信任!AT12</f>
        <v>0.40476756160713562</v>
      </c>
      <c r="AP183" s="20">
        <f>信任!AY12</f>
        <v>0</v>
      </c>
      <c r="AQ183" s="20">
        <f>信任!F35</f>
        <v>0</v>
      </c>
      <c r="AR183" s="20">
        <f>信任!K35</f>
        <v>0</v>
      </c>
      <c r="AS183" s="20">
        <f>信任!P35</f>
        <v>0</v>
      </c>
      <c r="AT183" s="20">
        <f>信任!U35</f>
        <v>0</v>
      </c>
      <c r="AU183" s="20">
        <f>信任!Z35</f>
        <v>0</v>
      </c>
      <c r="AV183" s="20">
        <f>信任!AE35</f>
        <v>0</v>
      </c>
      <c r="AW183" s="20">
        <f>信任!AJ35</f>
        <v>0.29059271688987998</v>
      </c>
      <c r="AX183" s="20">
        <f>信任!AO35</f>
        <v>0</v>
      </c>
      <c r="AY183" s="20">
        <f>信任!AT35</f>
        <v>0</v>
      </c>
      <c r="AZ183" s="54">
        <f>信任!AY35</f>
        <v>0</v>
      </c>
      <c r="BA183" s="41">
        <f t="shared" si="135"/>
        <v>1.5671384291666555</v>
      </c>
      <c r="BG183" s="28" t="s">
        <v>12</v>
      </c>
      <c r="BH183" s="19">
        <f>AG183*参数!$B$5+BH157*参数!$B$6</f>
        <v>0.18126461476243849</v>
      </c>
      <c r="BI183" s="19">
        <f>AH183*参数!$B$5+BI157*参数!$B$6</f>
        <v>0.34665849792252734</v>
      </c>
      <c r="BJ183" s="19">
        <f>AI183*参数!$B$5+BJ157*参数!$B$6</f>
        <v>0.33393395679197341</v>
      </c>
      <c r="BK183" s="19">
        <f>AJ183*参数!$B$5+BK157*参数!$B$6</f>
        <v>0.1381310237497855</v>
      </c>
      <c r="BL183" s="19">
        <f>AK183*参数!$B$5+BL157*参数!$B$6</f>
        <v>0.45992854508053116</v>
      </c>
      <c r="BM183" s="19">
        <f>AL183*参数!$B$5+BM157*参数!$B$6</f>
        <v>0.47955148158541228</v>
      </c>
      <c r="BN183" s="19">
        <f>AM183*参数!$B$5+BN157*参数!$B$6</f>
        <v>0.17306184143388079</v>
      </c>
      <c r="BO183" s="19">
        <f>AN183*参数!$B$5+BO157*参数!$B$6</f>
        <v>0.81415363576168764</v>
      </c>
      <c r="BP183" s="19">
        <f>AO183*参数!$B$5+BP157*参数!$B$6</f>
        <v>0.38871666057594734</v>
      </c>
      <c r="BQ183" s="19">
        <f>AP183*参数!$B$5+BQ157*参数!$B$6</f>
        <v>0</v>
      </c>
      <c r="BR183" s="19">
        <f>AQ183*参数!$B$5+BR157*参数!$B$6</f>
        <v>0</v>
      </c>
      <c r="BS183" s="19">
        <f>AR183*参数!$B$5+BS157*参数!$B$6</f>
        <v>0.30483840015808322</v>
      </c>
      <c r="BT183" s="19">
        <f>AS183*参数!$B$5+BT157*参数!$B$6</f>
        <v>0.11064186789192652</v>
      </c>
      <c r="BU183" s="19">
        <f>AT183*参数!$B$5+BU157*参数!$B$6</f>
        <v>0.10610939193146142</v>
      </c>
      <c r="BV183" s="19">
        <f>AU183*参数!$B$5+BV157*参数!$B$6</f>
        <v>0.31753111363328385</v>
      </c>
      <c r="BW183" s="19">
        <f>AV183*参数!$B$5+BW157*参数!$B$6</f>
        <v>0.5</v>
      </c>
      <c r="BX183" s="19">
        <f>AW183*参数!$B$5+BX157*参数!$B$6</f>
        <v>0.17259901912516834</v>
      </c>
      <c r="BY183" s="19">
        <f>AX183*参数!$B$5+BY157*参数!$B$6</f>
        <v>0.215980466639557</v>
      </c>
      <c r="BZ183" s="19">
        <f>AY183*参数!$B$5+BZ157*参数!$B$6</f>
        <v>0.39905425151753987</v>
      </c>
      <c r="CA183" s="19">
        <f>AZ183*参数!$B$5+CA157*参数!$B$6</f>
        <v>0.1596133350106812</v>
      </c>
    </row>
    <row r="184" spans="1:79" x14ac:dyDescent="0.25">
      <c r="A184" s="7"/>
      <c r="B184" s="19"/>
      <c r="C184" s="20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27"/>
      <c r="W184" s="27"/>
      <c r="X184" s="27"/>
      <c r="AF184" s="28" t="s">
        <v>13</v>
      </c>
      <c r="AG184" s="20">
        <f>信任!F13</f>
        <v>0.15559149321861238</v>
      </c>
      <c r="AH184" s="20">
        <f>信任!K13</f>
        <v>0</v>
      </c>
      <c r="AI184" s="20">
        <f>信任!P13</f>
        <v>0</v>
      </c>
      <c r="AJ184" s="20">
        <f>信任!U13</f>
        <v>0</v>
      </c>
      <c r="AK184" s="20">
        <f>信任!Z13</f>
        <v>0</v>
      </c>
      <c r="AL184" s="20">
        <f>信任!AE13</f>
        <v>0</v>
      </c>
      <c r="AM184" s="20">
        <f>信任!AJ13</f>
        <v>0</v>
      </c>
      <c r="AN184" s="20">
        <f>信任!AO13</f>
        <v>0.58466425565475144</v>
      </c>
      <c r="AO184" s="20">
        <f>信任!AT13</f>
        <v>0</v>
      </c>
      <c r="AP184" s="20">
        <f>信任!AY13</f>
        <v>0</v>
      </c>
      <c r="AQ184" s="20">
        <f>信任!F36</f>
        <v>0</v>
      </c>
      <c r="AR184" s="20">
        <f>信任!K36</f>
        <v>0</v>
      </c>
      <c r="AS184" s="20">
        <f>信任!P36</f>
        <v>0.5</v>
      </c>
      <c r="AT184" s="20">
        <f>信任!U36</f>
        <v>0</v>
      </c>
      <c r="AU184" s="20">
        <f>信任!Z36</f>
        <v>0</v>
      </c>
      <c r="AV184" s="20">
        <f>信任!AE36</f>
        <v>0</v>
      </c>
      <c r="AW184" s="20">
        <f>信任!AJ36</f>
        <v>0</v>
      </c>
      <c r="AX184" s="20">
        <f>信任!AO36</f>
        <v>0</v>
      </c>
      <c r="AY184" s="20">
        <f>信任!AT36</f>
        <v>0.72916666666666663</v>
      </c>
      <c r="AZ184" s="54">
        <f>信任!AY36</f>
        <v>0</v>
      </c>
      <c r="BA184" s="41">
        <f t="shared" si="135"/>
        <v>1.9694224155400306</v>
      </c>
      <c r="BG184" s="28" t="s">
        <v>13</v>
      </c>
      <c r="BH184" s="19">
        <f>AG184*参数!$B$5+BH158*参数!$B$6</f>
        <v>0.15087461836774546</v>
      </c>
      <c r="BI184" s="19">
        <f>AH184*参数!$B$5+BI158*参数!$B$6</f>
        <v>0.11543143749656334</v>
      </c>
      <c r="BJ184" s="19">
        <f>AI184*参数!$B$5+BJ158*参数!$B$6</f>
        <v>0.19518775180515724</v>
      </c>
      <c r="BK184" s="19">
        <f>AJ184*参数!$B$5+BK158*参数!$B$6</f>
        <v>0.31887579747802736</v>
      </c>
      <c r="BL184" s="19">
        <f>AK184*参数!$B$5+BL158*参数!$B$6</f>
        <v>0.12595686968818232</v>
      </c>
      <c r="BM184" s="19">
        <f>AL184*参数!$B$5+BM158*参数!$B$6</f>
        <v>0.20956776984345957</v>
      </c>
      <c r="BN184" s="19">
        <f>AM184*参数!$B$5+BN158*参数!$B$6</f>
        <v>0.20534736940836332</v>
      </c>
      <c r="BO184" s="19">
        <f>AN184*参数!$B$5+BO158*参数!$B$6</f>
        <v>0.39590709702820293</v>
      </c>
      <c r="BP184" s="19">
        <f>AO184*参数!$B$5+BP158*参数!$B$6</f>
        <v>0.41111638403480039</v>
      </c>
      <c r="BQ184" s="19">
        <f>AP184*参数!$B$5+BQ158*参数!$B$6</f>
        <v>0.14763523203870596</v>
      </c>
      <c r="BR184" s="19">
        <f>AQ184*参数!$B$5+BR158*参数!$B$6</f>
        <v>0</v>
      </c>
      <c r="BS184" s="19">
        <f>AR184*参数!$B$5+BS158*参数!$B$6</f>
        <v>0.16808461254079818</v>
      </c>
      <c r="BT184" s="19">
        <f>AS184*参数!$B$5+BT158*参数!$B$6</f>
        <v>0.5998960427325839</v>
      </c>
      <c r="BU184" s="19">
        <f>AT184*参数!$B$5+BU158*参数!$B$6</f>
        <v>0.43839976766027799</v>
      </c>
      <c r="BV184" s="19">
        <f>AU184*参数!$B$5+BV158*参数!$B$6</f>
        <v>0.19558274082200722</v>
      </c>
      <c r="BW184" s="19">
        <f>AV184*参数!$B$5+BW158*参数!$B$6</f>
        <v>0.17622269030753396</v>
      </c>
      <c r="BX184" s="19">
        <f>AW184*参数!$B$5+BX158*参数!$B$6</f>
        <v>0.32014167532695553</v>
      </c>
      <c r="BY184" s="19">
        <f>AX184*参数!$B$5+BY158*参数!$B$6</f>
        <v>0.5</v>
      </c>
      <c r="BZ184" s="19">
        <f>AY184*参数!$B$5+BZ158*参数!$B$6</f>
        <v>0.36458333333333331</v>
      </c>
      <c r="CA184" s="19">
        <f>AZ184*参数!$B$5+CA158*参数!$B$6</f>
        <v>9.0189993184459583E-2</v>
      </c>
    </row>
    <row r="185" spans="1:79" x14ac:dyDescent="0.25">
      <c r="A185" s="7"/>
      <c r="B185" s="19"/>
      <c r="C185" s="20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27"/>
      <c r="W185" s="27"/>
      <c r="X185" s="27"/>
      <c r="AF185" s="28" t="s">
        <v>14</v>
      </c>
      <c r="AG185" s="20">
        <f>信任!F14</f>
        <v>0</v>
      </c>
      <c r="AH185" s="20">
        <f>信任!K14</f>
        <v>0</v>
      </c>
      <c r="AI185" s="20">
        <f>信任!P14</f>
        <v>0</v>
      </c>
      <c r="AJ185" s="20">
        <f>信任!U14</f>
        <v>0</v>
      </c>
      <c r="AK185" s="20">
        <f>信任!Z14</f>
        <v>0</v>
      </c>
      <c r="AL185" s="20">
        <f>信任!AE14</f>
        <v>0.4947159086309435</v>
      </c>
      <c r="AM185" s="20">
        <f>信任!AJ14</f>
        <v>0</v>
      </c>
      <c r="AN185" s="20">
        <f>信任!AO14</f>
        <v>0.87177815066963993</v>
      </c>
      <c r="AO185" s="20">
        <f>信任!AT14</f>
        <v>0</v>
      </c>
      <c r="AP185" s="20">
        <f>信任!AY14</f>
        <v>0.3125</v>
      </c>
      <c r="AQ185" s="20">
        <f>信任!F37</f>
        <v>0.52083333333333337</v>
      </c>
      <c r="AR185" s="20">
        <f>信任!K37</f>
        <v>0</v>
      </c>
      <c r="AS185" s="20">
        <f>信任!P37</f>
        <v>0.44479718318376521</v>
      </c>
      <c r="AT185" s="20">
        <f>信任!U37</f>
        <v>0</v>
      </c>
      <c r="AU185" s="20">
        <f>信任!Z37</f>
        <v>0</v>
      </c>
      <c r="AV185" s="20">
        <f>信任!AE37</f>
        <v>0</v>
      </c>
      <c r="AW185" s="20">
        <f>信任!AJ37</f>
        <v>0</v>
      </c>
      <c r="AX185" s="20">
        <f>信任!AO37</f>
        <v>1</v>
      </c>
      <c r="AY185" s="20">
        <f>信任!AT37</f>
        <v>0</v>
      </c>
      <c r="AZ185" s="54">
        <f>信任!AY37</f>
        <v>0</v>
      </c>
      <c r="BA185" s="41">
        <f t="shared" si="135"/>
        <v>3.6446245758176823</v>
      </c>
      <c r="BG185" s="28" t="s">
        <v>14</v>
      </c>
      <c r="BH185" s="19">
        <f>AG185*参数!$B$5+BH159*参数!$B$6</f>
        <v>0.15249645879821558</v>
      </c>
      <c r="BI185" s="19">
        <f>AH185*参数!$B$5+BI159*参数!$B$6</f>
        <v>0.34866942701890496</v>
      </c>
      <c r="BJ185" s="19">
        <f>AI185*参数!$B$5+BJ159*参数!$B$6</f>
        <v>0.28699579727572283</v>
      </c>
      <c r="BK185" s="19">
        <f>AJ185*参数!$B$5+BK159*参数!$B$6</f>
        <v>0.18054559096948389</v>
      </c>
      <c r="BL185" s="19">
        <f>AK185*参数!$B$5+BL159*参数!$B$6</f>
        <v>0.25807105595303304</v>
      </c>
      <c r="BM185" s="19">
        <f>AL185*参数!$B$5+BM159*参数!$B$6</f>
        <v>0.74735795431547181</v>
      </c>
      <c r="BN185" s="19">
        <f>AM185*参数!$B$5+BN159*参数!$B$6</f>
        <v>4.1525782892818983E-2</v>
      </c>
      <c r="BO185" s="19">
        <f>AN185*参数!$B$5+BO159*参数!$B$6</f>
        <v>0.73930107250055022</v>
      </c>
      <c r="BP185" s="19">
        <f>AO185*参数!$B$5+BP159*参数!$B$6</f>
        <v>0.2151985145671394</v>
      </c>
      <c r="BQ185" s="19">
        <f>AP185*参数!$B$5+BQ159*参数!$B$6</f>
        <v>0.504208928092583</v>
      </c>
      <c r="BR185" s="19">
        <f>AQ185*参数!$B$5+BR159*参数!$B$6</f>
        <v>0.26041666666666669</v>
      </c>
      <c r="BS185" s="19">
        <f>AR185*参数!$B$5+BS159*参数!$B$6</f>
        <v>0</v>
      </c>
      <c r="BT185" s="19">
        <f>AS185*参数!$B$5+BT159*参数!$B$6</f>
        <v>0.47282541340238304</v>
      </c>
      <c r="BU185" s="19">
        <f>AT185*参数!$B$5+BU159*参数!$B$6</f>
        <v>0.38378018132069347</v>
      </c>
      <c r="BV185" s="19">
        <f>AU185*参数!$B$5+BV159*参数!$B$6</f>
        <v>0.31967826768251628</v>
      </c>
      <c r="BW185" s="19">
        <f>AV185*参数!$B$5+BW159*参数!$B$6</f>
        <v>0.44978863381204504</v>
      </c>
      <c r="BX185" s="19">
        <f>AW185*参数!$B$5+BX159*参数!$B$6</f>
        <v>0.11440591821325689</v>
      </c>
      <c r="BY185" s="19">
        <f>AX185*参数!$B$5+BY159*参数!$B$6</f>
        <v>0.71762400631178236</v>
      </c>
      <c r="BZ185" s="19">
        <f>AY185*参数!$B$5+BZ159*参数!$B$6</f>
        <v>0.22041337587795429</v>
      </c>
      <c r="CA185" s="19">
        <f>AZ185*参数!$B$5+CA159*参数!$B$6</f>
        <v>0.18464357488791999</v>
      </c>
    </row>
    <row r="186" spans="1:79" x14ac:dyDescent="0.25">
      <c r="A186" s="7"/>
      <c r="B186" s="19"/>
      <c r="C186" s="20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27"/>
      <c r="W186" s="27"/>
      <c r="X186" s="27"/>
      <c r="AF186" s="28" t="s">
        <v>15</v>
      </c>
      <c r="AG186" s="20">
        <f>信任!F15</f>
        <v>0</v>
      </c>
      <c r="AH186" s="20">
        <f>信任!K15</f>
        <v>0.625</v>
      </c>
      <c r="AI186" s="20">
        <f>信任!P15</f>
        <v>0</v>
      </c>
      <c r="AJ186" s="20">
        <f>信任!U15</f>
        <v>0</v>
      </c>
      <c r="AK186" s="20">
        <f>信任!Z15</f>
        <v>0.52306689040178389</v>
      </c>
      <c r="AL186" s="20">
        <f>信任!AE15</f>
        <v>0</v>
      </c>
      <c r="AM186" s="20">
        <f>信任!AJ15</f>
        <v>0</v>
      </c>
      <c r="AN186" s="20">
        <f>信任!AO15</f>
        <v>0</v>
      </c>
      <c r="AO186" s="20">
        <f>信任!AT15</f>
        <v>0.72916666666666663</v>
      </c>
      <c r="AP186" s="20">
        <f>信任!AY15</f>
        <v>0</v>
      </c>
      <c r="AQ186" s="20">
        <f>信任!F38</f>
        <v>0</v>
      </c>
      <c r="AR186" s="20">
        <f>信任!K38</f>
        <v>0</v>
      </c>
      <c r="AS186" s="20">
        <f>信任!P38</f>
        <v>0</v>
      </c>
      <c r="AT186" s="20">
        <f>信任!U38</f>
        <v>0</v>
      </c>
      <c r="AU186" s="20">
        <f>信任!Z38</f>
        <v>0</v>
      </c>
      <c r="AV186" s="20">
        <f>信任!AE38</f>
        <v>0.31374526480654097</v>
      </c>
      <c r="AW186" s="20">
        <f>信任!AJ38</f>
        <v>0</v>
      </c>
      <c r="AX186" s="20">
        <f>信任!AO38</f>
        <v>0</v>
      </c>
      <c r="AY186" s="20">
        <f>信任!AT38</f>
        <v>0</v>
      </c>
      <c r="AZ186" s="54">
        <f>信任!AY38</f>
        <v>0</v>
      </c>
      <c r="BA186" s="41">
        <f t="shared" si="135"/>
        <v>2.1909788218749915</v>
      </c>
      <c r="BG186" s="28" t="s">
        <v>15</v>
      </c>
      <c r="BH186" s="19">
        <f>AG186*参数!$B$5+BH160*参数!$B$6</f>
        <v>0.13730399273204955</v>
      </c>
      <c r="BI186" s="19">
        <f>AH186*参数!$B$5+BI160*参数!$B$6</f>
        <v>0.35522680994486672</v>
      </c>
      <c r="BJ186" s="19">
        <f>AI186*参数!$B$5+BJ160*参数!$B$6</f>
        <v>0.11202349093354742</v>
      </c>
      <c r="BK186" s="19">
        <f>AJ186*参数!$B$5+BK160*参数!$B$6</f>
        <v>0.40870831684015752</v>
      </c>
      <c r="BL186" s="19">
        <f>AK186*参数!$B$5+BL160*参数!$B$6</f>
        <v>0.33472209496036898</v>
      </c>
      <c r="BM186" s="19">
        <f>AL186*参数!$B$5+BM160*参数!$B$6</f>
        <v>0.14704480801133143</v>
      </c>
      <c r="BN186" s="19">
        <f>AM186*参数!$B$5+BN160*参数!$B$6</f>
        <v>0.13339244781509479</v>
      </c>
      <c r="BO186" s="19">
        <f>AN186*参数!$B$5+BO160*参数!$B$6</f>
        <v>0.21690526002929597</v>
      </c>
      <c r="BP186" s="19">
        <f>AO186*参数!$B$5+BP160*参数!$B$6</f>
        <v>0.71173744556584539</v>
      </c>
      <c r="BQ186" s="19">
        <f>AP186*参数!$B$5+BQ160*参数!$B$6</f>
        <v>1.8515643362641668E-2</v>
      </c>
      <c r="BR186" s="19">
        <f>AQ186*参数!$B$5+BR160*参数!$B$6</f>
        <v>0.11940889765501729</v>
      </c>
      <c r="BS186" s="19">
        <f>AR186*参数!$B$5+BS160*参数!$B$6</f>
        <v>0.15392969117169691</v>
      </c>
      <c r="BT186" s="19">
        <f>AS186*参数!$B$5+BT160*参数!$B$6</f>
        <v>0</v>
      </c>
      <c r="BU186" s="19">
        <f>AT186*参数!$B$5+BU160*参数!$B$6</f>
        <v>0.5</v>
      </c>
      <c r="BV186" s="19">
        <f>AU186*参数!$B$5+BV160*参数!$B$6</f>
        <v>0</v>
      </c>
      <c r="BW186" s="19">
        <f>AV186*参数!$B$5+BW160*参数!$B$6</f>
        <v>0.20403341197981045</v>
      </c>
      <c r="BX186" s="19">
        <f>AW186*参数!$B$5+BX160*参数!$B$6</f>
        <v>0.36497460174200153</v>
      </c>
      <c r="BY186" s="19">
        <f>AX186*参数!$B$5+BY160*参数!$B$6</f>
        <v>0.36799841348276086</v>
      </c>
      <c r="BZ186" s="19">
        <f>AY186*参数!$B$5+BZ160*参数!$B$6</f>
        <v>8.6926029602032037E-2</v>
      </c>
      <c r="CA186" s="19">
        <f>AZ186*参数!$B$5+CA160*参数!$B$6</f>
        <v>0.27311108558036268</v>
      </c>
    </row>
    <row r="187" spans="1:79" x14ac:dyDescent="0.25">
      <c r="A187" s="7"/>
      <c r="B187" s="19"/>
      <c r="C187" s="20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27"/>
      <c r="W187" s="27"/>
      <c r="X187" s="27"/>
      <c r="AF187" s="28" t="s">
        <v>16</v>
      </c>
      <c r="AG187" s="20">
        <f>信任!F16</f>
        <v>0</v>
      </c>
      <c r="AH187" s="20">
        <f>信任!K16</f>
        <v>0.40476756160713562</v>
      </c>
      <c r="AI187" s="20">
        <f>信任!P16</f>
        <v>0</v>
      </c>
      <c r="AJ187" s="20">
        <f>信任!U16</f>
        <v>0.75</v>
      </c>
      <c r="AK187" s="20">
        <f>信任!Z16</f>
        <v>0</v>
      </c>
      <c r="AL187" s="20">
        <f>信任!AE16</f>
        <v>0.44479718318376521</v>
      </c>
      <c r="AM187" s="20">
        <f>信任!AJ16</f>
        <v>0</v>
      </c>
      <c r="AN187" s="20">
        <f>信任!AO16</f>
        <v>0</v>
      </c>
      <c r="AO187" s="20">
        <f>信任!AT16</f>
        <v>0</v>
      </c>
      <c r="AP187" s="20">
        <f>信任!AY16</f>
        <v>0</v>
      </c>
      <c r="AQ187" s="20">
        <f>信任!F39</f>
        <v>0</v>
      </c>
      <c r="AR187" s="20">
        <f>信任!K39</f>
        <v>0</v>
      </c>
      <c r="AS187" s="20">
        <f>信任!P39</f>
        <v>0.41666666666666669</v>
      </c>
      <c r="AT187" s="20">
        <f>信任!U39</f>
        <v>0</v>
      </c>
      <c r="AU187" s="20">
        <f>信任!Z39</f>
        <v>0.375</v>
      </c>
      <c r="AV187" s="20">
        <f>信任!AE39</f>
        <v>0</v>
      </c>
      <c r="AW187" s="20">
        <f>信任!AJ39</f>
        <v>0</v>
      </c>
      <c r="AX187" s="20">
        <f>信任!AO39</f>
        <v>0</v>
      </c>
      <c r="AY187" s="20">
        <f>信任!AT39</f>
        <v>0.87177815066963993</v>
      </c>
      <c r="AZ187" s="54">
        <f>信任!AY39</f>
        <v>0</v>
      </c>
      <c r="BA187" s="41">
        <f t="shared" si="135"/>
        <v>3.2630095621272073</v>
      </c>
      <c r="BG187" s="28" t="s">
        <v>16</v>
      </c>
      <c r="BH187" s="19">
        <f>AG187*参数!$B$5+BH161*参数!$B$6</f>
        <v>0.15147063119651805</v>
      </c>
      <c r="BI187" s="19">
        <f>AH187*参数!$B$5+BI161*参数!$B$6</f>
        <v>0.29493181281213321</v>
      </c>
      <c r="BJ187" s="19">
        <f>AI187*参数!$B$5+BJ161*参数!$B$6</f>
        <v>0.23166476130359409</v>
      </c>
      <c r="BK187" s="19">
        <f>AJ187*参数!$B$5+BK161*参数!$B$6</f>
        <v>0.65081046950758026</v>
      </c>
      <c r="BL187" s="19">
        <f>AK187*参数!$B$5+BL161*参数!$B$6</f>
        <v>4.5338237983536527E-2</v>
      </c>
      <c r="BM187" s="19">
        <f>AL187*参数!$B$5+BM161*参数!$B$6</f>
        <v>0.4557394744535439</v>
      </c>
      <c r="BN187" s="19">
        <f>AM187*参数!$B$5+BN161*参数!$B$6</f>
        <v>4.4427363226470749E-2</v>
      </c>
      <c r="BO187" s="19">
        <f>AN187*参数!$B$5+BO161*参数!$B$6</f>
        <v>0.12833044605417165</v>
      </c>
      <c r="BP187" s="19">
        <f>AO187*参数!$B$5+BP161*参数!$B$6</f>
        <v>0.44087682570496461</v>
      </c>
      <c r="BQ187" s="19">
        <f>AP187*参数!$B$5+BQ161*参数!$B$6</f>
        <v>6.3784746109833024E-3</v>
      </c>
      <c r="BR187" s="19">
        <f>AQ187*参数!$B$5+BR161*参数!$B$6</f>
        <v>0.21703468569421275</v>
      </c>
      <c r="BS187" s="19">
        <f>AR187*参数!$B$5+BS161*参数!$B$6</f>
        <v>0.28033847693535696</v>
      </c>
      <c r="BT187" s="19">
        <f>AS187*参数!$B$5+BT161*参数!$B$6</f>
        <v>0.70833333333333337</v>
      </c>
      <c r="BU187" s="19">
        <f>AT187*参数!$B$5+BU161*参数!$B$6</f>
        <v>0</v>
      </c>
      <c r="BV187" s="19">
        <f>AU187*参数!$B$5+BV161*参数!$B$6</f>
        <v>0.22008842074944615</v>
      </c>
      <c r="BW187" s="19">
        <f>AV187*参数!$B$5+BW161*参数!$B$6</f>
        <v>4.9159077498512622E-2</v>
      </c>
      <c r="BX187" s="19">
        <f>AW187*参数!$B$5+BX161*参数!$B$6</f>
        <v>0.40202742511103695</v>
      </c>
      <c r="BY187" s="19">
        <f>AX187*参数!$B$5+BY161*参数!$B$6</f>
        <v>0.41254284505335553</v>
      </c>
      <c r="BZ187" s="19">
        <f>AY187*参数!$B$5+BZ161*参数!$B$6</f>
        <v>0.43588907533481996</v>
      </c>
      <c r="CA187" s="19">
        <f>AZ187*参数!$B$5+CA161*参数!$B$6</f>
        <v>0.16523864091868573</v>
      </c>
    </row>
    <row r="188" spans="1:79" x14ac:dyDescent="0.25">
      <c r="A188" s="7"/>
      <c r="B188" s="19"/>
      <c r="C188" s="20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27"/>
      <c r="W188" s="27"/>
      <c r="X188" s="27"/>
      <c r="AF188" s="28" t="s">
        <v>17</v>
      </c>
      <c r="AG188" s="20">
        <f>信任!F17</f>
        <v>0</v>
      </c>
      <c r="AH188" s="20">
        <f>信任!K17</f>
        <v>0</v>
      </c>
      <c r="AI188" s="20">
        <f>信任!P17</f>
        <v>0.58466425565475144</v>
      </c>
      <c r="AJ188" s="20">
        <f>信任!U17</f>
        <v>0</v>
      </c>
      <c r="AK188" s="20">
        <f>信任!Z17</f>
        <v>0</v>
      </c>
      <c r="AL188" s="20">
        <f>信任!AE17</f>
        <v>0</v>
      </c>
      <c r="AM188" s="20">
        <f>信任!AJ17</f>
        <v>0</v>
      </c>
      <c r="AN188" s="20">
        <f>信任!AO17</f>
        <v>0</v>
      </c>
      <c r="AO188" s="20">
        <f>信任!AT17</f>
        <v>0</v>
      </c>
      <c r="AP188" s="20">
        <f>信任!AY17</f>
        <v>0</v>
      </c>
      <c r="AQ188" s="20">
        <f>信任!F40</f>
        <v>0</v>
      </c>
      <c r="AR188" s="20">
        <f>信任!K40</f>
        <v>0</v>
      </c>
      <c r="AS188" s="20">
        <f>信任!P40</f>
        <v>0</v>
      </c>
      <c r="AT188" s="20">
        <f>信任!U40</f>
        <v>0</v>
      </c>
      <c r="AU188" s="20">
        <f>信任!Z40</f>
        <v>0</v>
      </c>
      <c r="AV188" s="20">
        <f>信任!AE40</f>
        <v>0.72916666666666663</v>
      </c>
      <c r="AW188" s="20">
        <f>信任!AJ40</f>
        <v>0</v>
      </c>
      <c r="AX188" s="20">
        <f>信任!AO40</f>
        <v>0</v>
      </c>
      <c r="AY188" s="20">
        <f>信任!AT40</f>
        <v>0</v>
      </c>
      <c r="AZ188" s="54">
        <f>信任!AY40</f>
        <v>0</v>
      </c>
      <c r="BA188" s="41">
        <f t="shared" si="135"/>
        <v>1.3138309223214182</v>
      </c>
      <c r="BG188" s="28" t="s">
        <v>17</v>
      </c>
      <c r="BH188" s="19">
        <f>AG188*参数!$B$5+BH162*参数!$B$6</f>
        <v>0.48104190463296786</v>
      </c>
      <c r="BI188" s="19">
        <f>AH188*参数!$B$5+BI162*参数!$B$6</f>
        <v>0.37206395442270884</v>
      </c>
      <c r="BJ188" s="19">
        <f>AI188*参数!$B$5+BJ162*参数!$B$6</f>
        <v>0.50056516801694095</v>
      </c>
      <c r="BK188" s="19">
        <f>AJ188*参数!$B$5+BK162*参数!$B$6</f>
        <v>0.13562035835900779</v>
      </c>
      <c r="BL188" s="19">
        <f>AK188*参数!$B$5+BL162*参数!$B$6</f>
        <v>0.26999198716842071</v>
      </c>
      <c r="BM188" s="19">
        <f>AL188*参数!$B$5+BM162*参数!$B$6</f>
        <v>0.45177845899428137</v>
      </c>
      <c r="BN188" s="19">
        <f>AM188*参数!$B$5+BN162*参数!$B$6</f>
        <v>0.16929724488048895</v>
      </c>
      <c r="BO188" s="19">
        <f>AN188*参数!$B$5+BO162*参数!$B$6</f>
        <v>0.32774607761527735</v>
      </c>
      <c r="BP188" s="19">
        <f>AO188*参数!$B$5+BP162*参数!$B$6</f>
        <v>9.9441134817395416E-2</v>
      </c>
      <c r="BQ188" s="19">
        <f>AP188*参数!$B$5+BQ162*参数!$B$6</f>
        <v>0.44998906079544637</v>
      </c>
      <c r="BR188" s="19">
        <f>AQ188*参数!$B$5+BR162*参数!$B$6</f>
        <v>0</v>
      </c>
      <c r="BS188" s="19">
        <f>AR188*参数!$B$5+BS162*参数!$B$6</f>
        <v>0.39046993356728943</v>
      </c>
      <c r="BT188" s="19">
        <f>AS188*参数!$B$5+BT162*参数!$B$6</f>
        <v>8.0659234668084653E-2</v>
      </c>
      <c r="BU188" s="19">
        <f>AT188*参数!$B$5+BU162*参数!$B$6</f>
        <v>0.13529255042127897</v>
      </c>
      <c r="BV188" s="19">
        <f>AU188*参数!$B$5+BV162*参数!$B$6</f>
        <v>0</v>
      </c>
      <c r="BW188" s="19">
        <f>AV188*参数!$B$5+BW162*参数!$B$6</f>
        <v>0.86458333333333326</v>
      </c>
      <c r="BX188" s="19">
        <f>AW188*参数!$B$5+BX162*参数!$B$6</f>
        <v>7.166484048815383E-2</v>
      </c>
      <c r="BY188" s="19">
        <f>AX188*参数!$B$5+BY162*参数!$B$6</f>
        <v>7.1786732422970956E-2</v>
      </c>
      <c r="BZ188" s="19">
        <f>AY188*参数!$B$5+BZ162*参数!$B$6</f>
        <v>0.32412121413014489</v>
      </c>
      <c r="CA188" s="19">
        <f>AZ188*参数!$B$5+CA162*参数!$B$6</f>
        <v>0.40467114601583271</v>
      </c>
    </row>
    <row r="189" spans="1:79" x14ac:dyDescent="0.25">
      <c r="A189" s="7"/>
      <c r="B189" s="19"/>
      <c r="C189" s="20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27"/>
      <c r="W189" s="27"/>
      <c r="X189" s="27"/>
      <c r="AF189" s="28" t="s">
        <v>18</v>
      </c>
      <c r="AG189" s="20">
        <f>信任!F18</f>
        <v>0.625</v>
      </c>
      <c r="AH189" s="20">
        <f>信任!K18</f>
        <v>0</v>
      </c>
      <c r="AI189" s="20">
        <f>信任!P18</f>
        <v>0</v>
      </c>
      <c r="AJ189" s="20">
        <f>信任!U18</f>
        <v>0</v>
      </c>
      <c r="AK189" s="20">
        <f>信任!Z18</f>
        <v>0</v>
      </c>
      <c r="AL189" s="20">
        <f>信任!AE18</f>
        <v>0</v>
      </c>
      <c r="AM189" s="20">
        <f>信任!AJ18</f>
        <v>0</v>
      </c>
      <c r="AN189" s="20">
        <f>信任!AO18</f>
        <v>0</v>
      </c>
      <c r="AO189" s="20">
        <f>信任!AT18</f>
        <v>0</v>
      </c>
      <c r="AP189" s="20">
        <f>信任!AY18</f>
        <v>0</v>
      </c>
      <c r="AQ189" s="20">
        <f>信任!F41</f>
        <v>0.52083333333333337</v>
      </c>
      <c r="AR189" s="20">
        <f>信任!K41</f>
        <v>0</v>
      </c>
      <c r="AS189" s="20">
        <f>信任!P41</f>
        <v>0</v>
      </c>
      <c r="AT189" s="20">
        <f>信任!U41</f>
        <v>0</v>
      </c>
      <c r="AU189" s="20">
        <f>信任!Z41</f>
        <v>0</v>
      </c>
      <c r="AV189" s="20">
        <f>信任!AE41</f>
        <v>0</v>
      </c>
      <c r="AW189" s="20">
        <f>信任!AJ41</f>
        <v>0</v>
      </c>
      <c r="AX189" s="20">
        <f>信任!AO41</f>
        <v>0.44479718318376521</v>
      </c>
      <c r="AY189" s="20">
        <f>信任!AT41</f>
        <v>0</v>
      </c>
      <c r="AZ189" s="54">
        <f>信任!AY41</f>
        <v>0</v>
      </c>
      <c r="BA189" s="41">
        <f t="shared" si="135"/>
        <v>1.5906305165170986</v>
      </c>
      <c r="BG189" s="28" t="s">
        <v>18</v>
      </c>
      <c r="BH189" s="19">
        <f>AG189*参数!$B$5+BH163*参数!$B$6</f>
        <v>0.41772659024405129</v>
      </c>
      <c r="BI189" s="19">
        <f>AH189*参数!$B$5+BI163*参数!$B$6</f>
        <v>0.23475985116282641</v>
      </c>
      <c r="BJ189" s="19">
        <f>AI189*参数!$B$5+BJ163*参数!$B$6</f>
        <v>0.27963217091263165</v>
      </c>
      <c r="BK189" s="19">
        <f>AJ189*参数!$B$5+BK163*参数!$B$6</f>
        <v>0.17153814577572671</v>
      </c>
      <c r="BL189" s="19">
        <f>AK189*参数!$B$5+BL163*参数!$B$6</f>
        <v>0.42757173890654321</v>
      </c>
      <c r="BM189" s="19">
        <f>AL189*参数!$B$5+BM163*参数!$B$6</f>
        <v>0.44053257346227848</v>
      </c>
      <c r="BN189" s="19">
        <f>AM189*参数!$B$5+BN163*参数!$B$6</f>
        <v>0.22164964161289041</v>
      </c>
      <c r="BO189" s="19">
        <f>AN189*参数!$B$5+BO163*参数!$B$6</f>
        <v>0.22767018269357381</v>
      </c>
      <c r="BP189" s="19">
        <f>AO189*参数!$B$5+BP163*参数!$B$6</f>
        <v>0.14659141973257603</v>
      </c>
      <c r="BQ189" s="19">
        <f>AP189*参数!$B$5+BQ163*参数!$B$6</f>
        <v>0.5</v>
      </c>
      <c r="BR189" s="19">
        <f>AQ189*参数!$B$5+BR163*参数!$B$6</f>
        <v>0.26041666666666669</v>
      </c>
      <c r="BS189" s="19">
        <f>AR189*参数!$B$5+BS163*参数!$B$6</f>
        <v>0.38170810694893481</v>
      </c>
      <c r="BT189" s="19">
        <f>AS189*参数!$B$5+BT163*参数!$B$6</f>
        <v>0.11342374117928383</v>
      </c>
      <c r="BU189" s="19">
        <f>AT189*参数!$B$5+BU163*参数!$B$6</f>
        <v>0.12073214934074374</v>
      </c>
      <c r="BV189" s="19">
        <f>AU189*参数!$B$5+BV163*参数!$B$6</f>
        <v>0.33873637655402256</v>
      </c>
      <c r="BW189" s="19">
        <f>AV189*参数!$B$5+BW163*参数!$B$6</f>
        <v>0</v>
      </c>
      <c r="BX189" s="19">
        <f>AW189*参数!$B$5+BX163*参数!$B$6</f>
        <v>5.4599530105011652E-2</v>
      </c>
      <c r="BY189" s="19">
        <f>AX189*参数!$B$5+BY163*参数!$B$6</f>
        <v>0.35419943521070857</v>
      </c>
      <c r="BZ189" s="19">
        <f>AY189*参数!$B$5+BZ163*参数!$B$6</f>
        <v>0.26908797559997305</v>
      </c>
      <c r="CA189" s="19">
        <f>AZ189*参数!$B$5+CA163*参数!$B$6</f>
        <v>0.25821988829944098</v>
      </c>
    </row>
    <row r="190" spans="1:79" x14ac:dyDescent="0.25">
      <c r="A190" s="7"/>
      <c r="B190" s="19"/>
      <c r="C190" s="20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27"/>
      <c r="W190" s="27"/>
      <c r="X190" s="27"/>
      <c r="AF190" s="28" t="s">
        <v>19</v>
      </c>
      <c r="AG190" s="20">
        <f>信任!F19</f>
        <v>0.72916666666666663</v>
      </c>
      <c r="AH190" s="20">
        <f>信任!K19</f>
        <v>0.58466425565475144</v>
      </c>
      <c r="AI190" s="20">
        <f>信任!P19</f>
        <v>0.87177815066963993</v>
      </c>
      <c r="AJ190" s="20">
        <f>信任!U19</f>
        <v>0</v>
      </c>
      <c r="AK190" s="20">
        <f>信任!Z19</f>
        <v>0</v>
      </c>
      <c r="AL190" s="20">
        <f>信任!AE19</f>
        <v>0</v>
      </c>
      <c r="AM190" s="20">
        <f>信任!AJ19</f>
        <v>0.72916666666666663</v>
      </c>
      <c r="AN190" s="20">
        <f>信任!AO19</f>
        <v>0</v>
      </c>
      <c r="AO190" s="20">
        <f>信任!AT19</f>
        <v>0</v>
      </c>
      <c r="AP190" s="20">
        <f>信任!AY19</f>
        <v>0</v>
      </c>
      <c r="AQ190" s="20">
        <f>信任!F42</f>
        <v>0</v>
      </c>
      <c r="AR190" s="20">
        <f>信任!K42</f>
        <v>0</v>
      </c>
      <c r="AS190" s="20">
        <f>信任!P42</f>
        <v>0</v>
      </c>
      <c r="AT190" s="20">
        <f>信任!U42</f>
        <v>0</v>
      </c>
      <c r="AU190" s="20">
        <f>信任!Z42</f>
        <v>0.6393039771577359</v>
      </c>
      <c r="AV190" s="20">
        <f>信任!AE42</f>
        <v>0</v>
      </c>
      <c r="AW190" s="20">
        <f>信任!AJ42</f>
        <v>0</v>
      </c>
      <c r="AX190" s="20">
        <f>信任!AO42</f>
        <v>0</v>
      </c>
      <c r="AY190" s="20">
        <f>信任!AT42</f>
        <v>0.5</v>
      </c>
      <c r="AZ190" s="54">
        <f>信任!AY42</f>
        <v>0</v>
      </c>
      <c r="BA190" s="41">
        <f t="shared" si="135"/>
        <v>4.0540797168154601</v>
      </c>
      <c r="BG190" s="28" t="s">
        <v>19</v>
      </c>
      <c r="BH190" s="19">
        <f>AG190*参数!$B$5+BH164*参数!$B$6</f>
        <v>0.58413520312593059</v>
      </c>
      <c r="BI190" s="19">
        <f>AH190*参数!$B$5+BI164*参数!$B$6</f>
        <v>0.43940616014121769</v>
      </c>
      <c r="BJ190" s="19">
        <f>AI190*参数!$B$5+BJ164*参数!$B$6</f>
        <v>0.68322273381699361</v>
      </c>
      <c r="BK190" s="19">
        <f>AJ190*参数!$B$5+BK164*参数!$B$6</f>
        <v>0.48568559325642657</v>
      </c>
      <c r="BL190" s="19">
        <f>AK190*参数!$B$5+BL164*参数!$B$6</f>
        <v>7.867184681177955E-2</v>
      </c>
      <c r="BM190" s="19">
        <f>AL190*参数!$B$5+BM164*参数!$B$6</f>
        <v>3.6049889953340915E-2</v>
      </c>
      <c r="BN190" s="19">
        <f>AM190*参数!$B$5+BN164*参数!$B$6</f>
        <v>0.55027461887211326</v>
      </c>
      <c r="BO190" s="19">
        <f>AN190*参数!$B$5+BO164*参数!$B$6</f>
        <v>0.18092991006441519</v>
      </c>
      <c r="BP190" s="19">
        <f>AO190*参数!$B$5+BP164*参数!$B$6</f>
        <v>0.44433232124696259</v>
      </c>
      <c r="BQ190" s="19">
        <f>AP190*参数!$B$5+BQ164*参数!$B$6</f>
        <v>0</v>
      </c>
      <c r="BR190" s="19">
        <f>AQ190*参数!$B$5+BR164*参数!$B$6</f>
        <v>0.17111840241463225</v>
      </c>
      <c r="BS190" s="19">
        <f>AR190*参数!$B$5+BS164*参数!$B$6</f>
        <v>0.105605133938367</v>
      </c>
      <c r="BT190" s="19">
        <f>AS190*参数!$B$5+BT164*参数!$B$6</f>
        <v>0.46030099986516587</v>
      </c>
      <c r="BU190" s="19">
        <f>AT190*参数!$B$5+BU164*参数!$B$6</f>
        <v>0.5</v>
      </c>
      <c r="BV190" s="19">
        <f>AU190*参数!$B$5+BV164*参数!$B$6</f>
        <v>0.39595475494550214</v>
      </c>
      <c r="BW190" s="19">
        <f>AV190*参数!$B$5+BW164*参数!$B$6</f>
        <v>6.3634630384165988E-2</v>
      </c>
      <c r="BX190" s="19">
        <f>AW190*参数!$B$5+BX164*参数!$B$6</f>
        <v>0</v>
      </c>
      <c r="BY190" s="19">
        <f>AX190*参数!$B$5+BY164*参数!$B$6</f>
        <v>0.25555840212046077</v>
      </c>
      <c r="BZ190" s="19">
        <f>AY190*参数!$B$5+BZ164*参数!$B$6</f>
        <v>0.33884038797988147</v>
      </c>
      <c r="CA190" s="19">
        <f>AZ190*参数!$B$5+CA164*参数!$B$6</f>
        <v>0.37785008224417016</v>
      </c>
    </row>
    <row r="191" spans="1:79" x14ac:dyDescent="0.25">
      <c r="A191" s="7"/>
      <c r="B191" s="19"/>
      <c r="C191" s="20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27"/>
      <c r="W191" s="27"/>
      <c r="X191" s="27"/>
      <c r="AF191" s="28" t="s">
        <v>20</v>
      </c>
      <c r="AG191" s="20">
        <f>信任!F20</f>
        <v>0</v>
      </c>
      <c r="AH191" s="20">
        <f>信任!K20</f>
        <v>0</v>
      </c>
      <c r="AI191" s="20">
        <f>信任!P20</f>
        <v>0</v>
      </c>
      <c r="AJ191" s="20">
        <f>信任!U20</f>
        <v>0.31374526480654097</v>
      </c>
      <c r="AK191" s="20">
        <f>信任!Z20</f>
        <v>0</v>
      </c>
      <c r="AL191" s="20">
        <f>信任!AE20</f>
        <v>0</v>
      </c>
      <c r="AM191" s="20">
        <f>信任!AJ20</f>
        <v>0</v>
      </c>
      <c r="AN191" s="20">
        <f>信任!AO20</f>
        <v>0</v>
      </c>
      <c r="AO191" s="20">
        <f>信任!AT20</f>
        <v>0</v>
      </c>
      <c r="AP191" s="20">
        <f>信任!AY20</f>
        <v>0</v>
      </c>
      <c r="AQ191" s="20">
        <f>信任!F43</f>
        <v>0</v>
      </c>
      <c r="AR191" s="20">
        <f>信任!K43</f>
        <v>0.3125</v>
      </c>
      <c r="AS191" s="20">
        <f>信任!P43</f>
        <v>0</v>
      </c>
      <c r="AT191" s="20">
        <f>信任!U43</f>
        <v>0</v>
      </c>
      <c r="AU191" s="20">
        <f>信任!Z43</f>
        <v>0</v>
      </c>
      <c r="AV191" s="20">
        <f>信任!AE43</f>
        <v>0</v>
      </c>
      <c r="AW191" s="20">
        <f>信任!AJ43</f>
        <v>0</v>
      </c>
      <c r="AX191" s="20">
        <f>信任!AO43</f>
        <v>0</v>
      </c>
      <c r="AY191" s="20">
        <f>信任!AT43</f>
        <v>0</v>
      </c>
      <c r="AZ191" s="54">
        <f>信任!AY43</f>
        <v>0.5</v>
      </c>
      <c r="BA191" s="41">
        <f t="shared" si="135"/>
        <v>1.1262452648065411</v>
      </c>
      <c r="BG191" s="28" t="s">
        <v>20</v>
      </c>
      <c r="BH191" s="19">
        <f>AG191*参数!$B$5+BH165*参数!$B$6</f>
        <v>0.14323335013902527</v>
      </c>
      <c r="BI191" s="19">
        <f>AH191*参数!$B$5+BI165*参数!$B$6</f>
        <v>7.5638587545396513E-2</v>
      </c>
      <c r="BJ191" s="19">
        <f>AI191*参数!$B$5+BJ165*参数!$B$6</f>
        <v>0.33964393372119711</v>
      </c>
      <c r="BK191" s="19">
        <f>AJ191*参数!$B$5+BK165*参数!$B$6</f>
        <v>0.56563040013359211</v>
      </c>
      <c r="BL191" s="19">
        <f>AK191*参数!$B$5+BL165*参数!$B$6</f>
        <v>0.23559299794209776</v>
      </c>
      <c r="BM191" s="19">
        <f>AL191*参数!$B$5+BM165*参数!$B$6</f>
        <v>0.32234995440773878</v>
      </c>
      <c r="BN191" s="19">
        <f>AM191*参数!$B$5+BN165*参数!$B$6</f>
        <v>0.19592548483139638</v>
      </c>
      <c r="BO191" s="19">
        <f>AN191*参数!$B$5+BO165*参数!$B$6</f>
        <v>0.29150543828360748</v>
      </c>
      <c r="BP191" s="19">
        <f>AO191*参数!$B$5+BP165*参数!$B$6</f>
        <v>0.4617786210691433</v>
      </c>
      <c r="BQ191" s="19">
        <f>AP191*参数!$B$5+BQ165*参数!$B$6</f>
        <v>0.22593234978887788</v>
      </c>
      <c r="BR191" s="19">
        <f>AQ191*参数!$B$5+BR165*参数!$B$6</f>
        <v>0.37617771955692103</v>
      </c>
      <c r="BS191" s="19">
        <f>AR191*参数!$B$5+BS165*参数!$B$6</f>
        <v>0.36067822415839135</v>
      </c>
      <c r="BT191" s="19">
        <f>AS191*参数!$B$5+BT165*参数!$B$6</f>
        <v>0.45364105151955969</v>
      </c>
      <c r="BU191" s="19">
        <f>AT191*参数!$B$5+BU165*参数!$B$6</f>
        <v>0.5</v>
      </c>
      <c r="BV191" s="19">
        <f>AU191*参数!$B$5+BV165*参数!$B$6</f>
        <v>7.4272749257134882E-2</v>
      </c>
      <c r="BW191" s="19">
        <f>AV191*参数!$B$5+BW165*参数!$B$6</f>
        <v>0.14932988314028242</v>
      </c>
      <c r="BX191" s="19">
        <f>AW191*参数!$B$5+BX165*参数!$B$6</f>
        <v>0.24988950577157465</v>
      </c>
      <c r="BY191" s="19">
        <f>AX191*参数!$B$5+BY165*参数!$B$6</f>
        <v>0</v>
      </c>
      <c r="BZ191" s="19">
        <f>AY191*参数!$B$5+BZ165*参数!$B$6</f>
        <v>0.16620659214330055</v>
      </c>
      <c r="CA191" s="19">
        <f>AZ191*参数!$B$5+CA165*参数!$B$6</f>
        <v>0.25</v>
      </c>
    </row>
    <row r="192" spans="1:79" x14ac:dyDescent="0.25">
      <c r="A192" s="7"/>
      <c r="B192" s="19"/>
      <c r="C192" s="20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27"/>
      <c r="W192" s="27"/>
      <c r="X192" s="27"/>
      <c r="AF192" s="28" t="s">
        <v>21</v>
      </c>
      <c r="AG192" s="20">
        <f>信任!F21</f>
        <v>0</v>
      </c>
      <c r="AH192" s="20">
        <f>信任!K21</f>
        <v>0</v>
      </c>
      <c r="AI192" s="20">
        <f>信任!P21</f>
        <v>0</v>
      </c>
      <c r="AJ192" s="20">
        <f>信任!U21</f>
        <v>0.625</v>
      </c>
      <c r="AK192" s="20">
        <f>信任!Z21</f>
        <v>0</v>
      </c>
      <c r="AL192" s="20">
        <f>信任!AE21</f>
        <v>0</v>
      </c>
      <c r="AM192" s="20">
        <f>信任!AJ21</f>
        <v>0</v>
      </c>
      <c r="AN192" s="20">
        <f>信任!AO21</f>
        <v>0</v>
      </c>
      <c r="AO192" s="20">
        <f>信任!AT21</f>
        <v>0</v>
      </c>
      <c r="AP192" s="20">
        <f>信任!AY21</f>
        <v>0</v>
      </c>
      <c r="AQ192" s="20">
        <f>信任!F44</f>
        <v>0</v>
      </c>
      <c r="AR192" s="20">
        <f>信任!K44</f>
        <v>0</v>
      </c>
      <c r="AS192" s="20">
        <f>信任!P44</f>
        <v>0</v>
      </c>
      <c r="AT192" s="20">
        <f>信任!U44</f>
        <v>0.40682980364583193</v>
      </c>
      <c r="AU192" s="20">
        <f>信任!Z44</f>
        <v>0</v>
      </c>
      <c r="AV192" s="20">
        <f>信任!AE44</f>
        <v>0</v>
      </c>
      <c r="AW192" s="20">
        <f>信任!AJ44</f>
        <v>0</v>
      </c>
      <c r="AX192" s="20">
        <f>信任!AO44</f>
        <v>0</v>
      </c>
      <c r="AY192" s="20">
        <f>信任!AT44</f>
        <v>0</v>
      </c>
      <c r="AZ192" s="54">
        <f>信任!AY44</f>
        <v>0</v>
      </c>
      <c r="BA192" s="41">
        <f t="shared" si="135"/>
        <v>1.031829803645832</v>
      </c>
      <c r="BG192" s="28" t="s">
        <v>21</v>
      </c>
      <c r="BH192" s="19">
        <f>AG192*参数!$B$5+BH166*参数!$B$6</f>
        <v>0.38743249602381319</v>
      </c>
      <c r="BI192" s="19">
        <f>AH192*参数!$B$5+BI166*参数!$B$6</f>
        <v>0.4728951609063316</v>
      </c>
      <c r="BJ192" s="19">
        <f>AI192*参数!$B$5+BJ166*参数!$B$6</f>
        <v>0.46033225585376197</v>
      </c>
      <c r="BK192" s="19">
        <f>AJ192*参数!$B$5+BK166*参数!$B$6</f>
        <v>0.74853730457071121</v>
      </c>
      <c r="BL192" s="19">
        <f>AK192*参数!$B$5+BL166*参数!$B$6</f>
        <v>0.46097908340143079</v>
      </c>
      <c r="BM192" s="19">
        <f>AL192*参数!$B$5+BM166*参数!$B$6</f>
        <v>0.36783350211365085</v>
      </c>
      <c r="BN192" s="19">
        <f>AM192*参数!$B$5+BN166*参数!$B$6</f>
        <v>0.4072485066994761</v>
      </c>
      <c r="BO192" s="19">
        <f>AN192*参数!$B$5+BO166*参数!$B$6</f>
        <v>0.46300203914045285</v>
      </c>
      <c r="BP192" s="19">
        <f>AO192*参数!$B$5+BP166*参数!$B$6</f>
        <v>0.25778756969039762</v>
      </c>
      <c r="BQ192" s="19">
        <f>AP192*参数!$B$5+BQ166*参数!$B$6</f>
        <v>0.5</v>
      </c>
      <c r="BR192" s="19">
        <f>AQ192*参数!$B$5+BR166*参数!$B$6</f>
        <v>0</v>
      </c>
      <c r="BS192" s="19">
        <f>AR192*参数!$B$5+BS166*参数!$B$6</f>
        <v>0.31669034405046603</v>
      </c>
      <c r="BT192" s="19">
        <f>AS192*参数!$B$5+BT166*参数!$B$6</f>
        <v>0.28719662652429262</v>
      </c>
      <c r="BU192" s="19">
        <f>AT192*参数!$B$5+BU166*参数!$B$6</f>
        <v>0.42825985027667457</v>
      </c>
      <c r="BV192" s="19">
        <f>AU192*参数!$B$5+BV166*参数!$B$6</f>
        <v>0.35482999037276425</v>
      </c>
      <c r="BW192" s="19">
        <f>AV192*参数!$B$5+BW166*参数!$B$6</f>
        <v>0.39189064814992236</v>
      </c>
      <c r="BX192" s="19">
        <f>AW192*参数!$B$5+BX166*参数!$B$6</f>
        <v>0.22395034319911511</v>
      </c>
      <c r="BY192" s="19">
        <f>AX192*参数!$B$5+BY166*参数!$B$6</f>
        <v>0.28521416427057977</v>
      </c>
      <c r="BZ192" s="19">
        <f>AY192*参数!$B$5+BZ166*参数!$B$6</f>
        <v>0</v>
      </c>
      <c r="CA192" s="19">
        <f>AZ192*参数!$B$5+CA166*参数!$B$6</f>
        <v>0.29490093417559776</v>
      </c>
    </row>
    <row r="193" spans="1:80" ht="14.4" thickBot="1" x14ac:dyDescent="0.3">
      <c r="A193" s="7"/>
      <c r="B193" s="19"/>
      <c r="C193" s="20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27"/>
      <c r="W193" s="27"/>
      <c r="X193" s="27"/>
      <c r="AF193" s="29" t="s">
        <v>22</v>
      </c>
      <c r="AG193" s="20">
        <f>信任!F22</f>
        <v>0</v>
      </c>
      <c r="AH193" s="55">
        <f>信任!K22</f>
        <v>0.41666666666666669</v>
      </c>
      <c r="AI193" s="55">
        <f>信任!P22</f>
        <v>0</v>
      </c>
      <c r="AJ193" s="55">
        <f>信任!U22</f>
        <v>0.22239859159188261</v>
      </c>
      <c r="AK193" s="20">
        <f>信任!Z22</f>
        <v>0</v>
      </c>
      <c r="AL193" s="20">
        <f>信任!AE22</f>
        <v>0</v>
      </c>
      <c r="AM193" s="20">
        <f>信任!AJ22</f>
        <v>0</v>
      </c>
      <c r="AN193" s="20">
        <f>信任!AO22</f>
        <v>0</v>
      </c>
      <c r="AO193" s="20">
        <f>信任!AT22</f>
        <v>0</v>
      </c>
      <c r="AP193" s="20">
        <f>信任!AY22</f>
        <v>0.75554106391368792</v>
      </c>
      <c r="AQ193" s="20">
        <f>信任!F45</f>
        <v>0</v>
      </c>
      <c r="AR193" s="20">
        <f>信任!K45</f>
        <v>0</v>
      </c>
      <c r="AS193" s="20">
        <f>信任!P45</f>
        <v>0</v>
      </c>
      <c r="AT193" s="20">
        <f>信任!U45</f>
        <v>0.44479718318376521</v>
      </c>
      <c r="AU193" s="20">
        <f>信任!Z45</f>
        <v>0</v>
      </c>
      <c r="AV193" s="20">
        <f>信任!AE45</f>
        <v>0.52083333333333337</v>
      </c>
      <c r="AW193" s="20">
        <f>信任!AJ45</f>
        <v>0</v>
      </c>
      <c r="AX193" s="20">
        <f>信任!AO45</f>
        <v>0</v>
      </c>
      <c r="AY193" s="20">
        <f>信任!AT45</f>
        <v>0</v>
      </c>
      <c r="AZ193" s="54">
        <f>信任!AY45</f>
        <v>0</v>
      </c>
      <c r="BA193" s="41">
        <f t="shared" si="135"/>
        <v>2.3602368386893358</v>
      </c>
      <c r="BG193" s="29" t="s">
        <v>22</v>
      </c>
      <c r="BH193" s="19">
        <f>AG193*参数!$B$5+BH167*参数!$B$6</f>
        <v>0.21175263800711289</v>
      </c>
      <c r="BI193" s="19">
        <f>AH193*参数!$B$5+BI167*参数!$B$6</f>
        <v>0.3605487992749139</v>
      </c>
      <c r="BJ193" s="19">
        <f>AI193*参数!$B$5+BJ167*参数!$B$6</f>
        <v>0.25435755303542079</v>
      </c>
      <c r="BK193" s="19">
        <f>AJ193*参数!$B$5+BK167*参数!$B$6</f>
        <v>0.30084344057892548</v>
      </c>
      <c r="BL193" s="19">
        <f>AK193*参数!$B$5+BL167*参数!$B$6</f>
        <v>0.17848618492947063</v>
      </c>
      <c r="BM193" s="19">
        <f>AL193*参数!$B$5+BM167*参数!$B$6</f>
        <v>0.23536206862354445</v>
      </c>
      <c r="BN193" s="19">
        <f>AM193*参数!$B$5+BN167*参数!$B$6</f>
        <v>0.14275032383220934</v>
      </c>
      <c r="BO193" s="19">
        <f>AN193*参数!$B$5+BO167*参数!$B$6</f>
        <v>0.18534132161005679</v>
      </c>
      <c r="BP193" s="19">
        <f>AO193*参数!$B$5+BP167*参数!$B$6</f>
        <v>0.17911873140782045</v>
      </c>
      <c r="BQ193" s="19">
        <f>AP193*参数!$B$5+BQ167*参数!$B$6</f>
        <v>0.54602257496393203</v>
      </c>
      <c r="BR193" s="19">
        <f>AQ193*参数!$B$5+BR167*参数!$B$6</f>
        <v>0</v>
      </c>
      <c r="BS193" s="19">
        <f>AR193*参数!$B$5+BS167*参数!$B$6</f>
        <v>0.17719525988096771</v>
      </c>
      <c r="BT193" s="19">
        <f>AS193*参数!$B$5+BT167*参数!$B$6</f>
        <v>0.29796546145596658</v>
      </c>
      <c r="BU193" s="19">
        <f>AT193*参数!$B$5+BU167*参数!$B$6</f>
        <v>0.45221194500732531</v>
      </c>
      <c r="BV193" s="19">
        <f>AU193*参数!$B$5+BV167*参数!$B$6</f>
        <v>0.27035976977358694</v>
      </c>
      <c r="BW193" s="19">
        <f>AV193*参数!$B$5+BW167*参数!$B$6</f>
        <v>0.76041666666666674</v>
      </c>
      <c r="BX193" s="19">
        <f>AW193*参数!$B$5+BX167*参数!$B$6</f>
        <v>0.30596214863401144</v>
      </c>
      <c r="BY193" s="19">
        <f>AX193*参数!$B$5+BY167*参数!$B$6</f>
        <v>6.5213128071971188E-2</v>
      </c>
      <c r="BZ193" s="19">
        <f>AY193*参数!$B$5+BZ167*参数!$B$6</f>
        <v>0.18163819497736103</v>
      </c>
      <c r="CA193" s="19">
        <f>AZ193*参数!$B$5+CA167*参数!$B$6</f>
        <v>0</v>
      </c>
    </row>
    <row r="194" spans="1:80" s="12" customFormat="1" x14ac:dyDescent="0.25">
      <c r="A194" s="11"/>
      <c r="B194" s="19"/>
      <c r="C194" s="20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27"/>
      <c r="W194" s="27"/>
      <c r="X194" s="27"/>
      <c r="AF194" s="63"/>
      <c r="AG194" s="41">
        <f>SUM(AG174:AG193)</f>
        <v>3.8379787168793102</v>
      </c>
      <c r="AH194" s="41">
        <f t="shared" ref="AH194:AZ194" si="136">SUM(AH174:AH193)</f>
        <v>4.4894318172618872</v>
      </c>
      <c r="AI194" s="41">
        <f t="shared" si="136"/>
        <v>2.7448872236606978</v>
      </c>
      <c r="AJ194" s="41">
        <f t="shared" si="136"/>
        <v>3.0712811668894928</v>
      </c>
      <c r="AK194" s="41">
        <f t="shared" si="136"/>
        <v>2.0048954017112868</v>
      </c>
      <c r="AL194" s="41">
        <f t="shared" si="136"/>
        <v>3.814513091814709</v>
      </c>
      <c r="AM194" s="41">
        <f t="shared" si="136"/>
        <v>2.7291666666666665</v>
      </c>
      <c r="AN194" s="41">
        <f t="shared" si="136"/>
        <v>3.4740538903273648</v>
      </c>
      <c r="AO194" s="41">
        <f t="shared" si="136"/>
        <v>2.1254282875743855</v>
      </c>
      <c r="AP194" s="41">
        <f t="shared" si="136"/>
        <v>1.6930410639136879</v>
      </c>
      <c r="AQ194" s="41">
        <f t="shared" si="136"/>
        <v>2.5647335570684509</v>
      </c>
      <c r="AR194" s="41">
        <f t="shared" si="136"/>
        <v>1.2781305165170986</v>
      </c>
      <c r="AS194" s="41">
        <f t="shared" si="136"/>
        <v>1.5863347174099518</v>
      </c>
      <c r="AT194" s="41">
        <f t="shared" si="136"/>
        <v>2.1862912424843488</v>
      </c>
      <c r="AU194" s="41">
        <f t="shared" si="136"/>
        <v>1.5989682328124872</v>
      </c>
      <c r="AV194" s="41">
        <f t="shared" si="136"/>
        <v>3.4795092967261754</v>
      </c>
      <c r="AW194" s="41">
        <f t="shared" si="136"/>
        <v>3.2984529953868957</v>
      </c>
      <c r="AX194" s="41">
        <f t="shared" si="136"/>
        <v>1.4447971831837652</v>
      </c>
      <c r="AY194" s="41">
        <f t="shared" si="136"/>
        <v>3.3509448173363063</v>
      </c>
      <c r="AZ194" s="41">
        <f t="shared" si="136"/>
        <v>2.2291666666666665</v>
      </c>
      <c r="BA194" s="41">
        <f t="shared" si="135"/>
        <v>53.002006552291654</v>
      </c>
      <c r="BB194" s="41"/>
      <c r="BG194" s="59" t="s">
        <v>83</v>
      </c>
      <c r="BH194" s="41">
        <f t="shared" ref="BH194:CA194" si="137">SUM(BH174:BH193)</f>
        <v>6.5570916560893435</v>
      </c>
      <c r="BI194" s="41">
        <f t="shared" si="137"/>
        <v>6.4855014612406254</v>
      </c>
      <c r="BJ194" s="41">
        <f t="shared" si="137"/>
        <v>7.2087124568430898</v>
      </c>
      <c r="BK194" s="41">
        <f t="shared" si="137"/>
        <v>7.300863250463177</v>
      </c>
      <c r="BL194" s="41">
        <f t="shared" si="137"/>
        <v>6.3360594092741636</v>
      </c>
      <c r="BM194" s="41">
        <f t="shared" si="137"/>
        <v>7.8125927914713733</v>
      </c>
      <c r="BN194" s="41">
        <f t="shared" si="137"/>
        <v>5.9652744802237541</v>
      </c>
      <c r="BO194" s="41">
        <f t="shared" si="137"/>
        <v>7.3519923377788343</v>
      </c>
      <c r="BP194" s="41">
        <f t="shared" si="137"/>
        <v>6.5752043016055666</v>
      </c>
      <c r="BQ194" s="41">
        <f t="shared" si="137"/>
        <v>6.0336681498047744</v>
      </c>
      <c r="BR194" s="41">
        <f t="shared" si="137"/>
        <v>2.4590485874475827</v>
      </c>
      <c r="BS194" s="41">
        <f t="shared" si="137"/>
        <v>5.2512981128943546</v>
      </c>
      <c r="BT194" s="41">
        <f t="shared" si="137"/>
        <v>6.1764564241257265</v>
      </c>
      <c r="BU194" s="41">
        <f t="shared" si="137"/>
        <v>6.7622908078603023</v>
      </c>
      <c r="BV194" s="41">
        <f t="shared" si="137"/>
        <v>4.7435295938093169</v>
      </c>
      <c r="BW194" s="41">
        <f t="shared" si="137"/>
        <v>7.0888126517398264</v>
      </c>
      <c r="BX194" s="41">
        <f t="shared" si="137"/>
        <v>5.9040470959864111</v>
      </c>
      <c r="BY194" s="41">
        <f t="shared" si="137"/>
        <v>5.8040251923420492</v>
      </c>
      <c r="BZ194" s="41">
        <f t="shared" si="137"/>
        <v>6.3977803088990735</v>
      </c>
      <c r="CA194" s="41">
        <f t="shared" si="137"/>
        <v>5.0734548119606826</v>
      </c>
      <c r="CB194" s="41">
        <f>SUM(BH194:CA194)</f>
        <v>123.28770388186004</v>
      </c>
    </row>
    <row r="195" spans="1:80" s="12" customFormat="1" x14ac:dyDescent="0.25">
      <c r="A195" s="11"/>
      <c r="B195" s="19"/>
      <c r="C195" s="20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27"/>
      <c r="W195" s="27"/>
      <c r="X195" s="27"/>
      <c r="AE195" s="154" t="s">
        <v>120</v>
      </c>
      <c r="AF195" s="154"/>
      <c r="AG195" s="62">
        <f>AG194/$BA$194</f>
        <v>7.2411951292688695E-2</v>
      </c>
      <c r="AH195" s="62">
        <f t="shared" ref="AH195:AZ195" si="138">AH194/$BA$194</f>
        <v>8.4703053889716884E-2</v>
      </c>
      <c r="AI195" s="62">
        <f t="shared" si="138"/>
        <v>5.1788364294332867E-2</v>
      </c>
      <c r="AJ195" s="62">
        <f t="shared" si="138"/>
        <v>5.7946507437588689E-2</v>
      </c>
      <c r="AK195" s="62">
        <f t="shared" si="138"/>
        <v>3.7826783024398555E-2</v>
      </c>
      <c r="AL195" s="62">
        <f t="shared" si="138"/>
        <v>7.1969220411520068E-2</v>
      </c>
      <c r="AM195" s="62">
        <f t="shared" si="138"/>
        <v>5.1491761240663167E-2</v>
      </c>
      <c r="AN195" s="62">
        <f t="shared" si="138"/>
        <v>6.5545705083823028E-2</v>
      </c>
      <c r="AO195" s="62">
        <f t="shared" si="138"/>
        <v>4.0100902321074258E-2</v>
      </c>
      <c r="AP195" s="62">
        <f t="shared" si="138"/>
        <v>3.1942961673410188E-2</v>
      </c>
      <c r="AQ195" s="62">
        <f t="shared" si="138"/>
        <v>4.8389367193826721E-2</v>
      </c>
      <c r="AR195" s="62">
        <f t="shared" si="138"/>
        <v>2.4114757150865564E-2</v>
      </c>
      <c r="AS195" s="62">
        <f t="shared" si="138"/>
        <v>2.9929710601519919E-2</v>
      </c>
      <c r="AT195" s="62">
        <f t="shared" si="138"/>
        <v>4.1249216486310927E-2</v>
      </c>
      <c r="AU195" s="62">
        <f t="shared" si="138"/>
        <v>3.0168069792507742E-2</v>
      </c>
      <c r="AV195" s="62">
        <f t="shared" si="138"/>
        <v>6.5648633383215402E-2</v>
      </c>
      <c r="AW195" s="62">
        <f t="shared" si="138"/>
        <v>6.2232606083180077E-2</v>
      </c>
      <c r="AX195" s="62">
        <f t="shared" si="138"/>
        <v>2.7259292188463312E-2</v>
      </c>
      <c r="AY195" s="62">
        <f t="shared" si="138"/>
        <v>6.3222980323023661E-2</v>
      </c>
      <c r="AZ195" s="62">
        <f t="shared" si="138"/>
        <v>4.2058156127869915E-2</v>
      </c>
      <c r="BA195" s="41">
        <f t="shared" si="135"/>
        <v>0.99999999999999944</v>
      </c>
      <c r="BB195" s="41"/>
      <c r="BG195" s="85" t="s">
        <v>152</v>
      </c>
      <c r="BH195" s="30">
        <f t="shared" ref="BH195:CA195" si="139">BH194/$CB$194</f>
        <v>5.3185284903778003E-2</v>
      </c>
      <c r="BI195" s="30">
        <f t="shared" si="139"/>
        <v>5.2604609032668267E-2</v>
      </c>
      <c r="BJ195" s="30">
        <f t="shared" si="139"/>
        <v>5.8470652221334338E-2</v>
      </c>
      <c r="BK195" s="30">
        <f t="shared" si="139"/>
        <v>5.9218097349425868E-2</v>
      </c>
      <c r="BL195" s="30">
        <f t="shared" si="139"/>
        <v>5.1392468265494408E-2</v>
      </c>
      <c r="BM195" s="30">
        <f t="shared" si="139"/>
        <v>6.3368791416196377E-2</v>
      </c>
      <c r="BN195" s="30">
        <f t="shared" si="139"/>
        <v>4.8384991304079722E-2</v>
      </c>
      <c r="BO195" s="30">
        <f t="shared" si="139"/>
        <v>5.9632810947828602E-2</v>
      </c>
      <c r="BP195" s="30">
        <f t="shared" si="139"/>
        <v>5.3332198545170656E-2</v>
      </c>
      <c r="BQ195" s="30">
        <f t="shared" si="139"/>
        <v>4.893973981043976E-2</v>
      </c>
      <c r="BR195" s="30">
        <f t="shared" si="139"/>
        <v>1.99456110384208E-2</v>
      </c>
      <c r="BS195" s="30">
        <f t="shared" si="139"/>
        <v>4.2593851191570498E-2</v>
      </c>
      <c r="BT195" s="30">
        <f t="shared" si="139"/>
        <v>5.0097911062114447E-2</v>
      </c>
      <c r="BU195" s="30">
        <f t="shared" si="139"/>
        <v>5.4849677582934311E-2</v>
      </c>
      <c r="BV195" s="30">
        <f t="shared" si="139"/>
        <v>3.8475285405224074E-2</v>
      </c>
      <c r="BW195" s="30">
        <f t="shared" si="139"/>
        <v>5.7498131837483597E-2</v>
      </c>
      <c r="BX195" s="30">
        <f t="shared" si="139"/>
        <v>4.7888369319003143E-2</v>
      </c>
      <c r="BY195" s="30">
        <f t="shared" si="139"/>
        <v>4.7077080759843931E-2</v>
      </c>
      <c r="BZ195" s="30">
        <f t="shared" si="139"/>
        <v>5.1893093207654527E-2</v>
      </c>
      <c r="CA195" s="30">
        <f t="shared" si="139"/>
        <v>4.1151344799334577E-2</v>
      </c>
      <c r="CB195" s="41">
        <f>SUM(BH195:CA195)</f>
        <v>1</v>
      </c>
    </row>
    <row r="196" spans="1:80" s="12" customFormat="1" x14ac:dyDescent="0.25">
      <c r="A196" s="11"/>
      <c r="B196" s="19"/>
      <c r="C196" s="20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27"/>
      <c r="W196" s="27"/>
      <c r="X196" s="27"/>
      <c r="AE196" s="153" t="s">
        <v>201</v>
      </c>
      <c r="AF196" s="153"/>
      <c r="AG196" s="20">
        <f t="shared" ref="AG196:AZ196" si="140">(AG195+BH197)/2</f>
        <v>6.4721263200861551E-2</v>
      </c>
      <c r="AH196" s="20">
        <f t="shared" si="140"/>
        <v>6.8252981469345775E-2</v>
      </c>
      <c r="AI196" s="20">
        <f t="shared" si="140"/>
        <v>4.9865269531770111E-2</v>
      </c>
      <c r="AJ196" s="20">
        <f t="shared" si="140"/>
        <v>5.2463241914897277E-2</v>
      </c>
      <c r="AK196" s="20">
        <f t="shared" si="140"/>
        <v>4.4028318188726587E-2</v>
      </c>
      <c r="AL196" s="20">
        <f t="shared" si="140"/>
        <v>5.9645681666574336E-2</v>
      </c>
      <c r="AM196" s="20">
        <f t="shared" si="140"/>
        <v>5.3852218684920669E-2</v>
      </c>
      <c r="AN196" s="20">
        <f t="shared" si="140"/>
        <v>6.1074853957475368E-2</v>
      </c>
      <c r="AO196" s="20">
        <f t="shared" si="140"/>
        <v>4.0450934790484727E-2</v>
      </c>
      <c r="AP196" s="20">
        <f t="shared" si="140"/>
        <v>4.3449771606321283E-2</v>
      </c>
      <c r="AQ196" s="20">
        <f t="shared" si="140"/>
        <v>4.6245378595007686E-2</v>
      </c>
      <c r="AR196" s="20">
        <f t="shared" si="140"/>
        <v>4.0099849600952024E-2</v>
      </c>
      <c r="AS196" s="20">
        <f t="shared" si="140"/>
        <v>3.4913967657078729E-2</v>
      </c>
      <c r="AT196" s="20">
        <f t="shared" si="140"/>
        <v>4.5021548311309362E-2</v>
      </c>
      <c r="AU196" s="20">
        <f t="shared" si="140"/>
        <v>3.876670205495357E-2</v>
      </c>
      <c r="AV196" s="20">
        <f t="shared" si="140"/>
        <v>6.1591197285735214E-2</v>
      </c>
      <c r="AW196" s="20">
        <f t="shared" si="140"/>
        <v>5.2493899193657892E-2</v>
      </c>
      <c r="AX196" s="20">
        <f t="shared" si="140"/>
        <v>3.745556139323708E-2</v>
      </c>
      <c r="AY196" s="20">
        <f t="shared" si="140"/>
        <v>5.96628774609919E-2</v>
      </c>
      <c r="AZ196" s="20">
        <f t="shared" si="140"/>
        <v>4.594448343569861E-2</v>
      </c>
      <c r="BA196" s="41">
        <f>SUM(AG196:AZ196)</f>
        <v>0.99999999999999967</v>
      </c>
      <c r="BB196" s="41"/>
      <c r="BG196" s="69" t="s">
        <v>121</v>
      </c>
      <c r="BH196" s="70">
        <f>H123</f>
        <v>0.96205144620237948</v>
      </c>
      <c r="BI196" s="70">
        <f>H124</f>
        <v>0.87386570226190063</v>
      </c>
      <c r="BJ196" s="70">
        <f>H125</f>
        <v>0.80873879463117482</v>
      </c>
      <c r="BK196" s="70">
        <f>H126</f>
        <v>0.79250742508320693</v>
      </c>
      <c r="BL196" s="70">
        <f>H127</f>
        <v>0.84732975195237881</v>
      </c>
      <c r="BM196" s="70">
        <f>H128</f>
        <v>0.79827944831537412</v>
      </c>
      <c r="BN196" s="70">
        <f>H129</f>
        <v>0.9482542699523806</v>
      </c>
      <c r="BO196" s="70">
        <f>H130</f>
        <v>0.95485557844047486</v>
      </c>
      <c r="BP196" s="70">
        <f>H131</f>
        <v>0.68827343023970255</v>
      </c>
      <c r="BQ196" s="70">
        <f>H132</f>
        <v>0.92706515140475976</v>
      </c>
      <c r="BR196" s="70">
        <f>H133</f>
        <v>0.7439484161654073</v>
      </c>
      <c r="BS196" s="70">
        <f>H134</f>
        <v>0.94609951779761692</v>
      </c>
      <c r="BT196" s="70">
        <f>H135</f>
        <v>0.67304502387211407</v>
      </c>
      <c r="BU196" s="70">
        <f>H136</f>
        <v>0.82310625241308832</v>
      </c>
      <c r="BV196" s="70">
        <f>H137</f>
        <v>0.79900804599627329</v>
      </c>
      <c r="BW196" s="70">
        <f>H138</f>
        <v>0.97053971577177445</v>
      </c>
      <c r="BX196" s="70">
        <f>H139</f>
        <v>0.72123934416257773</v>
      </c>
      <c r="BY196" s="70">
        <f>H140</f>
        <v>0.80384096519035297</v>
      </c>
      <c r="BZ196" s="70">
        <f>H141</f>
        <v>0.94640033588483941</v>
      </c>
      <c r="CA196" s="70">
        <f>H142</f>
        <v>0.84059828345748544</v>
      </c>
      <c r="CB196" s="41">
        <f>SUM(BH196:CA196)</f>
        <v>16.869046899195265</v>
      </c>
    </row>
    <row r="197" spans="1:80" s="12" customFormat="1" x14ac:dyDescent="0.25">
      <c r="A197" s="11"/>
      <c r="B197" s="19"/>
      <c r="C197" s="20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27"/>
      <c r="W197" s="27"/>
      <c r="X197" s="27"/>
      <c r="AF197" s="11"/>
      <c r="AG197" s="20"/>
      <c r="AH197" s="20"/>
      <c r="AI197" s="20"/>
      <c r="AJ197" s="20"/>
      <c r="AK197" s="20"/>
      <c r="AL197" s="20"/>
      <c r="AM197" s="20"/>
      <c r="AN197" s="20"/>
      <c r="AO197" s="20"/>
      <c r="AP197" s="20"/>
      <c r="AQ197" s="20"/>
      <c r="AR197" s="20"/>
      <c r="AS197" s="20"/>
      <c r="AT197" s="20"/>
      <c r="AU197" s="20"/>
      <c r="AV197" s="20"/>
      <c r="AW197" s="20"/>
      <c r="AX197" s="20"/>
      <c r="AY197" s="20"/>
      <c r="AZ197" s="20"/>
      <c r="BA197" s="41"/>
      <c r="BB197" s="41"/>
      <c r="BG197" s="85" t="s">
        <v>153</v>
      </c>
      <c r="BH197" s="42">
        <f>BH196/$CB$196</f>
        <v>5.7030575109034407E-2</v>
      </c>
      <c r="BI197" s="42">
        <f t="shared" ref="BI197:CA197" si="141">BI196/$CB$196</f>
        <v>5.180290904897468E-2</v>
      </c>
      <c r="BJ197" s="42">
        <f t="shared" si="141"/>
        <v>4.7942174769207355E-2</v>
      </c>
      <c r="BK197" s="42">
        <f t="shared" si="141"/>
        <v>4.6979976392205858E-2</v>
      </c>
      <c r="BL197" s="42">
        <f t="shared" si="141"/>
        <v>5.0229853353054611E-2</v>
      </c>
      <c r="BM197" s="42">
        <f t="shared" si="141"/>
        <v>4.7322142921628604E-2</v>
      </c>
      <c r="BN197" s="42">
        <f t="shared" si="141"/>
        <v>5.6212676129178164E-2</v>
      </c>
      <c r="BO197" s="42">
        <f t="shared" si="141"/>
        <v>5.6604002831127709E-2</v>
      </c>
      <c r="BP197" s="42">
        <f t="shared" si="141"/>
        <v>4.0800967259895196E-2</v>
      </c>
      <c r="BQ197" s="42">
        <f t="shared" si="141"/>
        <v>5.4956581539232385E-2</v>
      </c>
      <c r="BR197" s="42">
        <f t="shared" si="141"/>
        <v>4.4101389996188657E-2</v>
      </c>
      <c r="BS197" s="42">
        <f t="shared" si="141"/>
        <v>5.6084942051038485E-2</v>
      </c>
      <c r="BT197" s="42">
        <f t="shared" si="141"/>
        <v>3.9898224712637535E-2</v>
      </c>
      <c r="BU197" s="42">
        <f t="shared" si="141"/>
        <v>4.8793880136307789E-2</v>
      </c>
      <c r="BV197" s="42">
        <f t="shared" si="141"/>
        <v>4.7365334317399393E-2</v>
      </c>
      <c r="BW197" s="42">
        <f t="shared" si="141"/>
        <v>5.7533761188255032E-2</v>
      </c>
      <c r="BX197" s="42">
        <f t="shared" si="141"/>
        <v>4.2755192304135707E-2</v>
      </c>
      <c r="BY197" s="42">
        <f t="shared" si="141"/>
        <v>4.7651830598010848E-2</v>
      </c>
      <c r="BZ197" s="42">
        <f t="shared" si="141"/>
        <v>5.610277459896014E-2</v>
      </c>
      <c r="CA197" s="42">
        <f t="shared" si="141"/>
        <v>4.9830810743527305E-2</v>
      </c>
      <c r="CB197" s="41">
        <f>SUM(BH197:CA197)</f>
        <v>1</v>
      </c>
    </row>
    <row r="198" spans="1:80" s="58" customFormat="1" x14ac:dyDescent="0.25">
      <c r="A198" s="57"/>
      <c r="B198" s="19"/>
      <c r="C198" s="20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27"/>
      <c r="W198" s="27"/>
      <c r="X198" s="27"/>
      <c r="AF198" s="57"/>
      <c r="AG198" s="20"/>
      <c r="AH198" s="20"/>
      <c r="AI198" s="20"/>
      <c r="AJ198" s="20"/>
      <c r="AK198" s="20"/>
      <c r="AL198" s="20"/>
      <c r="AM198" s="20"/>
      <c r="AN198" s="20"/>
      <c r="AO198" s="20"/>
      <c r="AP198" s="20"/>
      <c r="AQ198" s="20"/>
      <c r="AR198" s="20"/>
      <c r="AS198" s="20"/>
      <c r="AT198" s="20"/>
      <c r="AU198" s="20"/>
      <c r="AV198" s="20"/>
      <c r="AW198" s="20"/>
      <c r="AX198" s="20"/>
      <c r="AY198" s="20"/>
      <c r="AZ198" s="20"/>
      <c r="BB198" s="41"/>
      <c r="CB198" s="41">
        <f>SUM(BH200:CA200)</f>
        <v>1</v>
      </c>
    </row>
    <row r="199" spans="1:80" s="12" customFormat="1" x14ac:dyDescent="0.25">
      <c r="A199" s="11"/>
      <c r="B199" s="19"/>
      <c r="C199" s="20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27"/>
      <c r="W199" s="27"/>
      <c r="X199" s="27"/>
      <c r="AF199" s="11"/>
      <c r="AG199" s="20"/>
      <c r="AH199" s="20"/>
      <c r="AI199" s="20"/>
      <c r="AJ199" s="20"/>
      <c r="AK199" s="20"/>
      <c r="AL199" s="20"/>
      <c r="AM199" s="20"/>
      <c r="AN199" s="20"/>
      <c r="AO199" s="20"/>
      <c r="AP199" s="20"/>
      <c r="AQ199" s="20"/>
      <c r="AR199" s="20"/>
      <c r="AS199" s="20"/>
      <c r="AT199" s="20"/>
      <c r="AU199" s="20"/>
      <c r="AV199" s="20"/>
      <c r="AW199" s="20"/>
      <c r="AX199" s="20"/>
      <c r="AY199" s="20"/>
      <c r="AZ199" s="20"/>
      <c r="BB199" s="41"/>
      <c r="BG199" s="8"/>
      <c r="BH199" s="57" t="s">
        <v>3</v>
      </c>
      <c r="BI199" s="57" t="s">
        <v>4</v>
      </c>
      <c r="BJ199" s="57" t="s">
        <v>5</v>
      </c>
      <c r="BK199" s="57" t="s">
        <v>6</v>
      </c>
      <c r="BL199" s="57" t="s">
        <v>7</v>
      </c>
      <c r="BM199" s="57" t="s">
        <v>8</v>
      </c>
      <c r="BN199" s="57" t="s">
        <v>9</v>
      </c>
      <c r="BO199" s="57" t="s">
        <v>10</v>
      </c>
      <c r="BP199" s="57" t="s">
        <v>11</v>
      </c>
      <c r="BQ199" s="57" t="s">
        <v>12</v>
      </c>
      <c r="BR199" s="57" t="s">
        <v>13</v>
      </c>
      <c r="BS199" s="57" t="s">
        <v>14</v>
      </c>
      <c r="BT199" s="57" t="s">
        <v>15</v>
      </c>
      <c r="BU199" s="57" t="s">
        <v>16</v>
      </c>
      <c r="BV199" s="57" t="s">
        <v>17</v>
      </c>
      <c r="BW199" s="57" t="s">
        <v>18</v>
      </c>
      <c r="BX199" s="57" t="s">
        <v>19</v>
      </c>
      <c r="BY199" s="57" t="s">
        <v>20</v>
      </c>
      <c r="BZ199" s="57" t="s">
        <v>21</v>
      </c>
      <c r="CA199" s="57" t="s">
        <v>22</v>
      </c>
      <c r="CB199" s="41"/>
    </row>
    <row r="200" spans="1:80" x14ac:dyDescent="0.25">
      <c r="A200" s="7"/>
      <c r="B200" s="19"/>
      <c r="C200" s="20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27"/>
      <c r="W200" s="27"/>
      <c r="X200" s="27"/>
      <c r="BG200" s="79" t="s">
        <v>124</v>
      </c>
      <c r="BH200" s="64">
        <f t="shared" ref="BH200:CA200" si="142">(BH195+BH197)/2</f>
        <v>5.5107930006406208E-2</v>
      </c>
      <c r="BI200" s="64">
        <f t="shared" si="142"/>
        <v>5.2203759040821474E-2</v>
      </c>
      <c r="BJ200" s="64">
        <f t="shared" si="142"/>
        <v>5.3206413495270846E-2</v>
      </c>
      <c r="BK200" s="64">
        <f t="shared" si="142"/>
        <v>5.3099036870815866E-2</v>
      </c>
      <c r="BL200" s="64">
        <f t="shared" si="142"/>
        <v>5.081116080927451E-2</v>
      </c>
      <c r="BM200" s="64">
        <f t="shared" si="142"/>
        <v>5.5345467168912491E-2</v>
      </c>
      <c r="BN200" s="64">
        <f t="shared" si="142"/>
        <v>5.229883371662894E-2</v>
      </c>
      <c r="BO200" s="64">
        <f t="shared" si="142"/>
        <v>5.8118406889478155E-2</v>
      </c>
      <c r="BP200" s="64">
        <f t="shared" si="142"/>
        <v>4.7066582902532926E-2</v>
      </c>
      <c r="BQ200" s="64">
        <f t="shared" si="142"/>
        <v>5.1948160674836069E-2</v>
      </c>
      <c r="BR200" s="64">
        <f t="shared" si="142"/>
        <v>3.202350051730473E-2</v>
      </c>
      <c r="BS200" s="64">
        <f t="shared" si="142"/>
        <v>4.9339396621304488E-2</v>
      </c>
      <c r="BT200" s="64">
        <f t="shared" si="142"/>
        <v>4.4998067887375995E-2</v>
      </c>
      <c r="BU200" s="64">
        <f t="shared" si="142"/>
        <v>5.1821778859621054E-2</v>
      </c>
      <c r="BV200" s="64">
        <f t="shared" si="142"/>
        <v>4.2920309861311734E-2</v>
      </c>
      <c r="BW200" s="64">
        <f t="shared" si="142"/>
        <v>5.7515946512869315E-2</v>
      </c>
      <c r="BX200" s="64">
        <f t="shared" si="142"/>
        <v>4.5321780811569429E-2</v>
      </c>
      <c r="BY200" s="64">
        <f t="shared" si="142"/>
        <v>4.7364455678927386E-2</v>
      </c>
      <c r="BZ200" s="64">
        <f t="shared" si="142"/>
        <v>5.399793390330733E-2</v>
      </c>
      <c r="CA200" s="64">
        <f t="shared" si="142"/>
        <v>4.5491077771430938E-2</v>
      </c>
      <c r="CB200" s="41"/>
    </row>
    <row r="201" spans="1:80" x14ac:dyDescent="0.25">
      <c r="A201" s="7"/>
      <c r="B201" s="19"/>
      <c r="C201" s="20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27"/>
      <c r="W201" s="27"/>
      <c r="X201" s="27"/>
      <c r="BG201" s="79" t="s">
        <v>123</v>
      </c>
      <c r="BH201" s="8">
        <f t="shared" ref="BH201:CA201" si="143">(BH195*BH197)^0.5</f>
        <v>5.5074380481311865E-2</v>
      </c>
      <c r="BI201" s="65">
        <f t="shared" si="143"/>
        <v>5.2202220041643689E-2</v>
      </c>
      <c r="BJ201" s="65">
        <f t="shared" si="143"/>
        <v>5.2945351331960704E-2</v>
      </c>
      <c r="BK201" s="65">
        <f t="shared" si="143"/>
        <v>5.2745282400110206E-2</v>
      </c>
      <c r="BL201" s="65">
        <f t="shared" si="143"/>
        <v>5.0807835462921433E-2</v>
      </c>
      <c r="BM201" s="65">
        <f t="shared" si="143"/>
        <v>5.4760816321235722E-2</v>
      </c>
      <c r="BN201" s="65">
        <f t="shared" si="143"/>
        <v>5.215217968301359E-2</v>
      </c>
      <c r="BO201" s="65">
        <f t="shared" si="143"/>
        <v>5.8098672960051279E-2</v>
      </c>
      <c r="BP201" s="65">
        <f t="shared" si="143"/>
        <v>4.6647671825502057E-2</v>
      </c>
      <c r="BQ201" s="65">
        <f t="shared" si="143"/>
        <v>5.1860975708149279E-2</v>
      </c>
      <c r="BR201" s="65">
        <f t="shared" si="143"/>
        <v>2.9658542970241831E-2</v>
      </c>
      <c r="BS201" s="65">
        <f t="shared" si="143"/>
        <v>4.8876105366628675E-2</v>
      </c>
      <c r="BT201" s="65">
        <f t="shared" si="143"/>
        <v>4.4708139227549737E-2</v>
      </c>
      <c r="BU201" s="65">
        <f t="shared" si="143"/>
        <v>5.1733244567655184E-2</v>
      </c>
      <c r="BV201" s="65">
        <f t="shared" si="143"/>
        <v>4.2689515764128737E-2</v>
      </c>
      <c r="BW201" s="65">
        <f t="shared" si="143"/>
        <v>5.7515943753959083E-2</v>
      </c>
      <c r="BX201" s="65">
        <f t="shared" si="143"/>
        <v>4.5249049043769439E-2</v>
      </c>
      <c r="BY201" s="65">
        <f t="shared" si="143"/>
        <v>4.7363583874290585E-2</v>
      </c>
      <c r="BZ201" s="65">
        <f t="shared" si="143"/>
        <v>5.3956894939125914E-2</v>
      </c>
      <c r="CA201" s="65">
        <f t="shared" si="143"/>
        <v>4.5283604919852373E-2</v>
      </c>
      <c r="CB201" s="41">
        <f>SUM(BH201:CA201)</f>
        <v>0.99433001064310134</v>
      </c>
    </row>
    <row r="202" spans="1:80" x14ac:dyDescent="0.25">
      <c r="A202" s="7"/>
      <c r="B202" s="19"/>
      <c r="C202" s="20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27"/>
      <c r="W202" s="27"/>
      <c r="X202" s="27"/>
      <c r="BH202" s="37">
        <f t="shared" ref="BH202:CA202" si="144">BH201/$CB$201</f>
        <v>5.5388432302964981E-2</v>
      </c>
      <c r="BI202" s="37">
        <f t="shared" si="144"/>
        <v>5.2499893881188336E-2</v>
      </c>
      <c r="BJ202" s="37">
        <f t="shared" si="144"/>
        <v>5.3247262745008891E-2</v>
      </c>
      <c r="BK202" s="37">
        <f t="shared" si="144"/>
        <v>5.3046052955795051E-2</v>
      </c>
      <c r="BL202" s="37">
        <f t="shared" si="144"/>
        <v>5.1097558073360902E-2</v>
      </c>
      <c r="BM202" s="37">
        <f t="shared" si="144"/>
        <v>5.5073080099250098E-2</v>
      </c>
      <c r="BN202" s="37">
        <f t="shared" si="144"/>
        <v>5.2449568176347411E-2</v>
      </c>
      <c r="BO202" s="37">
        <f t="shared" si="144"/>
        <v>5.8429970269603837E-2</v>
      </c>
      <c r="BP202" s="37">
        <f t="shared" si="144"/>
        <v>4.6913671845559418E-2</v>
      </c>
      <c r="BQ202" s="37">
        <f t="shared" si="144"/>
        <v>5.2156703662808321E-2</v>
      </c>
      <c r="BR202" s="37">
        <f t="shared" si="144"/>
        <v>2.9827665516260159E-2</v>
      </c>
      <c r="BS202" s="37">
        <f t="shared" si="144"/>
        <v>4.9154812631087286E-2</v>
      </c>
      <c r="BT202" s="37">
        <f t="shared" si="144"/>
        <v>4.4963079409253592E-2</v>
      </c>
      <c r="BU202" s="37">
        <f t="shared" si="144"/>
        <v>5.2028244158290819E-2</v>
      </c>
      <c r="BV202" s="37">
        <f t="shared" si="144"/>
        <v>4.2932945105939729E-2</v>
      </c>
      <c r="BW202" s="37">
        <f t="shared" si="144"/>
        <v>5.7843918154255027E-2</v>
      </c>
      <c r="BX202" s="37">
        <f t="shared" si="144"/>
        <v>4.5507073667125642E-2</v>
      </c>
      <c r="BY202" s="37">
        <f t="shared" si="144"/>
        <v>4.7633666254986419E-2</v>
      </c>
      <c r="BZ202" s="37">
        <f t="shared" si="144"/>
        <v>5.426457449899183E-2</v>
      </c>
      <c r="CA202" s="37">
        <f t="shared" si="144"/>
        <v>4.5541826591922296E-2</v>
      </c>
      <c r="CB202" s="41">
        <f>SUM(BH202:CA202)</f>
        <v>0.99999999999999989</v>
      </c>
    </row>
    <row r="203" spans="1:80" s="65" customFormat="1" x14ac:dyDescent="0.25">
      <c r="A203" s="66"/>
      <c r="B203" s="19"/>
      <c r="C203" s="20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27"/>
      <c r="W203" s="27"/>
      <c r="X203" s="27"/>
      <c r="BG203" s="80" t="s">
        <v>122</v>
      </c>
      <c r="BH203" s="8">
        <f t="shared" ref="BH203:CA203" si="145">(BH195*BH197)/(BH195+BH197-BH195*BH197)</f>
        <v>2.8299232618916457E-2</v>
      </c>
      <c r="BI203" s="65">
        <f t="shared" si="145"/>
        <v>2.6799825105694348E-2</v>
      </c>
      <c r="BJ203" s="65">
        <f t="shared" si="145"/>
        <v>2.7055502329288952E-2</v>
      </c>
      <c r="BK203" s="65">
        <f t="shared" si="145"/>
        <v>2.6901684220415802E-2</v>
      </c>
      <c r="BL203" s="65">
        <f t="shared" si="145"/>
        <v>2.6064348395812731E-2</v>
      </c>
      <c r="BM203" s="65">
        <f t="shared" si="145"/>
        <v>2.7845539016467941E-2</v>
      </c>
      <c r="BN203" s="65">
        <f t="shared" si="145"/>
        <v>2.6697174223932533E-2</v>
      </c>
      <c r="BO203" s="65">
        <f t="shared" si="145"/>
        <v>2.9907984984018744E-2</v>
      </c>
      <c r="BP203" s="65">
        <f t="shared" si="145"/>
        <v>2.366325008813297E-2</v>
      </c>
      <c r="BQ203" s="65">
        <f t="shared" si="145"/>
        <v>2.6574912454770797E-2</v>
      </c>
      <c r="BR203" s="65">
        <f t="shared" si="145"/>
        <v>1.3925372311176867E-2</v>
      </c>
      <c r="BS203" s="65">
        <f t="shared" si="145"/>
        <v>2.4809177186533582E-2</v>
      </c>
      <c r="BT203" s="65">
        <f t="shared" si="145"/>
        <v>2.2714529910918643E-2</v>
      </c>
      <c r="BU203" s="65">
        <f t="shared" si="145"/>
        <v>2.6506903444519676E-2</v>
      </c>
      <c r="BV203" s="65">
        <f t="shared" si="145"/>
        <v>2.1690469620175405E-2</v>
      </c>
      <c r="BW203" s="65">
        <f t="shared" si="145"/>
        <v>2.9609479021676943E-2</v>
      </c>
      <c r="BX203" s="65">
        <f t="shared" si="145"/>
        <v>2.3110236023616677E-2</v>
      </c>
      <c r="BY203" s="65">
        <f t="shared" si="145"/>
        <v>2.4255765460819784E-2</v>
      </c>
      <c r="BZ203" s="65">
        <f t="shared" si="145"/>
        <v>2.7704808239978531E-2</v>
      </c>
      <c r="CA203" s="65">
        <f t="shared" si="145"/>
        <v>2.3058238152004435E-2</v>
      </c>
      <c r="CB203" s="41">
        <f>SUM(BH203:CA203)</f>
        <v>0.50719443280887178</v>
      </c>
    </row>
    <row r="204" spans="1:80" s="65" customFormat="1" x14ac:dyDescent="0.25">
      <c r="A204" s="72"/>
      <c r="B204" s="19"/>
      <c r="C204" s="20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27"/>
      <c r="W204" s="27"/>
      <c r="X204" s="27"/>
      <c r="BG204" s="80"/>
      <c r="BH204" s="65">
        <f>BH203/$CB$203</f>
        <v>5.5795629423993652E-2</v>
      </c>
      <c r="BI204" s="65">
        <f t="shared" ref="BI204:CA204" si="146">BI203/$CB$203</f>
        <v>5.2839351877889087E-2</v>
      </c>
      <c r="BJ204" s="65">
        <f t="shared" si="146"/>
        <v>5.3343452883451485E-2</v>
      </c>
      <c r="BK204" s="65">
        <f t="shared" si="146"/>
        <v>5.304018041253477E-2</v>
      </c>
      <c r="BL204" s="65">
        <f t="shared" si="146"/>
        <v>5.1389263583724448E-2</v>
      </c>
      <c r="BM204" s="65">
        <f t="shared" si="146"/>
        <v>5.4901113291519692E-2</v>
      </c>
      <c r="BN204" s="65">
        <f t="shared" si="146"/>
        <v>5.2636962271218266E-2</v>
      </c>
      <c r="BO204" s="65">
        <f t="shared" si="146"/>
        <v>5.8967494612246853E-2</v>
      </c>
      <c r="BP204" s="65">
        <f t="shared" si="146"/>
        <v>4.6655184989087002E-2</v>
      </c>
      <c r="BQ204" s="65">
        <f t="shared" si="146"/>
        <v>5.2395907241326395E-2</v>
      </c>
      <c r="BR204" s="65">
        <f t="shared" si="146"/>
        <v>2.7455688411360035E-2</v>
      </c>
      <c r="BS204" s="65">
        <f t="shared" si="146"/>
        <v>4.8914529777345818E-2</v>
      </c>
      <c r="BT204" s="65">
        <f t="shared" si="146"/>
        <v>4.4784659376334787E-2</v>
      </c>
      <c r="BU204" s="65">
        <f t="shared" si="146"/>
        <v>5.2261818604204563E-2</v>
      </c>
      <c r="BV204" s="65">
        <f t="shared" si="146"/>
        <v>4.2765590899829765E-2</v>
      </c>
      <c r="BW204" s="65">
        <f t="shared" si="146"/>
        <v>5.8378951160204882E-2</v>
      </c>
      <c r="BX204" s="65">
        <f t="shared" si="146"/>
        <v>4.5564845606902403E-2</v>
      </c>
      <c r="BY204" s="65">
        <f t="shared" si="146"/>
        <v>4.782340635422587E-2</v>
      </c>
      <c r="BZ204" s="65">
        <f t="shared" si="146"/>
        <v>5.4623644203954921E-2</v>
      </c>
      <c r="CA204" s="65">
        <f t="shared" si="146"/>
        <v>4.5462325018645403E-2</v>
      </c>
      <c r="CB204" s="41">
        <f>SUM(BH204:CA204)</f>
        <v>1.0000000000000002</v>
      </c>
    </row>
    <row r="205" spans="1:80" x14ac:dyDescent="0.25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BG205" s="59" t="s">
        <v>200</v>
      </c>
      <c r="BH205" s="68">
        <f>BH197*参数!$E$5+BH195*参数!$E$6</f>
        <v>5.5107930006406208E-2</v>
      </c>
      <c r="BI205" s="68">
        <f>BI197*参数!$E$5+BI195*参数!$E$6</f>
        <v>5.2203759040821474E-2</v>
      </c>
      <c r="BJ205" s="68">
        <f>BJ197*参数!$E$5+BJ195*参数!$E$6</f>
        <v>5.3206413495270846E-2</v>
      </c>
      <c r="BK205" s="68">
        <f>BK197*参数!$E$5+BK195*参数!$E$6</f>
        <v>5.3099036870815866E-2</v>
      </c>
      <c r="BL205" s="68">
        <f>BL197*参数!$E$5+BL195*参数!$E$6</f>
        <v>5.081116080927451E-2</v>
      </c>
      <c r="BM205" s="68">
        <f>BM197*参数!$E$5+BM195*参数!$E$6</f>
        <v>5.5345467168912491E-2</v>
      </c>
      <c r="BN205" s="68">
        <f>BN197*参数!$E$5+BN195*参数!$E$6</f>
        <v>5.229883371662894E-2</v>
      </c>
      <c r="BO205" s="68">
        <f>BO197*参数!$E$5+BO195*参数!$E$6</f>
        <v>5.8118406889478155E-2</v>
      </c>
      <c r="BP205" s="68">
        <f>BP197*参数!$E$5+BP195*参数!$E$6</f>
        <v>4.7066582902532926E-2</v>
      </c>
      <c r="BQ205" s="68">
        <f>BQ197*参数!$E$5+BQ195*参数!$E$6</f>
        <v>5.1948160674836069E-2</v>
      </c>
      <c r="BR205" s="68">
        <f>BR197*参数!$E$5+BR195*参数!$E$6</f>
        <v>3.202350051730473E-2</v>
      </c>
      <c r="BS205" s="68">
        <f>BS197*参数!$E$5+BS195*参数!$E$6</f>
        <v>4.9339396621304488E-2</v>
      </c>
      <c r="BT205" s="68">
        <f>BT197*参数!$E$5+BT195*参数!$E$6</f>
        <v>4.4998067887375995E-2</v>
      </c>
      <c r="BU205" s="68">
        <f>BU197*参数!$E$5+BU195*参数!$E$6</f>
        <v>5.1821778859621054E-2</v>
      </c>
      <c r="BV205" s="68">
        <f>BV197*参数!$E$5+BV195*参数!$E$6</f>
        <v>4.2920309861311734E-2</v>
      </c>
      <c r="BW205" s="68">
        <f>BW197*参数!$E$5+BW195*参数!$E$6</f>
        <v>5.7515946512869315E-2</v>
      </c>
      <c r="BX205" s="68">
        <f>BX197*参数!$E$5+BX195*参数!$E$6</f>
        <v>4.5321780811569429E-2</v>
      </c>
      <c r="BY205" s="68">
        <f>BY197*参数!$E$5+BY195*参数!$E$6</f>
        <v>4.7364455678927386E-2</v>
      </c>
      <c r="BZ205" s="68">
        <f>BZ197*参数!$E$5+BZ195*参数!$E$6</f>
        <v>5.399793390330733E-2</v>
      </c>
      <c r="CA205" s="68">
        <f>CA197*参数!$E$5+CA195*参数!$E$6</f>
        <v>4.5491077771430938E-2</v>
      </c>
      <c r="CB205" s="41">
        <f>SUM(BH205:CA205)</f>
        <v>1</v>
      </c>
    </row>
    <row r="206" spans="1:80" x14ac:dyDescent="0.25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</row>
    <row r="223" spans="80:80" x14ac:dyDescent="0.25">
      <c r="CB223" s="19"/>
    </row>
    <row r="229" spans="59:80" x14ac:dyDescent="0.25">
      <c r="CB229" s="41"/>
    </row>
    <row r="230" spans="59:80" x14ac:dyDescent="0.25">
      <c r="CB230" s="41"/>
    </row>
    <row r="231" spans="59:80" x14ac:dyDescent="0.25">
      <c r="BG231" s="58"/>
      <c r="BH231" s="58"/>
      <c r="BI231" s="58"/>
      <c r="BJ231" s="58"/>
      <c r="BK231" s="58"/>
      <c r="BL231" s="58"/>
      <c r="BM231" s="58"/>
      <c r="BN231" s="58"/>
      <c r="BO231" s="58"/>
      <c r="BP231" s="58"/>
      <c r="BQ231" s="58"/>
      <c r="BR231" s="58"/>
      <c r="BS231" s="58"/>
      <c r="BT231" s="58"/>
      <c r="BU231" s="58"/>
      <c r="BV231" s="58"/>
      <c r="BW231" s="58"/>
      <c r="BX231" s="58"/>
      <c r="BY231" s="58"/>
      <c r="BZ231" s="58"/>
      <c r="CA231" s="58"/>
      <c r="CB231" s="41"/>
    </row>
    <row r="233" spans="59:80" x14ac:dyDescent="0.25">
      <c r="BG233" s="58"/>
      <c r="BH233" s="58"/>
      <c r="BI233" s="58"/>
      <c r="BJ233" s="58"/>
      <c r="BK233" s="58"/>
      <c r="BL233" s="58"/>
      <c r="BM233" s="58"/>
      <c r="BN233" s="58"/>
      <c r="BO233" s="58"/>
      <c r="BP233" s="58"/>
      <c r="BQ233" s="58"/>
      <c r="BR233" s="58"/>
      <c r="BS233" s="58"/>
      <c r="BT233" s="58"/>
      <c r="BU233" s="58"/>
      <c r="BV233" s="58"/>
      <c r="BW233" s="58"/>
      <c r="BX233" s="58"/>
      <c r="BY233" s="58"/>
      <c r="BZ233" s="58"/>
      <c r="CA233" s="58"/>
    </row>
    <row r="234" spans="59:80" s="58" customFormat="1" x14ac:dyDescent="0.25">
      <c r="BG234" s="8"/>
      <c r="BH234" s="8"/>
      <c r="BI234" s="8"/>
      <c r="BJ234" s="8"/>
      <c r="BK234" s="8"/>
      <c r="BL234" s="8"/>
      <c r="BM234" s="8"/>
      <c r="BN234" s="8"/>
      <c r="BO234" s="8"/>
      <c r="BP234" s="8"/>
      <c r="BQ234" s="8"/>
      <c r="BR234" s="8"/>
      <c r="BS234" s="8"/>
      <c r="BT234" s="8"/>
      <c r="BU234" s="8"/>
      <c r="BV234" s="8"/>
      <c r="BW234" s="8"/>
      <c r="BX234" s="8"/>
      <c r="BY234" s="8"/>
      <c r="BZ234" s="8"/>
      <c r="CA234" s="8"/>
    </row>
    <row r="235" spans="59:80" x14ac:dyDescent="0.25">
      <c r="BG235" s="58"/>
      <c r="BH235" s="58"/>
      <c r="BI235" s="58"/>
      <c r="BJ235" s="58"/>
      <c r="BK235" s="58"/>
      <c r="BL235" s="58"/>
      <c r="BM235" s="58"/>
      <c r="BN235" s="58"/>
      <c r="BO235" s="58"/>
      <c r="BP235" s="58"/>
      <c r="BQ235" s="58"/>
      <c r="BR235" s="58"/>
      <c r="BS235" s="58"/>
      <c r="BT235" s="58"/>
      <c r="BU235" s="58"/>
      <c r="BV235" s="58"/>
      <c r="BW235" s="58"/>
      <c r="BX235" s="58"/>
      <c r="BY235" s="58"/>
      <c r="BZ235" s="58"/>
      <c r="CA235" s="58"/>
    </row>
    <row r="236" spans="59:80" s="58" customFormat="1" x14ac:dyDescent="0.25">
      <c r="BG236" s="8"/>
      <c r="BH236" s="8"/>
      <c r="BI236" s="8"/>
      <c r="BJ236" s="8"/>
      <c r="BK236" s="8"/>
      <c r="BL236" s="8"/>
      <c r="BM236" s="8"/>
      <c r="BN236" s="8"/>
      <c r="BO236" s="8"/>
      <c r="BP236" s="8"/>
      <c r="BQ236" s="8"/>
      <c r="BR236" s="8"/>
      <c r="BS236" s="8"/>
      <c r="BT236" s="8"/>
      <c r="BU236" s="8"/>
      <c r="BV236" s="8"/>
      <c r="BW236" s="8"/>
      <c r="BX236" s="8"/>
      <c r="BY236" s="8"/>
      <c r="BZ236" s="8"/>
      <c r="CA236" s="8"/>
    </row>
    <row r="238" spans="59:80" s="58" customFormat="1" x14ac:dyDescent="0.25">
      <c r="BG238" s="8"/>
      <c r="BH238" s="8"/>
      <c r="BI238" s="8"/>
      <c r="BJ238" s="8"/>
      <c r="BK238" s="8"/>
      <c r="BL238" s="8"/>
      <c r="BM238" s="8"/>
      <c r="BN238" s="8"/>
      <c r="BO238" s="8"/>
      <c r="BP238" s="8"/>
      <c r="BQ238" s="8"/>
      <c r="BR238" s="8"/>
      <c r="BS238" s="8"/>
      <c r="BT238" s="8"/>
      <c r="BU238" s="8"/>
      <c r="BV238" s="8"/>
      <c r="BW238" s="8"/>
      <c r="BX238" s="8"/>
      <c r="BY238" s="8"/>
      <c r="BZ238" s="8"/>
      <c r="CA238" s="8"/>
    </row>
  </sheetData>
  <mergeCells count="44">
    <mergeCell ref="AE196:AF196"/>
    <mergeCell ref="K120:AE120"/>
    <mergeCell ref="AF120:AZ120"/>
    <mergeCell ref="AE195:AF195"/>
    <mergeCell ref="A70:F70"/>
    <mergeCell ref="H70:M70"/>
    <mergeCell ref="O70:T70"/>
    <mergeCell ref="V70:AA70"/>
    <mergeCell ref="AC70:AH70"/>
    <mergeCell ref="AJ70:AO70"/>
    <mergeCell ref="A93:F93"/>
    <mergeCell ref="AF146:AZ146"/>
    <mergeCell ref="AF172:AZ172"/>
    <mergeCell ref="A121:H121"/>
    <mergeCell ref="BG146:CA146"/>
    <mergeCell ref="BG172:CA172"/>
    <mergeCell ref="A1:F1"/>
    <mergeCell ref="H1:M1"/>
    <mergeCell ref="O1:T1"/>
    <mergeCell ref="V1:AA1"/>
    <mergeCell ref="AC1:AH1"/>
    <mergeCell ref="AJ1:AO1"/>
    <mergeCell ref="AQ1:AV1"/>
    <mergeCell ref="A24:F24"/>
    <mergeCell ref="H24:M24"/>
    <mergeCell ref="O24:T24"/>
    <mergeCell ref="V24:AA24"/>
    <mergeCell ref="AC24:AH24"/>
    <mergeCell ref="AJ24:AO24"/>
    <mergeCell ref="AQ24:AV24"/>
    <mergeCell ref="AQ47:AV47"/>
    <mergeCell ref="AQ70:AV70"/>
    <mergeCell ref="AQ93:AV93"/>
    <mergeCell ref="H93:M93"/>
    <mergeCell ref="O93:T93"/>
    <mergeCell ref="V93:AA93"/>
    <mergeCell ref="AC93:AH93"/>
    <mergeCell ref="AJ93:AO93"/>
    <mergeCell ref="AJ47:AO47"/>
    <mergeCell ref="A47:F47"/>
    <mergeCell ref="H47:M47"/>
    <mergeCell ref="O47:T47"/>
    <mergeCell ref="V47:AA47"/>
    <mergeCell ref="AC47:AH47"/>
  </mergeCells>
  <phoneticPr fontId="1" type="noConversion"/>
  <conditionalFormatting sqref="AG196:AZ199 AG174:AZ193">
    <cfRule type="cellIs" dxfId="15" priority="8" operator="greaterThan">
      <formula>0</formula>
    </cfRule>
  </conditionalFormatting>
  <conditionalFormatting sqref="CB223 BH174:CA193">
    <cfRule type="top10" dxfId="14" priority="6" percent="1" rank="20"/>
  </conditionalFormatting>
  <conditionalFormatting sqref="BH148:CA167">
    <cfRule type="top10" dxfId="13" priority="3" percent="1" bottom="1" rank="20"/>
  </conditionalFormatting>
  <conditionalFormatting sqref="L122:AE141">
    <cfRule type="cellIs" dxfId="12" priority="2" operator="equal">
      <formula>0</formula>
    </cfRule>
  </conditionalFormatting>
  <conditionalFormatting sqref="AG122:AZ141">
    <cfRule type="cellIs" dxfId="11" priority="1" operator="equal">
      <formula>1</formula>
    </cfRule>
  </conditionalFormatting>
  <pageMargins left="0.7" right="0.7" top="0.75" bottom="0.75" header="0.3" footer="0.3"/>
  <pageSetup paperSize="9" orientation="portrait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"/>
  <sheetViews>
    <sheetView topLeftCell="A22" zoomScale="85" zoomScaleNormal="85" workbookViewId="0">
      <selection activeCell="M19" sqref="M19"/>
    </sheetView>
  </sheetViews>
  <sheetFormatPr defaultRowHeight="13.8" x14ac:dyDescent="0.25"/>
  <cols>
    <col min="1" max="16384" width="8.88671875" style="6"/>
  </cols>
  <sheetData>
    <row r="1" spans="1:18" x14ac:dyDescent="0.25">
      <c r="A1" s="6" t="s">
        <v>248</v>
      </c>
      <c r="B1" s="6" t="s">
        <v>226</v>
      </c>
      <c r="C1" s="6" t="s">
        <v>35</v>
      </c>
      <c r="D1" s="6" t="s">
        <v>36</v>
      </c>
      <c r="E1" s="6" t="s">
        <v>37</v>
      </c>
      <c r="F1" s="6" t="s">
        <v>52</v>
      </c>
      <c r="G1" s="6" t="s">
        <v>53</v>
      </c>
      <c r="H1" s="6" t="s">
        <v>54</v>
      </c>
      <c r="I1" s="6">
        <v>0.25993544743825997</v>
      </c>
      <c r="J1" s="6" t="s">
        <v>249</v>
      </c>
      <c r="K1" s="6" t="s">
        <v>226</v>
      </c>
      <c r="L1" s="6" t="s">
        <v>35</v>
      </c>
      <c r="M1" s="6" t="s">
        <v>36</v>
      </c>
      <c r="N1" s="6" t="s">
        <v>37</v>
      </c>
      <c r="O1" s="6" t="s">
        <v>52</v>
      </c>
      <c r="P1" s="6" t="s">
        <v>53</v>
      </c>
      <c r="Q1" s="6" t="s">
        <v>54</v>
      </c>
      <c r="R1" s="6" t="s">
        <v>250</v>
      </c>
    </row>
    <row r="2" spans="1:18" x14ac:dyDescent="0.25">
      <c r="A2" s="6" t="s">
        <v>227</v>
      </c>
      <c r="B2" s="6">
        <v>0.63189569749258334</v>
      </c>
      <c r="C2" s="6">
        <v>0.4399161071922425</v>
      </c>
      <c r="D2" s="6">
        <v>0.51305250695681004</v>
      </c>
      <c r="E2" s="6">
        <v>0.77884619541747924</v>
      </c>
      <c r="F2" s="6">
        <v>0</v>
      </c>
      <c r="G2" s="6">
        <v>0</v>
      </c>
      <c r="H2" s="6">
        <v>0</v>
      </c>
      <c r="J2" s="6" t="s">
        <v>227</v>
      </c>
      <c r="K2" s="6">
        <v>0.43024730464281441</v>
      </c>
      <c r="L2" s="6">
        <v>0.49269075095857012</v>
      </c>
      <c r="M2" s="6">
        <v>0.51872111416498345</v>
      </c>
      <c r="N2" s="6">
        <v>0.62663315487763793</v>
      </c>
      <c r="O2" s="6">
        <v>0</v>
      </c>
      <c r="P2" s="6">
        <v>0</v>
      </c>
      <c r="Q2" s="6">
        <v>0</v>
      </c>
      <c r="R2" s="6">
        <v>0.49431232382173135</v>
      </c>
    </row>
    <row r="3" spans="1:18" x14ac:dyDescent="0.25">
      <c r="A3" s="6" t="s">
        <v>39</v>
      </c>
      <c r="B3" s="6">
        <v>0.49389746168835258</v>
      </c>
      <c r="C3" s="6">
        <v>0.52314610449911569</v>
      </c>
      <c r="D3" s="6">
        <v>0.59344893764432016</v>
      </c>
      <c r="E3" s="6">
        <v>0.64748398427944487</v>
      </c>
      <c r="F3" s="6">
        <v>0</v>
      </c>
      <c r="G3" s="6">
        <v>0</v>
      </c>
      <c r="H3" s="6">
        <v>0</v>
      </c>
      <c r="J3" s="6" t="s">
        <v>39</v>
      </c>
      <c r="K3" s="6">
        <v>0.50621148306717756</v>
      </c>
      <c r="L3" s="6">
        <v>0.50141767053947572</v>
      </c>
      <c r="M3" s="6">
        <v>0.50746635682782892</v>
      </c>
      <c r="N3" s="6">
        <v>0.55309983044200639</v>
      </c>
      <c r="O3" s="6">
        <v>0</v>
      </c>
      <c r="P3" s="6">
        <v>0</v>
      </c>
      <c r="Q3" s="6">
        <v>0</v>
      </c>
      <c r="R3" s="6">
        <v>0.51259969110802439</v>
      </c>
    </row>
    <row r="4" spans="1:18" x14ac:dyDescent="0.25">
      <c r="A4" s="6" t="s">
        <v>40</v>
      </c>
      <c r="B4" s="6">
        <v>0.46955485392066815</v>
      </c>
      <c r="C4" s="6">
        <v>0.22560163015680715</v>
      </c>
      <c r="D4" s="6">
        <v>0.54604764386783711</v>
      </c>
      <c r="E4" s="6">
        <v>0.67966870132007573</v>
      </c>
      <c r="F4" s="6">
        <v>0</v>
      </c>
      <c r="G4" s="6">
        <v>0</v>
      </c>
      <c r="H4" s="6">
        <v>0</v>
      </c>
      <c r="J4" s="6" t="s">
        <v>40</v>
      </c>
      <c r="K4" s="6">
        <v>0.5526580563132496</v>
      </c>
      <c r="L4" s="6">
        <v>0.476068886944987</v>
      </c>
      <c r="M4" s="6">
        <v>0.65243487194217209</v>
      </c>
      <c r="N4" s="6">
        <v>0.57757783384024686</v>
      </c>
      <c r="O4" s="6">
        <v>0</v>
      </c>
      <c r="P4" s="6">
        <v>0</v>
      </c>
      <c r="Q4" s="6">
        <v>0</v>
      </c>
      <c r="R4" s="6">
        <v>0.56602239297587731</v>
      </c>
    </row>
    <row r="5" spans="1:18" x14ac:dyDescent="0.25">
      <c r="A5" s="6" t="s">
        <v>72</v>
      </c>
      <c r="B5" s="6">
        <v>0.62211284249952614</v>
      </c>
      <c r="C5" s="6">
        <v>0.43422846172310142</v>
      </c>
      <c r="D5" s="6">
        <v>0.48836140547382401</v>
      </c>
      <c r="E5" s="6">
        <v>0.73033735670497479</v>
      </c>
      <c r="F5" s="6">
        <v>0</v>
      </c>
      <c r="G5" s="6">
        <v>0</v>
      </c>
      <c r="H5" s="6">
        <v>0</v>
      </c>
      <c r="J5" s="6" t="s">
        <v>72</v>
      </c>
      <c r="K5" s="6">
        <v>0.51983582570228071</v>
      </c>
      <c r="L5" s="6">
        <v>0.43154265784363927</v>
      </c>
      <c r="M5" s="6">
        <v>0.4463648361654301</v>
      </c>
      <c r="N5" s="6">
        <v>0.58030969293309542</v>
      </c>
      <c r="O5" s="6">
        <v>0</v>
      </c>
      <c r="P5" s="6">
        <v>0</v>
      </c>
      <c r="Q5" s="6">
        <v>0</v>
      </c>
      <c r="R5" s="6">
        <v>0.49288052483096195</v>
      </c>
    </row>
    <row r="6" spans="1:18" x14ac:dyDescent="0.25">
      <c r="A6" s="6" t="s">
        <v>73</v>
      </c>
      <c r="B6" s="6">
        <v>0.63126368280095857</v>
      </c>
      <c r="C6" s="6">
        <v>0.64066430206238123</v>
      </c>
      <c r="D6" s="6">
        <v>0.76452234240528905</v>
      </c>
      <c r="E6" s="6">
        <v>0.66810077516802524</v>
      </c>
      <c r="F6" s="6">
        <v>0</v>
      </c>
      <c r="G6" s="6">
        <v>0</v>
      </c>
      <c r="H6" s="6">
        <v>0</v>
      </c>
      <c r="J6" s="6" t="s">
        <v>73</v>
      </c>
      <c r="K6" s="6">
        <v>0.69974021380640383</v>
      </c>
      <c r="L6" s="6">
        <v>0.51011581163597763</v>
      </c>
      <c r="M6" s="6">
        <v>0.56234069426712785</v>
      </c>
      <c r="N6" s="6">
        <v>0.68306339095509228</v>
      </c>
      <c r="O6" s="6">
        <v>0</v>
      </c>
      <c r="P6" s="6">
        <v>0</v>
      </c>
      <c r="Q6" s="6">
        <v>0</v>
      </c>
      <c r="R6" s="6">
        <v>0.62496393005980289</v>
      </c>
    </row>
    <row r="8" spans="1:18" x14ac:dyDescent="0.25">
      <c r="A8" s="6" t="s">
        <v>163</v>
      </c>
      <c r="B8" s="6" t="s">
        <v>226</v>
      </c>
      <c r="C8" s="6" t="s">
        <v>35</v>
      </c>
      <c r="D8" s="6" t="s">
        <v>36</v>
      </c>
      <c r="E8" s="6" t="s">
        <v>37</v>
      </c>
      <c r="F8" s="6" t="s">
        <v>52</v>
      </c>
      <c r="G8" s="6" t="s">
        <v>53</v>
      </c>
      <c r="H8" s="6" t="s">
        <v>54</v>
      </c>
      <c r="I8" s="6">
        <v>0.22214128651897019</v>
      </c>
    </row>
    <row r="9" spans="1:18" x14ac:dyDescent="0.25">
      <c r="A9" s="6" t="s">
        <v>227</v>
      </c>
      <c r="B9" s="6">
        <v>0.37428998263689611</v>
      </c>
      <c r="C9" s="6">
        <v>0.19899211056761318</v>
      </c>
      <c r="D9" s="6">
        <v>0.6655625627793178</v>
      </c>
      <c r="E9" s="6">
        <v>0.65698597581441709</v>
      </c>
      <c r="F9" s="6">
        <v>0</v>
      </c>
      <c r="G9" s="6">
        <v>0</v>
      </c>
      <c r="H9" s="6">
        <v>0</v>
      </c>
    </row>
    <row r="10" spans="1:18" x14ac:dyDescent="0.25">
      <c r="A10" s="6" t="s">
        <v>39</v>
      </c>
      <c r="B10" s="6">
        <v>0.5469659081278373</v>
      </c>
      <c r="C10" s="6">
        <v>0.6663843756856711</v>
      </c>
      <c r="D10" s="6">
        <v>0.57604534743748192</v>
      </c>
      <c r="E10" s="6">
        <v>0.6655625627793178</v>
      </c>
      <c r="F10" s="6">
        <v>0</v>
      </c>
      <c r="G10" s="6">
        <v>0</v>
      </c>
      <c r="H10" s="6">
        <v>0</v>
      </c>
    </row>
    <row r="11" spans="1:18" x14ac:dyDescent="0.25">
      <c r="A11" s="6" t="s">
        <v>40</v>
      </c>
      <c r="B11" s="6">
        <v>0.66974778287057091</v>
      </c>
      <c r="C11" s="6">
        <v>0.52443758491834769</v>
      </c>
      <c r="D11" s="6">
        <v>0.8660535574143654</v>
      </c>
      <c r="E11" s="6">
        <v>0.43088215145031195</v>
      </c>
      <c r="F11" s="6">
        <v>0</v>
      </c>
      <c r="G11" s="6">
        <v>0</v>
      </c>
      <c r="H11" s="6">
        <v>0</v>
      </c>
    </row>
    <row r="12" spans="1:18" x14ac:dyDescent="0.25">
      <c r="A12" s="6" t="s">
        <v>72</v>
      </c>
      <c r="B12" s="6">
        <v>0.46829802700014472</v>
      </c>
      <c r="C12" s="6">
        <v>0.57425915352423296</v>
      </c>
      <c r="D12" s="6">
        <v>0.42240142748619863</v>
      </c>
      <c r="E12" s="6">
        <v>0.54878807183463574</v>
      </c>
      <c r="F12" s="6">
        <v>0</v>
      </c>
      <c r="G12" s="6">
        <v>0</v>
      </c>
      <c r="H12" s="6">
        <v>0</v>
      </c>
    </row>
    <row r="13" spans="1:18" x14ac:dyDescent="0.25">
      <c r="A13" s="6" t="s">
        <v>73</v>
      </c>
      <c r="B13" s="6">
        <v>0.7514418756667729</v>
      </c>
      <c r="C13" s="6">
        <v>0.65115628729416553</v>
      </c>
      <c r="D13" s="6">
        <v>0.49729419843958278</v>
      </c>
      <c r="E13" s="6">
        <v>0.85018901726502605</v>
      </c>
      <c r="F13" s="6">
        <v>0</v>
      </c>
      <c r="G13" s="6">
        <v>0</v>
      </c>
      <c r="H13" s="6">
        <v>0</v>
      </c>
    </row>
    <row r="15" spans="1:18" x14ac:dyDescent="0.25">
      <c r="A15" s="6" t="s">
        <v>164</v>
      </c>
      <c r="B15" s="6" t="s">
        <v>226</v>
      </c>
      <c r="C15" s="6" t="s">
        <v>35</v>
      </c>
      <c r="D15" s="6" t="s">
        <v>36</v>
      </c>
      <c r="E15" s="6" t="s">
        <v>37</v>
      </c>
      <c r="F15" s="6" t="s">
        <v>52</v>
      </c>
      <c r="G15" s="6" t="s">
        <v>53</v>
      </c>
      <c r="H15" s="6" t="s">
        <v>54</v>
      </c>
      <c r="I15" s="6">
        <v>0.10288909836173546</v>
      </c>
    </row>
    <row r="16" spans="1:18" x14ac:dyDescent="0.25">
      <c r="A16" s="6" t="s">
        <v>227</v>
      </c>
      <c r="B16" s="6">
        <v>0.38294838189878766</v>
      </c>
      <c r="C16" s="6">
        <v>0.50646291072190797</v>
      </c>
      <c r="D16" s="6">
        <v>0.50964056765192511</v>
      </c>
      <c r="E16" s="6">
        <v>0.64285572503500688</v>
      </c>
      <c r="F16" s="6">
        <v>0</v>
      </c>
      <c r="G16" s="6">
        <v>0</v>
      </c>
      <c r="H16" s="6">
        <v>0</v>
      </c>
    </row>
    <row r="17" spans="1:9" x14ac:dyDescent="0.25">
      <c r="A17" s="6" t="s">
        <v>39</v>
      </c>
      <c r="B17" s="6">
        <v>0.50964056765192511</v>
      </c>
      <c r="C17" s="6">
        <v>0.50964056765192511</v>
      </c>
      <c r="D17" s="6">
        <v>0.50964056765192511</v>
      </c>
      <c r="E17" s="6">
        <v>0.50964056765192511</v>
      </c>
      <c r="F17" s="6">
        <v>0</v>
      </c>
      <c r="G17" s="6">
        <v>0</v>
      </c>
      <c r="H17" s="6">
        <v>0</v>
      </c>
    </row>
    <row r="18" spans="1:9" x14ac:dyDescent="0.25">
      <c r="A18" s="6" t="s">
        <v>40</v>
      </c>
      <c r="B18" s="6">
        <v>0.50964056765192511</v>
      </c>
      <c r="C18" s="6">
        <v>0.21646375767579001</v>
      </c>
      <c r="D18" s="6">
        <v>0.21590699947919695</v>
      </c>
      <c r="E18" s="6">
        <v>0.59126921112666975</v>
      </c>
      <c r="F18" s="6">
        <v>0</v>
      </c>
      <c r="G18" s="6">
        <v>0</v>
      </c>
      <c r="H18" s="6">
        <v>0</v>
      </c>
    </row>
    <row r="19" spans="1:9" x14ac:dyDescent="0.25">
      <c r="A19" s="6" t="s">
        <v>72</v>
      </c>
      <c r="B19" s="6">
        <v>0.30089865993214721</v>
      </c>
      <c r="C19" s="6">
        <v>0.18474451055958577</v>
      </c>
      <c r="D19" s="6">
        <v>0.54225882519904944</v>
      </c>
      <c r="E19" s="6">
        <v>0.87500000000000011</v>
      </c>
      <c r="F19" s="6">
        <v>0</v>
      </c>
      <c r="G19" s="6">
        <v>0</v>
      </c>
      <c r="H19" s="6">
        <v>0</v>
      </c>
    </row>
    <row r="20" spans="1:9" x14ac:dyDescent="0.25">
      <c r="A20" s="6" t="s">
        <v>73</v>
      </c>
      <c r="B20" s="6">
        <v>0.88359052068365407</v>
      </c>
      <c r="C20" s="6">
        <v>0.69444554719499485</v>
      </c>
      <c r="D20" s="6">
        <v>0.4772942777123873</v>
      </c>
      <c r="E20" s="6">
        <v>0.57539662847708439</v>
      </c>
      <c r="F20" s="6">
        <v>0</v>
      </c>
      <c r="G20" s="6">
        <v>0</v>
      </c>
      <c r="H20" s="6">
        <v>0</v>
      </c>
    </row>
    <row r="22" spans="1:9" x14ac:dyDescent="0.25">
      <c r="A22" s="6" t="s">
        <v>165</v>
      </c>
      <c r="B22" s="6" t="s">
        <v>226</v>
      </c>
      <c r="C22" s="6" t="s">
        <v>35</v>
      </c>
      <c r="D22" s="6" t="s">
        <v>36</v>
      </c>
      <c r="E22" s="6" t="s">
        <v>37</v>
      </c>
      <c r="F22" s="6" t="s">
        <v>52</v>
      </c>
      <c r="G22" s="6" t="s">
        <v>53</v>
      </c>
      <c r="H22" s="6" t="s">
        <v>54</v>
      </c>
      <c r="I22" s="6">
        <v>0.19848133065610779</v>
      </c>
    </row>
    <row r="23" spans="1:9" x14ac:dyDescent="0.25">
      <c r="A23" s="6" t="s">
        <v>227</v>
      </c>
      <c r="B23" s="6">
        <v>0.33024302515552267</v>
      </c>
      <c r="C23" s="6">
        <v>0.7202073803444875</v>
      </c>
      <c r="D23" s="6">
        <v>0.71271512144340177</v>
      </c>
      <c r="E23" s="6">
        <v>0.42939450652694</v>
      </c>
      <c r="F23" s="6">
        <v>0</v>
      </c>
      <c r="G23" s="6">
        <v>0</v>
      </c>
      <c r="H23" s="6">
        <v>0</v>
      </c>
    </row>
    <row r="24" spans="1:9" x14ac:dyDescent="0.25">
      <c r="A24" s="6" t="s">
        <v>39</v>
      </c>
      <c r="B24" s="6">
        <v>0.80203066771467324</v>
      </c>
      <c r="C24" s="6">
        <v>0.61139735050369404</v>
      </c>
      <c r="D24" s="6">
        <v>0.64423744390293347</v>
      </c>
      <c r="E24" s="6">
        <v>0.70986956448973004</v>
      </c>
      <c r="F24" s="6">
        <v>0</v>
      </c>
      <c r="G24" s="6">
        <v>0</v>
      </c>
      <c r="H24" s="6">
        <v>0</v>
      </c>
    </row>
    <row r="25" spans="1:9" x14ac:dyDescent="0.25">
      <c r="A25" s="6" t="s">
        <v>40</v>
      </c>
      <c r="B25" s="6">
        <v>0.93462586444414009</v>
      </c>
      <c r="C25" s="6">
        <v>0.83791257670846664</v>
      </c>
      <c r="D25" s="6">
        <v>0.71725772784115871</v>
      </c>
      <c r="E25" s="6">
        <v>0.51896923998072897</v>
      </c>
      <c r="F25" s="6">
        <v>0</v>
      </c>
      <c r="G25" s="6">
        <v>0</v>
      </c>
      <c r="H25" s="6">
        <v>0</v>
      </c>
    </row>
    <row r="26" spans="1:9" x14ac:dyDescent="0.25">
      <c r="A26" s="6" t="s">
        <v>72</v>
      </c>
      <c r="B26" s="6">
        <v>0.61784802359119606</v>
      </c>
      <c r="C26" s="6">
        <v>0.30908227184340292</v>
      </c>
      <c r="D26" s="6">
        <v>0.48017034086756938</v>
      </c>
      <c r="E26" s="6">
        <v>0.54853817463601351</v>
      </c>
      <c r="F26" s="6">
        <v>0</v>
      </c>
      <c r="G26" s="6">
        <v>0</v>
      </c>
      <c r="H26" s="6">
        <v>0</v>
      </c>
    </row>
    <row r="27" spans="1:9" x14ac:dyDescent="0.25">
      <c r="A27" s="6" t="s">
        <v>73</v>
      </c>
      <c r="B27" s="6">
        <v>0.7544975917843918</v>
      </c>
      <c r="C27" s="6">
        <v>0.33852788449606724</v>
      </c>
      <c r="D27" s="6">
        <v>0.524912751645221</v>
      </c>
      <c r="E27" s="6">
        <v>0.73549541141835162</v>
      </c>
      <c r="F27" s="6">
        <v>0</v>
      </c>
      <c r="G27" s="6">
        <v>0</v>
      </c>
      <c r="H27" s="6">
        <v>0</v>
      </c>
    </row>
    <row r="29" spans="1:9" x14ac:dyDescent="0.25">
      <c r="A29" s="6" t="s">
        <v>166</v>
      </c>
      <c r="B29" s="6" t="s">
        <v>226</v>
      </c>
      <c r="C29" s="6" t="s">
        <v>35</v>
      </c>
      <c r="D29" s="6" t="s">
        <v>36</v>
      </c>
      <c r="E29" s="6" t="s">
        <v>37</v>
      </c>
      <c r="F29" s="6" t="s">
        <v>52</v>
      </c>
      <c r="G29" s="6" t="s">
        <v>53</v>
      </c>
      <c r="H29" s="6" t="s">
        <v>54</v>
      </c>
      <c r="I29" s="6">
        <v>0.21655283702492645</v>
      </c>
    </row>
    <row r="30" spans="1:9" x14ac:dyDescent="0.25">
      <c r="A30" s="6" t="s">
        <v>227</v>
      </c>
      <c r="B30" s="6">
        <v>0.35973514718839689</v>
      </c>
      <c r="C30" s="6">
        <v>0.64224217897765434</v>
      </c>
      <c r="D30" s="6">
        <v>0.20140374828281674</v>
      </c>
      <c r="E30" s="6">
        <v>0.58586197012901975</v>
      </c>
      <c r="F30" s="6">
        <v>0</v>
      </c>
      <c r="G30" s="6">
        <v>0</v>
      </c>
      <c r="H30" s="6">
        <v>0</v>
      </c>
    </row>
    <row r="31" spans="1:9" x14ac:dyDescent="0.25">
      <c r="A31" s="6" t="s">
        <v>39</v>
      </c>
      <c r="B31" s="6">
        <v>0.20642418185742861</v>
      </c>
      <c r="C31" s="6">
        <v>0.20140374828281674</v>
      </c>
      <c r="D31" s="6">
        <v>0.20751944012941728</v>
      </c>
      <c r="E31" s="6">
        <v>0.20140374828281674</v>
      </c>
      <c r="F31" s="6">
        <v>0</v>
      </c>
      <c r="G31" s="6">
        <v>0</v>
      </c>
      <c r="H31" s="6">
        <v>0</v>
      </c>
    </row>
    <row r="32" spans="1:9" x14ac:dyDescent="0.25">
      <c r="A32" s="6" t="s">
        <v>40</v>
      </c>
      <c r="B32" s="6">
        <v>0.20264443542094354</v>
      </c>
      <c r="C32" s="6">
        <v>0.51879266023165382</v>
      </c>
      <c r="D32" s="6">
        <v>0.70899434627612712</v>
      </c>
      <c r="E32" s="6">
        <v>0.65272877968569842</v>
      </c>
      <c r="F32" s="6">
        <v>0</v>
      </c>
      <c r="G32" s="6">
        <v>0</v>
      </c>
      <c r="H32" s="6">
        <v>0</v>
      </c>
    </row>
    <row r="33" spans="1:8" x14ac:dyDescent="0.25">
      <c r="A33" s="6" t="s">
        <v>72</v>
      </c>
      <c r="B33" s="6">
        <v>0.46412612799019604</v>
      </c>
      <c r="C33" s="6">
        <v>0.51141959625703015</v>
      </c>
      <c r="D33" s="6">
        <v>0.34399101122738851</v>
      </c>
      <c r="E33" s="6">
        <v>0.32166786686583893</v>
      </c>
      <c r="F33" s="6">
        <v>0</v>
      </c>
      <c r="G33" s="6">
        <v>0</v>
      </c>
      <c r="H33" s="6">
        <v>0</v>
      </c>
    </row>
    <row r="34" spans="1:8" x14ac:dyDescent="0.25">
      <c r="A34" s="6" t="s">
        <v>73</v>
      </c>
      <c r="B34" s="6">
        <v>0.59135971032378964</v>
      </c>
      <c r="C34" s="6">
        <v>0.27842356569587812</v>
      </c>
      <c r="D34" s="6">
        <v>0.46109257286818317</v>
      </c>
      <c r="E34" s="6">
        <v>0.53268333160164494</v>
      </c>
      <c r="F34" s="6">
        <v>0</v>
      </c>
      <c r="G34" s="6">
        <v>0</v>
      </c>
      <c r="H34" s="6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46"/>
  <sheetViews>
    <sheetView zoomScale="85" zoomScaleNormal="85" workbookViewId="0">
      <pane xSplit="1" topLeftCell="N1" activePane="topRight" state="frozen"/>
      <selection activeCell="A25" sqref="A25"/>
      <selection pane="topRight" activeCell="AH39" sqref="AH39"/>
    </sheetView>
  </sheetViews>
  <sheetFormatPr defaultRowHeight="13.8" x14ac:dyDescent="0.25"/>
  <cols>
    <col min="1" max="1" width="4.6640625" style="84" bestFit="1" customWidth="1"/>
    <col min="2" max="3" width="3.6640625" style="84" bestFit="1" customWidth="1"/>
    <col min="4" max="4" width="5.77734375" style="84" bestFit="1" customWidth="1"/>
    <col min="5" max="6" width="7.77734375" style="84" bestFit="1" customWidth="1"/>
    <col min="7" max="8" width="3.6640625" style="84" bestFit="1" customWidth="1"/>
    <col min="9" max="9" width="5.77734375" style="84" bestFit="1" customWidth="1"/>
    <col min="10" max="11" width="7.77734375" style="84" bestFit="1" customWidth="1"/>
    <col min="12" max="13" width="3.6640625" style="84" bestFit="1" customWidth="1"/>
    <col min="14" max="14" width="5.77734375" style="84" bestFit="1" customWidth="1"/>
    <col min="15" max="16" width="7.77734375" style="84" bestFit="1" customWidth="1"/>
    <col min="17" max="18" width="3.6640625" style="84" bestFit="1" customWidth="1"/>
    <col min="19" max="19" width="5.77734375" style="84" bestFit="1" customWidth="1"/>
    <col min="20" max="21" width="7.77734375" style="84" bestFit="1" customWidth="1"/>
    <col min="22" max="23" width="3.6640625" style="84" bestFit="1" customWidth="1"/>
    <col min="24" max="24" width="5.77734375" style="84" bestFit="1" customWidth="1"/>
    <col min="25" max="26" width="7.77734375" style="84" bestFit="1" customWidth="1"/>
    <col min="27" max="28" width="3.6640625" style="84" bestFit="1" customWidth="1"/>
    <col min="29" max="29" width="5.77734375" style="84" bestFit="1" customWidth="1"/>
    <col min="30" max="31" width="7.77734375" style="84" bestFit="1" customWidth="1"/>
    <col min="32" max="33" width="3.6640625" style="84" bestFit="1" customWidth="1"/>
    <col min="34" max="34" width="5.77734375" style="84" bestFit="1" customWidth="1"/>
    <col min="35" max="36" width="7.77734375" style="84" bestFit="1" customWidth="1"/>
    <col min="37" max="38" width="3.6640625" style="84" bestFit="1" customWidth="1"/>
    <col min="39" max="39" width="5.77734375" style="84" bestFit="1" customWidth="1"/>
    <col min="40" max="41" width="7.77734375" style="84" bestFit="1" customWidth="1"/>
    <col min="42" max="43" width="3.6640625" style="84" bestFit="1" customWidth="1"/>
    <col min="44" max="44" width="5.77734375" style="84" bestFit="1" customWidth="1"/>
    <col min="45" max="46" width="7.77734375" style="84" bestFit="1" customWidth="1"/>
    <col min="47" max="48" width="3.6640625" style="84" bestFit="1" customWidth="1"/>
    <col min="49" max="49" width="5.77734375" style="84" bestFit="1" customWidth="1"/>
    <col min="50" max="51" width="7.77734375" style="84" bestFit="1" customWidth="1"/>
    <col min="52" max="53" width="9.5546875" style="84" bestFit="1" customWidth="1"/>
    <col min="54" max="57" width="3.6640625" style="84" bestFit="1" customWidth="1"/>
    <col min="58" max="63" width="2.5546875" style="84" bestFit="1" customWidth="1"/>
    <col min="64" max="64" width="7.77734375" style="84" bestFit="1" customWidth="1"/>
    <col min="65" max="66" width="9.5546875" style="84" bestFit="1" customWidth="1"/>
    <col min="67" max="70" width="3.6640625" style="84" bestFit="1" customWidth="1"/>
    <col min="71" max="76" width="2.5546875" style="84" bestFit="1" customWidth="1"/>
    <col min="77" max="77" width="7.77734375" style="84" bestFit="1" customWidth="1"/>
    <col min="78" max="79" width="9.5546875" style="84" bestFit="1" customWidth="1"/>
    <col min="80" max="83" width="3.6640625" style="84" bestFit="1" customWidth="1"/>
    <col min="84" max="89" width="2.5546875" style="84" bestFit="1" customWidth="1"/>
    <col min="90" max="90" width="7.77734375" style="84" bestFit="1" customWidth="1"/>
    <col min="91" max="92" width="9.5546875" style="84" bestFit="1" customWidth="1"/>
    <col min="93" max="96" width="3.6640625" style="84" bestFit="1" customWidth="1"/>
    <col min="97" max="102" width="2.5546875" style="84" bestFit="1" customWidth="1"/>
    <col min="103" max="103" width="7.77734375" style="84" bestFit="1" customWidth="1"/>
    <col min="104" max="105" width="9.5546875" style="84" bestFit="1" customWidth="1"/>
    <col min="106" max="109" width="3.6640625" style="84" bestFit="1" customWidth="1"/>
    <col min="110" max="115" width="2.5546875" style="84" bestFit="1" customWidth="1"/>
    <col min="116" max="116" width="7.77734375" style="84" bestFit="1" customWidth="1"/>
    <col min="117" max="118" width="9.5546875" style="84" bestFit="1" customWidth="1"/>
    <col min="119" max="122" width="3.6640625" style="84" bestFit="1" customWidth="1"/>
    <col min="123" max="127" width="2.5546875" style="84" bestFit="1" customWidth="1"/>
    <col min="128" max="128" width="2.5546875" style="84" customWidth="1"/>
    <col min="129" max="129" width="7.77734375" style="84" bestFit="1" customWidth="1"/>
    <col min="130" max="131" width="9.5546875" style="84" bestFit="1" customWidth="1"/>
    <col min="132" max="16384" width="8.88671875" style="84"/>
  </cols>
  <sheetData>
    <row r="1" spans="1:89" x14ac:dyDescent="0.25">
      <c r="B1" s="153" t="s">
        <v>3</v>
      </c>
      <c r="C1" s="153"/>
      <c r="D1" s="153"/>
      <c r="E1" s="153"/>
      <c r="F1" s="153"/>
      <c r="G1" s="153" t="s">
        <v>4</v>
      </c>
      <c r="H1" s="153"/>
      <c r="I1" s="153"/>
      <c r="J1" s="153"/>
      <c r="K1" s="153"/>
      <c r="L1" s="153" t="s">
        <v>5</v>
      </c>
      <c r="M1" s="153"/>
      <c r="N1" s="153"/>
      <c r="O1" s="153"/>
      <c r="P1" s="153"/>
      <c r="Q1" s="153" t="s">
        <v>6</v>
      </c>
      <c r="R1" s="153"/>
      <c r="S1" s="153"/>
      <c r="T1" s="153"/>
      <c r="U1" s="153"/>
      <c r="V1" s="153" t="s">
        <v>7</v>
      </c>
      <c r="W1" s="153"/>
      <c r="X1" s="153"/>
      <c r="Y1" s="153"/>
      <c r="Z1" s="153"/>
      <c r="AA1" s="153" t="s">
        <v>8</v>
      </c>
      <c r="AB1" s="153"/>
      <c r="AC1" s="153"/>
      <c r="AD1" s="153"/>
      <c r="AE1" s="153"/>
      <c r="AF1" s="153" t="s">
        <v>9</v>
      </c>
      <c r="AG1" s="153"/>
      <c r="AH1" s="153"/>
      <c r="AI1" s="153"/>
      <c r="AJ1" s="153"/>
      <c r="AK1" s="153" t="s">
        <v>10</v>
      </c>
      <c r="AL1" s="153"/>
      <c r="AM1" s="153"/>
      <c r="AN1" s="153"/>
      <c r="AO1" s="153"/>
      <c r="AP1" s="153" t="s">
        <v>11</v>
      </c>
      <c r="AQ1" s="153"/>
      <c r="AR1" s="153"/>
      <c r="AS1" s="153"/>
      <c r="AT1" s="153"/>
      <c r="AU1" s="153" t="s">
        <v>12</v>
      </c>
      <c r="AV1" s="153"/>
      <c r="AW1" s="153"/>
      <c r="AX1" s="153"/>
      <c r="AY1" s="153"/>
      <c r="AZ1" s="76"/>
      <c r="BA1" s="76"/>
      <c r="BB1" s="76"/>
      <c r="BC1" s="76"/>
      <c r="BD1" s="76"/>
      <c r="BE1" s="76"/>
      <c r="BF1" s="76"/>
      <c r="BG1" s="76"/>
      <c r="BH1" s="76"/>
      <c r="BI1" s="76"/>
      <c r="BJ1" s="76"/>
      <c r="BK1" s="76"/>
      <c r="BL1" s="76"/>
      <c r="BM1" s="76"/>
      <c r="BN1" s="76"/>
      <c r="BO1" s="76"/>
      <c r="BP1" s="76"/>
      <c r="BQ1" s="76"/>
      <c r="BR1" s="76"/>
      <c r="BS1" s="76"/>
      <c r="BT1" s="76"/>
      <c r="BU1" s="76"/>
      <c r="BV1" s="76"/>
      <c r="BW1" s="76"/>
      <c r="BX1" s="76"/>
      <c r="BY1" s="76"/>
      <c r="BZ1" s="76"/>
      <c r="CA1" s="76"/>
      <c r="CB1" s="76"/>
      <c r="CC1" s="76"/>
      <c r="CD1" s="76"/>
      <c r="CE1" s="76"/>
      <c r="CF1" s="76"/>
      <c r="CG1" s="76"/>
      <c r="CH1" s="76"/>
      <c r="CI1" s="76"/>
      <c r="CJ1" s="76"/>
      <c r="CK1" s="76"/>
    </row>
    <row r="2" spans="1:89" x14ac:dyDescent="0.25">
      <c r="B2" s="84">
        <v>-4</v>
      </c>
      <c r="C2" s="84">
        <v>4</v>
      </c>
      <c r="D2" s="84" t="s">
        <v>128</v>
      </c>
      <c r="E2" s="84" t="s">
        <v>150</v>
      </c>
      <c r="F2" s="75" t="s">
        <v>74</v>
      </c>
      <c r="G2" s="84">
        <v>-4</v>
      </c>
      <c r="H2" s="84">
        <v>4</v>
      </c>
      <c r="I2" s="84" t="s">
        <v>128</v>
      </c>
      <c r="J2" s="84" t="s">
        <v>150</v>
      </c>
      <c r="K2" s="75" t="s">
        <v>74</v>
      </c>
      <c r="L2" s="84">
        <v>-4</v>
      </c>
      <c r="M2" s="84">
        <v>4</v>
      </c>
      <c r="N2" s="84" t="s">
        <v>128</v>
      </c>
      <c r="O2" s="84" t="s">
        <v>150</v>
      </c>
      <c r="P2" s="75" t="s">
        <v>74</v>
      </c>
      <c r="Q2" s="84">
        <v>-4</v>
      </c>
      <c r="R2" s="84">
        <v>4</v>
      </c>
      <c r="S2" s="84" t="s">
        <v>128</v>
      </c>
      <c r="T2" s="84" t="s">
        <v>150</v>
      </c>
      <c r="U2" s="75" t="s">
        <v>74</v>
      </c>
      <c r="V2" s="84">
        <v>-4</v>
      </c>
      <c r="W2" s="84">
        <v>4</v>
      </c>
      <c r="X2" s="84" t="s">
        <v>128</v>
      </c>
      <c r="Y2" s="84" t="s">
        <v>150</v>
      </c>
      <c r="Z2" s="75" t="s">
        <v>74</v>
      </c>
      <c r="AA2" s="84">
        <v>-4</v>
      </c>
      <c r="AB2" s="84">
        <v>4</v>
      </c>
      <c r="AC2" s="84" t="s">
        <v>128</v>
      </c>
      <c r="AD2" s="84" t="s">
        <v>150</v>
      </c>
      <c r="AE2" s="75" t="s">
        <v>74</v>
      </c>
      <c r="AF2" s="84">
        <v>-4</v>
      </c>
      <c r="AG2" s="84">
        <v>4</v>
      </c>
      <c r="AH2" s="84" t="s">
        <v>128</v>
      </c>
      <c r="AI2" s="84" t="s">
        <v>150</v>
      </c>
      <c r="AJ2" s="75" t="s">
        <v>74</v>
      </c>
      <c r="AK2" s="84">
        <v>-4</v>
      </c>
      <c r="AL2" s="84">
        <v>4</v>
      </c>
      <c r="AM2" s="84" t="s">
        <v>128</v>
      </c>
      <c r="AN2" s="84" t="s">
        <v>150</v>
      </c>
      <c r="AO2" s="75" t="s">
        <v>74</v>
      </c>
      <c r="AP2" s="84">
        <v>-4</v>
      </c>
      <c r="AQ2" s="84">
        <v>4</v>
      </c>
      <c r="AR2" s="84" t="s">
        <v>128</v>
      </c>
      <c r="AS2" s="84" t="s">
        <v>150</v>
      </c>
      <c r="AT2" s="75" t="s">
        <v>74</v>
      </c>
      <c r="AU2" s="84">
        <v>-4</v>
      </c>
      <c r="AV2" s="84">
        <v>4</v>
      </c>
      <c r="AW2" s="84" t="s">
        <v>128</v>
      </c>
      <c r="AX2" s="84" t="s">
        <v>150</v>
      </c>
      <c r="AY2" s="75" t="s">
        <v>74</v>
      </c>
      <c r="BE2" s="75"/>
      <c r="BG2" s="75"/>
    </row>
    <row r="3" spans="1:89" x14ac:dyDescent="0.25">
      <c r="A3" s="84" t="s">
        <v>3</v>
      </c>
      <c r="B3" s="84">
        <v>-4</v>
      </c>
      <c r="C3" s="84">
        <v>-4</v>
      </c>
      <c r="D3" s="84">
        <f t="shared" ref="D3:D22" si="0">C3-B3+1</f>
        <v>1</v>
      </c>
      <c r="E3" s="75">
        <f t="shared" ref="E3:E22" si="1">D3*LN(D3)/(9*LN(9))</f>
        <v>0</v>
      </c>
      <c r="F3" s="75">
        <f>(1-E3)*((B3+C3)*D3/2-参数!$B$1*D3)/参数!$G$1/D3</f>
        <v>0</v>
      </c>
      <c r="G3" s="84">
        <v>4</v>
      </c>
      <c r="H3" s="84">
        <v>4</v>
      </c>
      <c r="I3" s="84">
        <f t="shared" ref="I3:I22" si="2">H3-G3+1</f>
        <v>1</v>
      </c>
      <c r="J3" s="75">
        <f t="shared" ref="J3:J22" si="3">I3*LN(I3)/(9*LN(9))</f>
        <v>0</v>
      </c>
      <c r="K3" s="75">
        <f>(1-J3)*((G3+H3)*I3/2-参数!$B$1*I3)/参数!$G$1/I3</f>
        <v>1</v>
      </c>
      <c r="L3" s="84">
        <v>-4</v>
      </c>
      <c r="M3" s="84">
        <v>-4</v>
      </c>
      <c r="N3" s="84">
        <f t="shared" ref="N3:N22" si="4">M3-L3+1</f>
        <v>1</v>
      </c>
      <c r="O3" s="75">
        <f t="shared" ref="O3:O22" si="5">N3*LN(N3)/(9*LN(9))</f>
        <v>0</v>
      </c>
      <c r="P3" s="75">
        <f>(1-O3)*((L3+M3)*N3/2-参数!$B$1*N3)/参数!$G$1/N3</f>
        <v>0</v>
      </c>
      <c r="Q3" s="84">
        <v>-4</v>
      </c>
      <c r="R3" s="84">
        <v>-4</v>
      </c>
      <c r="S3" s="84">
        <f t="shared" ref="S3:S22" si="6">R3-Q3+1</f>
        <v>1</v>
      </c>
      <c r="T3" s="75">
        <f t="shared" ref="T3:T22" si="7">S3*LN(S3)/(9*LN(9))</f>
        <v>0</v>
      </c>
      <c r="U3" s="75">
        <f>(1-T3)*((Q3+R3)*S3/2-参数!$B$1*S3)/参数!$G$1/S3</f>
        <v>0</v>
      </c>
      <c r="V3" s="84">
        <v>-4</v>
      </c>
      <c r="W3" s="84">
        <v>-4</v>
      </c>
      <c r="X3" s="84">
        <f t="shared" ref="X3:X22" si="8">W3-V3+1</f>
        <v>1</v>
      </c>
      <c r="Y3" s="75">
        <f t="shared" ref="Y3:Y22" si="9">X3*LN(X3)/(9*LN(9))</f>
        <v>0</v>
      </c>
      <c r="Z3" s="75">
        <f>(1-Y3)*((V3+W3)*X3/2-参数!$B$1*X3)/参数!$G$1/X3</f>
        <v>0</v>
      </c>
      <c r="AA3" s="84">
        <v>-4</v>
      </c>
      <c r="AB3" s="84">
        <v>-4</v>
      </c>
      <c r="AC3" s="84">
        <f t="shared" ref="AC3:AC22" si="10">AB3-AA3+1</f>
        <v>1</v>
      </c>
      <c r="AD3" s="75">
        <f t="shared" ref="AD3:AD22" si="11">AC3*LN(AC3)/(9*LN(9))</f>
        <v>0</v>
      </c>
      <c r="AE3" s="75">
        <f>(1-AD3)*((AA3+AB3)*AC3/2-参数!$B$1*AC3)/参数!$G$1/AC3</f>
        <v>0</v>
      </c>
      <c r="AF3" s="84">
        <v>1</v>
      </c>
      <c r="AG3" s="84">
        <v>3</v>
      </c>
      <c r="AH3" s="84">
        <f t="shared" ref="AH3:AH22" si="12">AG3-AF3+1</f>
        <v>3</v>
      </c>
      <c r="AI3" s="75">
        <f t="shared" ref="AI3:AI22" si="13">AH3*LN(AH3)/(9*LN(9))</f>
        <v>0.16666666666666666</v>
      </c>
      <c r="AJ3" s="75">
        <f>(1-AI3)*((AF3+AG3)*AH3/2-参数!$B$1*AH3)/参数!$G$1/AH3</f>
        <v>0.625</v>
      </c>
      <c r="AK3" s="84">
        <v>-4</v>
      </c>
      <c r="AL3" s="84">
        <v>-4</v>
      </c>
      <c r="AM3" s="84">
        <f t="shared" ref="AM3:AM22" si="14">AL3-AK3+1</f>
        <v>1</v>
      </c>
      <c r="AN3" s="75">
        <f t="shared" ref="AN3:AN22" si="15">AM3*LN(AM3)/(9*LN(9))</f>
        <v>0</v>
      </c>
      <c r="AO3" s="75">
        <f>(1-AN3)*((AK3+AL3)*AM3/2-参数!$B$1*AM3)/参数!$G$1/AM3</f>
        <v>0</v>
      </c>
      <c r="AP3" s="84">
        <v>-4</v>
      </c>
      <c r="AQ3" s="84">
        <v>-4</v>
      </c>
      <c r="AR3" s="84">
        <f t="shared" ref="AR3:AR22" si="16">AQ3-AP3+1</f>
        <v>1</v>
      </c>
      <c r="AS3" s="75">
        <f t="shared" ref="AS3:AS22" si="17">AR3*LN(AR3)/(9*LN(9))</f>
        <v>0</v>
      </c>
      <c r="AT3" s="75">
        <f>(1-AS3)*((AP3+AQ3)*AR3/2-参数!$B$1*AR3)/参数!$G$1/AR3</f>
        <v>0</v>
      </c>
      <c r="AU3" s="84">
        <v>-4</v>
      </c>
      <c r="AV3" s="84">
        <v>-4</v>
      </c>
      <c r="AW3" s="84">
        <f t="shared" ref="AW3:AW22" si="18">AV3-AU3+1</f>
        <v>1</v>
      </c>
      <c r="AX3" s="75">
        <f t="shared" ref="AX3:AX22" si="19">AW3*LN(AW3)/(9*LN(9))</f>
        <v>0</v>
      </c>
      <c r="AY3" s="75">
        <f>(1-AX3)*((AU3+AV3)*AW3/2-参数!$B$1*AW3)/参数!$G$1/AW3</f>
        <v>0</v>
      </c>
    </row>
    <row r="4" spans="1:89" x14ac:dyDescent="0.25">
      <c r="A4" s="84" t="s">
        <v>4</v>
      </c>
      <c r="B4" s="84">
        <v>3</v>
      </c>
      <c r="C4" s="84">
        <v>4</v>
      </c>
      <c r="D4" s="84">
        <f t="shared" si="0"/>
        <v>2</v>
      </c>
      <c r="E4" s="75">
        <f t="shared" si="1"/>
        <v>7.0103305952384162E-2</v>
      </c>
      <c r="F4" s="75">
        <f>(1-E4)*((B4+C4)*D4/2-参数!$B$1*D4)/参数!$G$1/D4</f>
        <v>0.87177815066963993</v>
      </c>
      <c r="G4" s="84">
        <v>-4</v>
      </c>
      <c r="H4" s="84">
        <v>-4</v>
      </c>
      <c r="I4" s="84">
        <f t="shared" si="2"/>
        <v>1</v>
      </c>
      <c r="J4" s="75">
        <f t="shared" si="3"/>
        <v>0</v>
      </c>
      <c r="K4" s="75">
        <f>(1-J4)*((G4+H4)*I4/2-参数!$B$1*I4)/参数!$G$1/I4</f>
        <v>0</v>
      </c>
      <c r="L4" s="84">
        <v>-4</v>
      </c>
      <c r="M4" s="84">
        <v>-4</v>
      </c>
      <c r="N4" s="84">
        <f t="shared" si="4"/>
        <v>1</v>
      </c>
      <c r="O4" s="75">
        <f t="shared" si="5"/>
        <v>0</v>
      </c>
      <c r="P4" s="75">
        <f>(1-O4)*((L4+M4)*N4/2-参数!$B$1*N4)/参数!$G$1/N4</f>
        <v>0</v>
      </c>
      <c r="Q4" s="84">
        <v>-4</v>
      </c>
      <c r="R4" s="84">
        <v>-4</v>
      </c>
      <c r="S4" s="84">
        <f t="shared" si="6"/>
        <v>1</v>
      </c>
      <c r="T4" s="75">
        <f t="shared" si="7"/>
        <v>0</v>
      </c>
      <c r="U4" s="75">
        <f>(1-T4)*((Q4+R4)*S4/2-参数!$B$1*S4)/参数!$G$1/S4</f>
        <v>0</v>
      </c>
      <c r="V4" s="84">
        <v>-4</v>
      </c>
      <c r="W4" s="84">
        <v>-4</v>
      </c>
      <c r="X4" s="84">
        <f t="shared" si="8"/>
        <v>1</v>
      </c>
      <c r="Y4" s="75">
        <f t="shared" si="9"/>
        <v>0</v>
      </c>
      <c r="Z4" s="75">
        <f>(1-Y4)*((V4+W4)*X4/2-参数!$B$1*X4)/参数!$G$1/X4</f>
        <v>0</v>
      </c>
      <c r="AA4" s="84">
        <v>-4</v>
      </c>
      <c r="AB4" s="84">
        <v>-4</v>
      </c>
      <c r="AC4" s="84">
        <f t="shared" si="10"/>
        <v>1</v>
      </c>
      <c r="AD4" s="75">
        <f t="shared" si="11"/>
        <v>0</v>
      </c>
      <c r="AE4" s="75">
        <f>(1-AD4)*((AA4+AB4)*AC4/2-参数!$B$1*AC4)/参数!$G$1/AC4</f>
        <v>0</v>
      </c>
      <c r="AF4" s="84">
        <v>-4</v>
      </c>
      <c r="AG4" s="84">
        <v>-4</v>
      </c>
      <c r="AH4" s="84">
        <f t="shared" si="12"/>
        <v>1</v>
      </c>
      <c r="AI4" s="75">
        <f t="shared" si="13"/>
        <v>0</v>
      </c>
      <c r="AJ4" s="75">
        <f>(1-AI4)*((AF4+AG4)*AH4/2-参数!$B$1*AH4)/参数!$G$1/AH4</f>
        <v>0</v>
      </c>
      <c r="AK4" s="84">
        <v>1</v>
      </c>
      <c r="AL4" s="84">
        <v>3</v>
      </c>
      <c r="AM4" s="84">
        <f t="shared" si="14"/>
        <v>3</v>
      </c>
      <c r="AN4" s="75">
        <f t="shared" si="15"/>
        <v>0.16666666666666666</v>
      </c>
      <c r="AO4" s="75">
        <f>(1-AN4)*((AK4+AL4)*AM4/2-参数!$B$1*AM4)/参数!$G$1/AM4</f>
        <v>0.625</v>
      </c>
      <c r="AP4" s="84">
        <v>1</v>
      </c>
      <c r="AQ4" s="84">
        <v>4</v>
      </c>
      <c r="AR4" s="84">
        <f t="shared" si="16"/>
        <v>4</v>
      </c>
      <c r="AS4" s="75">
        <f t="shared" si="17"/>
        <v>0.28041322380953665</v>
      </c>
      <c r="AT4" s="75">
        <f>(1-AS4)*((AP4+AQ4)*AR4/2-参数!$B$1*AR4)/参数!$G$1/AR4</f>
        <v>0.58466425565475144</v>
      </c>
      <c r="AU4" s="84">
        <v>-4</v>
      </c>
      <c r="AV4" s="84">
        <v>-4</v>
      </c>
      <c r="AW4" s="84">
        <f t="shared" si="18"/>
        <v>1</v>
      </c>
      <c r="AX4" s="75">
        <f t="shared" si="19"/>
        <v>0</v>
      </c>
      <c r="AY4" s="75">
        <f>(1-AX4)*((AU4+AV4)*AW4/2-参数!$B$1*AW4)/参数!$G$1/AW4</f>
        <v>0</v>
      </c>
    </row>
    <row r="5" spans="1:89" x14ac:dyDescent="0.25">
      <c r="A5" s="84" t="s">
        <v>5</v>
      </c>
      <c r="B5" s="84">
        <v>-4</v>
      </c>
      <c r="C5" s="84">
        <v>-4</v>
      </c>
      <c r="D5" s="84">
        <f t="shared" si="0"/>
        <v>1</v>
      </c>
      <c r="E5" s="75">
        <f t="shared" si="1"/>
        <v>0</v>
      </c>
      <c r="F5" s="75">
        <f>(1-E5)*((B5+C5)*D5/2-参数!$B$1*D5)/参数!$G$1/D5</f>
        <v>0</v>
      </c>
      <c r="G5" s="84">
        <v>-4</v>
      </c>
      <c r="H5" s="84">
        <v>-4</v>
      </c>
      <c r="I5" s="84">
        <f t="shared" si="2"/>
        <v>1</v>
      </c>
      <c r="J5" s="75">
        <f t="shared" si="3"/>
        <v>0</v>
      </c>
      <c r="K5" s="75">
        <f>(1-J5)*((G5+H5)*I5/2-参数!$B$1*I5)/参数!$G$1/I5</f>
        <v>0</v>
      </c>
      <c r="L5" s="84">
        <v>-4</v>
      </c>
      <c r="M5" s="84">
        <v>-4</v>
      </c>
      <c r="N5" s="84">
        <f t="shared" si="4"/>
        <v>1</v>
      </c>
      <c r="O5" s="75">
        <f t="shared" si="5"/>
        <v>0</v>
      </c>
      <c r="P5" s="75">
        <f>(1-O5)*((L5+M5)*N5/2-参数!$B$1*N5)/参数!$G$1/N5</f>
        <v>0</v>
      </c>
      <c r="Q5" s="84">
        <v>-4</v>
      </c>
      <c r="R5" s="84">
        <v>-4</v>
      </c>
      <c r="S5" s="84">
        <f t="shared" si="6"/>
        <v>1</v>
      </c>
      <c r="T5" s="75">
        <f t="shared" si="7"/>
        <v>0</v>
      </c>
      <c r="U5" s="75">
        <f>(1-T5)*((Q5+R5)*S5/2-参数!$B$1*S5)/参数!$G$1/S5</f>
        <v>0</v>
      </c>
      <c r="V5" s="84">
        <v>1</v>
      </c>
      <c r="W5" s="84">
        <v>4</v>
      </c>
      <c r="X5" s="84">
        <f t="shared" si="8"/>
        <v>4</v>
      </c>
      <c r="Y5" s="75">
        <f t="shared" si="9"/>
        <v>0.28041322380953665</v>
      </c>
      <c r="Z5" s="75">
        <f>(1-Y5)*((V5+W5)*X5/2-参数!$B$1*X5)/参数!$G$1/X5</f>
        <v>0.58466425565475144</v>
      </c>
      <c r="AA5" s="84">
        <v>0</v>
      </c>
      <c r="AB5" s="84">
        <v>2</v>
      </c>
      <c r="AC5" s="84">
        <f t="shared" si="10"/>
        <v>3</v>
      </c>
      <c r="AD5" s="75">
        <f t="shared" si="11"/>
        <v>0.16666666666666666</v>
      </c>
      <c r="AE5" s="75">
        <f>(1-AD5)*((AA5+AB5)*AC5/2-参数!$B$1*AC5)/参数!$G$1/AC5</f>
        <v>0.52083333333333337</v>
      </c>
      <c r="AF5" s="84">
        <v>1</v>
      </c>
      <c r="AG5" s="84">
        <v>1</v>
      </c>
      <c r="AH5" s="84">
        <f t="shared" si="12"/>
        <v>1</v>
      </c>
      <c r="AI5" s="75">
        <f t="shared" si="13"/>
        <v>0</v>
      </c>
      <c r="AJ5" s="75">
        <f>(1-AI5)*((AF5+AG5)*AH5/2-参数!$B$1*AH5)/参数!$G$1/AH5</f>
        <v>0.625</v>
      </c>
      <c r="AK5" s="84">
        <v>-4</v>
      </c>
      <c r="AL5" s="84">
        <v>-4</v>
      </c>
      <c r="AM5" s="84">
        <f t="shared" si="14"/>
        <v>1</v>
      </c>
      <c r="AN5" s="75">
        <f t="shared" si="15"/>
        <v>0</v>
      </c>
      <c r="AO5" s="75">
        <f>(1-AN5)*((AK5+AL5)*AM5/2-参数!$B$1*AM5)/参数!$G$1/AM5</f>
        <v>0</v>
      </c>
      <c r="AP5" s="84">
        <v>-1</v>
      </c>
      <c r="AQ5" s="84">
        <v>0</v>
      </c>
      <c r="AR5" s="84">
        <f t="shared" si="16"/>
        <v>2</v>
      </c>
      <c r="AS5" s="75">
        <f t="shared" si="17"/>
        <v>7.0103305952384162E-2</v>
      </c>
      <c r="AT5" s="75">
        <f>(1-AS5)*((AP5+AQ5)*AR5/2-参数!$B$1*AR5)/参数!$G$1/AR5</f>
        <v>0.40682980364583193</v>
      </c>
      <c r="AU5" s="84">
        <v>-4</v>
      </c>
      <c r="AV5" s="84">
        <v>-4</v>
      </c>
      <c r="AW5" s="84">
        <f t="shared" si="18"/>
        <v>1</v>
      </c>
      <c r="AX5" s="75">
        <f t="shared" si="19"/>
        <v>0</v>
      </c>
      <c r="AY5" s="75">
        <f>(1-AX5)*((AU5+AV5)*AW5/2-参数!$B$1*AW5)/参数!$G$1/AW5</f>
        <v>0</v>
      </c>
    </row>
    <row r="6" spans="1:89" x14ac:dyDescent="0.25">
      <c r="A6" s="84" t="s">
        <v>6</v>
      </c>
      <c r="B6" s="84">
        <v>-4</v>
      </c>
      <c r="C6" s="84">
        <v>-4</v>
      </c>
      <c r="D6" s="84">
        <f t="shared" si="0"/>
        <v>1</v>
      </c>
      <c r="E6" s="75">
        <f t="shared" si="1"/>
        <v>0</v>
      </c>
      <c r="F6" s="75">
        <f>(1-E6)*((B6+C6)*D6/2-参数!$B$1*D6)/参数!$G$1/D6</f>
        <v>0</v>
      </c>
      <c r="G6" s="84">
        <v>2</v>
      </c>
      <c r="H6" s="84">
        <v>4</v>
      </c>
      <c r="I6" s="84">
        <f t="shared" si="2"/>
        <v>3</v>
      </c>
      <c r="J6" s="75">
        <f t="shared" si="3"/>
        <v>0.16666666666666666</v>
      </c>
      <c r="K6" s="75">
        <f>(1-J6)*((G6+H6)*I6/2-参数!$B$1*I6)/参数!$G$1/I6</f>
        <v>0.72916666666666663</v>
      </c>
      <c r="L6" s="84">
        <v>-4</v>
      </c>
      <c r="M6" s="84">
        <v>-4</v>
      </c>
      <c r="N6" s="84">
        <f t="shared" si="4"/>
        <v>1</v>
      </c>
      <c r="O6" s="75">
        <f t="shared" si="5"/>
        <v>0</v>
      </c>
      <c r="P6" s="75">
        <f>(1-O6)*((L6+M6)*N6/2-参数!$B$1*N6)/参数!$G$1/N6</f>
        <v>0</v>
      </c>
      <c r="Q6" s="84">
        <v>-4</v>
      </c>
      <c r="R6" s="84">
        <v>-4</v>
      </c>
      <c r="S6" s="84">
        <f t="shared" si="6"/>
        <v>1</v>
      </c>
      <c r="T6" s="75">
        <f t="shared" si="7"/>
        <v>0</v>
      </c>
      <c r="U6" s="75">
        <f>(1-T6)*((Q6+R6)*S6/2-参数!$B$1*S6)/参数!$G$1/S6</f>
        <v>0</v>
      </c>
      <c r="V6" s="84">
        <v>-2</v>
      </c>
      <c r="W6" s="84">
        <v>0</v>
      </c>
      <c r="X6" s="84">
        <f t="shared" si="8"/>
        <v>3</v>
      </c>
      <c r="Y6" s="75">
        <f t="shared" si="9"/>
        <v>0.16666666666666666</v>
      </c>
      <c r="Z6" s="75">
        <f>(1-Y6)*((V6+W6)*X6/2-参数!$B$1*X6)/参数!$G$1/X6</f>
        <v>0.3125</v>
      </c>
      <c r="AA6" s="84">
        <v>1</v>
      </c>
      <c r="AB6" s="84">
        <v>1</v>
      </c>
      <c r="AC6" s="84">
        <f t="shared" si="10"/>
        <v>1</v>
      </c>
      <c r="AD6" s="75">
        <f t="shared" si="11"/>
        <v>0</v>
      </c>
      <c r="AE6" s="75">
        <f>(1-AD6)*((AA6+AB6)*AC6/2-参数!$B$1*AC6)/参数!$G$1/AC6</f>
        <v>0.625</v>
      </c>
      <c r="AF6" s="84">
        <v>2</v>
      </c>
      <c r="AG6" s="84">
        <v>2</v>
      </c>
      <c r="AH6" s="84">
        <f t="shared" si="12"/>
        <v>1</v>
      </c>
      <c r="AI6" s="75">
        <f t="shared" si="13"/>
        <v>0</v>
      </c>
      <c r="AJ6" s="75">
        <f>(1-AI6)*((AF6+AG6)*AH6/2-参数!$B$1*AH6)/参数!$G$1/AH6</f>
        <v>0.75</v>
      </c>
      <c r="AK6" s="84">
        <v>-4</v>
      </c>
      <c r="AL6" s="84">
        <v>-4</v>
      </c>
      <c r="AM6" s="84">
        <f t="shared" si="14"/>
        <v>1</v>
      </c>
      <c r="AN6" s="75">
        <f t="shared" si="15"/>
        <v>0</v>
      </c>
      <c r="AO6" s="75">
        <f>(1-AN6)*((AK6+AL6)*AM6/2-参数!$B$1*AM6)/参数!$G$1/AM6</f>
        <v>0</v>
      </c>
      <c r="AP6" s="84">
        <v>-4</v>
      </c>
      <c r="AQ6" s="84">
        <v>-4</v>
      </c>
      <c r="AR6" s="84">
        <f t="shared" si="16"/>
        <v>1</v>
      </c>
      <c r="AS6" s="75">
        <f t="shared" si="17"/>
        <v>0</v>
      </c>
      <c r="AT6" s="75">
        <f>(1-AS6)*((AP6+AQ6)*AR6/2-参数!$B$1*AR6)/参数!$G$1/AR6</f>
        <v>0</v>
      </c>
      <c r="AU6" s="84">
        <v>1</v>
      </c>
      <c r="AV6" s="84">
        <v>3</v>
      </c>
      <c r="AW6" s="84">
        <f t="shared" si="18"/>
        <v>3</v>
      </c>
      <c r="AX6" s="75">
        <f t="shared" si="19"/>
        <v>0.16666666666666666</v>
      </c>
      <c r="AY6" s="75">
        <f>(1-AX6)*((AU6+AV6)*AW6/2-参数!$B$1*AW6)/参数!$G$1/AW6</f>
        <v>0.625</v>
      </c>
    </row>
    <row r="7" spans="1:89" x14ac:dyDescent="0.25">
      <c r="A7" s="84" t="s">
        <v>7</v>
      </c>
      <c r="B7" s="84">
        <v>-4</v>
      </c>
      <c r="C7" s="84">
        <v>-4</v>
      </c>
      <c r="D7" s="84">
        <f t="shared" si="0"/>
        <v>1</v>
      </c>
      <c r="E7" s="75">
        <f t="shared" si="1"/>
        <v>0</v>
      </c>
      <c r="F7" s="75">
        <f>(1-E7)*((B7+C7)*D7/2-参数!$B$1*D7)/参数!$G$1/D7</f>
        <v>0</v>
      </c>
      <c r="G7" s="84">
        <v>2</v>
      </c>
      <c r="H7" s="84">
        <v>4</v>
      </c>
      <c r="I7" s="84">
        <f t="shared" si="2"/>
        <v>3</v>
      </c>
      <c r="J7" s="75">
        <f t="shared" si="3"/>
        <v>0.16666666666666666</v>
      </c>
      <c r="K7" s="75">
        <f>(1-J7)*((G7+H7)*I7/2-参数!$B$1*I7)/参数!$G$1/I7</f>
        <v>0.72916666666666663</v>
      </c>
      <c r="L7" s="84">
        <v>-1</v>
      </c>
      <c r="M7" s="84">
        <v>1</v>
      </c>
      <c r="N7" s="84">
        <f t="shared" si="4"/>
        <v>3</v>
      </c>
      <c r="O7" s="75">
        <f t="shared" si="5"/>
        <v>0.16666666666666666</v>
      </c>
      <c r="P7" s="75">
        <f>(1-O7)*((L7+M7)*N7/2-参数!$B$1*N7)/参数!$G$1/N7</f>
        <v>0.41666666666666669</v>
      </c>
      <c r="Q7" s="84">
        <v>-4</v>
      </c>
      <c r="R7" s="84">
        <v>-4</v>
      </c>
      <c r="S7" s="84">
        <f t="shared" si="6"/>
        <v>1</v>
      </c>
      <c r="T7" s="75">
        <f t="shared" si="7"/>
        <v>0</v>
      </c>
      <c r="U7" s="75">
        <f>(1-T7)*((Q7+R7)*S7/2-参数!$B$1*S7)/参数!$G$1/S7</f>
        <v>0</v>
      </c>
      <c r="V7" s="84">
        <v>-4</v>
      </c>
      <c r="W7" s="84">
        <v>-4</v>
      </c>
      <c r="X7" s="84">
        <f t="shared" si="8"/>
        <v>1</v>
      </c>
      <c r="Y7" s="75">
        <f t="shared" si="9"/>
        <v>0</v>
      </c>
      <c r="Z7" s="75">
        <f>(1-Y7)*((V7+W7)*X7/2-参数!$B$1*X7)/参数!$G$1/X7</f>
        <v>0</v>
      </c>
      <c r="AA7" s="84">
        <v>-4</v>
      </c>
      <c r="AB7" s="84">
        <v>-4</v>
      </c>
      <c r="AC7" s="84">
        <f t="shared" si="10"/>
        <v>1</v>
      </c>
      <c r="AD7" s="75">
        <f t="shared" si="11"/>
        <v>0</v>
      </c>
      <c r="AE7" s="75">
        <f>(1-AD7)*((AA7+AB7)*AC7/2-参数!$B$1*AC7)/参数!$G$1/AC7</f>
        <v>0</v>
      </c>
      <c r="AF7" s="84">
        <v>-4</v>
      </c>
      <c r="AG7" s="84">
        <v>-4</v>
      </c>
      <c r="AH7" s="84">
        <f t="shared" si="12"/>
        <v>1</v>
      </c>
      <c r="AI7" s="75">
        <f t="shared" si="13"/>
        <v>0</v>
      </c>
      <c r="AJ7" s="75">
        <f>(1-AI7)*((AF7+AG7)*AH7/2-参数!$B$1*AH7)/参数!$G$1/AH7</f>
        <v>0</v>
      </c>
      <c r="AK7" s="84">
        <v>-4</v>
      </c>
      <c r="AL7" s="84">
        <v>-4</v>
      </c>
      <c r="AM7" s="84">
        <f t="shared" si="14"/>
        <v>1</v>
      </c>
      <c r="AN7" s="75">
        <f t="shared" si="15"/>
        <v>0</v>
      </c>
      <c r="AO7" s="75">
        <f>(1-AN7)*((AK7+AL7)*AM7/2-参数!$B$1*AM7)/参数!$G$1/AM7</f>
        <v>0</v>
      </c>
      <c r="AP7" s="84">
        <v>-4</v>
      </c>
      <c r="AQ7" s="84">
        <v>-4</v>
      </c>
      <c r="AR7" s="84">
        <f t="shared" si="16"/>
        <v>1</v>
      </c>
      <c r="AS7" s="75">
        <f t="shared" si="17"/>
        <v>0</v>
      </c>
      <c r="AT7" s="75">
        <f>(1-AS7)*((AP7+AQ7)*AR7/2-参数!$B$1*AR7)/参数!$G$1/AR7</f>
        <v>0</v>
      </c>
      <c r="AU7" s="84">
        <v>-4</v>
      </c>
      <c r="AV7" s="84">
        <v>-4</v>
      </c>
      <c r="AW7" s="84">
        <f t="shared" si="18"/>
        <v>1</v>
      </c>
      <c r="AX7" s="75">
        <f t="shared" si="19"/>
        <v>0</v>
      </c>
      <c r="AY7" s="75">
        <f>(1-AX7)*((AU7+AV7)*AW7/2-参数!$B$1*AW7)/参数!$G$1/AW7</f>
        <v>0</v>
      </c>
    </row>
    <row r="8" spans="1:89" x14ac:dyDescent="0.25">
      <c r="A8" s="84" t="s">
        <v>8</v>
      </c>
      <c r="B8" s="84">
        <v>-4</v>
      </c>
      <c r="C8" s="84">
        <v>-4</v>
      </c>
      <c r="D8" s="84">
        <f t="shared" si="0"/>
        <v>1</v>
      </c>
      <c r="E8" s="75">
        <f t="shared" si="1"/>
        <v>0</v>
      </c>
      <c r="F8" s="75">
        <f>(1-E8)*((B8+C8)*D8/2-参数!$B$1*D8)/参数!$G$1/D8</f>
        <v>0</v>
      </c>
      <c r="G8" s="84">
        <v>-4</v>
      </c>
      <c r="H8" s="84">
        <v>-4</v>
      </c>
      <c r="I8" s="84">
        <f t="shared" si="2"/>
        <v>1</v>
      </c>
      <c r="J8" s="75">
        <f t="shared" si="3"/>
        <v>0</v>
      </c>
      <c r="K8" s="75">
        <f>(1-J8)*((G8+H8)*I8/2-参数!$B$1*I8)/参数!$G$1/I8</f>
        <v>0</v>
      </c>
      <c r="L8" s="84">
        <v>-4</v>
      </c>
      <c r="M8" s="84">
        <v>-4</v>
      </c>
      <c r="N8" s="84">
        <f t="shared" si="4"/>
        <v>1</v>
      </c>
      <c r="O8" s="75">
        <f t="shared" si="5"/>
        <v>0</v>
      </c>
      <c r="P8" s="75">
        <f>(1-O8)*((L8+M8)*N8/2-参数!$B$1*N8)/参数!$G$1/N8</f>
        <v>0</v>
      </c>
      <c r="Q8" s="84">
        <v>0</v>
      </c>
      <c r="R8" s="84">
        <v>2</v>
      </c>
      <c r="S8" s="84">
        <f t="shared" si="6"/>
        <v>3</v>
      </c>
      <c r="T8" s="75">
        <f t="shared" si="7"/>
        <v>0.16666666666666666</v>
      </c>
      <c r="U8" s="75">
        <f>(1-T8)*((Q8+R8)*S8/2-参数!$B$1*S8)/参数!$G$1/S8</f>
        <v>0.52083333333333337</v>
      </c>
      <c r="V8" s="84">
        <v>-4</v>
      </c>
      <c r="W8" s="84">
        <v>-4</v>
      </c>
      <c r="X8" s="84">
        <f t="shared" si="8"/>
        <v>1</v>
      </c>
      <c r="Y8" s="75">
        <f t="shared" si="9"/>
        <v>0</v>
      </c>
      <c r="Z8" s="75">
        <f>(1-Y8)*((V8+W8)*X8/2-参数!$B$1*X8)/参数!$G$1/X8</f>
        <v>0</v>
      </c>
      <c r="AA8" s="84">
        <v>-4</v>
      </c>
      <c r="AB8" s="84">
        <v>-4</v>
      </c>
      <c r="AC8" s="84">
        <f t="shared" si="10"/>
        <v>1</v>
      </c>
      <c r="AD8" s="75">
        <f t="shared" si="11"/>
        <v>0</v>
      </c>
      <c r="AE8" s="75">
        <f>(1-AD8)*((AA8+AB8)*AC8/2-参数!$B$1*AC8)/参数!$G$1/AC8</f>
        <v>0</v>
      </c>
      <c r="AF8" s="84">
        <v>-4</v>
      </c>
      <c r="AG8" s="84">
        <v>-4</v>
      </c>
      <c r="AH8" s="84">
        <f t="shared" si="12"/>
        <v>1</v>
      </c>
      <c r="AI8" s="75">
        <f t="shared" si="13"/>
        <v>0</v>
      </c>
      <c r="AJ8" s="75">
        <f>(1-AI8)*((AF8+AG8)*AH8/2-参数!$B$1*AH8)/参数!$G$1/AH8</f>
        <v>0</v>
      </c>
      <c r="AK8" s="84">
        <v>-4</v>
      </c>
      <c r="AL8" s="84">
        <v>-4</v>
      </c>
      <c r="AM8" s="84">
        <f t="shared" si="14"/>
        <v>1</v>
      </c>
      <c r="AN8" s="75">
        <f t="shared" si="15"/>
        <v>0</v>
      </c>
      <c r="AO8" s="75">
        <f>(1-AN8)*((AK8+AL8)*AM8/2-参数!$B$1*AM8)/参数!$G$1/AM8</f>
        <v>0</v>
      </c>
      <c r="AP8" s="84">
        <v>-4</v>
      </c>
      <c r="AQ8" s="84">
        <v>-4</v>
      </c>
      <c r="AR8" s="84">
        <f t="shared" si="16"/>
        <v>1</v>
      </c>
      <c r="AS8" s="75">
        <f t="shared" si="17"/>
        <v>0</v>
      </c>
      <c r="AT8" s="75">
        <f>(1-AS8)*((AP8+AQ8)*AR8/2-参数!$B$1*AR8)/参数!$G$1/AR8</f>
        <v>0</v>
      </c>
      <c r="AU8" s="84">
        <v>-4</v>
      </c>
      <c r="AV8" s="84">
        <v>-4</v>
      </c>
      <c r="AW8" s="84">
        <f t="shared" si="18"/>
        <v>1</v>
      </c>
      <c r="AX8" s="75">
        <f t="shared" si="19"/>
        <v>0</v>
      </c>
      <c r="AY8" s="75">
        <f>(1-AX8)*((AU8+AV8)*AW8/2-参数!$B$1*AW8)/参数!$G$1/AW8</f>
        <v>0</v>
      </c>
    </row>
    <row r="9" spans="1:89" x14ac:dyDescent="0.25">
      <c r="A9" s="84" t="s">
        <v>9</v>
      </c>
      <c r="B9" s="84">
        <v>3</v>
      </c>
      <c r="C9" s="84">
        <v>4</v>
      </c>
      <c r="D9" s="84">
        <f t="shared" si="0"/>
        <v>2</v>
      </c>
      <c r="E9" s="75">
        <f t="shared" si="1"/>
        <v>7.0103305952384162E-2</v>
      </c>
      <c r="F9" s="75">
        <f>(1-E9)*((B9+C9)*D9/2-参数!$B$1*D9)/参数!$G$1/D9</f>
        <v>0.87177815066963993</v>
      </c>
      <c r="G9" s="84">
        <v>-4</v>
      </c>
      <c r="H9" s="84">
        <v>-4</v>
      </c>
      <c r="I9" s="84">
        <f t="shared" si="2"/>
        <v>1</v>
      </c>
      <c r="J9" s="75">
        <f t="shared" si="3"/>
        <v>0</v>
      </c>
      <c r="K9" s="75">
        <f>(1-J9)*((G9+H9)*I9/2-参数!$B$1*I9)/参数!$G$1/I9</f>
        <v>0</v>
      </c>
      <c r="L9" s="84">
        <v>-4</v>
      </c>
      <c r="M9" s="84">
        <v>-4</v>
      </c>
      <c r="N9" s="84">
        <f t="shared" si="4"/>
        <v>1</v>
      </c>
      <c r="O9" s="75">
        <f t="shared" si="5"/>
        <v>0</v>
      </c>
      <c r="P9" s="75">
        <f>(1-O9)*((L9+M9)*N9/2-参数!$B$1*N9)/参数!$G$1/N9</f>
        <v>0</v>
      </c>
      <c r="Q9" s="84">
        <v>-4</v>
      </c>
      <c r="R9" s="84">
        <v>-4</v>
      </c>
      <c r="S9" s="84">
        <f t="shared" si="6"/>
        <v>1</v>
      </c>
      <c r="T9" s="75">
        <f t="shared" si="7"/>
        <v>0</v>
      </c>
      <c r="U9" s="75">
        <f>(1-T9)*((Q9+R9)*S9/2-参数!$B$1*S9)/参数!$G$1/S9</f>
        <v>0</v>
      </c>
      <c r="V9" s="84">
        <v>-4</v>
      </c>
      <c r="W9" s="84">
        <v>-4</v>
      </c>
      <c r="X9" s="84">
        <f t="shared" si="8"/>
        <v>1</v>
      </c>
      <c r="Y9" s="75">
        <f t="shared" si="9"/>
        <v>0</v>
      </c>
      <c r="Z9" s="75">
        <f>(1-Y9)*((V9+W9)*X9/2-参数!$B$1*X9)/参数!$G$1/X9</f>
        <v>0</v>
      </c>
      <c r="AA9" s="84">
        <v>2</v>
      </c>
      <c r="AB9" s="84">
        <v>4</v>
      </c>
      <c r="AC9" s="84">
        <f t="shared" si="10"/>
        <v>3</v>
      </c>
      <c r="AD9" s="75">
        <f t="shared" si="11"/>
        <v>0.16666666666666666</v>
      </c>
      <c r="AE9" s="75">
        <f>(1-AD9)*((AA9+AB9)*AC9/2-参数!$B$1*AC9)/参数!$G$1/AC9</f>
        <v>0.72916666666666663</v>
      </c>
      <c r="AF9" s="84">
        <v>-4</v>
      </c>
      <c r="AG9" s="84">
        <v>-4</v>
      </c>
      <c r="AH9" s="84">
        <f t="shared" si="12"/>
        <v>1</v>
      </c>
      <c r="AI9" s="75">
        <f t="shared" si="13"/>
        <v>0</v>
      </c>
      <c r="AJ9" s="75">
        <f>(1-AI9)*((AF9+AG9)*AH9/2-参数!$B$1*AH9)/参数!$G$1/AH9</f>
        <v>0</v>
      </c>
      <c r="AK9" s="84">
        <v>0</v>
      </c>
      <c r="AL9" s="84">
        <v>2</v>
      </c>
      <c r="AM9" s="84">
        <f t="shared" si="14"/>
        <v>3</v>
      </c>
      <c r="AN9" s="75">
        <f t="shared" si="15"/>
        <v>0.16666666666666666</v>
      </c>
      <c r="AO9" s="75">
        <f>(1-AN9)*((AK9+AL9)*AM9/2-参数!$B$1*AM9)/参数!$G$1/AM9</f>
        <v>0.52083333333333337</v>
      </c>
      <c r="AP9" s="84">
        <v>-4</v>
      </c>
      <c r="AQ9" s="84">
        <v>-4</v>
      </c>
      <c r="AR9" s="84">
        <f t="shared" si="16"/>
        <v>1</v>
      </c>
      <c r="AS9" s="75">
        <f t="shared" si="17"/>
        <v>0</v>
      </c>
      <c r="AT9" s="75">
        <f>(1-AS9)*((AP9+AQ9)*AR9/2-参数!$B$1*AR9)/参数!$G$1/AR9</f>
        <v>0</v>
      </c>
      <c r="AU9" s="84">
        <v>-4</v>
      </c>
      <c r="AV9" s="84">
        <v>-4</v>
      </c>
      <c r="AW9" s="84">
        <f t="shared" si="18"/>
        <v>1</v>
      </c>
      <c r="AX9" s="75">
        <f t="shared" si="19"/>
        <v>0</v>
      </c>
      <c r="AY9" s="75">
        <f>(1-AX9)*((AU9+AV9)*AW9/2-参数!$B$1*AW9)/参数!$G$1/AW9</f>
        <v>0</v>
      </c>
    </row>
    <row r="10" spans="1:89" x14ac:dyDescent="0.25">
      <c r="A10" s="84" t="s">
        <v>10</v>
      </c>
      <c r="B10" s="84">
        <v>1</v>
      </c>
      <c r="C10" s="84">
        <v>4</v>
      </c>
      <c r="D10" s="84">
        <f t="shared" si="0"/>
        <v>4</v>
      </c>
      <c r="E10" s="75">
        <f t="shared" si="1"/>
        <v>0.28041322380953665</v>
      </c>
      <c r="F10" s="75">
        <f>(1-E10)*((B10+C10)*D10/2-参数!$B$1*D10)/参数!$G$1/D10</f>
        <v>0.58466425565475144</v>
      </c>
      <c r="G10" s="84">
        <v>-4</v>
      </c>
      <c r="H10" s="84">
        <v>-4</v>
      </c>
      <c r="I10" s="84">
        <f t="shared" si="2"/>
        <v>1</v>
      </c>
      <c r="J10" s="75">
        <f t="shared" si="3"/>
        <v>0</v>
      </c>
      <c r="K10" s="75">
        <f>(1-J10)*((G10+H10)*I10/2-参数!$B$1*I10)/参数!$G$1/I10</f>
        <v>0</v>
      </c>
      <c r="L10" s="84">
        <v>3</v>
      </c>
      <c r="M10" s="84">
        <v>4</v>
      </c>
      <c r="N10" s="84">
        <f t="shared" si="4"/>
        <v>2</v>
      </c>
      <c r="O10" s="75">
        <f t="shared" si="5"/>
        <v>7.0103305952384162E-2</v>
      </c>
      <c r="P10" s="75">
        <f>(1-O10)*((L10+M10)*N10/2-参数!$B$1*N10)/参数!$G$1/N10</f>
        <v>0.87177815066963993</v>
      </c>
      <c r="Q10" s="84">
        <v>-4</v>
      </c>
      <c r="R10" s="84">
        <v>-4</v>
      </c>
      <c r="S10" s="84">
        <f t="shared" si="6"/>
        <v>1</v>
      </c>
      <c r="T10" s="75">
        <f t="shared" si="7"/>
        <v>0</v>
      </c>
      <c r="U10" s="75">
        <f>(1-T10)*((Q10+R10)*S10/2-参数!$B$1*S10)/参数!$G$1/S10</f>
        <v>0</v>
      </c>
      <c r="V10" s="84">
        <v>-4</v>
      </c>
      <c r="W10" s="84">
        <v>-4</v>
      </c>
      <c r="X10" s="84">
        <f t="shared" si="8"/>
        <v>1</v>
      </c>
      <c r="Y10" s="75">
        <f t="shared" si="9"/>
        <v>0</v>
      </c>
      <c r="Z10" s="75">
        <f>(1-Y10)*((V10+W10)*X10/2-参数!$B$1*X10)/参数!$G$1/X10</f>
        <v>0</v>
      </c>
      <c r="AA10" s="84">
        <v>-4</v>
      </c>
      <c r="AB10" s="84">
        <v>-4</v>
      </c>
      <c r="AC10" s="84">
        <f t="shared" si="10"/>
        <v>1</v>
      </c>
      <c r="AD10" s="75">
        <f t="shared" si="11"/>
        <v>0</v>
      </c>
      <c r="AE10" s="75">
        <f>(1-AD10)*((AA10+AB10)*AC10/2-参数!$B$1*AC10)/参数!$G$1/AC10</f>
        <v>0</v>
      </c>
      <c r="AF10" s="84">
        <v>-4</v>
      </c>
      <c r="AG10" s="84">
        <v>-4</v>
      </c>
      <c r="AH10" s="84">
        <f t="shared" si="12"/>
        <v>1</v>
      </c>
      <c r="AI10" s="75">
        <f t="shared" si="13"/>
        <v>0</v>
      </c>
      <c r="AJ10" s="75">
        <f>(1-AI10)*((AF10+AG10)*AH10/2-参数!$B$1*AH10)/参数!$G$1/AH10</f>
        <v>0</v>
      </c>
      <c r="AK10" s="84">
        <v>-4</v>
      </c>
      <c r="AL10" s="84">
        <v>-4</v>
      </c>
      <c r="AM10" s="84">
        <f t="shared" si="14"/>
        <v>1</v>
      </c>
      <c r="AN10" s="75">
        <f t="shared" si="15"/>
        <v>0</v>
      </c>
      <c r="AO10" s="75">
        <f>(1-AN10)*((AK10+AL10)*AM10/2-参数!$B$1*AM10)/参数!$G$1/AM10</f>
        <v>0</v>
      </c>
      <c r="AP10" s="84">
        <v>-4</v>
      </c>
      <c r="AQ10" s="84">
        <v>-4</v>
      </c>
      <c r="AR10" s="84">
        <f t="shared" si="16"/>
        <v>1</v>
      </c>
      <c r="AS10" s="75">
        <f t="shared" si="17"/>
        <v>0</v>
      </c>
      <c r="AT10" s="75">
        <f>(1-AS10)*((AP10+AQ10)*AR10/2-参数!$B$1*AR10)/参数!$G$1/AR10</f>
        <v>0</v>
      </c>
      <c r="AU10" s="84">
        <v>-4</v>
      </c>
      <c r="AV10" s="84">
        <v>-4</v>
      </c>
      <c r="AW10" s="84">
        <f t="shared" si="18"/>
        <v>1</v>
      </c>
      <c r="AX10" s="75">
        <f t="shared" si="19"/>
        <v>0</v>
      </c>
      <c r="AY10" s="75">
        <f>(1-AX10)*((AU10+AV10)*AW10/2-参数!$B$1*AW10)/参数!$G$1/AW10</f>
        <v>0</v>
      </c>
    </row>
    <row r="11" spans="1:89" x14ac:dyDescent="0.25">
      <c r="A11" s="84" t="s">
        <v>11</v>
      </c>
      <c r="B11" s="84">
        <v>-4</v>
      </c>
      <c r="C11" s="84">
        <v>-4</v>
      </c>
      <c r="D11" s="84">
        <f t="shared" si="0"/>
        <v>1</v>
      </c>
      <c r="E11" s="75">
        <f t="shared" si="1"/>
        <v>0</v>
      </c>
      <c r="F11" s="75">
        <f>(1-E11)*((B11+C11)*D11/2-参数!$B$1*D11)/参数!$G$1/D11</f>
        <v>0</v>
      </c>
      <c r="G11" s="84">
        <v>-4</v>
      </c>
      <c r="H11" s="84">
        <v>-4</v>
      </c>
      <c r="I11" s="84">
        <f t="shared" si="2"/>
        <v>1</v>
      </c>
      <c r="J11" s="75">
        <f t="shared" si="3"/>
        <v>0</v>
      </c>
      <c r="K11" s="75">
        <f>(1-J11)*((G11+H11)*I11/2-参数!$B$1*I11)/参数!$G$1/I11</f>
        <v>0</v>
      </c>
      <c r="L11" s="84">
        <v>-4</v>
      </c>
      <c r="M11" s="84">
        <v>-4</v>
      </c>
      <c r="N11" s="84">
        <f t="shared" si="4"/>
        <v>1</v>
      </c>
      <c r="O11" s="75">
        <f t="shared" si="5"/>
        <v>0</v>
      </c>
      <c r="P11" s="75">
        <f>(1-O11)*((L11+M11)*N11/2-参数!$B$1*N11)/参数!$G$1/N11</f>
        <v>0</v>
      </c>
      <c r="Q11" s="84">
        <v>1</v>
      </c>
      <c r="R11" s="84">
        <v>2</v>
      </c>
      <c r="S11" s="84">
        <f t="shared" si="6"/>
        <v>2</v>
      </c>
      <c r="T11" s="75">
        <f t="shared" si="7"/>
        <v>7.0103305952384162E-2</v>
      </c>
      <c r="U11" s="75">
        <f>(1-T11)*((Q11+R11)*S11/2-参数!$B$1*S11)/参数!$G$1/S11</f>
        <v>0.6393039771577359</v>
      </c>
      <c r="V11" s="84">
        <v>1</v>
      </c>
      <c r="W11" s="84">
        <v>4</v>
      </c>
      <c r="X11" s="84">
        <f t="shared" si="8"/>
        <v>4</v>
      </c>
      <c r="Y11" s="75">
        <f t="shared" si="9"/>
        <v>0.28041322380953665</v>
      </c>
      <c r="Z11" s="75">
        <f>(1-Y11)*((V11+W11)*X11/2-参数!$B$1*X11)/参数!$G$1/X11</f>
        <v>0.58466425565475144</v>
      </c>
      <c r="AA11" s="84">
        <v>4</v>
      </c>
      <c r="AB11" s="84">
        <v>4</v>
      </c>
      <c r="AC11" s="84">
        <f t="shared" si="10"/>
        <v>1</v>
      </c>
      <c r="AD11" s="75">
        <f t="shared" si="11"/>
        <v>0</v>
      </c>
      <c r="AE11" s="75">
        <f>(1-AD11)*((AA11+AB11)*AC11/2-参数!$B$1*AC11)/参数!$G$1/AC11</f>
        <v>1</v>
      </c>
      <c r="AF11" s="84">
        <v>-4</v>
      </c>
      <c r="AG11" s="84">
        <v>-4</v>
      </c>
      <c r="AH11" s="84">
        <f t="shared" si="12"/>
        <v>1</v>
      </c>
      <c r="AI11" s="75">
        <f t="shared" si="13"/>
        <v>0</v>
      </c>
      <c r="AJ11" s="75">
        <f>(1-AI11)*((AF11+AG11)*AH11/2-参数!$B$1*AH11)/参数!$G$1/AH11</f>
        <v>0</v>
      </c>
      <c r="AK11" s="84">
        <v>-4</v>
      </c>
      <c r="AL11" s="84">
        <v>-4</v>
      </c>
      <c r="AM11" s="84">
        <f t="shared" si="14"/>
        <v>1</v>
      </c>
      <c r="AN11" s="75">
        <f t="shared" si="15"/>
        <v>0</v>
      </c>
      <c r="AO11" s="75">
        <f>(1-AN11)*((AK11+AL11)*AM11/2-参数!$B$1*AM11)/参数!$G$1/AM11</f>
        <v>0</v>
      </c>
      <c r="AP11" s="84">
        <v>-4</v>
      </c>
      <c r="AQ11" s="84">
        <v>-4</v>
      </c>
      <c r="AR11" s="84">
        <f t="shared" si="16"/>
        <v>1</v>
      </c>
      <c r="AS11" s="75">
        <f t="shared" si="17"/>
        <v>0</v>
      </c>
      <c r="AT11" s="75">
        <f>(1-AS11)*((AP11+AQ11)*AR11/2-参数!$B$1*AR11)/参数!$G$1/AR11</f>
        <v>0</v>
      </c>
      <c r="AU11" s="84">
        <v>-4</v>
      </c>
      <c r="AV11" s="84">
        <v>-4</v>
      </c>
      <c r="AW11" s="84">
        <f t="shared" si="18"/>
        <v>1</v>
      </c>
      <c r="AX11" s="75">
        <f t="shared" si="19"/>
        <v>0</v>
      </c>
      <c r="AY11" s="75">
        <f>(1-AX11)*((AU11+AV11)*AW11/2-参数!$B$1*AW11)/参数!$G$1/AW11</f>
        <v>0</v>
      </c>
    </row>
    <row r="12" spans="1:89" x14ac:dyDescent="0.25">
      <c r="A12" s="84" t="s">
        <v>12</v>
      </c>
      <c r="B12" s="84">
        <v>-4</v>
      </c>
      <c r="C12" s="84">
        <v>-4</v>
      </c>
      <c r="D12" s="84">
        <f t="shared" si="0"/>
        <v>1</v>
      </c>
      <c r="E12" s="75">
        <f t="shared" si="1"/>
        <v>0</v>
      </c>
      <c r="F12" s="75">
        <f>(1-E12)*((B12+C12)*D12/2-参数!$B$1*D12)/参数!$G$1/D12</f>
        <v>0</v>
      </c>
      <c r="G12" s="84">
        <v>-4</v>
      </c>
      <c r="H12" s="84">
        <v>-4</v>
      </c>
      <c r="I12" s="84">
        <f t="shared" si="2"/>
        <v>1</v>
      </c>
      <c r="J12" s="75">
        <f t="shared" si="3"/>
        <v>0</v>
      </c>
      <c r="K12" s="75">
        <f>(1-J12)*((G12+H12)*I12/2-参数!$B$1*I12)/参数!$G$1/I12</f>
        <v>0</v>
      </c>
      <c r="L12" s="84">
        <v>-4</v>
      </c>
      <c r="M12" s="84">
        <v>-4</v>
      </c>
      <c r="N12" s="84">
        <f t="shared" si="4"/>
        <v>1</v>
      </c>
      <c r="O12" s="75">
        <f t="shared" si="5"/>
        <v>0</v>
      </c>
      <c r="P12" s="75">
        <f>(1-O12)*((L12+M12)*N12/2-参数!$B$1*N12)/参数!$G$1/N12</f>
        <v>0</v>
      </c>
      <c r="Q12" s="84">
        <v>-4</v>
      </c>
      <c r="R12" s="84">
        <v>-4</v>
      </c>
      <c r="S12" s="84">
        <f t="shared" si="6"/>
        <v>1</v>
      </c>
      <c r="T12" s="75">
        <f t="shared" si="7"/>
        <v>0</v>
      </c>
      <c r="U12" s="75">
        <f>(1-T12)*((Q12+R12)*S12/2-参数!$B$1*S12)/参数!$G$1/S12</f>
        <v>0</v>
      </c>
      <c r="V12" s="84">
        <v>-4</v>
      </c>
      <c r="W12" s="84">
        <v>-4</v>
      </c>
      <c r="X12" s="84">
        <f t="shared" si="8"/>
        <v>1</v>
      </c>
      <c r="Y12" s="75">
        <f t="shared" si="9"/>
        <v>0</v>
      </c>
      <c r="Z12" s="75">
        <f>(1-Y12)*((V12+W12)*X12/2-参数!$B$1*X12)/参数!$G$1/X12</f>
        <v>0</v>
      </c>
      <c r="AA12" s="84">
        <v>-4</v>
      </c>
      <c r="AB12" s="84">
        <v>-4</v>
      </c>
      <c r="AC12" s="84">
        <f t="shared" si="10"/>
        <v>1</v>
      </c>
      <c r="AD12" s="75">
        <f t="shared" si="11"/>
        <v>0</v>
      </c>
      <c r="AE12" s="75">
        <f>(1-AD12)*((AA12+AB12)*AC12/2-参数!$B$1*AC12)/参数!$G$1/AC12</f>
        <v>0</v>
      </c>
      <c r="AF12" s="84">
        <v>-4</v>
      </c>
      <c r="AG12" s="84">
        <v>-4</v>
      </c>
      <c r="AH12" s="84">
        <f t="shared" si="12"/>
        <v>1</v>
      </c>
      <c r="AI12" s="75">
        <f t="shared" si="13"/>
        <v>0</v>
      </c>
      <c r="AJ12" s="75">
        <f>(1-AI12)*((AF12+AG12)*AH12/2-参数!$B$1*AH12)/参数!$G$1/AH12</f>
        <v>0</v>
      </c>
      <c r="AK12" s="84">
        <v>3</v>
      </c>
      <c r="AL12" s="84">
        <v>4</v>
      </c>
      <c r="AM12" s="84">
        <f t="shared" si="14"/>
        <v>2</v>
      </c>
      <c r="AN12" s="75">
        <f t="shared" si="15"/>
        <v>7.0103305952384162E-2</v>
      </c>
      <c r="AO12" s="75">
        <f>(1-AN12)*((AK12+AL12)*AM12/2-参数!$B$1*AM12)/参数!$G$1/AM12</f>
        <v>0.87177815066963993</v>
      </c>
      <c r="AP12" s="84">
        <v>-1</v>
      </c>
      <c r="AQ12" s="84">
        <v>2</v>
      </c>
      <c r="AR12" s="84">
        <f t="shared" si="16"/>
        <v>4</v>
      </c>
      <c r="AS12" s="75">
        <f t="shared" si="17"/>
        <v>0.28041322380953665</v>
      </c>
      <c r="AT12" s="75">
        <f>(1-AS12)*((AP12+AQ12)*AR12/2-参数!$B$1*AR12)/参数!$G$1/AR12</f>
        <v>0.40476756160713562</v>
      </c>
      <c r="AU12" s="84">
        <v>-4</v>
      </c>
      <c r="AV12" s="84">
        <v>-4</v>
      </c>
      <c r="AW12" s="84">
        <f t="shared" si="18"/>
        <v>1</v>
      </c>
      <c r="AX12" s="75">
        <f t="shared" si="19"/>
        <v>0</v>
      </c>
      <c r="AY12" s="75">
        <f>(1-AX12)*((AU12+AV12)*AW12/2-参数!$B$1*AW12)/参数!$G$1/AW12</f>
        <v>0</v>
      </c>
    </row>
    <row r="13" spans="1:89" x14ac:dyDescent="0.25">
      <c r="A13" s="84" t="s">
        <v>13</v>
      </c>
      <c r="B13" s="84">
        <v>-3</v>
      </c>
      <c r="C13" s="84">
        <v>3</v>
      </c>
      <c r="D13" s="84">
        <f t="shared" si="0"/>
        <v>7</v>
      </c>
      <c r="E13" s="75">
        <f t="shared" si="1"/>
        <v>0.68881701356277525</v>
      </c>
      <c r="F13" s="75">
        <f>(1-E13)*((B13+C13)*D13/2-参数!$B$1*D13)/参数!$G$1/D13</f>
        <v>0.15559149321861238</v>
      </c>
      <c r="G13" s="84">
        <v>-4</v>
      </c>
      <c r="H13" s="84">
        <v>-4</v>
      </c>
      <c r="I13" s="84">
        <f t="shared" si="2"/>
        <v>1</v>
      </c>
      <c r="J13" s="75">
        <f t="shared" si="3"/>
        <v>0</v>
      </c>
      <c r="K13" s="75">
        <f>(1-J13)*((G13+H13)*I13/2-参数!$B$1*I13)/参数!$G$1/I13</f>
        <v>0</v>
      </c>
      <c r="L13" s="84">
        <v>-4</v>
      </c>
      <c r="M13" s="84">
        <v>-4</v>
      </c>
      <c r="N13" s="84">
        <f t="shared" si="4"/>
        <v>1</v>
      </c>
      <c r="O13" s="75">
        <f t="shared" si="5"/>
        <v>0</v>
      </c>
      <c r="P13" s="75">
        <f>(1-O13)*((L13+M13)*N13/2-参数!$B$1*N13)/参数!$G$1/N13</f>
        <v>0</v>
      </c>
      <c r="Q13" s="84">
        <v>-4</v>
      </c>
      <c r="R13" s="84">
        <v>-4</v>
      </c>
      <c r="S13" s="84">
        <f t="shared" si="6"/>
        <v>1</v>
      </c>
      <c r="T13" s="75">
        <f t="shared" si="7"/>
        <v>0</v>
      </c>
      <c r="U13" s="75">
        <f>(1-T13)*((Q13+R13)*S13/2-参数!$B$1*S13)/参数!$G$1/S13</f>
        <v>0</v>
      </c>
      <c r="V13" s="84">
        <v>-4</v>
      </c>
      <c r="W13" s="84">
        <v>-4</v>
      </c>
      <c r="X13" s="84">
        <f t="shared" si="8"/>
        <v>1</v>
      </c>
      <c r="Y13" s="75">
        <f t="shared" si="9"/>
        <v>0</v>
      </c>
      <c r="Z13" s="75">
        <f>(1-Y13)*((V13+W13)*X13/2-参数!$B$1*X13)/参数!$G$1/X13</f>
        <v>0</v>
      </c>
      <c r="AA13" s="84">
        <v>-4</v>
      </c>
      <c r="AB13" s="84">
        <v>-4</v>
      </c>
      <c r="AC13" s="84">
        <f t="shared" si="10"/>
        <v>1</v>
      </c>
      <c r="AD13" s="75">
        <f t="shared" si="11"/>
        <v>0</v>
      </c>
      <c r="AE13" s="75">
        <f>(1-AD13)*((AA13+AB13)*AC13/2-参数!$B$1*AC13)/参数!$G$1/AC13</f>
        <v>0</v>
      </c>
      <c r="AF13" s="84">
        <v>-4</v>
      </c>
      <c r="AG13" s="84">
        <v>-4</v>
      </c>
      <c r="AH13" s="84">
        <f t="shared" si="12"/>
        <v>1</v>
      </c>
      <c r="AI13" s="75">
        <f t="shared" si="13"/>
        <v>0</v>
      </c>
      <c r="AJ13" s="75">
        <f>(1-AI13)*((AF13+AG13)*AH13/2-参数!$B$1*AH13)/参数!$G$1/AH13</f>
        <v>0</v>
      </c>
      <c r="AK13" s="84">
        <v>1</v>
      </c>
      <c r="AL13" s="84">
        <v>4</v>
      </c>
      <c r="AM13" s="84">
        <f t="shared" si="14"/>
        <v>4</v>
      </c>
      <c r="AN13" s="75">
        <f t="shared" si="15"/>
        <v>0.28041322380953665</v>
      </c>
      <c r="AO13" s="75">
        <f>(1-AN13)*((AK13+AL13)*AM13/2-参数!$B$1*AM13)/参数!$G$1/AM13</f>
        <v>0.58466425565475144</v>
      </c>
      <c r="AP13" s="84">
        <v>-4</v>
      </c>
      <c r="AQ13" s="84">
        <v>-4</v>
      </c>
      <c r="AR13" s="84">
        <f t="shared" si="16"/>
        <v>1</v>
      </c>
      <c r="AS13" s="75">
        <f t="shared" si="17"/>
        <v>0</v>
      </c>
      <c r="AT13" s="75">
        <f>(1-AS13)*((AP13+AQ13)*AR13/2-参数!$B$1*AR13)/参数!$G$1/AR13</f>
        <v>0</v>
      </c>
      <c r="AU13" s="84">
        <v>-4</v>
      </c>
      <c r="AV13" s="84">
        <v>-4</v>
      </c>
      <c r="AW13" s="84">
        <f t="shared" si="18"/>
        <v>1</v>
      </c>
      <c r="AX13" s="75">
        <f t="shared" si="19"/>
        <v>0</v>
      </c>
      <c r="AY13" s="75">
        <f>(1-AX13)*((AU13+AV13)*AW13/2-参数!$B$1*AW13)/参数!$G$1/AW13</f>
        <v>0</v>
      </c>
    </row>
    <row r="14" spans="1:89" x14ac:dyDescent="0.25">
      <c r="A14" s="84" t="s">
        <v>14</v>
      </c>
      <c r="B14" s="84">
        <v>-4</v>
      </c>
      <c r="C14" s="84">
        <v>-4</v>
      </c>
      <c r="D14" s="84">
        <f t="shared" si="0"/>
        <v>1</v>
      </c>
      <c r="E14" s="75">
        <f t="shared" si="1"/>
        <v>0</v>
      </c>
      <c r="F14" s="75">
        <f>(1-E14)*((B14+C14)*D14/2-参数!$B$1*D14)/参数!$G$1/D14</f>
        <v>0</v>
      </c>
      <c r="G14" s="84">
        <v>-4</v>
      </c>
      <c r="H14" s="84">
        <v>-4</v>
      </c>
      <c r="I14" s="84">
        <f t="shared" si="2"/>
        <v>1</v>
      </c>
      <c r="J14" s="75">
        <f t="shared" si="3"/>
        <v>0</v>
      </c>
      <c r="K14" s="75">
        <f>(1-J14)*((G14+H14)*I14/2-参数!$B$1*I14)/参数!$G$1/I14</f>
        <v>0</v>
      </c>
      <c r="L14" s="84">
        <v>-4</v>
      </c>
      <c r="M14" s="84">
        <v>-4</v>
      </c>
      <c r="N14" s="84">
        <f t="shared" si="4"/>
        <v>1</v>
      </c>
      <c r="O14" s="75">
        <f t="shared" si="5"/>
        <v>0</v>
      </c>
      <c r="P14" s="75">
        <f>(1-O14)*((L14+M14)*N14/2-参数!$B$1*N14)/参数!$G$1/N14</f>
        <v>0</v>
      </c>
      <c r="Q14" s="84">
        <v>-4</v>
      </c>
      <c r="R14" s="84">
        <v>-4</v>
      </c>
      <c r="S14" s="84">
        <f t="shared" si="6"/>
        <v>1</v>
      </c>
      <c r="T14" s="75">
        <f t="shared" si="7"/>
        <v>0</v>
      </c>
      <c r="U14" s="75">
        <f>(1-T14)*((Q14+R14)*S14/2-参数!$B$1*S14)/参数!$G$1/S14</f>
        <v>0</v>
      </c>
      <c r="V14" s="84">
        <v>-4</v>
      </c>
      <c r="W14" s="84">
        <v>-4</v>
      </c>
      <c r="X14" s="84">
        <f t="shared" si="8"/>
        <v>1</v>
      </c>
      <c r="Y14" s="75">
        <f t="shared" si="9"/>
        <v>0</v>
      </c>
      <c r="Z14" s="75">
        <f>(1-Y14)*((V14+W14)*X14/2-参数!$B$1*X14)/参数!$G$1/X14</f>
        <v>0</v>
      </c>
      <c r="AA14" s="84">
        <v>0</v>
      </c>
      <c r="AB14" s="84">
        <v>3</v>
      </c>
      <c r="AC14" s="84">
        <f t="shared" si="10"/>
        <v>4</v>
      </c>
      <c r="AD14" s="75">
        <f t="shared" si="11"/>
        <v>0.28041322380953665</v>
      </c>
      <c r="AE14" s="75">
        <f>(1-AD14)*((AA14+AB14)*AC14/2-参数!$B$1*AC14)/参数!$G$1/AC14</f>
        <v>0.4947159086309435</v>
      </c>
      <c r="AF14" s="84">
        <v>-4</v>
      </c>
      <c r="AG14" s="84">
        <v>-4</v>
      </c>
      <c r="AH14" s="84">
        <f t="shared" si="12"/>
        <v>1</v>
      </c>
      <c r="AI14" s="75">
        <f t="shared" si="13"/>
        <v>0</v>
      </c>
      <c r="AJ14" s="75">
        <f>(1-AI14)*((AF14+AG14)*AH14/2-参数!$B$1*AH14)/参数!$G$1/AH14</f>
        <v>0</v>
      </c>
      <c r="AK14" s="84">
        <v>3</v>
      </c>
      <c r="AL14" s="84">
        <v>4</v>
      </c>
      <c r="AM14" s="84">
        <f t="shared" si="14"/>
        <v>2</v>
      </c>
      <c r="AN14" s="75">
        <f t="shared" si="15"/>
        <v>7.0103305952384162E-2</v>
      </c>
      <c r="AO14" s="75">
        <f>(1-AN14)*((AK14+AL14)*AM14/2-参数!$B$1*AM14)/参数!$G$1/AM14</f>
        <v>0.87177815066963993</v>
      </c>
      <c r="AP14" s="84">
        <v>-4</v>
      </c>
      <c r="AQ14" s="84">
        <v>-4</v>
      </c>
      <c r="AR14" s="84">
        <f t="shared" si="16"/>
        <v>1</v>
      </c>
      <c r="AS14" s="75">
        <f t="shared" si="17"/>
        <v>0</v>
      </c>
      <c r="AT14" s="75">
        <f>(1-AS14)*((AP14+AQ14)*AR14/2-参数!$B$1*AR14)/参数!$G$1/AR14</f>
        <v>0</v>
      </c>
      <c r="AU14" s="84">
        <v>-2</v>
      </c>
      <c r="AV14" s="84">
        <v>0</v>
      </c>
      <c r="AW14" s="84">
        <f t="shared" si="18"/>
        <v>3</v>
      </c>
      <c r="AX14" s="75">
        <f t="shared" si="19"/>
        <v>0.16666666666666666</v>
      </c>
      <c r="AY14" s="75">
        <f>(1-AX14)*((AU14+AV14)*AW14/2-参数!$B$1*AW14)/参数!$G$1/AW14</f>
        <v>0.3125</v>
      </c>
    </row>
    <row r="15" spans="1:89" x14ac:dyDescent="0.25">
      <c r="A15" s="84" t="s">
        <v>15</v>
      </c>
      <c r="B15" s="84">
        <v>-4</v>
      </c>
      <c r="C15" s="84">
        <v>-4</v>
      </c>
      <c r="D15" s="84">
        <f t="shared" si="0"/>
        <v>1</v>
      </c>
      <c r="E15" s="75">
        <f t="shared" si="1"/>
        <v>0</v>
      </c>
      <c r="F15" s="75">
        <f>(1-E15)*((B15+C15)*D15/2-参数!$B$1*D15)/参数!$G$1/D15</f>
        <v>0</v>
      </c>
      <c r="G15" s="84">
        <v>1</v>
      </c>
      <c r="H15" s="84">
        <v>3</v>
      </c>
      <c r="I15" s="84">
        <f t="shared" si="2"/>
        <v>3</v>
      </c>
      <c r="J15" s="75">
        <f t="shared" si="3"/>
        <v>0.16666666666666666</v>
      </c>
      <c r="K15" s="75">
        <f>(1-J15)*((G15+H15)*I15/2-参数!$B$1*I15)/参数!$G$1/I15</f>
        <v>0.625</v>
      </c>
      <c r="L15" s="84">
        <v>-4</v>
      </c>
      <c r="M15" s="84">
        <v>-4</v>
      </c>
      <c r="N15" s="84">
        <f t="shared" si="4"/>
        <v>1</v>
      </c>
      <c r="O15" s="75">
        <f t="shared" si="5"/>
        <v>0</v>
      </c>
      <c r="P15" s="75">
        <f>(1-O15)*((L15+M15)*N15/2-参数!$B$1*N15)/参数!$G$1/N15</f>
        <v>0</v>
      </c>
      <c r="Q15" s="84">
        <v>-4</v>
      </c>
      <c r="R15" s="84">
        <v>-4</v>
      </c>
      <c r="S15" s="84">
        <f t="shared" si="6"/>
        <v>1</v>
      </c>
      <c r="T15" s="75">
        <f t="shared" si="7"/>
        <v>0</v>
      </c>
      <c r="U15" s="75">
        <f>(1-T15)*((Q15+R15)*S15/2-参数!$B$1*S15)/参数!$G$1/S15</f>
        <v>0</v>
      </c>
      <c r="V15" s="84">
        <v>0</v>
      </c>
      <c r="W15" s="84">
        <v>1</v>
      </c>
      <c r="X15" s="84">
        <f t="shared" si="8"/>
        <v>2</v>
      </c>
      <c r="Y15" s="75">
        <f t="shared" si="9"/>
        <v>7.0103305952384162E-2</v>
      </c>
      <c r="Z15" s="75">
        <f>(1-Y15)*((V15+W15)*X15/2-参数!$B$1*X15)/参数!$G$1/X15</f>
        <v>0.52306689040178389</v>
      </c>
      <c r="AA15" s="84">
        <v>-4</v>
      </c>
      <c r="AB15" s="84">
        <v>-4</v>
      </c>
      <c r="AC15" s="84">
        <f t="shared" si="10"/>
        <v>1</v>
      </c>
      <c r="AD15" s="75">
        <f t="shared" si="11"/>
        <v>0</v>
      </c>
      <c r="AE15" s="75">
        <f>(1-AD15)*((AA15+AB15)*AC15/2-参数!$B$1*AC15)/参数!$G$1/AC15</f>
        <v>0</v>
      </c>
      <c r="AF15" s="84">
        <v>-4</v>
      </c>
      <c r="AG15" s="84">
        <v>-4</v>
      </c>
      <c r="AH15" s="84">
        <f t="shared" si="12"/>
        <v>1</v>
      </c>
      <c r="AI15" s="75">
        <f t="shared" si="13"/>
        <v>0</v>
      </c>
      <c r="AJ15" s="75">
        <f>(1-AI15)*((AF15+AG15)*AH15/2-参数!$B$1*AH15)/参数!$G$1/AH15</f>
        <v>0</v>
      </c>
      <c r="AK15" s="84">
        <v>-4</v>
      </c>
      <c r="AL15" s="84">
        <v>-4</v>
      </c>
      <c r="AM15" s="84">
        <f t="shared" si="14"/>
        <v>1</v>
      </c>
      <c r="AN15" s="75">
        <f t="shared" si="15"/>
        <v>0</v>
      </c>
      <c r="AO15" s="75">
        <f>(1-AN15)*((AK15+AL15)*AM15/2-参数!$B$1*AM15)/参数!$G$1/AM15</f>
        <v>0</v>
      </c>
      <c r="AP15" s="84">
        <v>2</v>
      </c>
      <c r="AQ15" s="84">
        <v>4</v>
      </c>
      <c r="AR15" s="84">
        <f t="shared" si="16"/>
        <v>3</v>
      </c>
      <c r="AS15" s="75">
        <f t="shared" si="17"/>
        <v>0.16666666666666666</v>
      </c>
      <c r="AT15" s="75">
        <f>(1-AS15)*((AP15+AQ15)*AR15/2-参数!$B$1*AR15)/参数!$G$1/AR15</f>
        <v>0.72916666666666663</v>
      </c>
      <c r="AU15" s="84">
        <v>-4</v>
      </c>
      <c r="AV15" s="84">
        <v>-4</v>
      </c>
      <c r="AW15" s="84">
        <f t="shared" si="18"/>
        <v>1</v>
      </c>
      <c r="AX15" s="75">
        <f t="shared" si="19"/>
        <v>0</v>
      </c>
      <c r="AY15" s="75">
        <f>(1-AX15)*((AU15+AV15)*AW15/2-参数!$B$1*AW15)/参数!$G$1/AW15</f>
        <v>0</v>
      </c>
    </row>
    <row r="16" spans="1:89" x14ac:dyDescent="0.25">
      <c r="A16" s="84" t="s">
        <v>16</v>
      </c>
      <c r="B16" s="84">
        <v>-4</v>
      </c>
      <c r="C16" s="84">
        <v>-4</v>
      </c>
      <c r="D16" s="84">
        <f t="shared" si="0"/>
        <v>1</v>
      </c>
      <c r="E16" s="75">
        <f t="shared" si="1"/>
        <v>0</v>
      </c>
      <c r="F16" s="75">
        <f>(1-E16)*((B16+C16)*D16/2-参数!$B$1*D16)/参数!$G$1/D16</f>
        <v>0</v>
      </c>
      <c r="G16" s="84">
        <v>-1</v>
      </c>
      <c r="H16" s="84">
        <v>2</v>
      </c>
      <c r="I16" s="84">
        <f t="shared" si="2"/>
        <v>4</v>
      </c>
      <c r="J16" s="75">
        <f t="shared" si="3"/>
        <v>0.28041322380953665</v>
      </c>
      <c r="K16" s="75">
        <f>(1-J16)*((G16+H16)*I16/2-参数!$B$1*I16)/参数!$G$1/I16</f>
        <v>0.40476756160713562</v>
      </c>
      <c r="L16" s="84">
        <v>-4</v>
      </c>
      <c r="M16" s="84">
        <v>-4</v>
      </c>
      <c r="N16" s="84">
        <f t="shared" si="4"/>
        <v>1</v>
      </c>
      <c r="O16" s="75">
        <f t="shared" si="5"/>
        <v>0</v>
      </c>
      <c r="P16" s="75">
        <f>(1-O16)*((L16+M16)*N16/2-参数!$B$1*N16)/参数!$G$1/N16</f>
        <v>0</v>
      </c>
      <c r="Q16" s="84">
        <v>2</v>
      </c>
      <c r="R16" s="84">
        <v>2</v>
      </c>
      <c r="S16" s="84">
        <f t="shared" si="6"/>
        <v>1</v>
      </c>
      <c r="T16" s="75">
        <f t="shared" si="7"/>
        <v>0</v>
      </c>
      <c r="U16" s="75">
        <f>(1-T16)*((Q16+R16)*S16/2-参数!$B$1*S16)/参数!$G$1/S16</f>
        <v>0.75</v>
      </c>
      <c r="V16" s="84">
        <v>-4</v>
      </c>
      <c r="W16" s="84">
        <v>-4</v>
      </c>
      <c r="X16" s="84">
        <f t="shared" si="8"/>
        <v>1</v>
      </c>
      <c r="Y16" s="75">
        <f t="shared" si="9"/>
        <v>0</v>
      </c>
      <c r="Z16" s="75">
        <f>(1-Y16)*((V16+W16)*X16/2-参数!$B$1*X16)/参数!$G$1/X16</f>
        <v>0</v>
      </c>
      <c r="AA16" s="84">
        <v>0</v>
      </c>
      <c r="AB16" s="84">
        <v>4</v>
      </c>
      <c r="AC16" s="84">
        <f t="shared" si="10"/>
        <v>5</v>
      </c>
      <c r="AD16" s="75">
        <f t="shared" si="11"/>
        <v>0.40693708908831311</v>
      </c>
      <c r="AE16" s="75">
        <f>(1-AD16)*((AA16+AB16)*AC16/2-参数!$B$1*AC16)/参数!$G$1/AC16</f>
        <v>0.44479718318376521</v>
      </c>
      <c r="AF16" s="84">
        <v>-4</v>
      </c>
      <c r="AG16" s="84">
        <v>-4</v>
      </c>
      <c r="AH16" s="84">
        <f t="shared" si="12"/>
        <v>1</v>
      </c>
      <c r="AI16" s="75">
        <f t="shared" si="13"/>
        <v>0</v>
      </c>
      <c r="AJ16" s="75">
        <f>(1-AI16)*((AF16+AG16)*AH16/2-参数!$B$1*AH16)/参数!$G$1/AH16</f>
        <v>0</v>
      </c>
      <c r="AK16" s="84">
        <v>-4</v>
      </c>
      <c r="AL16" s="84">
        <v>-4</v>
      </c>
      <c r="AM16" s="84">
        <f t="shared" si="14"/>
        <v>1</v>
      </c>
      <c r="AN16" s="75">
        <f t="shared" si="15"/>
        <v>0</v>
      </c>
      <c r="AO16" s="75">
        <f>(1-AN16)*((AK16+AL16)*AM16/2-参数!$B$1*AM16)/参数!$G$1/AM16</f>
        <v>0</v>
      </c>
      <c r="AP16" s="84">
        <v>-4</v>
      </c>
      <c r="AQ16" s="84">
        <v>-4</v>
      </c>
      <c r="AR16" s="84">
        <f t="shared" si="16"/>
        <v>1</v>
      </c>
      <c r="AS16" s="75">
        <f t="shared" si="17"/>
        <v>0</v>
      </c>
      <c r="AT16" s="75">
        <f>(1-AS16)*((AP16+AQ16)*AR16/2-参数!$B$1*AR16)/参数!$G$1/AR16</f>
        <v>0</v>
      </c>
      <c r="AU16" s="84">
        <v>-4</v>
      </c>
      <c r="AV16" s="84">
        <v>-4</v>
      </c>
      <c r="AW16" s="84">
        <f t="shared" si="18"/>
        <v>1</v>
      </c>
      <c r="AX16" s="75">
        <f t="shared" si="19"/>
        <v>0</v>
      </c>
      <c r="AY16" s="75">
        <f>(1-AX16)*((AU16+AV16)*AW16/2-参数!$B$1*AW16)/参数!$G$1/AW16</f>
        <v>0</v>
      </c>
    </row>
    <row r="17" spans="1:51" x14ac:dyDescent="0.25">
      <c r="A17" s="84" t="s">
        <v>17</v>
      </c>
      <c r="B17" s="84">
        <v>-4</v>
      </c>
      <c r="C17" s="84">
        <v>-4</v>
      </c>
      <c r="D17" s="84">
        <f t="shared" si="0"/>
        <v>1</v>
      </c>
      <c r="E17" s="75">
        <f t="shared" si="1"/>
        <v>0</v>
      </c>
      <c r="F17" s="75">
        <f>(1-E17)*((B17+C17)*D17/2-参数!$B$1*D17)/参数!$G$1/D17</f>
        <v>0</v>
      </c>
      <c r="G17" s="84">
        <v>-4</v>
      </c>
      <c r="H17" s="84">
        <v>-4</v>
      </c>
      <c r="I17" s="84">
        <f t="shared" si="2"/>
        <v>1</v>
      </c>
      <c r="J17" s="75">
        <f t="shared" si="3"/>
        <v>0</v>
      </c>
      <c r="K17" s="75">
        <f>(1-J17)*((G17+H17)*I17/2-参数!$B$1*I17)/参数!$G$1/I17</f>
        <v>0</v>
      </c>
      <c r="L17" s="84">
        <v>1</v>
      </c>
      <c r="M17" s="84">
        <v>4</v>
      </c>
      <c r="N17" s="84">
        <f t="shared" si="4"/>
        <v>4</v>
      </c>
      <c r="O17" s="75">
        <f t="shared" si="5"/>
        <v>0.28041322380953665</v>
      </c>
      <c r="P17" s="75">
        <f>(1-O17)*((L17+M17)*N17/2-参数!$B$1*N17)/参数!$G$1/N17</f>
        <v>0.58466425565475144</v>
      </c>
      <c r="Q17" s="84">
        <v>-4</v>
      </c>
      <c r="R17" s="84">
        <v>-4</v>
      </c>
      <c r="S17" s="84">
        <f t="shared" si="6"/>
        <v>1</v>
      </c>
      <c r="T17" s="75">
        <f t="shared" si="7"/>
        <v>0</v>
      </c>
      <c r="U17" s="75">
        <f>(1-T17)*((Q17+R17)*S17/2-参数!$B$1*S17)/参数!$G$1/S17</f>
        <v>0</v>
      </c>
      <c r="V17" s="84">
        <v>-4</v>
      </c>
      <c r="W17" s="84">
        <v>-4</v>
      </c>
      <c r="X17" s="84">
        <f t="shared" si="8"/>
        <v>1</v>
      </c>
      <c r="Y17" s="75">
        <f t="shared" si="9"/>
        <v>0</v>
      </c>
      <c r="Z17" s="75">
        <f>(1-Y17)*((V17+W17)*X17/2-参数!$B$1*X17)/参数!$G$1/X17</f>
        <v>0</v>
      </c>
      <c r="AA17" s="84">
        <v>-4</v>
      </c>
      <c r="AB17" s="84">
        <v>-4</v>
      </c>
      <c r="AC17" s="84">
        <f t="shared" si="10"/>
        <v>1</v>
      </c>
      <c r="AD17" s="75">
        <f t="shared" si="11"/>
        <v>0</v>
      </c>
      <c r="AE17" s="75">
        <f>(1-AD17)*((AA17+AB17)*AC17/2-参数!$B$1*AC17)/参数!$G$1/AC17</f>
        <v>0</v>
      </c>
      <c r="AF17" s="84">
        <v>-4</v>
      </c>
      <c r="AG17" s="84">
        <v>-4</v>
      </c>
      <c r="AH17" s="84">
        <f t="shared" si="12"/>
        <v>1</v>
      </c>
      <c r="AI17" s="75">
        <f t="shared" si="13"/>
        <v>0</v>
      </c>
      <c r="AJ17" s="75">
        <f>(1-AI17)*((AF17+AG17)*AH17/2-参数!$B$1*AH17)/参数!$G$1/AH17</f>
        <v>0</v>
      </c>
      <c r="AK17" s="84">
        <v>-4</v>
      </c>
      <c r="AL17" s="84">
        <v>-4</v>
      </c>
      <c r="AM17" s="84">
        <f t="shared" si="14"/>
        <v>1</v>
      </c>
      <c r="AN17" s="75">
        <f t="shared" si="15"/>
        <v>0</v>
      </c>
      <c r="AO17" s="75">
        <f>(1-AN17)*((AK17+AL17)*AM17/2-参数!$B$1*AM17)/参数!$G$1/AM17</f>
        <v>0</v>
      </c>
      <c r="AP17" s="84">
        <v>-4</v>
      </c>
      <c r="AQ17" s="84">
        <v>-4</v>
      </c>
      <c r="AR17" s="84">
        <f t="shared" si="16"/>
        <v>1</v>
      </c>
      <c r="AS17" s="75">
        <f t="shared" si="17"/>
        <v>0</v>
      </c>
      <c r="AT17" s="75">
        <f>(1-AS17)*((AP17+AQ17)*AR17/2-参数!$B$1*AR17)/参数!$G$1/AR17</f>
        <v>0</v>
      </c>
      <c r="AU17" s="84">
        <v>-4</v>
      </c>
      <c r="AV17" s="84">
        <v>-4</v>
      </c>
      <c r="AW17" s="84">
        <f t="shared" si="18"/>
        <v>1</v>
      </c>
      <c r="AX17" s="75">
        <f t="shared" si="19"/>
        <v>0</v>
      </c>
      <c r="AY17" s="75">
        <f>(1-AX17)*((AU17+AV17)*AW17/2-参数!$B$1*AW17)/参数!$G$1/AW17</f>
        <v>0</v>
      </c>
    </row>
    <row r="18" spans="1:51" x14ac:dyDescent="0.25">
      <c r="A18" s="84" t="s">
        <v>18</v>
      </c>
      <c r="B18" s="84">
        <v>1</v>
      </c>
      <c r="C18" s="84">
        <v>3</v>
      </c>
      <c r="D18" s="84">
        <f t="shared" si="0"/>
        <v>3</v>
      </c>
      <c r="E18" s="75">
        <f t="shared" si="1"/>
        <v>0.16666666666666666</v>
      </c>
      <c r="F18" s="75">
        <f>(1-E18)*((B18+C18)*D18/2-参数!$B$1*D18)/参数!$G$1/D18</f>
        <v>0.625</v>
      </c>
      <c r="G18" s="84">
        <v>-4</v>
      </c>
      <c r="H18" s="84">
        <v>-4</v>
      </c>
      <c r="I18" s="84">
        <f t="shared" si="2"/>
        <v>1</v>
      </c>
      <c r="J18" s="75">
        <f t="shared" si="3"/>
        <v>0</v>
      </c>
      <c r="K18" s="75">
        <f>(1-J18)*((G18+H18)*I18/2-参数!$B$1*I18)/参数!$G$1/I18</f>
        <v>0</v>
      </c>
      <c r="L18" s="84">
        <v>-4</v>
      </c>
      <c r="M18" s="84">
        <v>-4</v>
      </c>
      <c r="N18" s="84">
        <f t="shared" si="4"/>
        <v>1</v>
      </c>
      <c r="O18" s="75">
        <f t="shared" si="5"/>
        <v>0</v>
      </c>
      <c r="P18" s="75">
        <f>(1-O18)*((L18+M18)*N18/2-参数!$B$1*N18)/参数!$G$1/N18</f>
        <v>0</v>
      </c>
      <c r="Q18" s="84">
        <v>-4</v>
      </c>
      <c r="R18" s="84">
        <v>-4</v>
      </c>
      <c r="S18" s="84">
        <f t="shared" si="6"/>
        <v>1</v>
      </c>
      <c r="T18" s="75">
        <f t="shared" si="7"/>
        <v>0</v>
      </c>
      <c r="U18" s="75">
        <f>(1-T18)*((Q18+R18)*S18/2-参数!$B$1*S18)/参数!$G$1/S18</f>
        <v>0</v>
      </c>
      <c r="V18" s="84">
        <v>-4</v>
      </c>
      <c r="W18" s="84">
        <v>-4</v>
      </c>
      <c r="X18" s="84">
        <f t="shared" si="8"/>
        <v>1</v>
      </c>
      <c r="Y18" s="75">
        <f t="shared" si="9"/>
        <v>0</v>
      </c>
      <c r="Z18" s="75">
        <f>(1-Y18)*((V18+W18)*X18/2-参数!$B$1*X18)/参数!$G$1/X18</f>
        <v>0</v>
      </c>
      <c r="AA18" s="84">
        <v>-4</v>
      </c>
      <c r="AB18" s="84">
        <v>-4</v>
      </c>
      <c r="AC18" s="84">
        <f t="shared" si="10"/>
        <v>1</v>
      </c>
      <c r="AD18" s="75">
        <f t="shared" si="11"/>
        <v>0</v>
      </c>
      <c r="AE18" s="75">
        <f>(1-AD18)*((AA18+AB18)*AC18/2-参数!$B$1*AC18)/参数!$G$1/AC18</f>
        <v>0</v>
      </c>
      <c r="AF18" s="84">
        <v>-4</v>
      </c>
      <c r="AG18" s="84">
        <v>-4</v>
      </c>
      <c r="AH18" s="84">
        <f t="shared" si="12"/>
        <v>1</v>
      </c>
      <c r="AI18" s="75">
        <f t="shared" si="13"/>
        <v>0</v>
      </c>
      <c r="AJ18" s="75">
        <f>(1-AI18)*((AF18+AG18)*AH18/2-参数!$B$1*AH18)/参数!$G$1/AH18</f>
        <v>0</v>
      </c>
      <c r="AK18" s="84">
        <v>-4</v>
      </c>
      <c r="AL18" s="84">
        <v>-4</v>
      </c>
      <c r="AM18" s="84">
        <f t="shared" si="14"/>
        <v>1</v>
      </c>
      <c r="AN18" s="75">
        <f t="shared" si="15"/>
        <v>0</v>
      </c>
      <c r="AO18" s="75">
        <f>(1-AN18)*((AK18+AL18)*AM18/2-参数!$B$1*AM18)/参数!$G$1/AM18</f>
        <v>0</v>
      </c>
      <c r="AP18" s="84">
        <v>-4</v>
      </c>
      <c r="AQ18" s="84">
        <v>-4</v>
      </c>
      <c r="AR18" s="84">
        <f t="shared" si="16"/>
        <v>1</v>
      </c>
      <c r="AS18" s="75">
        <f t="shared" si="17"/>
        <v>0</v>
      </c>
      <c r="AT18" s="75">
        <f>(1-AS18)*((AP18+AQ18)*AR18/2-参数!$B$1*AR18)/参数!$G$1/AR18</f>
        <v>0</v>
      </c>
      <c r="AU18" s="84">
        <v>-4</v>
      </c>
      <c r="AV18" s="84">
        <v>-4</v>
      </c>
      <c r="AW18" s="84">
        <f t="shared" si="18"/>
        <v>1</v>
      </c>
      <c r="AX18" s="75">
        <f t="shared" si="19"/>
        <v>0</v>
      </c>
      <c r="AY18" s="75">
        <f>(1-AX18)*((AU18+AV18)*AW18/2-参数!$B$1*AW18)/参数!$G$1/AW18</f>
        <v>0</v>
      </c>
    </row>
    <row r="19" spans="1:51" x14ac:dyDescent="0.25">
      <c r="A19" s="84" t="s">
        <v>19</v>
      </c>
      <c r="B19" s="84">
        <v>2</v>
      </c>
      <c r="C19" s="84">
        <v>4</v>
      </c>
      <c r="D19" s="84">
        <f t="shared" si="0"/>
        <v>3</v>
      </c>
      <c r="E19" s="75">
        <f t="shared" si="1"/>
        <v>0.16666666666666666</v>
      </c>
      <c r="F19" s="75">
        <f>(1-E19)*((B19+C19)*D19/2-参数!$B$1*D19)/参数!$G$1/D19</f>
        <v>0.72916666666666663</v>
      </c>
      <c r="G19" s="84">
        <v>1</v>
      </c>
      <c r="H19" s="84">
        <v>4</v>
      </c>
      <c r="I19" s="84">
        <f t="shared" si="2"/>
        <v>4</v>
      </c>
      <c r="J19" s="75">
        <f t="shared" si="3"/>
        <v>0.28041322380953665</v>
      </c>
      <c r="K19" s="75">
        <f>(1-J19)*((G19+H19)*I19/2-参数!$B$1*I19)/参数!$G$1/I19</f>
        <v>0.58466425565475144</v>
      </c>
      <c r="L19" s="84">
        <v>3</v>
      </c>
      <c r="M19" s="84">
        <v>4</v>
      </c>
      <c r="N19" s="84">
        <f t="shared" si="4"/>
        <v>2</v>
      </c>
      <c r="O19" s="75">
        <f t="shared" si="5"/>
        <v>7.0103305952384162E-2</v>
      </c>
      <c r="P19" s="75">
        <f>(1-O19)*((L19+M19)*N19/2-参数!$B$1*N19)/参数!$G$1/N19</f>
        <v>0.87177815066963993</v>
      </c>
      <c r="Q19" s="84">
        <v>-4</v>
      </c>
      <c r="R19" s="84">
        <v>-4</v>
      </c>
      <c r="S19" s="84">
        <f t="shared" si="6"/>
        <v>1</v>
      </c>
      <c r="T19" s="75">
        <f t="shared" si="7"/>
        <v>0</v>
      </c>
      <c r="U19" s="75">
        <f>(1-T19)*((Q19+R19)*S19/2-参数!$B$1*S19)/参数!$G$1/S19</f>
        <v>0</v>
      </c>
      <c r="V19" s="84">
        <v>-4</v>
      </c>
      <c r="W19" s="84">
        <v>-4</v>
      </c>
      <c r="X19" s="84">
        <f t="shared" si="8"/>
        <v>1</v>
      </c>
      <c r="Y19" s="75">
        <f t="shared" si="9"/>
        <v>0</v>
      </c>
      <c r="Z19" s="75">
        <f>(1-Y19)*((V19+W19)*X19/2-参数!$B$1*X19)/参数!$G$1/X19</f>
        <v>0</v>
      </c>
      <c r="AA19" s="84">
        <v>-4</v>
      </c>
      <c r="AB19" s="84">
        <v>-4</v>
      </c>
      <c r="AC19" s="84">
        <f t="shared" si="10"/>
        <v>1</v>
      </c>
      <c r="AD19" s="75">
        <f t="shared" si="11"/>
        <v>0</v>
      </c>
      <c r="AE19" s="75">
        <f>(1-AD19)*((AA19+AB19)*AC19/2-参数!$B$1*AC19)/参数!$G$1/AC19</f>
        <v>0</v>
      </c>
      <c r="AF19" s="84">
        <v>2</v>
      </c>
      <c r="AG19" s="84">
        <v>4</v>
      </c>
      <c r="AH19" s="84">
        <f t="shared" si="12"/>
        <v>3</v>
      </c>
      <c r="AI19" s="75">
        <f t="shared" si="13"/>
        <v>0.16666666666666666</v>
      </c>
      <c r="AJ19" s="75">
        <f>(1-AI19)*((AF19+AG19)*AH19/2-参数!$B$1*AH19)/参数!$G$1/AH19</f>
        <v>0.72916666666666663</v>
      </c>
      <c r="AK19" s="84">
        <v>-4</v>
      </c>
      <c r="AL19" s="84">
        <v>-4</v>
      </c>
      <c r="AM19" s="84">
        <f t="shared" si="14"/>
        <v>1</v>
      </c>
      <c r="AN19" s="75">
        <f t="shared" si="15"/>
        <v>0</v>
      </c>
      <c r="AO19" s="75">
        <f>(1-AN19)*((AK19+AL19)*AM19/2-参数!$B$1*AM19)/参数!$G$1/AM19</f>
        <v>0</v>
      </c>
      <c r="AP19" s="84">
        <v>-4</v>
      </c>
      <c r="AQ19" s="84">
        <v>-4</v>
      </c>
      <c r="AR19" s="84">
        <f t="shared" si="16"/>
        <v>1</v>
      </c>
      <c r="AS19" s="75">
        <f t="shared" si="17"/>
        <v>0</v>
      </c>
      <c r="AT19" s="75">
        <f>(1-AS19)*((AP19+AQ19)*AR19/2-参数!$B$1*AR19)/参数!$G$1/AR19</f>
        <v>0</v>
      </c>
      <c r="AU19" s="84">
        <v>-4</v>
      </c>
      <c r="AV19" s="84">
        <v>-4</v>
      </c>
      <c r="AW19" s="84">
        <f t="shared" si="18"/>
        <v>1</v>
      </c>
      <c r="AX19" s="75">
        <f t="shared" si="19"/>
        <v>0</v>
      </c>
      <c r="AY19" s="75">
        <f>(1-AX19)*((AU19+AV19)*AW19/2-参数!$B$1*AW19)/参数!$G$1/AW19</f>
        <v>0</v>
      </c>
    </row>
    <row r="20" spans="1:51" x14ac:dyDescent="0.25">
      <c r="A20" s="84" t="s">
        <v>20</v>
      </c>
      <c r="B20" s="84">
        <v>-4</v>
      </c>
      <c r="C20" s="84">
        <v>-4</v>
      </c>
      <c r="D20" s="84">
        <f t="shared" si="0"/>
        <v>1</v>
      </c>
      <c r="E20" s="75">
        <f t="shared" si="1"/>
        <v>0</v>
      </c>
      <c r="F20" s="75">
        <f>(1-E20)*((B20+C20)*D20/2-参数!$B$1*D20)/参数!$G$1/D20</f>
        <v>0</v>
      </c>
      <c r="G20" s="84">
        <v>-4</v>
      </c>
      <c r="H20" s="84">
        <v>-4</v>
      </c>
      <c r="I20" s="84">
        <f t="shared" si="2"/>
        <v>1</v>
      </c>
      <c r="J20" s="75">
        <f t="shared" si="3"/>
        <v>0</v>
      </c>
      <c r="K20" s="75">
        <f>(1-J20)*((G20+H20)*I20/2-参数!$B$1*I20)/参数!$G$1/I20</f>
        <v>0</v>
      </c>
      <c r="L20" s="84">
        <v>-4</v>
      </c>
      <c r="M20" s="84">
        <v>-4</v>
      </c>
      <c r="N20" s="84">
        <f t="shared" si="4"/>
        <v>1</v>
      </c>
      <c r="O20" s="75">
        <f t="shared" si="5"/>
        <v>0</v>
      </c>
      <c r="P20" s="75">
        <f>(1-O20)*((L20+M20)*N20/2-参数!$B$1*N20)/参数!$G$1/N20</f>
        <v>0</v>
      </c>
      <c r="Q20" s="84">
        <v>-1</v>
      </c>
      <c r="R20" s="84">
        <v>4</v>
      </c>
      <c r="S20" s="84">
        <f t="shared" si="6"/>
        <v>6</v>
      </c>
      <c r="T20" s="75">
        <f t="shared" si="7"/>
        <v>0.54364325119048584</v>
      </c>
      <c r="U20" s="75">
        <f>(1-T20)*((Q20+R20)*S20/2-参数!$B$1*S20)/参数!$G$1/S20</f>
        <v>0.31374526480654097</v>
      </c>
      <c r="V20" s="84">
        <v>-4</v>
      </c>
      <c r="W20" s="84">
        <v>-4</v>
      </c>
      <c r="X20" s="84">
        <f t="shared" si="8"/>
        <v>1</v>
      </c>
      <c r="Y20" s="75">
        <f t="shared" si="9"/>
        <v>0</v>
      </c>
      <c r="Z20" s="75">
        <f>(1-Y20)*((V20+W20)*X20/2-参数!$B$1*X20)/参数!$G$1/X20</f>
        <v>0</v>
      </c>
      <c r="AA20" s="84">
        <v>-4</v>
      </c>
      <c r="AB20" s="84">
        <v>-4</v>
      </c>
      <c r="AC20" s="84">
        <f t="shared" si="10"/>
        <v>1</v>
      </c>
      <c r="AD20" s="75">
        <f t="shared" si="11"/>
        <v>0</v>
      </c>
      <c r="AE20" s="75">
        <f>(1-AD20)*((AA20+AB20)*AC20/2-参数!$B$1*AC20)/参数!$G$1/AC20</f>
        <v>0</v>
      </c>
      <c r="AF20" s="84">
        <v>-4</v>
      </c>
      <c r="AG20" s="84">
        <v>-4</v>
      </c>
      <c r="AH20" s="84">
        <f t="shared" si="12"/>
        <v>1</v>
      </c>
      <c r="AI20" s="75">
        <f t="shared" si="13"/>
        <v>0</v>
      </c>
      <c r="AJ20" s="75">
        <f>(1-AI20)*((AF20+AG20)*AH20/2-参数!$B$1*AH20)/参数!$G$1/AH20</f>
        <v>0</v>
      </c>
      <c r="AK20" s="84">
        <v>-4</v>
      </c>
      <c r="AL20" s="84">
        <v>-4</v>
      </c>
      <c r="AM20" s="84">
        <f t="shared" si="14"/>
        <v>1</v>
      </c>
      <c r="AN20" s="75">
        <f t="shared" si="15"/>
        <v>0</v>
      </c>
      <c r="AO20" s="75">
        <f>(1-AN20)*((AK20+AL20)*AM20/2-参数!$B$1*AM20)/参数!$G$1/AM20</f>
        <v>0</v>
      </c>
      <c r="AP20" s="84">
        <v>-4</v>
      </c>
      <c r="AQ20" s="84">
        <v>-4</v>
      </c>
      <c r="AR20" s="84">
        <f t="shared" si="16"/>
        <v>1</v>
      </c>
      <c r="AS20" s="75">
        <f t="shared" si="17"/>
        <v>0</v>
      </c>
      <c r="AT20" s="75">
        <f>(1-AS20)*((AP20+AQ20)*AR20/2-参数!$B$1*AR20)/参数!$G$1/AR20</f>
        <v>0</v>
      </c>
      <c r="AU20" s="84">
        <v>-4</v>
      </c>
      <c r="AV20" s="84">
        <v>-4</v>
      </c>
      <c r="AW20" s="84">
        <f t="shared" si="18"/>
        <v>1</v>
      </c>
      <c r="AX20" s="75">
        <f t="shared" si="19"/>
        <v>0</v>
      </c>
      <c r="AY20" s="75">
        <f>(1-AX20)*((AU20+AV20)*AW20/2-参数!$B$1*AW20)/参数!$G$1/AW20</f>
        <v>0</v>
      </c>
    </row>
    <row r="21" spans="1:51" x14ac:dyDescent="0.25">
      <c r="A21" s="84" t="s">
        <v>21</v>
      </c>
      <c r="B21" s="84">
        <v>-4</v>
      </c>
      <c r="C21" s="84">
        <v>-4</v>
      </c>
      <c r="D21" s="84">
        <f t="shared" si="0"/>
        <v>1</v>
      </c>
      <c r="E21" s="75">
        <f t="shared" si="1"/>
        <v>0</v>
      </c>
      <c r="F21" s="75">
        <f>(1-E21)*((B21+C21)*D21/2-参数!$B$1*D21)/参数!$G$1/D21</f>
        <v>0</v>
      </c>
      <c r="G21" s="84">
        <v>-4</v>
      </c>
      <c r="H21" s="84">
        <v>-4</v>
      </c>
      <c r="I21" s="84">
        <f t="shared" si="2"/>
        <v>1</v>
      </c>
      <c r="J21" s="75">
        <f t="shared" si="3"/>
        <v>0</v>
      </c>
      <c r="K21" s="75">
        <f>(1-J21)*((G21+H21)*I21/2-参数!$B$1*I21)/参数!$G$1/I21</f>
        <v>0</v>
      </c>
      <c r="L21" s="84">
        <v>-4</v>
      </c>
      <c r="M21" s="84">
        <v>-4</v>
      </c>
      <c r="N21" s="84">
        <f t="shared" si="4"/>
        <v>1</v>
      </c>
      <c r="O21" s="75">
        <f t="shared" si="5"/>
        <v>0</v>
      </c>
      <c r="P21" s="75">
        <f>(1-O21)*((L21+M21)*N21/2-参数!$B$1*N21)/参数!$G$1/N21</f>
        <v>0</v>
      </c>
      <c r="Q21" s="84">
        <v>1</v>
      </c>
      <c r="R21" s="84">
        <v>3</v>
      </c>
      <c r="S21" s="84">
        <f t="shared" si="6"/>
        <v>3</v>
      </c>
      <c r="T21" s="75">
        <f t="shared" si="7"/>
        <v>0.16666666666666666</v>
      </c>
      <c r="U21" s="75">
        <f>(1-T21)*((Q21+R21)*S21/2-参数!$B$1*S21)/参数!$G$1/S21</f>
        <v>0.625</v>
      </c>
      <c r="V21" s="84">
        <v>-4</v>
      </c>
      <c r="W21" s="84">
        <v>-4</v>
      </c>
      <c r="X21" s="84">
        <f t="shared" si="8"/>
        <v>1</v>
      </c>
      <c r="Y21" s="75">
        <f t="shared" si="9"/>
        <v>0</v>
      </c>
      <c r="Z21" s="75">
        <f>(1-Y21)*((V21+W21)*X21/2-参数!$B$1*X21)/参数!$G$1/X21</f>
        <v>0</v>
      </c>
      <c r="AA21" s="84">
        <v>-4</v>
      </c>
      <c r="AB21" s="84">
        <v>-4</v>
      </c>
      <c r="AC21" s="84">
        <f t="shared" si="10"/>
        <v>1</v>
      </c>
      <c r="AD21" s="75">
        <f t="shared" si="11"/>
        <v>0</v>
      </c>
      <c r="AE21" s="75">
        <f>(1-AD21)*((AA21+AB21)*AC21/2-参数!$B$1*AC21)/参数!$G$1/AC21</f>
        <v>0</v>
      </c>
      <c r="AF21" s="84">
        <v>-4</v>
      </c>
      <c r="AG21" s="84">
        <v>-4</v>
      </c>
      <c r="AH21" s="84">
        <f t="shared" si="12"/>
        <v>1</v>
      </c>
      <c r="AI21" s="75">
        <f t="shared" si="13"/>
        <v>0</v>
      </c>
      <c r="AJ21" s="75">
        <f>(1-AI21)*((AF21+AG21)*AH21/2-参数!$B$1*AH21)/参数!$G$1/AH21</f>
        <v>0</v>
      </c>
      <c r="AK21" s="84">
        <v>-4</v>
      </c>
      <c r="AL21" s="84">
        <v>-4</v>
      </c>
      <c r="AM21" s="84">
        <f t="shared" si="14"/>
        <v>1</v>
      </c>
      <c r="AN21" s="75">
        <f t="shared" si="15"/>
        <v>0</v>
      </c>
      <c r="AO21" s="75">
        <f>(1-AN21)*((AK21+AL21)*AM21/2-参数!$B$1*AM21)/参数!$G$1/AM21</f>
        <v>0</v>
      </c>
      <c r="AP21" s="84">
        <v>-4</v>
      </c>
      <c r="AQ21" s="84">
        <v>-4</v>
      </c>
      <c r="AR21" s="84">
        <f t="shared" si="16"/>
        <v>1</v>
      </c>
      <c r="AS21" s="75">
        <f t="shared" si="17"/>
        <v>0</v>
      </c>
      <c r="AT21" s="75">
        <f>(1-AS21)*((AP21+AQ21)*AR21/2-参数!$B$1*AR21)/参数!$G$1/AR21</f>
        <v>0</v>
      </c>
      <c r="AU21" s="84">
        <v>-4</v>
      </c>
      <c r="AV21" s="84">
        <v>-4</v>
      </c>
      <c r="AW21" s="84">
        <f t="shared" si="18"/>
        <v>1</v>
      </c>
      <c r="AX21" s="75">
        <f t="shared" si="19"/>
        <v>0</v>
      </c>
      <c r="AY21" s="75">
        <f>(1-AX21)*((AU21+AV21)*AW21/2-参数!$B$1*AW21)/参数!$G$1/AW21</f>
        <v>0</v>
      </c>
    </row>
    <row r="22" spans="1:51" x14ac:dyDescent="0.25">
      <c r="A22" s="84" t="s">
        <v>22</v>
      </c>
      <c r="B22" s="84">
        <v>-4</v>
      </c>
      <c r="C22" s="84">
        <v>-4</v>
      </c>
      <c r="D22" s="84">
        <f t="shared" si="0"/>
        <v>1</v>
      </c>
      <c r="E22" s="75">
        <f t="shared" si="1"/>
        <v>0</v>
      </c>
      <c r="F22" s="75">
        <f>(1-E22)*((B22+C22)*D22/2-参数!$B$1*D22)/参数!$G$1/D22</f>
        <v>0</v>
      </c>
      <c r="G22" s="84">
        <v>-1</v>
      </c>
      <c r="H22" s="84">
        <v>1</v>
      </c>
      <c r="I22" s="84">
        <f t="shared" si="2"/>
        <v>3</v>
      </c>
      <c r="J22" s="75">
        <f t="shared" si="3"/>
        <v>0.16666666666666666</v>
      </c>
      <c r="K22" s="75">
        <f>(1-J22)*((G22+H22)*I22/2-参数!$B$1*I22)/参数!$G$1/I22</f>
        <v>0.41666666666666669</v>
      </c>
      <c r="L22" s="84">
        <v>-4</v>
      </c>
      <c r="M22" s="84">
        <v>-4</v>
      </c>
      <c r="N22" s="84">
        <f t="shared" si="4"/>
        <v>1</v>
      </c>
      <c r="O22" s="75">
        <f t="shared" si="5"/>
        <v>0</v>
      </c>
      <c r="P22" s="75">
        <f>(1-O22)*((L22+M22)*N22/2-参数!$B$1*N22)/参数!$G$1/N22</f>
        <v>0</v>
      </c>
      <c r="Q22" s="84">
        <v>-3</v>
      </c>
      <c r="R22" s="84">
        <v>1</v>
      </c>
      <c r="S22" s="84">
        <f t="shared" si="6"/>
        <v>5</v>
      </c>
      <c r="T22" s="75">
        <f t="shared" si="7"/>
        <v>0.40693708908831311</v>
      </c>
      <c r="U22" s="75">
        <f>(1-T22)*((Q22+R22)*S22/2-参数!$B$1*S22)/参数!$G$1/S22</f>
        <v>0.22239859159188261</v>
      </c>
      <c r="V22" s="84">
        <v>-4</v>
      </c>
      <c r="W22" s="84">
        <v>-4</v>
      </c>
      <c r="X22" s="84">
        <f t="shared" si="8"/>
        <v>1</v>
      </c>
      <c r="Y22" s="75">
        <f t="shared" si="9"/>
        <v>0</v>
      </c>
      <c r="Z22" s="75">
        <f>(1-Y22)*((V22+W22)*X22/2-参数!$B$1*X22)/参数!$G$1/X22</f>
        <v>0</v>
      </c>
      <c r="AA22" s="84">
        <v>-4</v>
      </c>
      <c r="AB22" s="84">
        <v>-4</v>
      </c>
      <c r="AC22" s="84">
        <f t="shared" si="10"/>
        <v>1</v>
      </c>
      <c r="AD22" s="75">
        <f t="shared" si="11"/>
        <v>0</v>
      </c>
      <c r="AE22" s="75">
        <f>(1-AD22)*((AA22+AB22)*AC22/2-参数!$B$1*AC22)/参数!$G$1/AC22</f>
        <v>0</v>
      </c>
      <c r="AF22" s="84">
        <v>-4</v>
      </c>
      <c r="AG22" s="84">
        <v>-4</v>
      </c>
      <c r="AH22" s="84">
        <f t="shared" si="12"/>
        <v>1</v>
      </c>
      <c r="AI22" s="75">
        <f t="shared" si="13"/>
        <v>0</v>
      </c>
      <c r="AJ22" s="75">
        <f>(1-AI22)*((AF22+AG22)*AH22/2-参数!$B$1*AH22)/参数!$G$1/AH22</f>
        <v>0</v>
      </c>
      <c r="AK22" s="84">
        <v>-4</v>
      </c>
      <c r="AL22" s="84">
        <v>-4</v>
      </c>
      <c r="AM22" s="84">
        <f t="shared" si="14"/>
        <v>1</v>
      </c>
      <c r="AN22" s="75">
        <f t="shared" si="15"/>
        <v>0</v>
      </c>
      <c r="AO22" s="75">
        <f>(1-AN22)*((AK22+AL22)*AM22/2-参数!$B$1*AM22)/参数!$G$1/AM22</f>
        <v>0</v>
      </c>
      <c r="AP22" s="84">
        <v>-4</v>
      </c>
      <c r="AQ22" s="84">
        <v>-4</v>
      </c>
      <c r="AR22" s="84">
        <f t="shared" si="16"/>
        <v>1</v>
      </c>
      <c r="AS22" s="75">
        <f t="shared" si="17"/>
        <v>0</v>
      </c>
      <c r="AT22" s="75">
        <f>(1-AS22)*((AP22+AQ22)*AR22/2-参数!$B$1*AR22)/参数!$G$1/AR22</f>
        <v>0</v>
      </c>
      <c r="AU22" s="84">
        <v>2</v>
      </c>
      <c r="AV22" s="84">
        <v>3</v>
      </c>
      <c r="AW22" s="84">
        <f t="shared" si="18"/>
        <v>2</v>
      </c>
      <c r="AX22" s="75">
        <f t="shared" si="19"/>
        <v>7.0103305952384162E-2</v>
      </c>
      <c r="AY22" s="75">
        <f>(1-AX22)*((AU22+AV22)*AW22/2-参数!$B$1*AW22)/参数!$G$1/AW22</f>
        <v>0.75554106391368792</v>
      </c>
    </row>
    <row r="24" spans="1:51" x14ac:dyDescent="0.25">
      <c r="B24" s="153" t="s">
        <v>75</v>
      </c>
      <c r="C24" s="153"/>
      <c r="D24" s="153"/>
      <c r="E24" s="153"/>
      <c r="F24" s="153"/>
      <c r="G24" s="153" t="s">
        <v>14</v>
      </c>
      <c r="H24" s="153"/>
      <c r="I24" s="153"/>
      <c r="J24" s="153"/>
      <c r="K24" s="153"/>
      <c r="L24" s="153" t="s">
        <v>15</v>
      </c>
      <c r="M24" s="153"/>
      <c r="N24" s="153"/>
      <c r="O24" s="153"/>
      <c r="P24" s="153"/>
      <c r="Q24" s="153" t="s">
        <v>16</v>
      </c>
      <c r="R24" s="153"/>
      <c r="S24" s="153"/>
      <c r="T24" s="153"/>
      <c r="U24" s="153"/>
      <c r="V24" s="153" t="s">
        <v>17</v>
      </c>
      <c r="W24" s="153"/>
      <c r="X24" s="153"/>
      <c r="Y24" s="153"/>
      <c r="Z24" s="153"/>
      <c r="AA24" s="153" t="s">
        <v>18</v>
      </c>
      <c r="AB24" s="153"/>
      <c r="AC24" s="153"/>
      <c r="AD24" s="153"/>
      <c r="AE24" s="153"/>
      <c r="AF24" s="153" t="s">
        <v>19</v>
      </c>
      <c r="AG24" s="153"/>
      <c r="AH24" s="153"/>
      <c r="AI24" s="153"/>
      <c r="AJ24" s="153"/>
      <c r="AK24" s="153" t="s">
        <v>20</v>
      </c>
      <c r="AL24" s="153"/>
      <c r="AM24" s="153"/>
      <c r="AN24" s="153"/>
      <c r="AO24" s="153"/>
      <c r="AP24" s="153" t="s">
        <v>21</v>
      </c>
      <c r="AQ24" s="153"/>
      <c r="AR24" s="153"/>
      <c r="AS24" s="153"/>
      <c r="AT24" s="153"/>
      <c r="AU24" s="153" t="s">
        <v>22</v>
      </c>
      <c r="AV24" s="153"/>
      <c r="AW24" s="153"/>
      <c r="AX24" s="153"/>
      <c r="AY24" s="153"/>
    </row>
    <row r="25" spans="1:51" x14ac:dyDescent="0.25">
      <c r="B25" s="84">
        <v>-4</v>
      </c>
      <c r="C25" s="84">
        <v>4</v>
      </c>
      <c r="D25" s="84" t="s">
        <v>128</v>
      </c>
      <c r="E25" s="84" t="s">
        <v>150</v>
      </c>
      <c r="F25" s="75" t="s">
        <v>74</v>
      </c>
      <c r="G25" s="84">
        <v>-4</v>
      </c>
      <c r="H25" s="84">
        <v>4</v>
      </c>
      <c r="I25" s="84" t="s">
        <v>128</v>
      </c>
      <c r="J25" s="84" t="s">
        <v>150</v>
      </c>
      <c r="K25" s="75" t="s">
        <v>74</v>
      </c>
      <c r="L25" s="84">
        <v>-4</v>
      </c>
      <c r="M25" s="84">
        <v>4</v>
      </c>
      <c r="N25" s="84" t="s">
        <v>128</v>
      </c>
      <c r="O25" s="84" t="s">
        <v>150</v>
      </c>
      <c r="P25" s="75" t="s">
        <v>74</v>
      </c>
      <c r="Q25" s="84">
        <v>-4</v>
      </c>
      <c r="R25" s="84">
        <v>4</v>
      </c>
      <c r="S25" s="84" t="s">
        <v>128</v>
      </c>
      <c r="T25" s="84" t="s">
        <v>150</v>
      </c>
      <c r="U25" s="75" t="s">
        <v>74</v>
      </c>
      <c r="V25" s="84">
        <v>-4</v>
      </c>
      <c r="W25" s="84">
        <v>4</v>
      </c>
      <c r="X25" s="84" t="s">
        <v>128</v>
      </c>
      <c r="Y25" s="84" t="s">
        <v>150</v>
      </c>
      <c r="Z25" s="75" t="s">
        <v>74</v>
      </c>
      <c r="AA25" s="84">
        <v>-4</v>
      </c>
      <c r="AB25" s="84">
        <v>4</v>
      </c>
      <c r="AC25" s="84" t="s">
        <v>128</v>
      </c>
      <c r="AD25" s="84" t="s">
        <v>150</v>
      </c>
      <c r="AE25" s="75" t="s">
        <v>74</v>
      </c>
      <c r="AF25" s="84">
        <v>-4</v>
      </c>
      <c r="AG25" s="84">
        <v>4</v>
      </c>
      <c r="AH25" s="84" t="s">
        <v>128</v>
      </c>
      <c r="AI25" s="84" t="s">
        <v>150</v>
      </c>
      <c r="AJ25" s="75" t="s">
        <v>74</v>
      </c>
      <c r="AK25" s="84">
        <v>-4</v>
      </c>
      <c r="AL25" s="84">
        <v>4</v>
      </c>
      <c r="AM25" s="84" t="s">
        <v>128</v>
      </c>
      <c r="AN25" s="84" t="s">
        <v>150</v>
      </c>
      <c r="AO25" s="75" t="s">
        <v>74</v>
      </c>
      <c r="AP25" s="84">
        <v>-4</v>
      </c>
      <c r="AQ25" s="84">
        <v>4</v>
      </c>
      <c r="AR25" s="84" t="s">
        <v>128</v>
      </c>
      <c r="AS25" s="84" t="s">
        <v>150</v>
      </c>
      <c r="AT25" s="75" t="s">
        <v>74</v>
      </c>
      <c r="AU25" s="84">
        <v>-4</v>
      </c>
      <c r="AV25" s="84">
        <v>4</v>
      </c>
      <c r="AW25" s="84" t="s">
        <v>128</v>
      </c>
      <c r="AX25" s="84" t="s">
        <v>150</v>
      </c>
      <c r="AY25" s="75" t="s">
        <v>74</v>
      </c>
    </row>
    <row r="26" spans="1:51" x14ac:dyDescent="0.25">
      <c r="A26" s="84" t="s">
        <v>3</v>
      </c>
      <c r="B26" s="84">
        <v>-4</v>
      </c>
      <c r="C26" s="84">
        <v>-4</v>
      </c>
      <c r="D26" s="84">
        <f t="shared" ref="D26:D46" si="20">C26-B26+1</f>
        <v>1</v>
      </c>
      <c r="E26" s="75">
        <f t="shared" ref="E26:E46" si="21">D26*LN(D26)/(9*LN(9))</f>
        <v>0</v>
      </c>
      <c r="F26" s="75">
        <f>(1-E26)*((B26+C26)*D26/2-参数!$B$1*D26)/参数!$G$1/D26</f>
        <v>0</v>
      </c>
      <c r="G26" s="84">
        <v>-4</v>
      </c>
      <c r="H26" s="84">
        <v>-4</v>
      </c>
      <c r="I26" s="84">
        <f t="shared" ref="I26:I45" si="22">H26-G26+1</f>
        <v>1</v>
      </c>
      <c r="J26" s="75">
        <f t="shared" ref="J26:J45" si="23">I26*LN(I26)/(9*LN(9))</f>
        <v>0</v>
      </c>
      <c r="K26" s="75">
        <f>(1-J26)*((G26+H26)*I26/2-参数!$B$1*I26)/参数!$G$1/I26</f>
        <v>0</v>
      </c>
      <c r="L26" s="84">
        <v>-4</v>
      </c>
      <c r="M26" s="84">
        <v>-4</v>
      </c>
      <c r="N26" s="84">
        <f t="shared" ref="N26:N45" si="24">M26-L26+1</f>
        <v>1</v>
      </c>
      <c r="O26" s="75">
        <f t="shared" ref="O26:O45" si="25">N26*LN(N26)/(9*LN(9))</f>
        <v>0</v>
      </c>
      <c r="P26" s="75">
        <f>(1-O26)*((L26+M26)*N26/2-参数!$B$1*N26)/参数!$G$1/N26</f>
        <v>0</v>
      </c>
      <c r="Q26" s="84">
        <v>2</v>
      </c>
      <c r="R26" s="84">
        <v>2</v>
      </c>
      <c r="S26" s="84">
        <f t="shared" ref="S26:S45" si="26">R26-Q26+1</f>
        <v>1</v>
      </c>
      <c r="T26" s="75">
        <f t="shared" ref="T26:T45" si="27">S26*LN(S26)/(9*LN(9))</f>
        <v>0</v>
      </c>
      <c r="U26" s="75">
        <f>(1-T26)*((Q26+R26)*S26/2-参数!$B$1*S26)/参数!$G$1/S26</f>
        <v>0.75</v>
      </c>
      <c r="V26" s="84">
        <v>-4</v>
      </c>
      <c r="W26" s="84">
        <v>-4</v>
      </c>
      <c r="X26" s="84">
        <f t="shared" ref="X26:X45" si="28">W26-V26+1</f>
        <v>1</v>
      </c>
      <c r="Y26" s="75">
        <f t="shared" ref="Y26:Y45" si="29">X26*LN(X26)/(9*LN(9))</f>
        <v>0</v>
      </c>
      <c r="Z26" s="75">
        <f>(1-Y26)*((V26+W26)*X26/2-参数!$B$1*X26)/参数!$G$1/X26</f>
        <v>0</v>
      </c>
      <c r="AA26" s="84">
        <v>-4</v>
      </c>
      <c r="AB26" s="84">
        <v>-4</v>
      </c>
      <c r="AC26" s="84">
        <f t="shared" ref="AC26:AC45" si="30">AB26-AA26+1</f>
        <v>1</v>
      </c>
      <c r="AD26" s="75">
        <f t="shared" ref="AD26:AD45" si="31">AC26*LN(AC26)/(9*LN(9))</f>
        <v>0</v>
      </c>
      <c r="AE26" s="75">
        <f>(1-AD26)*((AA26+AB26)*AC26/2-参数!$B$1*AC26)/参数!$G$1/AC26</f>
        <v>0</v>
      </c>
      <c r="AF26" s="84">
        <v>-4</v>
      </c>
      <c r="AG26" s="84">
        <v>-4</v>
      </c>
      <c r="AH26" s="84">
        <f t="shared" ref="AH26:AH45" si="32">AG26-AF26+1</f>
        <v>1</v>
      </c>
      <c r="AI26" s="75">
        <f t="shared" ref="AI26:AI45" si="33">AH26*LN(AH26)/(9*LN(9))</f>
        <v>0</v>
      </c>
      <c r="AJ26" s="75">
        <f>(1-AI26)*((AF26+AG26)*AH26/2-参数!$B$1*AH26)/参数!$G$1/AH26</f>
        <v>0</v>
      </c>
      <c r="AK26" s="84">
        <v>-4</v>
      </c>
      <c r="AL26" s="84">
        <v>-4</v>
      </c>
      <c r="AM26" s="84">
        <f t="shared" ref="AM26:AM45" si="34">AL26-AK26+1</f>
        <v>1</v>
      </c>
      <c r="AN26" s="75">
        <f t="shared" ref="AN26:AN45" si="35">AM26*LN(AM26)/(9*LN(9))</f>
        <v>0</v>
      </c>
      <c r="AO26" s="75">
        <f>(1-AN26)*((AK26+AL26)*AM26/2-参数!$B$1*AM26)/参数!$G$1/AM26</f>
        <v>0</v>
      </c>
      <c r="AP26" s="84">
        <v>-4</v>
      </c>
      <c r="AQ26" s="84">
        <v>-4</v>
      </c>
      <c r="AR26" s="84">
        <f t="shared" ref="AR26:AR45" si="36">AQ26-AP26+1</f>
        <v>1</v>
      </c>
      <c r="AS26" s="75">
        <f t="shared" ref="AS26:AS45" si="37">AR26*LN(AR26)/(9*LN(9))</f>
        <v>0</v>
      </c>
      <c r="AT26" s="75">
        <f>(1-AS26)*((AP26+AQ26)*AR26/2-参数!$B$1*AR26)/参数!$G$1/AR26</f>
        <v>0</v>
      </c>
      <c r="AU26" s="84">
        <v>-4</v>
      </c>
      <c r="AV26" s="84">
        <v>-4</v>
      </c>
      <c r="AW26" s="84">
        <f t="shared" ref="AW26:AW45" si="38">AV26-AU26+1</f>
        <v>1</v>
      </c>
      <c r="AX26" s="75">
        <f t="shared" ref="AX26:AX45" si="39">AW26*LN(AW26)/(9*LN(9))</f>
        <v>0</v>
      </c>
      <c r="AY26" s="75">
        <f>(1-AX26)*((AU26+AV26)*AW26/2-参数!$B$1*AW26)/参数!$G$1/AW26</f>
        <v>0</v>
      </c>
    </row>
    <row r="27" spans="1:51" x14ac:dyDescent="0.25">
      <c r="A27" s="84" t="s">
        <v>4</v>
      </c>
      <c r="B27" s="84">
        <v>4</v>
      </c>
      <c r="C27" s="84">
        <v>4</v>
      </c>
      <c r="D27" s="84">
        <f t="shared" si="20"/>
        <v>1</v>
      </c>
      <c r="E27" s="75">
        <f t="shared" si="21"/>
        <v>0</v>
      </c>
      <c r="F27" s="75">
        <f>(1-E27)*((B27+C27)*D27/2-参数!$B$1*D27)/参数!$G$1/D27</f>
        <v>1</v>
      </c>
      <c r="G27" s="84">
        <v>-4</v>
      </c>
      <c r="H27" s="84">
        <v>-4</v>
      </c>
      <c r="I27" s="84">
        <f t="shared" si="22"/>
        <v>1</v>
      </c>
      <c r="J27" s="75">
        <f t="shared" si="23"/>
        <v>0</v>
      </c>
      <c r="K27" s="75">
        <f>(1-J27)*((G27+H27)*I27/2-参数!$B$1*I27)/参数!$G$1/I27</f>
        <v>0</v>
      </c>
      <c r="L27" s="84">
        <v>-4</v>
      </c>
      <c r="M27" s="84">
        <v>-4</v>
      </c>
      <c r="N27" s="84">
        <f t="shared" si="24"/>
        <v>1</v>
      </c>
      <c r="O27" s="75">
        <f t="shared" si="25"/>
        <v>0</v>
      </c>
      <c r="P27" s="75">
        <f>(1-O27)*((L27+M27)*N27/2-参数!$B$1*N27)/参数!$G$1/N27</f>
        <v>0</v>
      </c>
      <c r="Q27" s="84">
        <v>-4</v>
      </c>
      <c r="R27" s="84">
        <v>-4</v>
      </c>
      <c r="S27" s="84">
        <f t="shared" si="26"/>
        <v>1</v>
      </c>
      <c r="T27" s="75">
        <f t="shared" si="27"/>
        <v>0</v>
      </c>
      <c r="U27" s="75">
        <f>(1-T27)*((Q27+R27)*S27/2-参数!$B$1*S27)/参数!$G$1/S27</f>
        <v>0</v>
      </c>
      <c r="V27" s="84">
        <v>-4</v>
      </c>
      <c r="W27" s="84">
        <v>-4</v>
      </c>
      <c r="X27" s="84">
        <f t="shared" si="28"/>
        <v>1</v>
      </c>
      <c r="Y27" s="75">
        <f t="shared" si="29"/>
        <v>0</v>
      </c>
      <c r="Z27" s="75">
        <f>(1-Y27)*((V27+W27)*X27/2-参数!$B$1*X27)/参数!$G$1/X27</f>
        <v>0</v>
      </c>
      <c r="AA27" s="84">
        <v>3</v>
      </c>
      <c r="AB27" s="84">
        <v>4</v>
      </c>
      <c r="AC27" s="84">
        <f t="shared" si="30"/>
        <v>2</v>
      </c>
      <c r="AD27" s="75">
        <f t="shared" si="31"/>
        <v>7.0103305952384162E-2</v>
      </c>
      <c r="AE27" s="75">
        <f>(1-AD27)*((AA27+AB27)*AC27/2-参数!$B$1*AC27)/参数!$G$1/AC27</f>
        <v>0.87177815066963993</v>
      </c>
      <c r="AF27" s="84">
        <v>3</v>
      </c>
      <c r="AG27" s="84">
        <v>4</v>
      </c>
      <c r="AH27" s="84">
        <f t="shared" si="32"/>
        <v>2</v>
      </c>
      <c r="AI27" s="75">
        <f t="shared" si="33"/>
        <v>7.0103305952384162E-2</v>
      </c>
      <c r="AJ27" s="75">
        <f>(1-AI27)*((AF27+AG27)*AH27/2-参数!$B$1*AH27)/参数!$G$1/AH27</f>
        <v>0.87177815066963993</v>
      </c>
      <c r="AK27" s="84">
        <v>-4</v>
      </c>
      <c r="AL27" s="84">
        <v>-4</v>
      </c>
      <c r="AM27" s="84">
        <f t="shared" si="34"/>
        <v>1</v>
      </c>
      <c r="AN27" s="75">
        <f t="shared" si="35"/>
        <v>0</v>
      </c>
      <c r="AO27" s="75">
        <f>(1-AN27)*((AK27+AL27)*AM27/2-参数!$B$1*AM27)/参数!$G$1/AM27</f>
        <v>0</v>
      </c>
      <c r="AP27" s="84">
        <v>-4</v>
      </c>
      <c r="AQ27" s="84">
        <v>-4</v>
      </c>
      <c r="AR27" s="84">
        <f t="shared" si="36"/>
        <v>1</v>
      </c>
      <c r="AS27" s="75">
        <f t="shared" si="37"/>
        <v>0</v>
      </c>
      <c r="AT27" s="75">
        <f>(1-AS27)*((AP27+AQ27)*AR27/2-参数!$B$1*AR27)/参数!$G$1/AR27</f>
        <v>0</v>
      </c>
      <c r="AU27" s="84">
        <v>4</v>
      </c>
      <c r="AV27" s="84">
        <v>4</v>
      </c>
      <c r="AW27" s="84">
        <f t="shared" si="38"/>
        <v>1</v>
      </c>
      <c r="AX27" s="75">
        <f t="shared" si="39"/>
        <v>0</v>
      </c>
      <c r="AY27" s="75">
        <f>(1-AX27)*((AU27+AV27)*AW27/2-参数!$B$1*AW27)/参数!$G$1/AW27</f>
        <v>1</v>
      </c>
    </row>
    <row r="28" spans="1:51" x14ac:dyDescent="0.25">
      <c r="A28" s="84" t="s">
        <v>5</v>
      </c>
      <c r="B28" s="84">
        <v>-4</v>
      </c>
      <c r="C28" s="84">
        <v>-4</v>
      </c>
      <c r="D28" s="84">
        <f t="shared" si="20"/>
        <v>1</v>
      </c>
      <c r="E28" s="75">
        <f t="shared" si="21"/>
        <v>0</v>
      </c>
      <c r="F28" s="75">
        <f>(1-E28)*((B28+C28)*D28/2-参数!$B$1*D28)/参数!$G$1/D28</f>
        <v>0</v>
      </c>
      <c r="G28" s="84">
        <v>-4</v>
      </c>
      <c r="H28" s="84">
        <v>-4</v>
      </c>
      <c r="I28" s="84">
        <f t="shared" si="22"/>
        <v>1</v>
      </c>
      <c r="J28" s="75">
        <f t="shared" si="23"/>
        <v>0</v>
      </c>
      <c r="K28" s="75">
        <f>(1-J28)*((G28+H28)*I28/2-参数!$B$1*I28)/参数!$G$1/I28</f>
        <v>0</v>
      </c>
      <c r="L28" s="84">
        <v>-4</v>
      </c>
      <c r="M28" s="84">
        <v>-4</v>
      </c>
      <c r="N28" s="84">
        <f t="shared" si="24"/>
        <v>1</v>
      </c>
      <c r="O28" s="75">
        <f t="shared" si="25"/>
        <v>0</v>
      </c>
      <c r="P28" s="75">
        <f>(1-O28)*((L28+M28)*N28/2-参数!$B$1*N28)/参数!$G$1/N28</f>
        <v>0</v>
      </c>
      <c r="Q28" s="84">
        <v>-4</v>
      </c>
      <c r="R28" s="84">
        <v>-4</v>
      </c>
      <c r="S28" s="84">
        <f t="shared" si="26"/>
        <v>1</v>
      </c>
      <c r="T28" s="75">
        <f t="shared" si="27"/>
        <v>0</v>
      </c>
      <c r="U28" s="75">
        <f>(1-T28)*((Q28+R28)*S28/2-参数!$B$1*S28)/参数!$G$1/S28</f>
        <v>0</v>
      </c>
      <c r="V28" s="84">
        <v>-4</v>
      </c>
      <c r="W28" s="84">
        <v>-4</v>
      </c>
      <c r="X28" s="84">
        <f t="shared" si="28"/>
        <v>1</v>
      </c>
      <c r="Y28" s="75">
        <f t="shared" si="29"/>
        <v>0</v>
      </c>
      <c r="Z28" s="75">
        <f>(1-Y28)*((V28+W28)*X28/2-参数!$B$1*X28)/参数!$G$1/X28</f>
        <v>0</v>
      </c>
      <c r="AA28" s="84">
        <v>-2</v>
      </c>
      <c r="AB28" s="84">
        <v>1</v>
      </c>
      <c r="AC28" s="84">
        <f t="shared" si="30"/>
        <v>4</v>
      </c>
      <c r="AD28" s="75">
        <f t="shared" si="31"/>
        <v>0.28041322380953665</v>
      </c>
      <c r="AE28" s="75">
        <f>(1-AD28)*((AA28+AB28)*AC28/2-参数!$B$1*AC28)/参数!$G$1/AC28</f>
        <v>0.31481921458332768</v>
      </c>
      <c r="AF28" s="84">
        <v>-4</v>
      </c>
      <c r="AG28" s="84">
        <v>-4</v>
      </c>
      <c r="AH28" s="84">
        <f t="shared" si="32"/>
        <v>1</v>
      </c>
      <c r="AI28" s="75">
        <f t="shared" si="33"/>
        <v>0</v>
      </c>
      <c r="AJ28" s="75">
        <f>(1-AI28)*((AF28+AG28)*AH28/2-参数!$B$1*AH28)/参数!$G$1/AH28</f>
        <v>0</v>
      </c>
      <c r="AK28" s="84">
        <v>-4</v>
      </c>
      <c r="AL28" s="84">
        <v>-4</v>
      </c>
      <c r="AM28" s="84">
        <f t="shared" si="34"/>
        <v>1</v>
      </c>
      <c r="AN28" s="75">
        <f t="shared" si="35"/>
        <v>0</v>
      </c>
      <c r="AO28" s="75">
        <f>(1-AN28)*((AK28+AL28)*AM28/2-参数!$B$1*AM28)/参数!$G$1/AM28</f>
        <v>0</v>
      </c>
      <c r="AP28" s="84">
        <v>2</v>
      </c>
      <c r="AQ28" s="84">
        <v>2</v>
      </c>
      <c r="AR28" s="84">
        <f t="shared" si="36"/>
        <v>1</v>
      </c>
      <c r="AS28" s="75">
        <f t="shared" si="37"/>
        <v>0</v>
      </c>
      <c r="AT28" s="75">
        <f>(1-AS28)*((AP28+AQ28)*AR28/2-参数!$B$1*AR28)/参数!$G$1/AR28</f>
        <v>0.75</v>
      </c>
      <c r="AU28" s="84">
        <v>-4</v>
      </c>
      <c r="AV28" s="84">
        <v>-4</v>
      </c>
      <c r="AW28" s="84">
        <f t="shared" si="38"/>
        <v>1</v>
      </c>
      <c r="AX28" s="75">
        <f t="shared" si="39"/>
        <v>0</v>
      </c>
      <c r="AY28" s="75">
        <f>(1-AX28)*((AU28+AV28)*AW28/2-参数!$B$1*AW28)/参数!$G$1/AW28</f>
        <v>0</v>
      </c>
    </row>
    <row r="29" spans="1:51" x14ac:dyDescent="0.25">
      <c r="A29" s="84" t="s">
        <v>6</v>
      </c>
      <c r="B29" s="84">
        <v>-4</v>
      </c>
      <c r="C29" s="84">
        <v>-4</v>
      </c>
      <c r="D29" s="84">
        <f t="shared" si="20"/>
        <v>1</v>
      </c>
      <c r="E29" s="75">
        <f t="shared" si="21"/>
        <v>0</v>
      </c>
      <c r="F29" s="75">
        <f>(1-E29)*((B29+C29)*D29/2-参数!$B$1*D29)/参数!$G$1/D29</f>
        <v>0</v>
      </c>
      <c r="G29" s="84">
        <v>-4</v>
      </c>
      <c r="H29" s="84">
        <v>-4</v>
      </c>
      <c r="I29" s="84">
        <f t="shared" si="22"/>
        <v>1</v>
      </c>
      <c r="J29" s="75">
        <f t="shared" si="23"/>
        <v>0</v>
      </c>
      <c r="K29" s="75">
        <f>(1-J29)*((G29+H29)*I29/2-参数!$B$1*I29)/参数!$G$1/I29</f>
        <v>0</v>
      </c>
      <c r="L29" s="84">
        <v>-4</v>
      </c>
      <c r="M29" s="84">
        <v>-4</v>
      </c>
      <c r="N29" s="84">
        <f t="shared" si="24"/>
        <v>1</v>
      </c>
      <c r="O29" s="75">
        <f t="shared" si="25"/>
        <v>0</v>
      </c>
      <c r="P29" s="75">
        <f>(1-O29)*((L29+M29)*N29/2-参数!$B$1*N29)/参数!$G$1/N29</f>
        <v>0</v>
      </c>
      <c r="Q29" s="84">
        <v>-4</v>
      </c>
      <c r="R29" s="84">
        <v>-4</v>
      </c>
      <c r="S29" s="84">
        <f t="shared" si="26"/>
        <v>1</v>
      </c>
      <c r="T29" s="75">
        <f t="shared" si="27"/>
        <v>0</v>
      </c>
      <c r="U29" s="75">
        <f>(1-T29)*((Q29+R29)*S29/2-参数!$B$1*S29)/参数!$G$1/S29</f>
        <v>0</v>
      </c>
      <c r="V29" s="84">
        <v>1</v>
      </c>
      <c r="W29" s="84">
        <v>4</v>
      </c>
      <c r="X29" s="84">
        <f t="shared" si="28"/>
        <v>4</v>
      </c>
      <c r="Y29" s="75">
        <f t="shared" si="29"/>
        <v>0.28041322380953665</v>
      </c>
      <c r="Z29" s="75">
        <f>(1-Y29)*((V29+W29)*X29/2-参数!$B$1*X29)/参数!$G$1/X29</f>
        <v>0.58466425565475144</v>
      </c>
      <c r="AA29" s="84">
        <v>2</v>
      </c>
      <c r="AB29" s="84">
        <v>4</v>
      </c>
      <c r="AC29" s="84">
        <f t="shared" si="30"/>
        <v>3</v>
      </c>
      <c r="AD29" s="75">
        <f t="shared" si="31"/>
        <v>0.16666666666666666</v>
      </c>
      <c r="AE29" s="75">
        <f>(1-AD29)*((AA29+AB29)*AC29/2-参数!$B$1*AC29)/参数!$G$1/AC29</f>
        <v>0.72916666666666663</v>
      </c>
      <c r="AF29" s="84">
        <v>-4</v>
      </c>
      <c r="AG29" s="84">
        <v>-4</v>
      </c>
      <c r="AH29" s="84">
        <f t="shared" si="32"/>
        <v>1</v>
      </c>
      <c r="AI29" s="75">
        <f t="shared" si="33"/>
        <v>0</v>
      </c>
      <c r="AJ29" s="75">
        <f>(1-AI29)*((AF29+AG29)*AH29/2-参数!$B$1*AH29)/参数!$G$1/AH29</f>
        <v>0</v>
      </c>
      <c r="AK29" s="84">
        <v>-4</v>
      </c>
      <c r="AL29" s="84">
        <v>-4</v>
      </c>
      <c r="AM29" s="84">
        <f t="shared" si="34"/>
        <v>1</v>
      </c>
      <c r="AN29" s="75">
        <f t="shared" si="35"/>
        <v>0</v>
      </c>
      <c r="AO29" s="75">
        <f>(1-AN29)*((AK29+AL29)*AM29/2-参数!$B$1*AM29)/参数!$G$1/AM29</f>
        <v>0</v>
      </c>
      <c r="AP29" s="84">
        <v>-4</v>
      </c>
      <c r="AQ29" s="84">
        <v>-4</v>
      </c>
      <c r="AR29" s="84">
        <f t="shared" si="36"/>
        <v>1</v>
      </c>
      <c r="AS29" s="75">
        <f t="shared" si="37"/>
        <v>0</v>
      </c>
      <c r="AT29" s="75">
        <f>(1-AS29)*((AP29+AQ29)*AR29/2-参数!$B$1*AR29)/参数!$G$1/AR29</f>
        <v>0</v>
      </c>
      <c r="AU29" s="84">
        <v>-4</v>
      </c>
      <c r="AV29" s="84">
        <v>-4</v>
      </c>
      <c r="AW29" s="84">
        <f t="shared" si="38"/>
        <v>1</v>
      </c>
      <c r="AX29" s="75">
        <f t="shared" si="39"/>
        <v>0</v>
      </c>
      <c r="AY29" s="75">
        <f>(1-AX29)*((AU29+AV29)*AW29/2-参数!$B$1*AW29)/参数!$G$1/AW29</f>
        <v>0</v>
      </c>
    </row>
    <row r="30" spans="1:51" x14ac:dyDescent="0.25">
      <c r="A30" s="84" t="s">
        <v>7</v>
      </c>
      <c r="B30" s="84">
        <v>0</v>
      </c>
      <c r="C30" s="84">
        <v>1</v>
      </c>
      <c r="D30" s="84">
        <f t="shared" si="20"/>
        <v>2</v>
      </c>
      <c r="E30" s="75">
        <f t="shared" si="21"/>
        <v>7.0103305952384162E-2</v>
      </c>
      <c r="F30" s="75">
        <f>(1-E30)*((B30+C30)*D30/2-参数!$B$1*D30)/参数!$G$1/D30</f>
        <v>0.52306689040178389</v>
      </c>
      <c r="G30" s="84">
        <v>-4</v>
      </c>
      <c r="H30" s="84">
        <v>-4</v>
      </c>
      <c r="I30" s="84">
        <f t="shared" si="22"/>
        <v>1</v>
      </c>
      <c r="J30" s="75">
        <f t="shared" si="23"/>
        <v>0</v>
      </c>
      <c r="K30" s="75">
        <f>(1-J30)*((G30+H30)*I30/2-参数!$B$1*I30)/参数!$G$1/I30</f>
        <v>0</v>
      </c>
      <c r="L30" s="84">
        <v>-3</v>
      </c>
      <c r="M30" s="84">
        <v>0</v>
      </c>
      <c r="N30" s="84">
        <f t="shared" si="24"/>
        <v>4</v>
      </c>
      <c r="O30" s="75">
        <f t="shared" si="25"/>
        <v>0.28041322380953665</v>
      </c>
      <c r="P30" s="75">
        <f>(1-O30)*((L30+M30)*N30/2-参数!$B$1*N30)/参数!$G$1/N30</f>
        <v>0.22487086755951979</v>
      </c>
      <c r="Q30" s="84">
        <v>-4</v>
      </c>
      <c r="R30" s="84">
        <v>-4</v>
      </c>
      <c r="S30" s="84">
        <f t="shared" si="26"/>
        <v>1</v>
      </c>
      <c r="T30" s="75">
        <f t="shared" si="27"/>
        <v>0</v>
      </c>
      <c r="U30" s="75">
        <f>(1-T30)*((Q30+R30)*S30/2-参数!$B$1*S30)/参数!$G$1/S30</f>
        <v>0</v>
      </c>
      <c r="V30" s="84">
        <v>-4</v>
      </c>
      <c r="W30" s="84">
        <v>-4</v>
      </c>
      <c r="X30" s="84">
        <f t="shared" si="28"/>
        <v>1</v>
      </c>
      <c r="Y30" s="75">
        <f t="shared" si="29"/>
        <v>0</v>
      </c>
      <c r="Z30" s="75">
        <f>(1-Y30)*((V30+W30)*X30/2-参数!$B$1*X30)/参数!$G$1/X30</f>
        <v>0</v>
      </c>
      <c r="AA30" s="84">
        <v>-4</v>
      </c>
      <c r="AB30" s="84">
        <v>-4</v>
      </c>
      <c r="AC30" s="84">
        <f t="shared" si="30"/>
        <v>1</v>
      </c>
      <c r="AD30" s="75">
        <f t="shared" si="31"/>
        <v>0</v>
      </c>
      <c r="AE30" s="75">
        <f>(1-AD30)*((AA30+AB30)*AC30/2-参数!$B$1*AC30)/参数!$G$1/AC30</f>
        <v>0</v>
      </c>
      <c r="AF30" s="84">
        <v>-4</v>
      </c>
      <c r="AG30" s="84">
        <v>-4</v>
      </c>
      <c r="AH30" s="84">
        <f t="shared" si="32"/>
        <v>1</v>
      </c>
      <c r="AI30" s="75">
        <f t="shared" si="33"/>
        <v>0</v>
      </c>
      <c r="AJ30" s="75">
        <f>(1-AI30)*((AF30+AG30)*AH30/2-参数!$B$1*AH30)/参数!$G$1/AH30</f>
        <v>0</v>
      </c>
      <c r="AK30" s="84">
        <v>-4</v>
      </c>
      <c r="AL30" s="84">
        <v>-4</v>
      </c>
      <c r="AM30" s="84">
        <f t="shared" si="34"/>
        <v>1</v>
      </c>
      <c r="AN30" s="75">
        <f t="shared" si="35"/>
        <v>0</v>
      </c>
      <c r="AO30" s="75">
        <f>(1-AN30)*((AK30+AL30)*AM30/2-参数!$B$1*AM30)/参数!$G$1/AM30</f>
        <v>0</v>
      </c>
      <c r="AP30" s="84">
        <v>-4</v>
      </c>
      <c r="AQ30" s="84">
        <v>-4</v>
      </c>
      <c r="AR30" s="84">
        <f t="shared" si="36"/>
        <v>1</v>
      </c>
      <c r="AS30" s="75">
        <f t="shared" si="37"/>
        <v>0</v>
      </c>
      <c r="AT30" s="75">
        <f>(1-AS30)*((AP30+AQ30)*AR30/2-参数!$B$1*AR30)/参数!$G$1/AR30</f>
        <v>0</v>
      </c>
      <c r="AU30" s="84">
        <v>2</v>
      </c>
      <c r="AV30" s="84">
        <v>4</v>
      </c>
      <c r="AW30" s="84">
        <f t="shared" si="38"/>
        <v>3</v>
      </c>
      <c r="AX30" s="75">
        <f t="shared" si="39"/>
        <v>0.16666666666666666</v>
      </c>
      <c r="AY30" s="75">
        <f>(1-AX30)*((AU30+AV30)*AW30/2-参数!$B$1*AW30)/参数!$G$1/AW30</f>
        <v>0.72916666666666663</v>
      </c>
    </row>
    <row r="31" spans="1:51" x14ac:dyDescent="0.25">
      <c r="A31" s="84" t="s">
        <v>8</v>
      </c>
      <c r="B31" s="84">
        <v>-4</v>
      </c>
      <c r="C31" s="84">
        <v>-4</v>
      </c>
      <c r="D31" s="84">
        <f t="shared" si="20"/>
        <v>1</v>
      </c>
      <c r="E31" s="75">
        <f t="shared" si="21"/>
        <v>0</v>
      </c>
      <c r="F31" s="75">
        <f>(1-E31)*((B31+C31)*D31/2-参数!$B$1*D31)/参数!$G$1/D31</f>
        <v>0</v>
      </c>
      <c r="G31" s="84">
        <v>0</v>
      </c>
      <c r="H31" s="84">
        <v>2</v>
      </c>
      <c r="I31" s="84">
        <f t="shared" si="22"/>
        <v>3</v>
      </c>
      <c r="J31" s="75">
        <f t="shared" si="23"/>
        <v>0.16666666666666666</v>
      </c>
      <c r="K31" s="75">
        <f>(1-J31)*((G31+H31)*I31/2-参数!$B$1*I31)/参数!$G$1/I31</f>
        <v>0.52083333333333337</v>
      </c>
      <c r="L31" s="84">
        <v>-4</v>
      </c>
      <c r="M31" s="84">
        <v>-4</v>
      </c>
      <c r="N31" s="84">
        <f t="shared" si="24"/>
        <v>1</v>
      </c>
      <c r="O31" s="75">
        <f t="shared" si="25"/>
        <v>0</v>
      </c>
      <c r="P31" s="75">
        <f>(1-O31)*((L31+M31)*N31/2-参数!$B$1*N31)/参数!$G$1/N31</f>
        <v>0</v>
      </c>
      <c r="Q31" s="84">
        <v>-4</v>
      </c>
      <c r="R31" s="84">
        <v>-4</v>
      </c>
      <c r="S31" s="84">
        <f t="shared" si="26"/>
        <v>1</v>
      </c>
      <c r="T31" s="75">
        <f t="shared" si="27"/>
        <v>0</v>
      </c>
      <c r="U31" s="75">
        <f>(1-T31)*((Q31+R31)*S31/2-参数!$B$1*S31)/参数!$G$1/S31</f>
        <v>0</v>
      </c>
      <c r="V31" s="84">
        <v>-4</v>
      </c>
      <c r="W31" s="84">
        <v>-4</v>
      </c>
      <c r="X31" s="84">
        <f t="shared" si="28"/>
        <v>1</v>
      </c>
      <c r="Y31" s="75">
        <f t="shared" si="29"/>
        <v>0</v>
      </c>
      <c r="Z31" s="75">
        <f>(1-Y31)*((V31+W31)*X31/2-参数!$B$1*X31)/参数!$G$1/X31</f>
        <v>0</v>
      </c>
      <c r="AA31" s="84">
        <v>-4</v>
      </c>
      <c r="AB31" s="84">
        <v>-4</v>
      </c>
      <c r="AC31" s="84">
        <f t="shared" si="30"/>
        <v>1</v>
      </c>
      <c r="AD31" s="75">
        <f t="shared" si="31"/>
        <v>0</v>
      </c>
      <c r="AE31" s="75">
        <f>(1-AD31)*((AA31+AB31)*AC31/2-参数!$B$1*AC31)/参数!$G$1/AC31</f>
        <v>0</v>
      </c>
      <c r="AF31" s="84">
        <v>1</v>
      </c>
      <c r="AG31" s="84">
        <v>1</v>
      </c>
      <c r="AH31" s="84">
        <f t="shared" si="32"/>
        <v>1</v>
      </c>
      <c r="AI31" s="75">
        <f t="shared" si="33"/>
        <v>0</v>
      </c>
      <c r="AJ31" s="75">
        <f>(1-AI31)*((AF31+AG31)*AH31/2-参数!$B$1*AH31)/参数!$G$1/AH31</f>
        <v>0.625</v>
      </c>
      <c r="AK31" s="84">
        <v>-4</v>
      </c>
      <c r="AL31" s="84">
        <v>-4</v>
      </c>
      <c r="AM31" s="84">
        <f t="shared" si="34"/>
        <v>1</v>
      </c>
      <c r="AN31" s="75">
        <f t="shared" si="35"/>
        <v>0</v>
      </c>
      <c r="AO31" s="75">
        <f>(1-AN31)*((AK31+AL31)*AM31/2-参数!$B$1*AM31)/参数!$G$1/AM31</f>
        <v>0</v>
      </c>
      <c r="AP31" s="84">
        <v>-4</v>
      </c>
      <c r="AQ31" s="84">
        <v>-4</v>
      </c>
      <c r="AR31" s="84">
        <f t="shared" si="36"/>
        <v>1</v>
      </c>
      <c r="AS31" s="75">
        <f t="shared" si="37"/>
        <v>0</v>
      </c>
      <c r="AT31" s="75">
        <f>(1-AS31)*((AP31+AQ31)*AR31/2-参数!$B$1*AR31)/参数!$G$1/AR31</f>
        <v>0</v>
      </c>
      <c r="AU31" s="84">
        <v>-4</v>
      </c>
      <c r="AV31" s="84">
        <v>-4</v>
      </c>
      <c r="AW31" s="84">
        <f t="shared" si="38"/>
        <v>1</v>
      </c>
      <c r="AX31" s="75">
        <f t="shared" si="39"/>
        <v>0</v>
      </c>
      <c r="AY31" s="75">
        <f>(1-AX31)*((AU31+AV31)*AW31/2-参数!$B$1*AW31)/参数!$G$1/AW31</f>
        <v>0</v>
      </c>
    </row>
    <row r="32" spans="1:51" x14ac:dyDescent="0.25">
      <c r="A32" s="84" t="s">
        <v>9</v>
      </c>
      <c r="B32" s="84">
        <v>-4</v>
      </c>
      <c r="C32" s="84">
        <v>-4</v>
      </c>
      <c r="D32" s="84">
        <f t="shared" si="20"/>
        <v>1</v>
      </c>
      <c r="E32" s="75">
        <f t="shared" si="21"/>
        <v>0</v>
      </c>
      <c r="F32" s="75">
        <f>(1-E32)*((B32+C32)*D32/2-参数!$B$1*D32)/参数!$G$1/D32</f>
        <v>0</v>
      </c>
      <c r="G32" s="84">
        <v>-4</v>
      </c>
      <c r="H32" s="84">
        <v>-4</v>
      </c>
      <c r="I32" s="84">
        <f t="shared" si="22"/>
        <v>1</v>
      </c>
      <c r="J32" s="75">
        <f t="shared" si="23"/>
        <v>0</v>
      </c>
      <c r="K32" s="75">
        <f>(1-J32)*((G32+H32)*I32/2-参数!$B$1*I32)/参数!$G$1/I32</f>
        <v>0</v>
      </c>
      <c r="L32" s="84">
        <v>-4</v>
      </c>
      <c r="M32" s="84">
        <v>-4</v>
      </c>
      <c r="N32" s="84">
        <f t="shared" si="24"/>
        <v>1</v>
      </c>
      <c r="O32" s="75">
        <f t="shared" si="25"/>
        <v>0</v>
      </c>
      <c r="P32" s="75">
        <f>(1-O32)*((L32+M32)*N32/2-参数!$B$1*N32)/参数!$G$1/N32</f>
        <v>0</v>
      </c>
      <c r="Q32" s="84">
        <v>-4</v>
      </c>
      <c r="R32" s="84">
        <v>-4</v>
      </c>
      <c r="S32" s="84">
        <f t="shared" si="26"/>
        <v>1</v>
      </c>
      <c r="T32" s="75">
        <f t="shared" si="27"/>
        <v>0</v>
      </c>
      <c r="U32" s="75">
        <f>(1-T32)*((Q32+R32)*S32/2-参数!$B$1*S32)/参数!$G$1/S32</f>
        <v>0</v>
      </c>
      <c r="V32" s="84">
        <v>-4</v>
      </c>
      <c r="W32" s="84">
        <v>-4</v>
      </c>
      <c r="X32" s="84">
        <f t="shared" si="28"/>
        <v>1</v>
      </c>
      <c r="Y32" s="75">
        <f t="shared" si="29"/>
        <v>0</v>
      </c>
      <c r="Z32" s="75">
        <f>(1-Y32)*((V32+W32)*X32/2-参数!$B$1*X32)/参数!$G$1/X32</f>
        <v>0</v>
      </c>
      <c r="AA32" s="84">
        <v>-4</v>
      </c>
      <c r="AB32" s="84">
        <v>-4</v>
      </c>
      <c r="AC32" s="84">
        <f t="shared" si="30"/>
        <v>1</v>
      </c>
      <c r="AD32" s="75">
        <f t="shared" si="31"/>
        <v>0</v>
      </c>
      <c r="AE32" s="75">
        <f>(1-AD32)*((AA32+AB32)*AC32/2-参数!$B$1*AC32)/参数!$G$1/AC32</f>
        <v>0</v>
      </c>
      <c r="AF32" s="84">
        <v>3</v>
      </c>
      <c r="AG32" s="84">
        <v>4</v>
      </c>
      <c r="AH32" s="84">
        <f t="shared" si="32"/>
        <v>2</v>
      </c>
      <c r="AI32" s="75">
        <f t="shared" si="33"/>
        <v>7.0103305952384162E-2</v>
      </c>
      <c r="AJ32" s="75">
        <f>(1-AI32)*((AF32+AG32)*AH32/2-参数!$B$1*AH32)/参数!$G$1/AH32</f>
        <v>0.87177815066963993</v>
      </c>
      <c r="AK32" s="84">
        <v>-4</v>
      </c>
      <c r="AL32" s="84">
        <v>-4</v>
      </c>
      <c r="AM32" s="84">
        <f t="shared" si="34"/>
        <v>1</v>
      </c>
      <c r="AN32" s="75">
        <f t="shared" si="35"/>
        <v>0</v>
      </c>
      <c r="AO32" s="75">
        <f>(1-AN32)*((AK32+AL32)*AM32/2-参数!$B$1*AM32)/参数!$G$1/AM32</f>
        <v>0</v>
      </c>
      <c r="AP32" s="84">
        <v>0</v>
      </c>
      <c r="AQ32" s="84">
        <v>0</v>
      </c>
      <c r="AR32" s="84">
        <f t="shared" si="36"/>
        <v>1</v>
      </c>
      <c r="AS32" s="75">
        <f t="shared" si="37"/>
        <v>0</v>
      </c>
      <c r="AT32" s="75">
        <f>(1-AS32)*((AP32+AQ32)*AR32/2-参数!$B$1*AR32)/参数!$G$1/AR32</f>
        <v>0.5</v>
      </c>
      <c r="AU32" s="84">
        <v>-4</v>
      </c>
      <c r="AV32" s="84">
        <v>-4</v>
      </c>
      <c r="AW32" s="84">
        <f t="shared" si="38"/>
        <v>1</v>
      </c>
      <c r="AX32" s="75">
        <f t="shared" si="39"/>
        <v>0</v>
      </c>
      <c r="AY32" s="75">
        <f>(1-AX32)*((AU32+AV32)*AW32/2-参数!$B$1*AW32)/参数!$G$1/AW32</f>
        <v>0</v>
      </c>
    </row>
    <row r="33" spans="1:51" x14ac:dyDescent="0.25">
      <c r="A33" s="84" t="s">
        <v>10</v>
      </c>
      <c r="B33" s="84">
        <v>-4</v>
      </c>
      <c r="C33" s="84">
        <v>-4</v>
      </c>
      <c r="D33" s="84">
        <f t="shared" si="20"/>
        <v>1</v>
      </c>
      <c r="E33" s="75">
        <f t="shared" si="21"/>
        <v>0</v>
      </c>
      <c r="F33" s="75">
        <f>(1-E33)*((B33+C33)*D33/2-参数!$B$1*D33)/参数!$G$1/D33</f>
        <v>0</v>
      </c>
      <c r="G33" s="84">
        <v>-4</v>
      </c>
      <c r="H33" s="84">
        <v>-4</v>
      </c>
      <c r="I33" s="84">
        <f t="shared" si="22"/>
        <v>1</v>
      </c>
      <c r="J33" s="75">
        <f t="shared" si="23"/>
        <v>0</v>
      </c>
      <c r="K33" s="75">
        <f>(1-J33)*((G33+H33)*I33/2-参数!$B$1*I33)/参数!$G$1/I33</f>
        <v>0</v>
      </c>
      <c r="L33" s="84">
        <v>-4</v>
      </c>
      <c r="M33" s="84">
        <v>-4</v>
      </c>
      <c r="N33" s="84">
        <f t="shared" si="24"/>
        <v>1</v>
      </c>
      <c r="O33" s="75">
        <f t="shared" si="25"/>
        <v>0</v>
      </c>
      <c r="P33" s="75">
        <f>(1-O33)*((L33+M33)*N33/2-参数!$B$1*N33)/参数!$G$1/N33</f>
        <v>0</v>
      </c>
      <c r="Q33" s="84">
        <v>-4</v>
      </c>
      <c r="R33" s="84">
        <v>-4</v>
      </c>
      <c r="S33" s="84">
        <f t="shared" si="26"/>
        <v>1</v>
      </c>
      <c r="T33" s="75">
        <f t="shared" si="27"/>
        <v>0</v>
      </c>
      <c r="U33" s="75">
        <f>(1-T33)*((Q33+R33)*S33/2-参数!$B$1*S33)/参数!$G$1/S33</f>
        <v>0</v>
      </c>
      <c r="V33" s="84">
        <v>-4</v>
      </c>
      <c r="W33" s="84">
        <v>-4</v>
      </c>
      <c r="X33" s="84">
        <f t="shared" si="28"/>
        <v>1</v>
      </c>
      <c r="Y33" s="75">
        <f t="shared" si="29"/>
        <v>0</v>
      </c>
      <c r="Z33" s="75">
        <f>(1-Y33)*((V33+W33)*X33/2-参数!$B$1*X33)/参数!$G$1/X33</f>
        <v>0</v>
      </c>
      <c r="AA33" s="84">
        <v>-4</v>
      </c>
      <c r="AB33" s="84">
        <v>-4</v>
      </c>
      <c r="AC33" s="84">
        <f t="shared" si="30"/>
        <v>1</v>
      </c>
      <c r="AD33" s="75">
        <f t="shared" si="31"/>
        <v>0</v>
      </c>
      <c r="AE33" s="75">
        <f>(1-AD33)*((AA33+AB33)*AC33/2-参数!$B$1*AC33)/参数!$G$1/AC33</f>
        <v>0</v>
      </c>
      <c r="AF33" s="84">
        <v>1</v>
      </c>
      <c r="AG33" s="84">
        <v>2</v>
      </c>
      <c r="AH33" s="84">
        <f t="shared" si="32"/>
        <v>2</v>
      </c>
      <c r="AI33" s="75">
        <f t="shared" si="33"/>
        <v>7.0103305952384162E-2</v>
      </c>
      <c r="AJ33" s="75">
        <f>(1-AI33)*((AF33+AG33)*AH33/2-参数!$B$1*AH33)/参数!$G$1/AH33</f>
        <v>0.6393039771577359</v>
      </c>
      <c r="AK33" s="84">
        <v>-4</v>
      </c>
      <c r="AL33" s="84">
        <v>-4</v>
      </c>
      <c r="AM33" s="84">
        <f t="shared" si="34"/>
        <v>1</v>
      </c>
      <c r="AN33" s="75">
        <f t="shared" si="35"/>
        <v>0</v>
      </c>
      <c r="AO33" s="75">
        <f>(1-AN33)*((AK33+AL33)*AM33/2-参数!$B$1*AM33)/参数!$G$1/AM33</f>
        <v>0</v>
      </c>
      <c r="AP33" s="84">
        <v>-4</v>
      </c>
      <c r="AQ33" s="84">
        <v>-4</v>
      </c>
      <c r="AR33" s="84">
        <f t="shared" si="36"/>
        <v>1</v>
      </c>
      <c r="AS33" s="75">
        <f t="shared" si="37"/>
        <v>0</v>
      </c>
      <c r="AT33" s="75">
        <f>(1-AS33)*((AP33+AQ33)*AR33/2-参数!$B$1*AR33)/参数!$G$1/AR33</f>
        <v>0</v>
      </c>
      <c r="AU33" s="84">
        <v>-4</v>
      </c>
      <c r="AV33" s="84">
        <v>-4</v>
      </c>
      <c r="AW33" s="84">
        <f t="shared" si="38"/>
        <v>1</v>
      </c>
      <c r="AX33" s="75">
        <f t="shared" si="39"/>
        <v>0</v>
      </c>
      <c r="AY33" s="75">
        <f>(1-AX33)*((AU33+AV33)*AW33/2-参数!$B$1*AW33)/参数!$G$1/AW33</f>
        <v>0</v>
      </c>
    </row>
    <row r="34" spans="1:51" x14ac:dyDescent="0.25">
      <c r="A34" s="84" t="s">
        <v>11</v>
      </c>
      <c r="B34" s="84">
        <v>-4</v>
      </c>
      <c r="C34" s="84">
        <v>-4</v>
      </c>
      <c r="D34" s="84">
        <f t="shared" si="20"/>
        <v>1</v>
      </c>
      <c r="E34" s="75">
        <f t="shared" si="21"/>
        <v>0</v>
      </c>
      <c r="F34" s="75">
        <f>(1-E34)*((B34+C34)*D34/2-参数!$B$1*D34)/参数!$G$1/D34</f>
        <v>0</v>
      </c>
      <c r="G34" s="84">
        <v>0</v>
      </c>
      <c r="H34" s="84">
        <v>4</v>
      </c>
      <c r="I34" s="84">
        <f t="shared" si="22"/>
        <v>5</v>
      </c>
      <c r="J34" s="75">
        <f t="shared" si="23"/>
        <v>0.40693708908831311</v>
      </c>
      <c r="K34" s="75">
        <f>(1-J34)*((G34+H34)*I34/2-参数!$B$1*I34)/参数!$G$1/I34</f>
        <v>0.44479718318376521</v>
      </c>
      <c r="L34" s="84">
        <v>-4</v>
      </c>
      <c r="M34" s="84">
        <v>-4</v>
      </c>
      <c r="N34" s="84">
        <f t="shared" si="24"/>
        <v>1</v>
      </c>
      <c r="O34" s="75">
        <f t="shared" si="25"/>
        <v>0</v>
      </c>
      <c r="P34" s="75">
        <f>(1-O34)*((L34+M34)*N34/2-参数!$B$1*N34)/参数!$G$1/N34</f>
        <v>0</v>
      </c>
      <c r="Q34" s="84">
        <v>1</v>
      </c>
      <c r="R34" s="84">
        <v>4</v>
      </c>
      <c r="S34" s="84">
        <f t="shared" si="26"/>
        <v>4</v>
      </c>
      <c r="T34" s="75">
        <f t="shared" si="27"/>
        <v>0.28041322380953665</v>
      </c>
      <c r="U34" s="75">
        <f>(1-T34)*((Q34+R34)*S34/2-参数!$B$1*S34)/参数!$G$1/S34</f>
        <v>0.58466425565475144</v>
      </c>
      <c r="V34" s="84">
        <v>-4</v>
      </c>
      <c r="W34" s="84">
        <v>-4</v>
      </c>
      <c r="X34" s="84">
        <f t="shared" si="28"/>
        <v>1</v>
      </c>
      <c r="Y34" s="75">
        <f t="shared" si="29"/>
        <v>0</v>
      </c>
      <c r="Z34" s="75">
        <f>(1-Y34)*((V34+W34)*X34/2-参数!$B$1*X34)/参数!$G$1/X34</f>
        <v>0</v>
      </c>
      <c r="AA34" s="84">
        <v>-4</v>
      </c>
      <c r="AB34" s="84">
        <v>-4</v>
      </c>
      <c r="AC34" s="84">
        <f t="shared" si="30"/>
        <v>1</v>
      </c>
      <c r="AD34" s="75">
        <f t="shared" si="31"/>
        <v>0</v>
      </c>
      <c r="AE34" s="75">
        <f>(1-AD34)*((AA34+AB34)*AC34/2-参数!$B$1*AC34)/参数!$G$1/AC34</f>
        <v>0</v>
      </c>
      <c r="AF34" s="84">
        <v>-4</v>
      </c>
      <c r="AG34" s="84">
        <v>-4</v>
      </c>
      <c r="AH34" s="84">
        <f t="shared" si="32"/>
        <v>1</v>
      </c>
      <c r="AI34" s="75">
        <f t="shared" si="33"/>
        <v>0</v>
      </c>
      <c r="AJ34" s="75">
        <f>(1-AI34)*((AF34+AG34)*AH34/2-参数!$B$1*AH34)/参数!$G$1/AH34</f>
        <v>0</v>
      </c>
      <c r="AK34" s="84">
        <v>-4</v>
      </c>
      <c r="AL34" s="84">
        <v>-4</v>
      </c>
      <c r="AM34" s="84">
        <f t="shared" si="34"/>
        <v>1</v>
      </c>
      <c r="AN34" s="75">
        <f t="shared" si="35"/>
        <v>0</v>
      </c>
      <c r="AO34" s="75">
        <f>(1-AN34)*((AK34+AL34)*AM34/2-参数!$B$1*AM34)/参数!$G$1/AM34</f>
        <v>0</v>
      </c>
      <c r="AP34" s="84">
        <v>-4</v>
      </c>
      <c r="AQ34" s="84">
        <v>-4</v>
      </c>
      <c r="AR34" s="84">
        <f t="shared" si="36"/>
        <v>1</v>
      </c>
      <c r="AS34" s="75">
        <f t="shared" si="37"/>
        <v>0</v>
      </c>
      <c r="AT34" s="75">
        <f>(1-AS34)*((AP34+AQ34)*AR34/2-参数!$B$1*AR34)/参数!$G$1/AR34</f>
        <v>0</v>
      </c>
      <c r="AU34" s="84">
        <v>-4</v>
      </c>
      <c r="AV34" s="84">
        <v>-4</v>
      </c>
      <c r="AW34" s="84">
        <f t="shared" si="38"/>
        <v>1</v>
      </c>
      <c r="AX34" s="75">
        <f t="shared" si="39"/>
        <v>0</v>
      </c>
      <c r="AY34" s="75">
        <f>(1-AX34)*((AU34+AV34)*AW34/2-参数!$B$1*AW34)/参数!$G$1/AW34</f>
        <v>0</v>
      </c>
    </row>
    <row r="35" spans="1:51" x14ac:dyDescent="0.25">
      <c r="A35" s="84" t="s">
        <v>12</v>
      </c>
      <c r="B35" s="84">
        <v>-4</v>
      </c>
      <c r="C35" s="84">
        <v>-4</v>
      </c>
      <c r="D35" s="84">
        <f t="shared" si="20"/>
        <v>1</v>
      </c>
      <c r="E35" s="75">
        <f t="shared" si="21"/>
        <v>0</v>
      </c>
      <c r="F35" s="75">
        <f>(1-E35)*((B35+C35)*D35/2-参数!$B$1*D35)/参数!$G$1/D35</f>
        <v>0</v>
      </c>
      <c r="G35" s="84">
        <v>-4</v>
      </c>
      <c r="H35" s="84">
        <v>-4</v>
      </c>
      <c r="I35" s="84">
        <f t="shared" si="22"/>
        <v>1</v>
      </c>
      <c r="J35" s="75">
        <f t="shared" si="23"/>
        <v>0</v>
      </c>
      <c r="K35" s="75">
        <f>(1-J35)*((G35+H35)*I35/2-参数!$B$1*I35)/参数!$G$1/I35</f>
        <v>0</v>
      </c>
      <c r="L35" s="84">
        <v>-4</v>
      </c>
      <c r="M35" s="84">
        <v>-4</v>
      </c>
      <c r="N35" s="84">
        <f t="shared" si="24"/>
        <v>1</v>
      </c>
      <c r="O35" s="75">
        <f t="shared" si="25"/>
        <v>0</v>
      </c>
      <c r="P35" s="75">
        <f>(1-O35)*((L35+M35)*N35/2-参数!$B$1*N35)/参数!$G$1/N35</f>
        <v>0</v>
      </c>
      <c r="Q35" s="84">
        <v>-4</v>
      </c>
      <c r="R35" s="84">
        <v>-4</v>
      </c>
      <c r="S35" s="84">
        <f t="shared" si="26"/>
        <v>1</v>
      </c>
      <c r="T35" s="75">
        <f t="shared" si="27"/>
        <v>0</v>
      </c>
      <c r="U35" s="75">
        <f>(1-T35)*((Q35+R35)*S35/2-参数!$B$1*S35)/参数!$G$1/S35</f>
        <v>0</v>
      </c>
      <c r="V35" s="84">
        <v>-4</v>
      </c>
      <c r="W35" s="84">
        <v>-4</v>
      </c>
      <c r="X35" s="84">
        <f t="shared" si="28"/>
        <v>1</v>
      </c>
      <c r="Y35" s="75">
        <f t="shared" si="29"/>
        <v>0</v>
      </c>
      <c r="Z35" s="75">
        <f>(1-Y35)*((V35+W35)*X35/2-参数!$B$1*X35)/参数!$G$1/X35</f>
        <v>0</v>
      </c>
      <c r="AA35" s="84">
        <v>-4</v>
      </c>
      <c r="AB35" s="84">
        <v>-4</v>
      </c>
      <c r="AC35" s="84">
        <f t="shared" si="30"/>
        <v>1</v>
      </c>
      <c r="AD35" s="75">
        <f t="shared" si="31"/>
        <v>0</v>
      </c>
      <c r="AE35" s="75">
        <f>(1-AD35)*((AA35+AB35)*AC35/2-参数!$B$1*AC35)/参数!$G$1/AC35</f>
        <v>0</v>
      </c>
      <c r="AF35" s="84">
        <v>-2</v>
      </c>
      <c r="AG35" s="84">
        <v>-1</v>
      </c>
      <c r="AH35" s="84">
        <f t="shared" si="32"/>
        <v>2</v>
      </c>
      <c r="AI35" s="75">
        <f t="shared" si="33"/>
        <v>7.0103305952384162E-2</v>
      </c>
      <c r="AJ35" s="75">
        <f>(1-AI35)*((AF35+AG35)*AH35/2-参数!$B$1*AH35)/参数!$G$1/AH35</f>
        <v>0.29059271688987998</v>
      </c>
      <c r="AK35" s="84">
        <v>-4</v>
      </c>
      <c r="AL35" s="84">
        <v>-4</v>
      </c>
      <c r="AM35" s="84">
        <f t="shared" si="34"/>
        <v>1</v>
      </c>
      <c r="AN35" s="75">
        <f t="shared" si="35"/>
        <v>0</v>
      </c>
      <c r="AO35" s="75">
        <f>(1-AN35)*((AK35+AL35)*AM35/2-参数!$B$1*AM35)/参数!$G$1/AM35</f>
        <v>0</v>
      </c>
      <c r="AP35" s="84">
        <v>-4</v>
      </c>
      <c r="AQ35" s="84">
        <v>-4</v>
      </c>
      <c r="AR35" s="84">
        <f t="shared" si="36"/>
        <v>1</v>
      </c>
      <c r="AS35" s="75">
        <f t="shared" si="37"/>
        <v>0</v>
      </c>
      <c r="AT35" s="75">
        <f>(1-AS35)*((AP35+AQ35)*AR35/2-参数!$B$1*AR35)/参数!$G$1/AR35</f>
        <v>0</v>
      </c>
      <c r="AU35" s="84">
        <v>-4</v>
      </c>
      <c r="AV35" s="84">
        <v>-4</v>
      </c>
      <c r="AW35" s="84">
        <f t="shared" si="38"/>
        <v>1</v>
      </c>
      <c r="AX35" s="75">
        <f t="shared" si="39"/>
        <v>0</v>
      </c>
      <c r="AY35" s="75">
        <f>(1-AX35)*((AU35+AV35)*AW35/2-参数!$B$1*AW35)/参数!$G$1/AW35</f>
        <v>0</v>
      </c>
    </row>
    <row r="36" spans="1:51" x14ac:dyDescent="0.25">
      <c r="A36" s="84" t="s">
        <v>13</v>
      </c>
      <c r="B36" s="84">
        <v>-4</v>
      </c>
      <c r="C36" s="84">
        <v>-4</v>
      </c>
      <c r="D36" s="84">
        <f t="shared" si="20"/>
        <v>1</v>
      </c>
      <c r="E36" s="75">
        <f t="shared" si="21"/>
        <v>0</v>
      </c>
      <c r="F36" s="75">
        <f>(1-E36)*((B36+C36)*D36/2-参数!$B$1*D36)/参数!$G$1/D36</f>
        <v>0</v>
      </c>
      <c r="G36" s="84">
        <v>-4</v>
      </c>
      <c r="H36" s="84">
        <v>-4</v>
      </c>
      <c r="I36" s="84">
        <f t="shared" si="22"/>
        <v>1</v>
      </c>
      <c r="J36" s="75">
        <f t="shared" si="23"/>
        <v>0</v>
      </c>
      <c r="K36" s="75">
        <f>(1-J36)*((G36+H36)*I36/2-参数!$B$1*I36)/参数!$G$1/I36</f>
        <v>0</v>
      </c>
      <c r="L36" s="84">
        <v>0</v>
      </c>
      <c r="M36" s="84">
        <v>0</v>
      </c>
      <c r="N36" s="84">
        <f t="shared" si="24"/>
        <v>1</v>
      </c>
      <c r="O36" s="75">
        <f t="shared" si="25"/>
        <v>0</v>
      </c>
      <c r="P36" s="75">
        <f>(1-O36)*((L36+M36)*N36/2-参数!$B$1*N36)/参数!$G$1/N36</f>
        <v>0.5</v>
      </c>
      <c r="Q36" s="84">
        <v>-4</v>
      </c>
      <c r="R36" s="84">
        <v>-4</v>
      </c>
      <c r="S36" s="84">
        <f t="shared" si="26"/>
        <v>1</v>
      </c>
      <c r="T36" s="75">
        <f t="shared" si="27"/>
        <v>0</v>
      </c>
      <c r="U36" s="75">
        <f>(1-T36)*((Q36+R36)*S36/2-参数!$B$1*S36)/参数!$G$1/S36</f>
        <v>0</v>
      </c>
      <c r="V36" s="84">
        <v>-4</v>
      </c>
      <c r="W36" s="84">
        <v>-4</v>
      </c>
      <c r="X36" s="84">
        <f t="shared" si="28"/>
        <v>1</v>
      </c>
      <c r="Y36" s="75">
        <f t="shared" si="29"/>
        <v>0</v>
      </c>
      <c r="Z36" s="75">
        <f>(1-Y36)*((V36+W36)*X36/2-参数!$B$1*X36)/参数!$G$1/X36</f>
        <v>0</v>
      </c>
      <c r="AA36" s="84">
        <v>-4</v>
      </c>
      <c r="AB36" s="84">
        <v>-4</v>
      </c>
      <c r="AC36" s="84">
        <f t="shared" si="30"/>
        <v>1</v>
      </c>
      <c r="AD36" s="75">
        <f t="shared" si="31"/>
        <v>0</v>
      </c>
      <c r="AE36" s="75">
        <f>(1-AD36)*((AA36+AB36)*AC36/2-参数!$B$1*AC36)/参数!$G$1/AC36</f>
        <v>0</v>
      </c>
      <c r="AF36" s="84">
        <v>-4</v>
      </c>
      <c r="AG36" s="84">
        <v>-4</v>
      </c>
      <c r="AH36" s="84">
        <f t="shared" si="32"/>
        <v>1</v>
      </c>
      <c r="AI36" s="75">
        <f t="shared" si="33"/>
        <v>0</v>
      </c>
      <c r="AJ36" s="75">
        <f>(1-AI36)*((AF36+AG36)*AH36/2-参数!$B$1*AH36)/参数!$G$1/AH36</f>
        <v>0</v>
      </c>
      <c r="AK36" s="84">
        <v>-4</v>
      </c>
      <c r="AL36" s="84">
        <v>-4</v>
      </c>
      <c r="AM36" s="84">
        <f t="shared" si="34"/>
        <v>1</v>
      </c>
      <c r="AN36" s="75">
        <f t="shared" si="35"/>
        <v>0</v>
      </c>
      <c r="AO36" s="75">
        <f>(1-AN36)*((AK36+AL36)*AM36/2-参数!$B$1*AM36)/参数!$G$1/AM36</f>
        <v>0</v>
      </c>
      <c r="AP36" s="84">
        <v>2</v>
      </c>
      <c r="AQ36" s="84">
        <v>4</v>
      </c>
      <c r="AR36" s="84">
        <f t="shared" si="36"/>
        <v>3</v>
      </c>
      <c r="AS36" s="75">
        <f t="shared" si="37"/>
        <v>0.16666666666666666</v>
      </c>
      <c r="AT36" s="75">
        <f>(1-AS36)*((AP36+AQ36)*AR36/2-参数!$B$1*AR36)/参数!$G$1/AR36</f>
        <v>0.72916666666666663</v>
      </c>
      <c r="AU36" s="84">
        <v>-4</v>
      </c>
      <c r="AV36" s="84">
        <v>-4</v>
      </c>
      <c r="AW36" s="84">
        <f t="shared" si="38"/>
        <v>1</v>
      </c>
      <c r="AX36" s="75">
        <f t="shared" si="39"/>
        <v>0</v>
      </c>
      <c r="AY36" s="75">
        <f>(1-AX36)*((AU36+AV36)*AW36/2-参数!$B$1*AW36)/参数!$G$1/AW36</f>
        <v>0</v>
      </c>
    </row>
    <row r="37" spans="1:51" x14ac:dyDescent="0.25">
      <c r="A37" s="84" t="s">
        <v>14</v>
      </c>
      <c r="B37" s="84">
        <v>0</v>
      </c>
      <c r="C37" s="84">
        <v>2</v>
      </c>
      <c r="D37" s="84">
        <f t="shared" si="20"/>
        <v>3</v>
      </c>
      <c r="E37" s="75">
        <f t="shared" si="21"/>
        <v>0.16666666666666666</v>
      </c>
      <c r="F37" s="75">
        <f>(1-E37)*((B37+C37)*D37/2-参数!$B$1*D37)/参数!$G$1/D37</f>
        <v>0.52083333333333337</v>
      </c>
      <c r="G37" s="84">
        <v>-4</v>
      </c>
      <c r="H37" s="84">
        <v>-4</v>
      </c>
      <c r="I37" s="84">
        <f t="shared" si="22"/>
        <v>1</v>
      </c>
      <c r="J37" s="75">
        <f t="shared" si="23"/>
        <v>0</v>
      </c>
      <c r="K37" s="75">
        <f>(1-J37)*((G37+H37)*I37/2-参数!$B$1*I37)/参数!$G$1/I37</f>
        <v>0</v>
      </c>
      <c r="L37" s="84">
        <v>0</v>
      </c>
      <c r="M37" s="84">
        <v>4</v>
      </c>
      <c r="N37" s="84">
        <f t="shared" si="24"/>
        <v>5</v>
      </c>
      <c r="O37" s="75">
        <f t="shared" si="25"/>
        <v>0.40693708908831311</v>
      </c>
      <c r="P37" s="75">
        <f>(1-O37)*((L37+M37)*N37/2-参数!$B$1*N37)/参数!$G$1/N37</f>
        <v>0.44479718318376521</v>
      </c>
      <c r="Q37" s="84">
        <v>-4</v>
      </c>
      <c r="R37" s="84">
        <v>-4</v>
      </c>
      <c r="S37" s="84">
        <f t="shared" si="26"/>
        <v>1</v>
      </c>
      <c r="T37" s="75">
        <f t="shared" si="27"/>
        <v>0</v>
      </c>
      <c r="U37" s="75">
        <f>(1-T37)*((Q37+R37)*S37/2-参数!$B$1*S37)/参数!$G$1/S37</f>
        <v>0</v>
      </c>
      <c r="V37" s="84">
        <v>-4</v>
      </c>
      <c r="W37" s="84">
        <v>-4</v>
      </c>
      <c r="X37" s="84">
        <f t="shared" si="28"/>
        <v>1</v>
      </c>
      <c r="Y37" s="75">
        <f t="shared" si="29"/>
        <v>0</v>
      </c>
      <c r="Z37" s="75">
        <f>(1-Y37)*((V37+W37)*X37/2-参数!$B$1*X37)/参数!$G$1/X37</f>
        <v>0</v>
      </c>
      <c r="AA37" s="84">
        <v>-4</v>
      </c>
      <c r="AB37" s="84">
        <v>-4</v>
      </c>
      <c r="AC37" s="84">
        <f t="shared" si="30"/>
        <v>1</v>
      </c>
      <c r="AD37" s="75">
        <f t="shared" si="31"/>
        <v>0</v>
      </c>
      <c r="AE37" s="75">
        <f>(1-AD37)*((AA37+AB37)*AC37/2-参数!$B$1*AC37)/参数!$G$1/AC37</f>
        <v>0</v>
      </c>
      <c r="AF37" s="84">
        <v>-4</v>
      </c>
      <c r="AG37" s="84">
        <v>-4</v>
      </c>
      <c r="AH37" s="84">
        <f t="shared" si="32"/>
        <v>1</v>
      </c>
      <c r="AI37" s="75">
        <f t="shared" si="33"/>
        <v>0</v>
      </c>
      <c r="AJ37" s="75">
        <f>(1-AI37)*((AF37+AG37)*AH37/2-参数!$B$1*AH37)/参数!$G$1/AH37</f>
        <v>0</v>
      </c>
      <c r="AK37" s="84">
        <v>4</v>
      </c>
      <c r="AL37" s="84">
        <v>4</v>
      </c>
      <c r="AM37" s="84">
        <f t="shared" si="34"/>
        <v>1</v>
      </c>
      <c r="AN37" s="75">
        <f t="shared" si="35"/>
        <v>0</v>
      </c>
      <c r="AO37" s="75">
        <f>(1-AN37)*((AK37+AL37)*AM37/2-参数!$B$1*AM37)/参数!$G$1/AM37</f>
        <v>1</v>
      </c>
      <c r="AP37" s="84">
        <v>-4</v>
      </c>
      <c r="AQ37" s="84">
        <v>-4</v>
      </c>
      <c r="AR37" s="84">
        <f t="shared" si="36"/>
        <v>1</v>
      </c>
      <c r="AS37" s="75">
        <f t="shared" si="37"/>
        <v>0</v>
      </c>
      <c r="AT37" s="75">
        <f>(1-AS37)*((AP37+AQ37)*AR37/2-参数!$B$1*AR37)/参数!$G$1/AR37</f>
        <v>0</v>
      </c>
      <c r="AU37" s="84">
        <v>-4</v>
      </c>
      <c r="AV37" s="84">
        <v>-4</v>
      </c>
      <c r="AW37" s="84">
        <f t="shared" si="38"/>
        <v>1</v>
      </c>
      <c r="AX37" s="75">
        <f t="shared" si="39"/>
        <v>0</v>
      </c>
      <c r="AY37" s="75">
        <f>(1-AX37)*((AU37+AV37)*AW37/2-参数!$B$1*AW37)/参数!$G$1/AW37</f>
        <v>0</v>
      </c>
    </row>
    <row r="38" spans="1:51" x14ac:dyDescent="0.25">
      <c r="A38" s="84" t="s">
        <v>15</v>
      </c>
      <c r="B38" s="84">
        <v>-4</v>
      </c>
      <c r="C38" s="84">
        <v>-4</v>
      </c>
      <c r="D38" s="84">
        <f t="shared" si="20"/>
        <v>1</v>
      </c>
      <c r="E38" s="75">
        <f t="shared" si="21"/>
        <v>0</v>
      </c>
      <c r="F38" s="75">
        <f>(1-E38)*((B38+C38)*D38/2-参数!$B$1*D38)/参数!$G$1/D38</f>
        <v>0</v>
      </c>
      <c r="G38" s="84">
        <v>-4</v>
      </c>
      <c r="H38" s="84">
        <v>-4</v>
      </c>
      <c r="I38" s="84">
        <f t="shared" si="22"/>
        <v>1</v>
      </c>
      <c r="J38" s="75">
        <f t="shared" si="23"/>
        <v>0</v>
      </c>
      <c r="K38" s="75">
        <f>(1-J38)*((G38+H38)*I38/2-参数!$B$1*I38)/参数!$G$1/I38</f>
        <v>0</v>
      </c>
      <c r="L38" s="84">
        <v>-4</v>
      </c>
      <c r="M38" s="84">
        <v>-4</v>
      </c>
      <c r="N38" s="84">
        <f t="shared" si="24"/>
        <v>1</v>
      </c>
      <c r="O38" s="75">
        <f t="shared" si="25"/>
        <v>0</v>
      </c>
      <c r="P38" s="75">
        <f>(1-O38)*((L38+M38)*N38/2-参数!$B$1*N38)/参数!$G$1/N38</f>
        <v>0</v>
      </c>
      <c r="Q38" s="84">
        <v>-4</v>
      </c>
      <c r="R38" s="84">
        <v>-4</v>
      </c>
      <c r="S38" s="84">
        <f t="shared" si="26"/>
        <v>1</v>
      </c>
      <c r="T38" s="75">
        <f t="shared" si="27"/>
        <v>0</v>
      </c>
      <c r="U38" s="75">
        <f>(1-T38)*((Q38+R38)*S38/2-参数!$B$1*S38)/参数!$G$1/S38</f>
        <v>0</v>
      </c>
      <c r="V38" s="84">
        <v>-4</v>
      </c>
      <c r="W38" s="84">
        <v>-4</v>
      </c>
      <c r="X38" s="84">
        <f t="shared" si="28"/>
        <v>1</v>
      </c>
      <c r="Y38" s="75">
        <f t="shared" si="29"/>
        <v>0</v>
      </c>
      <c r="Z38" s="75">
        <f>(1-Y38)*((V38+W38)*X38/2-参数!$B$1*X38)/参数!$G$1/X38</f>
        <v>0</v>
      </c>
      <c r="AA38" s="84">
        <v>-1</v>
      </c>
      <c r="AB38" s="84">
        <v>4</v>
      </c>
      <c r="AC38" s="84">
        <f t="shared" si="30"/>
        <v>6</v>
      </c>
      <c r="AD38" s="75">
        <f t="shared" si="31"/>
        <v>0.54364325119048584</v>
      </c>
      <c r="AE38" s="75">
        <f>(1-AD38)*((AA38+AB38)*AC38/2-参数!$B$1*AC38)/参数!$G$1/AC38</f>
        <v>0.31374526480654097</v>
      </c>
      <c r="AF38" s="84">
        <v>-4</v>
      </c>
      <c r="AG38" s="84">
        <v>-4</v>
      </c>
      <c r="AH38" s="84">
        <f t="shared" si="32"/>
        <v>1</v>
      </c>
      <c r="AI38" s="75">
        <f t="shared" si="33"/>
        <v>0</v>
      </c>
      <c r="AJ38" s="75">
        <f>(1-AI38)*((AF38+AG38)*AH38/2-参数!$B$1*AH38)/参数!$G$1/AH38</f>
        <v>0</v>
      </c>
      <c r="AK38" s="84">
        <v>-4</v>
      </c>
      <c r="AL38" s="84">
        <v>-4</v>
      </c>
      <c r="AM38" s="84">
        <f t="shared" si="34"/>
        <v>1</v>
      </c>
      <c r="AN38" s="75">
        <f t="shared" si="35"/>
        <v>0</v>
      </c>
      <c r="AO38" s="75">
        <f>(1-AN38)*((AK38+AL38)*AM38/2-参数!$B$1*AM38)/参数!$G$1/AM38</f>
        <v>0</v>
      </c>
      <c r="AP38" s="84">
        <v>-4</v>
      </c>
      <c r="AQ38" s="84">
        <v>-4</v>
      </c>
      <c r="AR38" s="84">
        <f t="shared" si="36"/>
        <v>1</v>
      </c>
      <c r="AS38" s="75">
        <f t="shared" si="37"/>
        <v>0</v>
      </c>
      <c r="AT38" s="75">
        <f>(1-AS38)*((AP38+AQ38)*AR38/2-参数!$B$1*AR38)/参数!$G$1/AR38</f>
        <v>0</v>
      </c>
      <c r="AU38" s="84">
        <v>-4</v>
      </c>
      <c r="AV38" s="84">
        <v>-4</v>
      </c>
      <c r="AW38" s="84">
        <f t="shared" si="38"/>
        <v>1</v>
      </c>
      <c r="AX38" s="75">
        <f t="shared" si="39"/>
        <v>0</v>
      </c>
      <c r="AY38" s="75">
        <f>(1-AX38)*((AU38+AV38)*AW38/2-参数!$B$1*AW38)/参数!$G$1/AW38</f>
        <v>0</v>
      </c>
    </row>
    <row r="39" spans="1:51" x14ac:dyDescent="0.25">
      <c r="A39" s="84" t="s">
        <v>16</v>
      </c>
      <c r="B39" s="84">
        <v>-4</v>
      </c>
      <c r="C39" s="84">
        <v>-4</v>
      </c>
      <c r="D39" s="84">
        <f t="shared" si="20"/>
        <v>1</v>
      </c>
      <c r="E39" s="75">
        <f t="shared" si="21"/>
        <v>0</v>
      </c>
      <c r="F39" s="75">
        <f>(1-E39)*((B39+C39)*D39/2-参数!$B$1*D39)/参数!$G$1/D39</f>
        <v>0</v>
      </c>
      <c r="G39" s="84">
        <v>-4</v>
      </c>
      <c r="H39" s="84">
        <v>-4</v>
      </c>
      <c r="I39" s="84">
        <f t="shared" si="22"/>
        <v>1</v>
      </c>
      <c r="J39" s="75">
        <f t="shared" si="23"/>
        <v>0</v>
      </c>
      <c r="K39" s="75">
        <f>(1-J39)*((G39+H39)*I39/2-参数!$B$1*I39)/参数!$G$1/I39</f>
        <v>0</v>
      </c>
      <c r="L39" s="84">
        <v>-1</v>
      </c>
      <c r="M39" s="84">
        <v>1</v>
      </c>
      <c r="N39" s="84">
        <f t="shared" si="24"/>
        <v>3</v>
      </c>
      <c r="O39" s="75">
        <f t="shared" si="25"/>
        <v>0.16666666666666666</v>
      </c>
      <c r="P39" s="75">
        <f>(1-O39)*((L39+M39)*N39/2-参数!$B$1*N39)/参数!$G$1/N39</f>
        <v>0.41666666666666669</v>
      </c>
      <c r="Q39" s="84">
        <v>-4</v>
      </c>
      <c r="R39" s="84">
        <v>-4</v>
      </c>
      <c r="S39" s="84">
        <f t="shared" si="26"/>
        <v>1</v>
      </c>
      <c r="T39" s="75">
        <f t="shared" si="27"/>
        <v>0</v>
      </c>
      <c r="U39" s="75">
        <f>(1-T39)*((Q39+R39)*S39/2-参数!$B$1*S39)/参数!$G$1/S39</f>
        <v>0</v>
      </c>
      <c r="V39" s="84">
        <v>-1</v>
      </c>
      <c r="W39" s="84">
        <v>-1</v>
      </c>
      <c r="X39" s="84">
        <f t="shared" si="28"/>
        <v>1</v>
      </c>
      <c r="Y39" s="75">
        <f t="shared" si="29"/>
        <v>0</v>
      </c>
      <c r="Z39" s="75">
        <f>(1-Y39)*((V39+W39)*X39/2-参数!$B$1*X39)/参数!$G$1/X39</f>
        <v>0.375</v>
      </c>
      <c r="AA39" s="84">
        <v>-4</v>
      </c>
      <c r="AB39" s="84">
        <v>-4</v>
      </c>
      <c r="AC39" s="84">
        <f t="shared" si="30"/>
        <v>1</v>
      </c>
      <c r="AD39" s="75">
        <f t="shared" si="31"/>
        <v>0</v>
      </c>
      <c r="AE39" s="75">
        <f>(1-AD39)*((AA39+AB39)*AC39/2-参数!$B$1*AC39)/参数!$G$1/AC39</f>
        <v>0</v>
      </c>
      <c r="AF39" s="84">
        <v>-4</v>
      </c>
      <c r="AG39" s="84">
        <v>-4</v>
      </c>
      <c r="AH39" s="84">
        <f t="shared" si="32"/>
        <v>1</v>
      </c>
      <c r="AI39" s="75">
        <f t="shared" si="33"/>
        <v>0</v>
      </c>
      <c r="AJ39" s="75">
        <f>(1-AI39)*((AF39+AG39)*AH39/2-参数!$B$1*AH39)/参数!$G$1/AH39</f>
        <v>0</v>
      </c>
      <c r="AK39" s="84">
        <v>-4</v>
      </c>
      <c r="AL39" s="84">
        <v>-4</v>
      </c>
      <c r="AM39" s="84">
        <f t="shared" si="34"/>
        <v>1</v>
      </c>
      <c r="AN39" s="75">
        <f t="shared" si="35"/>
        <v>0</v>
      </c>
      <c r="AO39" s="75">
        <f>(1-AN39)*((AK39+AL39)*AM39/2-参数!$B$1*AM39)/参数!$G$1/AM39</f>
        <v>0</v>
      </c>
      <c r="AP39" s="84">
        <v>3</v>
      </c>
      <c r="AQ39" s="84">
        <v>4</v>
      </c>
      <c r="AR39" s="84">
        <f t="shared" si="36"/>
        <v>2</v>
      </c>
      <c r="AS39" s="75">
        <f t="shared" si="37"/>
        <v>7.0103305952384162E-2</v>
      </c>
      <c r="AT39" s="75">
        <f>(1-AS39)*((AP39+AQ39)*AR39/2-参数!$B$1*AR39)/参数!$G$1/AR39</f>
        <v>0.87177815066963993</v>
      </c>
      <c r="AU39" s="84">
        <v>-4</v>
      </c>
      <c r="AV39" s="84">
        <v>-4</v>
      </c>
      <c r="AW39" s="84">
        <f t="shared" si="38"/>
        <v>1</v>
      </c>
      <c r="AX39" s="75">
        <f t="shared" si="39"/>
        <v>0</v>
      </c>
      <c r="AY39" s="75">
        <f>(1-AX39)*((AU39+AV39)*AW39/2-参数!$B$1*AW39)/参数!$G$1/AW39</f>
        <v>0</v>
      </c>
    </row>
    <row r="40" spans="1:51" x14ac:dyDescent="0.25">
      <c r="A40" s="84" t="s">
        <v>17</v>
      </c>
      <c r="B40" s="84">
        <v>-4</v>
      </c>
      <c r="C40" s="84">
        <v>-4</v>
      </c>
      <c r="D40" s="84">
        <f t="shared" si="20"/>
        <v>1</v>
      </c>
      <c r="E40" s="75">
        <f t="shared" si="21"/>
        <v>0</v>
      </c>
      <c r="F40" s="75">
        <f>(1-E40)*((B40+C40)*D40/2-参数!$B$1*D40)/参数!$G$1/D40</f>
        <v>0</v>
      </c>
      <c r="G40" s="84">
        <v>-4</v>
      </c>
      <c r="H40" s="84">
        <v>-4</v>
      </c>
      <c r="I40" s="84">
        <f t="shared" si="22"/>
        <v>1</v>
      </c>
      <c r="J40" s="75">
        <f t="shared" si="23"/>
        <v>0</v>
      </c>
      <c r="K40" s="75">
        <f>(1-J40)*((G40+H40)*I40/2-参数!$B$1*I40)/参数!$G$1/I40</f>
        <v>0</v>
      </c>
      <c r="L40" s="84">
        <v>-4</v>
      </c>
      <c r="M40" s="84">
        <v>-4</v>
      </c>
      <c r="N40" s="84">
        <f t="shared" si="24"/>
        <v>1</v>
      </c>
      <c r="O40" s="75">
        <f t="shared" si="25"/>
        <v>0</v>
      </c>
      <c r="P40" s="75">
        <f>(1-O40)*((L40+M40)*N40/2-参数!$B$1*N40)/参数!$G$1/N40</f>
        <v>0</v>
      </c>
      <c r="Q40" s="84">
        <v>-4</v>
      </c>
      <c r="R40" s="84">
        <v>-4</v>
      </c>
      <c r="S40" s="84">
        <f t="shared" si="26"/>
        <v>1</v>
      </c>
      <c r="T40" s="75">
        <f t="shared" si="27"/>
        <v>0</v>
      </c>
      <c r="U40" s="75">
        <f>(1-T40)*((Q40+R40)*S40/2-参数!$B$1*S40)/参数!$G$1/S40</f>
        <v>0</v>
      </c>
      <c r="V40" s="84">
        <v>-4</v>
      </c>
      <c r="W40" s="84">
        <v>-4</v>
      </c>
      <c r="X40" s="84">
        <f t="shared" si="28"/>
        <v>1</v>
      </c>
      <c r="Y40" s="75">
        <f t="shared" si="29"/>
        <v>0</v>
      </c>
      <c r="Z40" s="75">
        <f>(1-Y40)*((V40+W40)*X40/2-参数!$B$1*X40)/参数!$G$1/X40</f>
        <v>0</v>
      </c>
      <c r="AA40" s="84">
        <v>2</v>
      </c>
      <c r="AB40" s="84">
        <v>4</v>
      </c>
      <c r="AC40" s="84">
        <f t="shared" si="30"/>
        <v>3</v>
      </c>
      <c r="AD40" s="75">
        <f t="shared" si="31"/>
        <v>0.16666666666666666</v>
      </c>
      <c r="AE40" s="75">
        <f>(1-AD40)*((AA40+AB40)*AC40/2-参数!$B$1*AC40)/参数!$G$1/AC40</f>
        <v>0.72916666666666663</v>
      </c>
      <c r="AF40" s="84">
        <v>-4</v>
      </c>
      <c r="AG40" s="84">
        <v>-4</v>
      </c>
      <c r="AH40" s="84">
        <f t="shared" si="32"/>
        <v>1</v>
      </c>
      <c r="AI40" s="75">
        <f t="shared" si="33"/>
        <v>0</v>
      </c>
      <c r="AJ40" s="75">
        <f>(1-AI40)*((AF40+AG40)*AH40/2-参数!$B$1*AH40)/参数!$G$1/AH40</f>
        <v>0</v>
      </c>
      <c r="AK40" s="84">
        <v>-4</v>
      </c>
      <c r="AL40" s="84">
        <v>-4</v>
      </c>
      <c r="AM40" s="84">
        <f t="shared" si="34"/>
        <v>1</v>
      </c>
      <c r="AN40" s="75">
        <f t="shared" si="35"/>
        <v>0</v>
      </c>
      <c r="AO40" s="75">
        <f>(1-AN40)*((AK40+AL40)*AM40/2-参数!$B$1*AM40)/参数!$G$1/AM40</f>
        <v>0</v>
      </c>
      <c r="AP40" s="84">
        <v>-4</v>
      </c>
      <c r="AQ40" s="84">
        <v>-4</v>
      </c>
      <c r="AR40" s="84">
        <f t="shared" si="36"/>
        <v>1</v>
      </c>
      <c r="AS40" s="75">
        <f t="shared" si="37"/>
        <v>0</v>
      </c>
      <c r="AT40" s="75">
        <f>(1-AS40)*((AP40+AQ40)*AR40/2-参数!$B$1*AR40)/参数!$G$1/AR40</f>
        <v>0</v>
      </c>
      <c r="AU40" s="84">
        <v>-4</v>
      </c>
      <c r="AV40" s="84">
        <v>-4</v>
      </c>
      <c r="AW40" s="84">
        <f t="shared" si="38"/>
        <v>1</v>
      </c>
      <c r="AX40" s="75">
        <f t="shared" si="39"/>
        <v>0</v>
      </c>
      <c r="AY40" s="75">
        <f>(1-AX40)*((AU40+AV40)*AW40/2-参数!$B$1*AW40)/参数!$G$1/AW40</f>
        <v>0</v>
      </c>
    </row>
    <row r="41" spans="1:51" x14ac:dyDescent="0.25">
      <c r="A41" s="84" t="s">
        <v>18</v>
      </c>
      <c r="B41" s="84">
        <v>0</v>
      </c>
      <c r="C41" s="84">
        <v>2</v>
      </c>
      <c r="D41" s="84">
        <f t="shared" si="20"/>
        <v>3</v>
      </c>
      <c r="E41" s="75">
        <f t="shared" si="21"/>
        <v>0.16666666666666666</v>
      </c>
      <c r="F41" s="75">
        <f>(1-E41)*((B41+C41)*D41/2-参数!$B$1*D41)/参数!$G$1/D41</f>
        <v>0.52083333333333337</v>
      </c>
      <c r="G41" s="84">
        <v>-4</v>
      </c>
      <c r="H41" s="84">
        <v>-4</v>
      </c>
      <c r="I41" s="84">
        <f t="shared" si="22"/>
        <v>1</v>
      </c>
      <c r="J41" s="75">
        <f t="shared" si="23"/>
        <v>0</v>
      </c>
      <c r="K41" s="75">
        <f>(1-J41)*((G41+H41)*I41/2-参数!$B$1*I41)/参数!$G$1/I41</f>
        <v>0</v>
      </c>
      <c r="L41" s="84">
        <v>-4</v>
      </c>
      <c r="M41" s="84">
        <v>-4</v>
      </c>
      <c r="N41" s="84">
        <f t="shared" si="24"/>
        <v>1</v>
      </c>
      <c r="O41" s="75">
        <f t="shared" si="25"/>
        <v>0</v>
      </c>
      <c r="P41" s="75">
        <f>(1-O41)*((L41+M41)*N41/2-参数!$B$1*N41)/参数!$G$1/N41</f>
        <v>0</v>
      </c>
      <c r="Q41" s="84">
        <v>-4</v>
      </c>
      <c r="R41" s="84">
        <v>-4</v>
      </c>
      <c r="S41" s="84">
        <f t="shared" si="26"/>
        <v>1</v>
      </c>
      <c r="T41" s="75">
        <f t="shared" si="27"/>
        <v>0</v>
      </c>
      <c r="U41" s="75">
        <f>(1-T41)*((Q41+R41)*S41/2-参数!$B$1*S41)/参数!$G$1/S41</f>
        <v>0</v>
      </c>
      <c r="V41" s="84">
        <v>-4</v>
      </c>
      <c r="W41" s="84">
        <v>-4</v>
      </c>
      <c r="X41" s="84">
        <f t="shared" si="28"/>
        <v>1</v>
      </c>
      <c r="Y41" s="75">
        <f t="shared" si="29"/>
        <v>0</v>
      </c>
      <c r="Z41" s="75">
        <f>(1-Y41)*((V41+W41)*X41/2-参数!$B$1*X41)/参数!$G$1/X41</f>
        <v>0</v>
      </c>
      <c r="AA41" s="84">
        <v>-4</v>
      </c>
      <c r="AB41" s="84">
        <v>-4</v>
      </c>
      <c r="AC41" s="84">
        <f t="shared" si="30"/>
        <v>1</v>
      </c>
      <c r="AD41" s="75">
        <f t="shared" si="31"/>
        <v>0</v>
      </c>
      <c r="AE41" s="75">
        <f>(1-AD41)*((AA41+AB41)*AC41/2-参数!$B$1*AC41)/参数!$G$1/AC41</f>
        <v>0</v>
      </c>
      <c r="AF41" s="84">
        <v>-4</v>
      </c>
      <c r="AG41" s="84">
        <v>-4</v>
      </c>
      <c r="AH41" s="84">
        <f t="shared" si="32"/>
        <v>1</v>
      </c>
      <c r="AI41" s="75">
        <f t="shared" si="33"/>
        <v>0</v>
      </c>
      <c r="AJ41" s="75">
        <f>(1-AI41)*((AF41+AG41)*AH41/2-参数!$B$1*AH41)/参数!$G$1/AH41</f>
        <v>0</v>
      </c>
      <c r="AK41" s="84">
        <v>0</v>
      </c>
      <c r="AL41" s="84">
        <v>4</v>
      </c>
      <c r="AM41" s="84">
        <f t="shared" si="34"/>
        <v>5</v>
      </c>
      <c r="AN41" s="75">
        <f t="shared" si="35"/>
        <v>0.40693708908831311</v>
      </c>
      <c r="AO41" s="75">
        <f>(1-AN41)*((AK41+AL41)*AM41/2-参数!$B$1*AM41)/参数!$G$1/AM41</f>
        <v>0.44479718318376521</v>
      </c>
      <c r="AP41" s="84">
        <v>-4</v>
      </c>
      <c r="AQ41" s="84">
        <v>-4</v>
      </c>
      <c r="AR41" s="84">
        <f t="shared" si="36"/>
        <v>1</v>
      </c>
      <c r="AS41" s="75">
        <f t="shared" si="37"/>
        <v>0</v>
      </c>
      <c r="AT41" s="75">
        <f>(1-AS41)*((AP41+AQ41)*AR41/2-参数!$B$1*AR41)/参数!$G$1/AR41</f>
        <v>0</v>
      </c>
      <c r="AU41" s="84">
        <v>-4</v>
      </c>
      <c r="AV41" s="84">
        <v>-4</v>
      </c>
      <c r="AW41" s="84">
        <f t="shared" si="38"/>
        <v>1</v>
      </c>
      <c r="AX41" s="75">
        <f t="shared" si="39"/>
        <v>0</v>
      </c>
      <c r="AY41" s="75">
        <f>(1-AX41)*((AU41+AV41)*AW41/2-参数!$B$1*AW41)/参数!$G$1/AW41</f>
        <v>0</v>
      </c>
    </row>
    <row r="42" spans="1:51" x14ac:dyDescent="0.25">
      <c r="A42" s="84" t="s">
        <v>19</v>
      </c>
      <c r="B42" s="84">
        <v>-4</v>
      </c>
      <c r="C42" s="84">
        <v>-4</v>
      </c>
      <c r="D42" s="84">
        <f t="shared" si="20"/>
        <v>1</v>
      </c>
      <c r="E42" s="75">
        <f t="shared" si="21"/>
        <v>0</v>
      </c>
      <c r="F42" s="75">
        <f>(1-E42)*((B42+C42)*D42/2-参数!$B$1*D42)/参数!$G$1/D42</f>
        <v>0</v>
      </c>
      <c r="G42" s="84">
        <v>-4</v>
      </c>
      <c r="H42" s="84">
        <v>-4</v>
      </c>
      <c r="I42" s="84">
        <f t="shared" si="22"/>
        <v>1</v>
      </c>
      <c r="J42" s="75">
        <f t="shared" si="23"/>
        <v>0</v>
      </c>
      <c r="K42" s="75">
        <f>(1-J42)*((G42+H42)*I42/2-参数!$B$1*I42)/参数!$G$1/I42</f>
        <v>0</v>
      </c>
      <c r="L42" s="84">
        <v>-4</v>
      </c>
      <c r="M42" s="84">
        <v>-4</v>
      </c>
      <c r="N42" s="84">
        <f t="shared" si="24"/>
        <v>1</v>
      </c>
      <c r="O42" s="75">
        <f t="shared" si="25"/>
        <v>0</v>
      </c>
      <c r="P42" s="75">
        <f>(1-O42)*((L42+M42)*N42/2-参数!$B$1*N42)/参数!$G$1/N42</f>
        <v>0</v>
      </c>
      <c r="Q42" s="84">
        <v>-4</v>
      </c>
      <c r="R42" s="84">
        <v>-4</v>
      </c>
      <c r="S42" s="84">
        <f t="shared" si="26"/>
        <v>1</v>
      </c>
      <c r="T42" s="75">
        <f t="shared" si="27"/>
        <v>0</v>
      </c>
      <c r="U42" s="75">
        <f>(1-T42)*((Q42+R42)*S42/2-参数!$B$1*S42)/参数!$G$1/S42</f>
        <v>0</v>
      </c>
      <c r="V42" s="84">
        <v>1</v>
      </c>
      <c r="W42" s="84">
        <v>2</v>
      </c>
      <c r="X42" s="84">
        <f t="shared" si="28"/>
        <v>2</v>
      </c>
      <c r="Y42" s="75">
        <f t="shared" si="29"/>
        <v>7.0103305952384162E-2</v>
      </c>
      <c r="Z42" s="75">
        <f>(1-Y42)*((V42+W42)*X42/2-参数!$B$1*X42)/参数!$G$1/X42</f>
        <v>0.6393039771577359</v>
      </c>
      <c r="AA42" s="84">
        <v>-4</v>
      </c>
      <c r="AB42" s="84">
        <v>-4</v>
      </c>
      <c r="AC42" s="84">
        <f t="shared" si="30"/>
        <v>1</v>
      </c>
      <c r="AD42" s="75">
        <f t="shared" si="31"/>
        <v>0</v>
      </c>
      <c r="AE42" s="75">
        <f>(1-AD42)*((AA42+AB42)*AC42/2-参数!$B$1*AC42)/参数!$G$1/AC42</f>
        <v>0</v>
      </c>
      <c r="AF42" s="84">
        <v>-4</v>
      </c>
      <c r="AG42" s="84">
        <v>-4</v>
      </c>
      <c r="AH42" s="84">
        <f t="shared" si="32"/>
        <v>1</v>
      </c>
      <c r="AI42" s="75">
        <f t="shared" si="33"/>
        <v>0</v>
      </c>
      <c r="AJ42" s="75">
        <f>(1-AI42)*((AF42+AG42)*AH42/2-参数!$B$1*AH42)/参数!$G$1/AH42</f>
        <v>0</v>
      </c>
      <c r="AK42" s="84">
        <v>-4</v>
      </c>
      <c r="AL42" s="84">
        <v>-4</v>
      </c>
      <c r="AM42" s="84">
        <f t="shared" si="34"/>
        <v>1</v>
      </c>
      <c r="AN42" s="75">
        <f t="shared" si="35"/>
        <v>0</v>
      </c>
      <c r="AO42" s="75">
        <f>(1-AN42)*((AK42+AL42)*AM42/2-参数!$B$1*AM42)/参数!$G$1/AM42</f>
        <v>0</v>
      </c>
      <c r="AP42" s="84">
        <v>0</v>
      </c>
      <c r="AQ42" s="84">
        <v>0</v>
      </c>
      <c r="AR42" s="84">
        <f t="shared" si="36"/>
        <v>1</v>
      </c>
      <c r="AS42" s="75">
        <f t="shared" si="37"/>
        <v>0</v>
      </c>
      <c r="AT42" s="75">
        <f>(1-AS42)*((AP42+AQ42)*AR42/2-参数!$B$1*AR42)/参数!$G$1/AR42</f>
        <v>0.5</v>
      </c>
      <c r="AU42" s="84">
        <v>-4</v>
      </c>
      <c r="AV42" s="84">
        <v>-4</v>
      </c>
      <c r="AW42" s="84">
        <f t="shared" si="38"/>
        <v>1</v>
      </c>
      <c r="AX42" s="75">
        <f t="shared" si="39"/>
        <v>0</v>
      </c>
      <c r="AY42" s="75">
        <f>(1-AX42)*((AU42+AV42)*AW42/2-参数!$B$1*AW42)/参数!$G$1/AW42</f>
        <v>0</v>
      </c>
    </row>
    <row r="43" spans="1:51" x14ac:dyDescent="0.25">
      <c r="A43" s="84" t="s">
        <v>20</v>
      </c>
      <c r="B43" s="84">
        <v>-4</v>
      </c>
      <c r="C43" s="84">
        <v>-4</v>
      </c>
      <c r="D43" s="84">
        <f t="shared" si="20"/>
        <v>1</v>
      </c>
      <c r="E43" s="75">
        <f t="shared" si="21"/>
        <v>0</v>
      </c>
      <c r="F43" s="75">
        <f>(1-E43)*((B43+C43)*D43/2-参数!$B$1*D43)/参数!$G$1/D43</f>
        <v>0</v>
      </c>
      <c r="G43" s="84">
        <v>-2</v>
      </c>
      <c r="H43" s="84">
        <v>0</v>
      </c>
      <c r="I43" s="84">
        <f t="shared" si="22"/>
        <v>3</v>
      </c>
      <c r="J43" s="75">
        <f t="shared" si="23"/>
        <v>0.16666666666666666</v>
      </c>
      <c r="K43" s="75">
        <f>(1-J43)*((G43+H43)*I43/2-参数!$B$1*I43)/参数!$G$1/I43</f>
        <v>0.3125</v>
      </c>
      <c r="L43" s="84">
        <v>-4</v>
      </c>
      <c r="M43" s="84">
        <v>-4</v>
      </c>
      <c r="N43" s="84">
        <f t="shared" si="24"/>
        <v>1</v>
      </c>
      <c r="O43" s="75">
        <f t="shared" si="25"/>
        <v>0</v>
      </c>
      <c r="P43" s="75">
        <f>(1-O43)*((L43+M43)*N43/2-参数!$B$1*N43)/参数!$G$1/N43</f>
        <v>0</v>
      </c>
      <c r="Q43" s="84">
        <v>-4</v>
      </c>
      <c r="R43" s="84">
        <v>-4</v>
      </c>
      <c r="S43" s="84">
        <f t="shared" si="26"/>
        <v>1</v>
      </c>
      <c r="T43" s="75">
        <f t="shared" si="27"/>
        <v>0</v>
      </c>
      <c r="U43" s="75">
        <f>(1-T43)*((Q43+R43)*S43/2-参数!$B$1*S43)/参数!$G$1/S43</f>
        <v>0</v>
      </c>
      <c r="V43" s="84">
        <v>-4</v>
      </c>
      <c r="W43" s="84">
        <v>-4</v>
      </c>
      <c r="X43" s="84">
        <f t="shared" si="28"/>
        <v>1</v>
      </c>
      <c r="Y43" s="75">
        <f t="shared" si="29"/>
        <v>0</v>
      </c>
      <c r="Z43" s="75">
        <f>(1-Y43)*((V43+W43)*X43/2-参数!$B$1*X43)/参数!$G$1/X43</f>
        <v>0</v>
      </c>
      <c r="AA43" s="82">
        <v>-4</v>
      </c>
      <c r="AB43" s="84">
        <v>-4</v>
      </c>
      <c r="AC43" s="84">
        <f t="shared" si="30"/>
        <v>1</v>
      </c>
      <c r="AD43" s="75">
        <f t="shared" si="31"/>
        <v>0</v>
      </c>
      <c r="AE43" s="75">
        <f>(1-AD43)*((AA43+AB43)*AC43/2-参数!$B$1*AC43)/参数!$G$1/AC43</f>
        <v>0</v>
      </c>
      <c r="AF43" s="84">
        <v>-4</v>
      </c>
      <c r="AG43" s="84">
        <v>-4</v>
      </c>
      <c r="AH43" s="84">
        <f t="shared" si="32"/>
        <v>1</v>
      </c>
      <c r="AI43" s="75">
        <f t="shared" si="33"/>
        <v>0</v>
      </c>
      <c r="AJ43" s="75">
        <f>(1-AI43)*((AF43+AG43)*AH43/2-参数!$B$1*AH43)/参数!$G$1/AH43</f>
        <v>0</v>
      </c>
      <c r="AK43" s="84">
        <v>-4</v>
      </c>
      <c r="AL43" s="84">
        <v>-4</v>
      </c>
      <c r="AM43" s="84">
        <f t="shared" si="34"/>
        <v>1</v>
      </c>
      <c r="AN43" s="75">
        <f t="shared" si="35"/>
        <v>0</v>
      </c>
      <c r="AO43" s="75">
        <f>(1-AN43)*((AK43+AL43)*AM43/2-参数!$B$1*AM43)/参数!$G$1/AM43</f>
        <v>0</v>
      </c>
      <c r="AP43" s="84">
        <v>-4</v>
      </c>
      <c r="AQ43" s="84">
        <v>-4</v>
      </c>
      <c r="AR43" s="84">
        <f t="shared" si="36"/>
        <v>1</v>
      </c>
      <c r="AS43" s="75">
        <f t="shared" si="37"/>
        <v>0</v>
      </c>
      <c r="AT43" s="75">
        <f>(1-AS43)*((AP43+AQ43)*AR43/2-参数!$B$1*AR43)/参数!$G$1/AR43</f>
        <v>0</v>
      </c>
      <c r="AU43" s="84">
        <v>0</v>
      </c>
      <c r="AV43" s="84">
        <v>0</v>
      </c>
      <c r="AW43" s="84">
        <f t="shared" si="38"/>
        <v>1</v>
      </c>
      <c r="AX43" s="75">
        <f t="shared" si="39"/>
        <v>0</v>
      </c>
      <c r="AY43" s="75">
        <f>(1-AX43)*((AU43+AV43)*AW43/2-参数!$B$1*AW43)/参数!$G$1/AW43</f>
        <v>0.5</v>
      </c>
    </row>
    <row r="44" spans="1:51" x14ac:dyDescent="0.25">
      <c r="A44" s="84" t="s">
        <v>21</v>
      </c>
      <c r="B44" s="84">
        <v>-4</v>
      </c>
      <c r="C44" s="84">
        <v>-4</v>
      </c>
      <c r="D44" s="84">
        <f t="shared" si="20"/>
        <v>1</v>
      </c>
      <c r="E44" s="75">
        <f t="shared" si="21"/>
        <v>0</v>
      </c>
      <c r="F44" s="75">
        <f>(1-E44)*((B44+C44)*D44/2-参数!$B$1*D44)/参数!$G$1/D44</f>
        <v>0</v>
      </c>
      <c r="G44" s="84">
        <v>-4</v>
      </c>
      <c r="H44" s="84">
        <v>-4</v>
      </c>
      <c r="I44" s="84">
        <f t="shared" si="22"/>
        <v>1</v>
      </c>
      <c r="J44" s="75">
        <f t="shared" si="23"/>
        <v>0</v>
      </c>
      <c r="K44" s="75">
        <f>(1-J44)*((G44+H44)*I44/2-参数!$B$1*I44)/参数!$G$1/I44</f>
        <v>0</v>
      </c>
      <c r="L44" s="84">
        <v>-4</v>
      </c>
      <c r="M44" s="84">
        <v>-4</v>
      </c>
      <c r="N44" s="84">
        <f t="shared" si="24"/>
        <v>1</v>
      </c>
      <c r="O44" s="75">
        <f t="shared" si="25"/>
        <v>0</v>
      </c>
      <c r="P44" s="75">
        <f>(1-O44)*((L44+M44)*N44/2-参数!$B$1*N44)/参数!$G$1/N44</f>
        <v>0</v>
      </c>
      <c r="Q44" s="84">
        <v>-1</v>
      </c>
      <c r="R44" s="84">
        <v>0</v>
      </c>
      <c r="S44" s="84">
        <f t="shared" si="26"/>
        <v>2</v>
      </c>
      <c r="T44" s="75">
        <f t="shared" si="27"/>
        <v>7.0103305952384162E-2</v>
      </c>
      <c r="U44" s="75">
        <f>(1-T44)*((Q44+R44)*S44/2-参数!$B$1*S44)/参数!$G$1/S44</f>
        <v>0.40682980364583193</v>
      </c>
      <c r="V44" s="84">
        <v>-4</v>
      </c>
      <c r="W44" s="84">
        <v>-4</v>
      </c>
      <c r="X44" s="84">
        <f t="shared" si="28"/>
        <v>1</v>
      </c>
      <c r="Y44" s="75">
        <f t="shared" si="29"/>
        <v>0</v>
      </c>
      <c r="Z44" s="75">
        <f>(1-Y44)*((V44+W44)*X44/2-参数!$B$1*X44)/参数!$G$1/X44</f>
        <v>0</v>
      </c>
      <c r="AA44" s="84">
        <v>-4</v>
      </c>
      <c r="AB44" s="84">
        <v>-4</v>
      </c>
      <c r="AC44" s="84">
        <f t="shared" si="30"/>
        <v>1</v>
      </c>
      <c r="AD44" s="75">
        <f t="shared" si="31"/>
        <v>0</v>
      </c>
      <c r="AE44" s="75">
        <f>(1-AD44)*((AA44+AB44)*AC44/2-参数!$B$1*AC44)/参数!$G$1/AC44</f>
        <v>0</v>
      </c>
      <c r="AF44" s="84">
        <v>-4</v>
      </c>
      <c r="AG44" s="84">
        <v>-4</v>
      </c>
      <c r="AH44" s="84">
        <f t="shared" si="32"/>
        <v>1</v>
      </c>
      <c r="AI44" s="75">
        <f t="shared" si="33"/>
        <v>0</v>
      </c>
      <c r="AJ44" s="75">
        <f>(1-AI44)*((AF44+AG44)*AH44/2-参数!$B$1*AH44)/参数!$G$1/AH44</f>
        <v>0</v>
      </c>
      <c r="AK44" s="84">
        <v>-4</v>
      </c>
      <c r="AL44" s="84">
        <v>-4</v>
      </c>
      <c r="AM44" s="84">
        <f t="shared" si="34"/>
        <v>1</v>
      </c>
      <c r="AN44" s="75">
        <f t="shared" si="35"/>
        <v>0</v>
      </c>
      <c r="AO44" s="75">
        <f>(1-AN44)*((AK44+AL44)*AM44/2-参数!$B$1*AM44)/参数!$G$1/AM44</f>
        <v>0</v>
      </c>
      <c r="AP44" s="84">
        <v>-4</v>
      </c>
      <c r="AQ44" s="84">
        <v>-4</v>
      </c>
      <c r="AR44" s="84">
        <f t="shared" si="36"/>
        <v>1</v>
      </c>
      <c r="AS44" s="75">
        <f t="shared" si="37"/>
        <v>0</v>
      </c>
      <c r="AT44" s="75">
        <f>(1-AS44)*((AP44+AQ44)*AR44/2-参数!$B$1*AR44)/参数!$G$1/AR44</f>
        <v>0</v>
      </c>
      <c r="AU44" s="84">
        <v>-4</v>
      </c>
      <c r="AV44" s="84">
        <v>-4</v>
      </c>
      <c r="AW44" s="84">
        <f t="shared" si="38"/>
        <v>1</v>
      </c>
      <c r="AX44" s="75">
        <f t="shared" si="39"/>
        <v>0</v>
      </c>
      <c r="AY44" s="75">
        <f>(1-AX44)*((AU44+AV44)*AW44/2-参数!$B$1*AW44)/参数!$G$1/AW44</f>
        <v>0</v>
      </c>
    </row>
    <row r="45" spans="1:51" x14ac:dyDescent="0.25">
      <c r="A45" s="84" t="s">
        <v>22</v>
      </c>
      <c r="B45" s="84">
        <v>-4</v>
      </c>
      <c r="C45" s="84">
        <v>-4</v>
      </c>
      <c r="D45" s="84">
        <f t="shared" si="20"/>
        <v>1</v>
      </c>
      <c r="E45" s="75">
        <f t="shared" si="21"/>
        <v>0</v>
      </c>
      <c r="F45" s="75">
        <f>(1-E45)*((B45+C45)*D45/2-参数!$B$1*D45)/参数!$G$1/D45</f>
        <v>0</v>
      </c>
      <c r="G45" s="84">
        <v>-4</v>
      </c>
      <c r="H45" s="84">
        <v>-4</v>
      </c>
      <c r="I45" s="84">
        <f t="shared" si="22"/>
        <v>1</v>
      </c>
      <c r="J45" s="75">
        <f t="shared" si="23"/>
        <v>0</v>
      </c>
      <c r="K45" s="75">
        <f>(1-J45)*((G45+H45)*I45/2-参数!$B$1*I45)/参数!$G$1/I45</f>
        <v>0</v>
      </c>
      <c r="L45" s="84">
        <v>-4</v>
      </c>
      <c r="M45" s="84">
        <v>-4</v>
      </c>
      <c r="N45" s="84">
        <f t="shared" si="24"/>
        <v>1</v>
      </c>
      <c r="O45" s="75">
        <f t="shared" si="25"/>
        <v>0</v>
      </c>
      <c r="P45" s="75">
        <f>(1-O45)*((L45+M45)*N45/2-参数!$B$1*N45)/参数!$G$1/N45</f>
        <v>0</v>
      </c>
      <c r="Q45" s="84">
        <v>0</v>
      </c>
      <c r="R45" s="84">
        <v>4</v>
      </c>
      <c r="S45" s="84">
        <f t="shared" si="26"/>
        <v>5</v>
      </c>
      <c r="T45" s="75">
        <f t="shared" si="27"/>
        <v>0.40693708908831311</v>
      </c>
      <c r="U45" s="75">
        <f>(1-T45)*((Q45+R45)*S45/2-参数!$B$1*S45)/参数!$G$1/S45</f>
        <v>0.44479718318376521</v>
      </c>
      <c r="V45" s="84">
        <v>-4</v>
      </c>
      <c r="W45" s="84">
        <v>-4</v>
      </c>
      <c r="X45" s="84">
        <f t="shared" si="28"/>
        <v>1</v>
      </c>
      <c r="Y45" s="75">
        <f t="shared" si="29"/>
        <v>0</v>
      </c>
      <c r="Z45" s="75">
        <f>(1-Y45)*((V45+W45)*X45/2-参数!$B$1*X45)/参数!$G$1/X45</f>
        <v>0</v>
      </c>
      <c r="AA45" s="84">
        <v>0</v>
      </c>
      <c r="AB45" s="84">
        <v>2</v>
      </c>
      <c r="AC45" s="84">
        <f t="shared" si="30"/>
        <v>3</v>
      </c>
      <c r="AD45" s="75">
        <f t="shared" si="31"/>
        <v>0.16666666666666666</v>
      </c>
      <c r="AE45" s="75">
        <f>(1-AD45)*((AA45+AB45)*AC45/2-参数!$B$1*AC45)/参数!$G$1/AC45</f>
        <v>0.52083333333333337</v>
      </c>
      <c r="AF45" s="84">
        <v>-4</v>
      </c>
      <c r="AG45" s="84">
        <v>-4</v>
      </c>
      <c r="AH45" s="84">
        <f t="shared" si="32"/>
        <v>1</v>
      </c>
      <c r="AI45" s="75">
        <f t="shared" si="33"/>
        <v>0</v>
      </c>
      <c r="AJ45" s="75">
        <f>(1-AI45)*((AF45+AG45)*AH45/2-参数!$B$1*AH45)/参数!$G$1/AH45</f>
        <v>0</v>
      </c>
      <c r="AK45" s="84">
        <v>-4</v>
      </c>
      <c r="AL45" s="84">
        <v>-4</v>
      </c>
      <c r="AM45" s="84">
        <f t="shared" si="34"/>
        <v>1</v>
      </c>
      <c r="AN45" s="75">
        <f t="shared" si="35"/>
        <v>0</v>
      </c>
      <c r="AO45" s="75">
        <f>(1-AN45)*((AK45+AL45)*AM45/2-参数!$B$1*AM45)/参数!$G$1/AM45</f>
        <v>0</v>
      </c>
      <c r="AP45" s="84">
        <v>-4</v>
      </c>
      <c r="AQ45" s="84">
        <v>-4</v>
      </c>
      <c r="AR45" s="84">
        <f t="shared" si="36"/>
        <v>1</v>
      </c>
      <c r="AS45" s="75">
        <f t="shared" si="37"/>
        <v>0</v>
      </c>
      <c r="AT45" s="75">
        <f>(1-AS45)*((AP45+AQ45)*AR45/2-参数!$B$1*AR45)/参数!$G$1/AR45</f>
        <v>0</v>
      </c>
      <c r="AU45" s="84">
        <v>-4</v>
      </c>
      <c r="AV45" s="84">
        <v>-4</v>
      </c>
      <c r="AW45" s="84">
        <f t="shared" si="38"/>
        <v>1</v>
      </c>
      <c r="AX45" s="75">
        <f t="shared" si="39"/>
        <v>0</v>
      </c>
      <c r="AY45" s="75">
        <f>(1-AX45)*((AU45+AV45)*AW45/2-参数!$B$1*AW45)/参数!$G$1/AW45</f>
        <v>0</v>
      </c>
    </row>
    <row r="46" spans="1:51" x14ac:dyDescent="0.25">
      <c r="D46" s="84">
        <f t="shared" si="20"/>
        <v>1</v>
      </c>
      <c r="E46" s="75">
        <f t="shared" si="21"/>
        <v>0</v>
      </c>
      <c r="F46" s="75">
        <f>(1-E46)*((B46+C46)*D46/2-参数!$B$1*D46)/参数!$G$1/D46</f>
        <v>0.5</v>
      </c>
    </row>
  </sheetData>
  <mergeCells count="20">
    <mergeCell ref="AA1:AE1"/>
    <mergeCell ref="AF1:AJ1"/>
    <mergeCell ref="AK1:AO1"/>
    <mergeCell ref="AP1:AT1"/>
    <mergeCell ref="AU1:AY1"/>
    <mergeCell ref="B1:F1"/>
    <mergeCell ref="G1:K1"/>
    <mergeCell ref="L1:P1"/>
    <mergeCell ref="Q1:U1"/>
    <mergeCell ref="V1:Z1"/>
    <mergeCell ref="AA24:AE24"/>
    <mergeCell ref="AF24:AJ24"/>
    <mergeCell ref="AK24:AO24"/>
    <mergeCell ref="AP24:AT24"/>
    <mergeCell ref="AU24:AY24"/>
    <mergeCell ref="B24:F24"/>
    <mergeCell ref="G24:K24"/>
    <mergeCell ref="L24:P24"/>
    <mergeCell ref="Q24:U24"/>
    <mergeCell ref="V24:Z2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41"/>
  <sheetViews>
    <sheetView topLeftCell="A94" zoomScale="85" zoomScaleNormal="85" workbookViewId="0">
      <selection activeCell="C92" sqref="C92:I92"/>
    </sheetView>
  </sheetViews>
  <sheetFormatPr defaultRowHeight="13.8" x14ac:dyDescent="0.25"/>
  <cols>
    <col min="1" max="1" width="9.5546875" style="65" bestFit="1" customWidth="1"/>
    <col min="2" max="3" width="7.5546875" style="65" bestFit="1" customWidth="1"/>
    <col min="4" max="21" width="6.5546875" style="65" bestFit="1" customWidth="1"/>
    <col min="22" max="25" width="7.44140625" style="65" bestFit="1" customWidth="1"/>
    <col min="26" max="26" width="8.5546875" style="65" bestFit="1" customWidth="1"/>
    <col min="27" max="27" width="7.44140625" style="65" bestFit="1" customWidth="1"/>
    <col min="28" max="28" width="8.5546875" style="65" bestFit="1" customWidth="1"/>
    <col min="29" max="31" width="7.44140625" style="65" bestFit="1" customWidth="1"/>
    <col min="32" max="32" width="5.21875" style="65" bestFit="1" customWidth="1"/>
    <col min="33" max="39" width="7.44140625" style="65" bestFit="1" customWidth="1"/>
    <col min="40" max="40" width="8.5546875" style="65" bestFit="1" customWidth="1"/>
    <col min="41" max="41" width="7.44140625" style="65" bestFit="1" customWidth="1"/>
    <col min="42" max="42" width="8.5546875" style="65" bestFit="1" customWidth="1"/>
    <col min="43" max="52" width="7.44140625" style="65" bestFit="1" customWidth="1"/>
    <col min="53" max="53" width="3" style="65" bestFit="1" customWidth="1"/>
    <col min="54" max="54" width="8.5546875" style="65" bestFit="1" customWidth="1"/>
    <col min="55" max="55" width="4.109375" style="65" bestFit="1" customWidth="1"/>
    <col min="56" max="56" width="8.5546875" style="65" bestFit="1" customWidth="1"/>
    <col min="57" max="57" width="5.33203125" style="65" bestFit="1" customWidth="1"/>
    <col min="58" max="61" width="4.109375" style="65" bestFit="1" customWidth="1"/>
    <col min="62" max="67" width="3" style="65" bestFit="1" customWidth="1"/>
    <col min="68" max="68" width="8.5546875" style="65" bestFit="1" customWidth="1"/>
    <col min="69" max="69" width="4.109375" style="65" bestFit="1" customWidth="1"/>
    <col min="70" max="70" width="8.5546875" style="65" bestFit="1" customWidth="1"/>
    <col min="71" max="71" width="5.33203125" style="65" bestFit="1" customWidth="1"/>
    <col min="72" max="75" width="4.109375" style="65" bestFit="1" customWidth="1"/>
    <col min="76" max="81" width="3" style="65" bestFit="1" customWidth="1"/>
    <col min="82" max="82" width="8.5546875" style="65" bestFit="1" customWidth="1"/>
    <col min="83" max="83" width="4.109375" style="65" bestFit="1" customWidth="1"/>
    <col min="84" max="84" width="8.5546875" style="65" bestFit="1" customWidth="1"/>
    <col min="85" max="85" width="5.33203125" style="65" bestFit="1" customWidth="1"/>
    <col min="86" max="89" width="4.109375" style="65" bestFit="1" customWidth="1"/>
    <col min="90" max="95" width="3" style="65" bestFit="1" customWidth="1"/>
    <col min="96" max="96" width="8.5546875" style="65" bestFit="1" customWidth="1"/>
    <col min="97" max="97" width="4.109375" style="65" bestFit="1" customWidth="1"/>
    <col min="98" max="98" width="8.5546875" style="65" bestFit="1" customWidth="1"/>
    <col min="99" max="16384" width="8.88671875" style="65"/>
  </cols>
  <sheetData>
    <row r="1" spans="1:86" x14ac:dyDescent="0.25">
      <c r="A1" s="86" t="s">
        <v>170</v>
      </c>
      <c r="B1" s="65" t="s">
        <v>23</v>
      </c>
      <c r="C1" s="76" t="s">
        <v>188</v>
      </c>
      <c r="D1" s="76" t="s">
        <v>189</v>
      </c>
      <c r="E1" s="76" t="s">
        <v>190</v>
      </c>
      <c r="F1" s="76" t="s">
        <v>191</v>
      </c>
      <c r="G1" s="76" t="s">
        <v>192</v>
      </c>
      <c r="H1" s="76" t="s">
        <v>193</v>
      </c>
      <c r="I1" s="76" t="s">
        <v>194</v>
      </c>
      <c r="J1" s="76" t="s">
        <v>195</v>
      </c>
      <c r="K1" s="76" t="s">
        <v>196</v>
      </c>
      <c r="L1" s="76" t="s">
        <v>197</v>
      </c>
      <c r="M1" s="76" t="s">
        <v>198</v>
      </c>
      <c r="N1" s="76" t="s">
        <v>199</v>
      </c>
      <c r="O1" s="76" t="s">
        <v>202</v>
      </c>
      <c r="P1" s="76" t="s">
        <v>203</v>
      </c>
      <c r="Q1" s="76" t="s">
        <v>204</v>
      </c>
      <c r="R1" s="76" t="s">
        <v>205</v>
      </c>
      <c r="S1" s="76" t="s">
        <v>206</v>
      </c>
      <c r="T1" s="76" t="s">
        <v>207</v>
      </c>
      <c r="U1" s="76" t="s">
        <v>208</v>
      </c>
      <c r="V1" s="76"/>
      <c r="W1" s="76"/>
      <c r="X1" s="76"/>
      <c r="Y1" s="76"/>
      <c r="Z1" s="76"/>
      <c r="AA1" s="84"/>
      <c r="AB1" s="84"/>
      <c r="AC1" s="84"/>
      <c r="AD1" s="84"/>
      <c r="AE1" s="76"/>
      <c r="AF1" s="76"/>
      <c r="AG1" s="76"/>
      <c r="AH1" s="76"/>
      <c r="AI1" s="76"/>
      <c r="AJ1" s="76"/>
      <c r="AK1" s="76"/>
      <c r="AL1" s="76"/>
      <c r="AM1" s="76"/>
      <c r="AN1" s="76"/>
      <c r="AO1" s="84"/>
      <c r="AP1" s="84"/>
      <c r="AQ1" s="84"/>
      <c r="AR1" s="84"/>
      <c r="AS1" s="76"/>
      <c r="AT1" s="76"/>
      <c r="AU1" s="76"/>
      <c r="AV1" s="76"/>
      <c r="AW1" s="76"/>
      <c r="AX1" s="76"/>
      <c r="AY1" s="76"/>
      <c r="AZ1" s="76"/>
      <c r="BA1" s="76"/>
      <c r="BB1" s="76"/>
      <c r="BC1" s="84"/>
      <c r="BD1" s="84"/>
      <c r="BE1" s="84"/>
      <c r="BF1" s="84"/>
      <c r="BG1" s="76"/>
      <c r="BH1" s="76"/>
      <c r="BI1" s="76"/>
      <c r="BJ1" s="76"/>
      <c r="BK1" s="76"/>
      <c r="BL1" s="76"/>
      <c r="BM1" s="76"/>
      <c r="BN1" s="76"/>
      <c r="BO1" s="76"/>
      <c r="BP1" s="76"/>
      <c r="BQ1" s="84"/>
      <c r="BU1" s="73"/>
      <c r="BV1" s="73"/>
      <c r="BW1" s="73"/>
      <c r="BX1" s="73"/>
      <c r="BY1" s="73"/>
      <c r="BZ1" s="73"/>
      <c r="CA1" s="73"/>
      <c r="CB1" s="73"/>
      <c r="CC1" s="73"/>
      <c r="CD1" s="73"/>
      <c r="CE1" s="5"/>
    </row>
    <row r="2" spans="1:86" x14ac:dyDescent="0.25">
      <c r="A2" s="71" t="s">
        <v>1</v>
      </c>
      <c r="B2" s="26"/>
      <c r="C2" s="136">
        <v>0</v>
      </c>
      <c r="D2" s="136">
        <v>0</v>
      </c>
      <c r="E2" s="136">
        <v>0</v>
      </c>
      <c r="F2" s="136">
        <v>0</v>
      </c>
      <c r="G2" s="136">
        <v>0</v>
      </c>
      <c r="H2" s="136">
        <v>0</v>
      </c>
      <c r="I2" s="136">
        <v>0</v>
      </c>
      <c r="J2" s="72"/>
      <c r="K2" s="72"/>
      <c r="L2" s="72"/>
      <c r="M2" s="72"/>
      <c r="N2" s="75"/>
      <c r="O2" s="72"/>
      <c r="P2" s="75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5"/>
      <c r="AC2" s="72"/>
      <c r="AD2" s="72"/>
      <c r="AE2" s="72"/>
      <c r="AF2" s="72"/>
      <c r="AG2" s="72"/>
      <c r="AH2" s="72"/>
      <c r="AI2" s="72"/>
      <c r="AJ2" s="72"/>
      <c r="AK2" s="72"/>
      <c r="AL2" s="72"/>
      <c r="AM2" s="72"/>
      <c r="AN2" s="72"/>
      <c r="AO2" s="72"/>
      <c r="AP2" s="75"/>
      <c r="AQ2" s="72"/>
      <c r="AR2" s="72"/>
      <c r="AS2" s="72"/>
      <c r="AT2" s="72"/>
      <c r="AU2" s="72"/>
      <c r="AV2" s="72"/>
      <c r="AW2" s="72"/>
      <c r="AX2" s="72"/>
      <c r="AY2" s="72"/>
      <c r="AZ2" s="72"/>
      <c r="BA2" s="72"/>
      <c r="BB2" s="72"/>
      <c r="BC2" s="72"/>
      <c r="BD2" s="75"/>
      <c r="BE2" s="72"/>
      <c r="BF2" s="72"/>
      <c r="BG2" s="72"/>
      <c r="BH2" s="72"/>
      <c r="BI2" s="72"/>
      <c r="BJ2" s="72"/>
      <c r="BK2" s="72"/>
      <c r="BL2" s="72"/>
      <c r="BM2" s="72"/>
      <c r="BN2" s="72"/>
      <c r="BO2" s="72"/>
      <c r="BP2" s="72"/>
      <c r="BQ2" s="72"/>
      <c r="BR2" s="26"/>
      <c r="BU2" s="71"/>
      <c r="BV2" s="71"/>
      <c r="BW2" s="71"/>
      <c r="BX2" s="71"/>
      <c r="BY2" s="71"/>
      <c r="BZ2" s="71"/>
      <c r="CA2" s="71"/>
      <c r="CB2" s="71"/>
      <c r="CC2" s="71"/>
      <c r="CD2" s="71"/>
      <c r="CE2" s="5"/>
      <c r="CF2" s="26"/>
    </row>
    <row r="3" spans="1:86" x14ac:dyDescent="0.25">
      <c r="A3" s="71" t="s">
        <v>3</v>
      </c>
      <c r="B3" s="34">
        <f>算例!F3*参数!B11+D16*参数!B12</f>
        <v>0.68324702965029172</v>
      </c>
      <c r="C3" s="72">
        <v>0.87177815066963993</v>
      </c>
      <c r="D3" s="72">
        <v>0.87177815066963993</v>
      </c>
      <c r="E3" s="72">
        <v>0.68324702965029172</v>
      </c>
      <c r="F3" s="72">
        <v>0.68324702965029172</v>
      </c>
      <c r="G3" s="72">
        <v>0.68324702965029172</v>
      </c>
      <c r="H3" s="72">
        <v>0.68324702965029172</v>
      </c>
      <c r="I3" s="72">
        <v>0.68324702965029172</v>
      </c>
      <c r="J3" s="72"/>
      <c r="K3" s="72"/>
      <c r="L3" s="72"/>
      <c r="M3" s="72"/>
      <c r="N3" s="72"/>
      <c r="O3" s="72"/>
      <c r="P3" s="75"/>
      <c r="Q3" s="72"/>
      <c r="R3" s="72"/>
      <c r="S3" s="72"/>
      <c r="T3" s="72"/>
      <c r="U3" s="72"/>
      <c r="V3" s="72"/>
      <c r="W3" s="72"/>
      <c r="X3" s="72"/>
      <c r="Y3" s="72"/>
      <c r="Z3" s="72"/>
      <c r="AA3" s="72"/>
      <c r="AB3" s="75"/>
      <c r="AC3" s="72"/>
      <c r="AD3" s="75"/>
      <c r="AE3" s="72"/>
      <c r="AF3" s="72"/>
      <c r="AG3" s="72"/>
      <c r="AH3" s="72"/>
      <c r="AI3" s="72"/>
      <c r="AJ3" s="72"/>
      <c r="AK3" s="72"/>
      <c r="AL3" s="72"/>
      <c r="AM3" s="72"/>
      <c r="AN3" s="72"/>
      <c r="AO3" s="72"/>
      <c r="AP3" s="75"/>
      <c r="AQ3" s="72"/>
      <c r="AR3" s="75"/>
      <c r="AS3" s="72"/>
      <c r="AT3" s="72"/>
      <c r="AU3" s="72"/>
      <c r="AV3" s="72"/>
      <c r="AW3" s="72"/>
      <c r="AX3" s="72"/>
      <c r="AY3" s="72"/>
      <c r="AZ3" s="72"/>
      <c r="BA3" s="72"/>
      <c r="BB3" s="72"/>
      <c r="BC3" s="72"/>
      <c r="BD3" s="75"/>
      <c r="BE3" s="72"/>
      <c r="BF3" s="75"/>
      <c r="BG3" s="72"/>
      <c r="BH3" s="72"/>
      <c r="BI3" s="72"/>
      <c r="BJ3" s="72"/>
      <c r="BK3" s="72"/>
      <c r="BL3" s="72"/>
      <c r="BM3" s="72"/>
      <c r="BN3" s="72"/>
      <c r="BO3" s="72"/>
      <c r="BP3" s="72"/>
      <c r="BQ3" s="72"/>
      <c r="BR3" s="26"/>
      <c r="BT3" s="26"/>
      <c r="BU3" s="71"/>
      <c r="BV3" s="71"/>
      <c r="BW3" s="71"/>
      <c r="BX3" s="71"/>
      <c r="BY3" s="71"/>
      <c r="BZ3" s="71"/>
      <c r="CA3" s="71"/>
      <c r="CB3" s="71"/>
      <c r="CC3" s="71"/>
      <c r="CD3" s="71"/>
      <c r="CE3" s="5"/>
      <c r="CF3" s="26"/>
      <c r="CH3" s="26"/>
    </row>
    <row r="4" spans="1:86" x14ac:dyDescent="0.25">
      <c r="A4" s="71" t="s">
        <v>4</v>
      </c>
      <c r="B4" s="34">
        <f>算例!F4*参数!B11+F22*参数!B12</f>
        <v>0.28208677619046335</v>
      </c>
      <c r="C4" s="72">
        <v>6.9457643749983228E-2</v>
      </c>
      <c r="D4" s="72">
        <v>6.9457643749983228E-2</v>
      </c>
      <c r="E4" s="72">
        <v>6.9457643749983228E-2</v>
      </c>
      <c r="F4" s="72">
        <v>6.9457643749983228E-2</v>
      </c>
      <c r="G4" s="72">
        <v>0.28208677619046335</v>
      </c>
      <c r="H4" s="72">
        <v>0.28208677619046335</v>
      </c>
      <c r="I4" s="72">
        <v>0.28208677619046335</v>
      </c>
      <c r="J4" s="72"/>
      <c r="K4" s="72"/>
      <c r="L4" s="72"/>
      <c r="M4" s="72"/>
      <c r="N4" s="72"/>
      <c r="O4" s="72"/>
      <c r="P4" s="75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5"/>
      <c r="AC4" s="72"/>
      <c r="AD4" s="75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5"/>
      <c r="AQ4" s="72"/>
      <c r="AR4" s="75"/>
      <c r="AS4" s="72"/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5"/>
      <c r="BE4" s="72"/>
      <c r="BF4" s="75"/>
      <c r="BG4" s="72"/>
      <c r="BH4" s="72"/>
      <c r="BI4" s="72"/>
      <c r="BJ4" s="72"/>
      <c r="BK4" s="72"/>
      <c r="BL4" s="72"/>
      <c r="BM4" s="72"/>
      <c r="BN4" s="72"/>
      <c r="BO4" s="72"/>
      <c r="BP4" s="72"/>
      <c r="BQ4" s="72"/>
      <c r="BR4" s="26"/>
      <c r="BT4" s="26"/>
      <c r="BU4" s="71"/>
      <c r="BV4" s="71"/>
      <c r="BW4" s="71"/>
      <c r="BX4" s="71"/>
      <c r="BY4" s="71"/>
      <c r="BZ4" s="71"/>
      <c r="CA4" s="71"/>
      <c r="CB4" s="71"/>
      <c r="CC4" s="71"/>
      <c r="CD4" s="71"/>
      <c r="CE4" s="5"/>
      <c r="CF4" s="26"/>
      <c r="CH4" s="26"/>
    </row>
    <row r="5" spans="1:86" x14ac:dyDescent="0.25">
      <c r="A5" s="71" t="s">
        <v>5</v>
      </c>
      <c r="B5" s="34">
        <f>算例!F5</f>
        <v>0.4947159086309435</v>
      </c>
      <c r="C5" s="72">
        <v>0.4947159086309435</v>
      </c>
      <c r="D5" s="72">
        <v>0.4947159086309435</v>
      </c>
      <c r="E5" s="72">
        <v>0.4947159086309435</v>
      </c>
      <c r="F5" s="72">
        <v>0.4947159086309435</v>
      </c>
      <c r="G5" s="72">
        <v>0.4947159086309435</v>
      </c>
      <c r="H5" s="72">
        <v>0.4947159086309435</v>
      </c>
      <c r="I5" s="72">
        <v>0.4947159086309435</v>
      </c>
      <c r="J5" s="72"/>
      <c r="K5" s="72"/>
      <c r="L5" s="72"/>
      <c r="M5" s="72"/>
      <c r="N5" s="72"/>
      <c r="O5" s="72"/>
      <c r="P5" s="75"/>
      <c r="Q5" s="72"/>
      <c r="R5" s="72"/>
      <c r="S5" s="72"/>
      <c r="T5" s="72"/>
      <c r="U5" s="72"/>
      <c r="V5" s="72"/>
      <c r="W5" s="72"/>
      <c r="X5" s="72"/>
      <c r="Y5" s="72"/>
      <c r="Z5" s="72"/>
      <c r="AA5" s="72"/>
      <c r="AB5" s="75"/>
      <c r="AC5" s="72"/>
      <c r="AD5" s="75"/>
      <c r="AE5" s="72"/>
      <c r="AF5" s="72"/>
      <c r="AG5" s="72"/>
      <c r="AH5" s="72"/>
      <c r="AI5" s="72"/>
      <c r="AJ5" s="72"/>
      <c r="AK5" s="72"/>
      <c r="AL5" s="72"/>
      <c r="AM5" s="72"/>
      <c r="AN5" s="72"/>
      <c r="AO5" s="72"/>
      <c r="AP5" s="75"/>
      <c r="AQ5" s="72"/>
      <c r="AR5" s="75"/>
      <c r="AS5" s="72"/>
      <c r="AT5" s="72"/>
      <c r="AU5" s="72"/>
      <c r="AV5" s="72"/>
      <c r="AW5" s="72"/>
      <c r="AX5" s="72"/>
      <c r="AY5" s="72"/>
      <c r="AZ5" s="72"/>
      <c r="BA5" s="72"/>
      <c r="BB5" s="72"/>
      <c r="BC5" s="72"/>
      <c r="BD5" s="75"/>
      <c r="BE5" s="72"/>
      <c r="BF5" s="75"/>
      <c r="BG5" s="72"/>
      <c r="BH5" s="72"/>
      <c r="BI5" s="72"/>
      <c r="BJ5" s="72"/>
      <c r="BK5" s="72"/>
      <c r="BL5" s="72"/>
      <c r="BM5" s="72"/>
      <c r="BN5" s="72"/>
      <c r="BO5" s="72"/>
      <c r="BP5" s="72"/>
      <c r="BQ5" s="72"/>
      <c r="BR5" s="26"/>
      <c r="BT5" s="26"/>
      <c r="BU5" s="71"/>
      <c r="BV5" s="71"/>
      <c r="BW5" s="71"/>
      <c r="BX5" s="71"/>
      <c r="BY5" s="71"/>
      <c r="BZ5" s="71"/>
      <c r="CA5" s="71"/>
      <c r="CB5" s="71"/>
      <c r="CC5" s="71"/>
      <c r="CD5" s="71"/>
      <c r="CE5" s="5"/>
      <c r="CF5" s="26"/>
      <c r="CH5" s="26"/>
    </row>
    <row r="6" spans="1:86" x14ac:dyDescent="0.25">
      <c r="A6" s="71" t="s">
        <v>6</v>
      </c>
      <c r="B6" s="34">
        <f>算例!F6</f>
        <v>0.625</v>
      </c>
      <c r="C6" s="72">
        <v>0.625</v>
      </c>
      <c r="D6" s="72">
        <v>0.625</v>
      </c>
      <c r="E6" s="72">
        <v>0.625</v>
      </c>
      <c r="F6" s="72">
        <v>0.625</v>
      </c>
      <c r="G6" s="72">
        <v>0.625</v>
      </c>
      <c r="H6" s="72">
        <v>0.625</v>
      </c>
      <c r="I6" s="72">
        <v>0.625</v>
      </c>
      <c r="J6" s="72"/>
      <c r="K6" s="72"/>
      <c r="L6" s="72"/>
      <c r="M6" s="72"/>
      <c r="N6" s="72"/>
      <c r="O6" s="72"/>
      <c r="P6" s="75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5"/>
      <c r="AC6" s="72"/>
      <c r="AD6" s="75"/>
      <c r="AE6" s="72"/>
      <c r="AF6" s="72"/>
      <c r="AG6" s="72"/>
      <c r="AH6" s="72"/>
      <c r="AI6" s="72"/>
      <c r="AJ6" s="72"/>
      <c r="AK6" s="72"/>
      <c r="AL6" s="72"/>
      <c r="AM6" s="72"/>
      <c r="AN6" s="72"/>
      <c r="AO6" s="72"/>
      <c r="AP6" s="75"/>
      <c r="AQ6" s="72"/>
      <c r="AR6" s="75"/>
      <c r="AS6" s="72"/>
      <c r="AT6" s="72"/>
      <c r="AU6" s="72"/>
      <c r="AV6" s="72"/>
      <c r="AW6" s="72"/>
      <c r="AX6" s="72"/>
      <c r="AY6" s="72"/>
      <c r="AZ6" s="72"/>
      <c r="BA6" s="72"/>
      <c r="BB6" s="72"/>
      <c r="BC6" s="72"/>
      <c r="BD6" s="75"/>
      <c r="BE6" s="72"/>
      <c r="BF6" s="75"/>
      <c r="BG6" s="72"/>
      <c r="BH6" s="72"/>
      <c r="BI6" s="72"/>
      <c r="BJ6" s="72"/>
      <c r="BK6" s="72"/>
      <c r="BL6" s="72"/>
      <c r="BM6" s="72"/>
      <c r="BN6" s="72"/>
      <c r="BO6" s="72"/>
      <c r="BP6" s="72"/>
      <c r="BQ6" s="72"/>
      <c r="BR6" s="26"/>
      <c r="BT6" s="26"/>
      <c r="BU6" s="71"/>
      <c r="BV6" s="71"/>
      <c r="BW6" s="71"/>
      <c r="BX6" s="71"/>
      <c r="BY6" s="71"/>
      <c r="BZ6" s="71"/>
      <c r="CA6" s="71"/>
      <c r="CB6" s="71"/>
      <c r="CC6" s="71"/>
      <c r="CD6" s="71"/>
      <c r="CE6" s="5"/>
      <c r="CF6" s="26"/>
      <c r="CH6" s="26"/>
    </row>
    <row r="7" spans="1:86" x14ac:dyDescent="0.25">
      <c r="A7" s="71" t="s">
        <v>7</v>
      </c>
      <c r="B7" s="34">
        <f>算例!F7*参数!B11+I5*参数!B12</f>
        <v>0.61194128764880507</v>
      </c>
      <c r="C7" s="72">
        <v>0.72916666666666663</v>
      </c>
      <c r="D7" s="72">
        <v>0.72916666666666663</v>
      </c>
      <c r="E7" s="72">
        <v>0.72916666666666663</v>
      </c>
      <c r="F7" s="72">
        <v>0.72916666666666663</v>
      </c>
      <c r="G7" s="72">
        <v>0.72916666666666663</v>
      </c>
      <c r="H7" s="72">
        <v>0.72916666666666663</v>
      </c>
      <c r="I7" s="72">
        <v>0.72916666666666663</v>
      </c>
      <c r="J7" s="72"/>
      <c r="K7" s="72"/>
      <c r="L7" s="72"/>
      <c r="M7" s="72"/>
      <c r="N7" s="72"/>
      <c r="O7" s="72"/>
      <c r="P7" s="75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  <c r="AB7" s="75"/>
      <c r="AC7" s="72"/>
      <c r="AD7" s="75"/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75"/>
      <c r="AQ7" s="72"/>
      <c r="AR7" s="75"/>
      <c r="AS7" s="72"/>
      <c r="AT7" s="72"/>
      <c r="AU7" s="72"/>
      <c r="AV7" s="72"/>
      <c r="AW7" s="72"/>
      <c r="AX7" s="72"/>
      <c r="AY7" s="72"/>
      <c r="AZ7" s="72"/>
      <c r="BA7" s="72"/>
      <c r="BB7" s="72"/>
      <c r="BC7" s="72"/>
      <c r="BD7" s="75"/>
      <c r="BE7" s="72"/>
      <c r="BF7" s="75"/>
      <c r="BG7" s="72"/>
      <c r="BH7" s="72"/>
      <c r="BI7" s="72"/>
      <c r="BJ7" s="72"/>
      <c r="BK7" s="72"/>
      <c r="BL7" s="72"/>
      <c r="BM7" s="72"/>
      <c r="BN7" s="72"/>
      <c r="BO7" s="72"/>
      <c r="BP7" s="72"/>
      <c r="BQ7" s="72"/>
      <c r="BR7" s="26"/>
      <c r="BT7" s="26"/>
      <c r="BU7" s="71"/>
      <c r="BV7" s="71"/>
      <c r="BW7" s="71"/>
      <c r="BX7" s="71"/>
      <c r="BY7" s="71"/>
      <c r="BZ7" s="71"/>
      <c r="CA7" s="71"/>
      <c r="CB7" s="71"/>
      <c r="CC7" s="71"/>
      <c r="CD7" s="71"/>
      <c r="CE7" s="5"/>
      <c r="CF7" s="26"/>
      <c r="CH7" s="26"/>
    </row>
    <row r="8" spans="1:86" x14ac:dyDescent="0.25">
      <c r="A8" s="71" t="s">
        <v>8</v>
      </c>
      <c r="B8" s="34">
        <f>算例!F8</f>
        <v>0.3125</v>
      </c>
      <c r="C8" s="72">
        <v>0.3125</v>
      </c>
      <c r="D8" s="72">
        <v>0.3125</v>
      </c>
      <c r="E8" s="72">
        <v>0.3125</v>
      </c>
      <c r="F8" s="72">
        <v>0.3125</v>
      </c>
      <c r="G8" s="72">
        <v>0.3125</v>
      </c>
      <c r="H8" s="72">
        <v>0.3125</v>
      </c>
      <c r="I8" s="72">
        <v>0.3125</v>
      </c>
      <c r="J8" s="72"/>
      <c r="K8" s="72"/>
      <c r="L8" s="72"/>
      <c r="M8" s="72"/>
      <c r="N8" s="72"/>
      <c r="O8" s="72"/>
      <c r="P8" s="75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5"/>
      <c r="AC8" s="72"/>
      <c r="AD8" s="75"/>
      <c r="AE8" s="72"/>
      <c r="AF8" s="72"/>
      <c r="AG8" s="72"/>
      <c r="AH8" s="72"/>
      <c r="AI8" s="72"/>
      <c r="AJ8" s="72"/>
      <c r="AK8" s="72"/>
      <c r="AL8" s="72"/>
      <c r="AM8" s="72"/>
      <c r="AN8" s="72"/>
      <c r="AO8" s="72"/>
      <c r="AP8" s="75"/>
      <c r="AQ8" s="72"/>
      <c r="AR8" s="75"/>
      <c r="AS8" s="72"/>
      <c r="AT8" s="72"/>
      <c r="AU8" s="72"/>
      <c r="AV8" s="72"/>
      <c r="AW8" s="72"/>
      <c r="AX8" s="72"/>
      <c r="AY8" s="72"/>
      <c r="AZ8" s="72"/>
      <c r="BA8" s="72"/>
      <c r="BB8" s="72"/>
      <c r="BC8" s="72"/>
      <c r="BD8" s="75"/>
      <c r="BE8" s="72"/>
      <c r="BF8" s="75"/>
      <c r="BG8" s="72"/>
      <c r="BH8" s="72"/>
      <c r="BI8" s="72"/>
      <c r="BJ8" s="72"/>
      <c r="BK8" s="72"/>
      <c r="BL8" s="72"/>
      <c r="BM8" s="72"/>
      <c r="BN8" s="72"/>
      <c r="BO8" s="72"/>
      <c r="BP8" s="72"/>
      <c r="BQ8" s="72"/>
      <c r="BR8" s="26"/>
      <c r="BT8" s="26"/>
      <c r="BU8" s="71"/>
      <c r="BV8" s="71"/>
      <c r="BW8" s="71"/>
      <c r="BX8" s="71"/>
      <c r="BY8" s="71"/>
      <c r="BZ8" s="71"/>
      <c r="CA8" s="71"/>
      <c r="CB8" s="71"/>
      <c r="CC8" s="71"/>
      <c r="CD8" s="71"/>
      <c r="CE8" s="5"/>
      <c r="CF8" s="26"/>
      <c r="CH8" s="26"/>
    </row>
    <row r="9" spans="1:86" x14ac:dyDescent="0.25">
      <c r="A9" s="71" t="s">
        <v>9</v>
      </c>
      <c r="B9" s="34">
        <f>算例!F9</f>
        <v>0.625</v>
      </c>
      <c r="C9" s="72">
        <v>0.625</v>
      </c>
      <c r="D9" s="72">
        <v>0.625</v>
      </c>
      <c r="E9" s="72">
        <v>0.625</v>
      </c>
      <c r="F9" s="72">
        <v>0.625</v>
      </c>
      <c r="G9" s="72">
        <v>0.625</v>
      </c>
      <c r="H9" s="72">
        <v>0.625</v>
      </c>
      <c r="I9" s="72">
        <v>0.625</v>
      </c>
      <c r="J9" s="72"/>
      <c r="K9" s="72"/>
      <c r="L9" s="72"/>
      <c r="M9" s="72"/>
      <c r="N9" s="72"/>
      <c r="O9" s="72"/>
      <c r="P9" s="75"/>
      <c r="Q9" s="72"/>
      <c r="R9" s="72"/>
      <c r="S9" s="72"/>
      <c r="T9" s="72"/>
      <c r="U9" s="72"/>
      <c r="V9" s="72"/>
      <c r="W9" s="72"/>
      <c r="X9" s="72"/>
      <c r="Y9" s="72"/>
      <c r="Z9" s="72"/>
      <c r="AA9" s="72"/>
      <c r="AB9" s="75"/>
      <c r="AC9" s="72"/>
      <c r="AD9" s="75"/>
      <c r="AE9" s="72"/>
      <c r="AF9" s="72"/>
      <c r="AG9" s="72"/>
      <c r="AH9" s="72"/>
      <c r="AI9" s="72"/>
      <c r="AJ9" s="72"/>
      <c r="AK9" s="72"/>
      <c r="AL9" s="72"/>
      <c r="AM9" s="72"/>
      <c r="AN9" s="72"/>
      <c r="AO9" s="72"/>
      <c r="AP9" s="75"/>
      <c r="AQ9" s="72"/>
      <c r="AR9" s="75"/>
      <c r="AS9" s="72"/>
      <c r="AT9" s="72"/>
      <c r="AU9" s="72"/>
      <c r="AV9" s="72"/>
      <c r="AW9" s="72"/>
      <c r="AX9" s="72"/>
      <c r="AY9" s="72"/>
      <c r="AZ9" s="72"/>
      <c r="BA9" s="72"/>
      <c r="BB9" s="72"/>
      <c r="BC9" s="72"/>
      <c r="BD9" s="75"/>
      <c r="BE9" s="72"/>
      <c r="BF9" s="75"/>
      <c r="BG9" s="72"/>
      <c r="BH9" s="72"/>
      <c r="BI9" s="72"/>
      <c r="BJ9" s="72"/>
      <c r="BK9" s="72"/>
      <c r="BL9" s="72"/>
      <c r="BM9" s="72"/>
      <c r="BN9" s="72"/>
      <c r="BO9" s="72"/>
      <c r="BP9" s="72"/>
      <c r="BQ9" s="72"/>
      <c r="BR9" s="26"/>
      <c r="BT9" s="26"/>
      <c r="BU9" s="71"/>
      <c r="BV9" s="71"/>
      <c r="BW9" s="71"/>
      <c r="BX9" s="71"/>
      <c r="BY9" s="71"/>
      <c r="BZ9" s="71"/>
      <c r="CA9" s="71"/>
      <c r="CB9" s="71"/>
      <c r="CC9" s="71"/>
      <c r="CD9" s="71"/>
      <c r="CE9" s="5"/>
      <c r="CF9" s="26"/>
      <c r="CH9" s="26"/>
    </row>
    <row r="10" spans="1:86" x14ac:dyDescent="0.25">
      <c r="A10" s="71" t="s">
        <v>10</v>
      </c>
      <c r="B10" s="34">
        <f>算例!F10</f>
        <v>0.625</v>
      </c>
      <c r="C10" s="72">
        <v>0.625</v>
      </c>
      <c r="D10" s="72">
        <v>0.625</v>
      </c>
      <c r="E10" s="72">
        <v>0.625</v>
      </c>
      <c r="F10" s="72">
        <v>0.625</v>
      </c>
      <c r="G10" s="72">
        <v>0.625</v>
      </c>
      <c r="H10" s="72">
        <v>0.625</v>
      </c>
      <c r="I10" s="72">
        <v>0.625</v>
      </c>
      <c r="J10" s="72"/>
      <c r="K10" s="72"/>
      <c r="L10" s="72"/>
      <c r="M10" s="72"/>
      <c r="N10" s="72"/>
      <c r="O10" s="72"/>
      <c r="P10" s="75"/>
      <c r="Q10" s="72"/>
      <c r="R10" s="72"/>
      <c r="S10" s="72"/>
      <c r="T10" s="72"/>
      <c r="U10" s="72"/>
      <c r="V10" s="72"/>
      <c r="W10" s="72"/>
      <c r="X10" s="72"/>
      <c r="Y10" s="72"/>
      <c r="Z10" s="72"/>
      <c r="AA10" s="72"/>
      <c r="AB10" s="75"/>
      <c r="AC10" s="72"/>
      <c r="AD10" s="75"/>
      <c r="AE10" s="72"/>
      <c r="AF10" s="72"/>
      <c r="AG10" s="72"/>
      <c r="AH10" s="72"/>
      <c r="AI10" s="72"/>
      <c r="AJ10" s="72"/>
      <c r="AK10" s="72"/>
      <c r="AL10" s="72"/>
      <c r="AM10" s="72"/>
      <c r="AN10" s="72"/>
      <c r="AO10" s="72"/>
      <c r="AP10" s="75"/>
      <c r="AQ10" s="72"/>
      <c r="AR10" s="75"/>
      <c r="AS10" s="72"/>
      <c r="AT10" s="72"/>
      <c r="AU10" s="72"/>
      <c r="AV10" s="72"/>
      <c r="AW10" s="72"/>
      <c r="AX10" s="72"/>
      <c r="AY10" s="72"/>
      <c r="AZ10" s="72"/>
      <c r="BA10" s="72"/>
      <c r="BB10" s="72"/>
      <c r="BC10" s="72"/>
      <c r="BD10" s="75"/>
      <c r="BE10" s="72"/>
      <c r="BF10" s="75"/>
      <c r="BG10" s="72"/>
      <c r="BH10" s="72"/>
      <c r="BI10" s="72"/>
      <c r="BJ10" s="72"/>
      <c r="BK10" s="72"/>
      <c r="BL10" s="72"/>
      <c r="BM10" s="72"/>
      <c r="BN10" s="72"/>
      <c r="BO10" s="72"/>
      <c r="BP10" s="72"/>
      <c r="BQ10" s="72"/>
      <c r="BR10" s="26"/>
      <c r="BT10" s="26"/>
      <c r="BU10" s="71"/>
      <c r="BV10" s="71"/>
      <c r="BW10" s="71"/>
      <c r="BX10" s="71"/>
      <c r="BY10" s="71"/>
      <c r="BZ10" s="71"/>
      <c r="CA10" s="71"/>
      <c r="CB10" s="71"/>
      <c r="CC10" s="71"/>
      <c r="CD10" s="71"/>
      <c r="CE10" s="5"/>
      <c r="CF10" s="26"/>
      <c r="CH10" s="26"/>
    </row>
    <row r="11" spans="1:86" x14ac:dyDescent="0.25">
      <c r="A11" s="71" t="s">
        <v>11</v>
      </c>
      <c r="B11" s="34">
        <f>算例!F11</f>
        <v>0.31374526480654097</v>
      </c>
      <c r="C11" s="72">
        <v>0.31374526480654097</v>
      </c>
      <c r="D11" s="72">
        <v>0.31374526480654097</v>
      </c>
      <c r="E11" s="72">
        <v>0.31374526480654097</v>
      </c>
      <c r="F11" s="72">
        <v>0.31374526480654097</v>
      </c>
      <c r="G11" s="72">
        <v>0.31374526480654097</v>
      </c>
      <c r="H11" s="72">
        <v>0.31374526480654097</v>
      </c>
      <c r="I11" s="72">
        <v>0.31374526480654097</v>
      </c>
      <c r="J11" s="72"/>
      <c r="K11" s="72"/>
      <c r="L11" s="72"/>
      <c r="M11" s="72"/>
      <c r="N11" s="72"/>
      <c r="O11" s="72"/>
      <c r="P11" s="75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5"/>
      <c r="AC11" s="72"/>
      <c r="AD11" s="75"/>
      <c r="AE11" s="72"/>
      <c r="AF11" s="72"/>
      <c r="AG11" s="72"/>
      <c r="AH11" s="72"/>
      <c r="AI11" s="72"/>
      <c r="AJ11" s="72"/>
      <c r="AK11" s="72"/>
      <c r="AL11" s="72"/>
      <c r="AM11" s="72"/>
      <c r="AN11" s="72"/>
      <c r="AO11" s="72"/>
      <c r="AP11" s="75"/>
      <c r="AQ11" s="72"/>
      <c r="AR11" s="75"/>
      <c r="AS11" s="72"/>
      <c r="AT11" s="72"/>
      <c r="AU11" s="72"/>
      <c r="AV11" s="72"/>
      <c r="AW11" s="72"/>
      <c r="AX11" s="72"/>
      <c r="AY11" s="72"/>
      <c r="AZ11" s="72"/>
      <c r="BA11" s="72"/>
      <c r="BB11" s="72"/>
      <c r="BC11" s="72"/>
      <c r="BD11" s="75"/>
      <c r="BE11" s="72"/>
      <c r="BF11" s="75"/>
      <c r="BG11" s="72"/>
      <c r="BH11" s="72"/>
      <c r="BI11" s="72"/>
      <c r="BJ11" s="72"/>
      <c r="BK11" s="72"/>
      <c r="BL11" s="72"/>
      <c r="BM11" s="72"/>
      <c r="BN11" s="72"/>
      <c r="BO11" s="72"/>
      <c r="BP11" s="72"/>
      <c r="BQ11" s="72"/>
      <c r="BR11" s="26"/>
      <c r="BT11" s="26"/>
      <c r="BU11" s="71"/>
      <c r="BV11" s="71"/>
      <c r="BW11" s="71"/>
      <c r="BX11" s="71"/>
      <c r="BY11" s="71"/>
      <c r="BZ11" s="71"/>
      <c r="CA11" s="71"/>
      <c r="CB11" s="71"/>
      <c r="CC11" s="71"/>
      <c r="CD11" s="71"/>
      <c r="CE11" s="5"/>
      <c r="CF11" s="26"/>
      <c r="CH11" s="26"/>
    </row>
    <row r="12" spans="1:86" x14ac:dyDescent="0.25">
      <c r="A12" s="71" t="s">
        <v>12</v>
      </c>
      <c r="B12" s="34">
        <f>算例!F12</f>
        <v>0.3125</v>
      </c>
      <c r="C12" s="72">
        <v>0.3125</v>
      </c>
      <c r="D12" s="72">
        <v>0.3125</v>
      </c>
      <c r="E12" s="72">
        <v>0.3125</v>
      </c>
      <c r="F12" s="72">
        <v>0.3125</v>
      </c>
      <c r="G12" s="72">
        <v>0.3125</v>
      </c>
      <c r="H12" s="72">
        <v>0.3125</v>
      </c>
      <c r="I12" s="72">
        <v>0.3125</v>
      </c>
      <c r="J12" s="72"/>
      <c r="K12" s="72"/>
      <c r="L12" s="72"/>
      <c r="M12" s="72"/>
      <c r="N12" s="72"/>
      <c r="O12" s="72"/>
      <c r="P12" s="75"/>
      <c r="Q12" s="72"/>
      <c r="R12" s="72"/>
      <c r="S12" s="72"/>
      <c r="T12" s="72"/>
      <c r="U12" s="72"/>
      <c r="V12" s="72"/>
      <c r="W12" s="72"/>
      <c r="X12" s="72"/>
      <c r="Y12" s="72"/>
      <c r="Z12" s="72"/>
      <c r="AA12" s="72"/>
      <c r="AB12" s="75"/>
      <c r="AC12" s="72"/>
      <c r="AD12" s="75"/>
      <c r="AE12" s="72"/>
      <c r="AF12" s="72"/>
      <c r="AG12" s="72"/>
      <c r="AH12" s="72"/>
      <c r="AI12" s="72"/>
      <c r="AJ12" s="72"/>
      <c r="AK12" s="72"/>
      <c r="AL12" s="72"/>
      <c r="AM12" s="72"/>
      <c r="AN12" s="72"/>
      <c r="AO12" s="72"/>
      <c r="AP12" s="75"/>
      <c r="AQ12" s="72"/>
      <c r="AR12" s="75"/>
      <c r="AS12" s="72"/>
      <c r="AT12" s="72"/>
      <c r="AU12" s="72"/>
      <c r="AV12" s="72"/>
      <c r="AW12" s="72"/>
      <c r="AX12" s="72"/>
      <c r="AY12" s="72"/>
      <c r="AZ12" s="72"/>
      <c r="BA12" s="72"/>
      <c r="BB12" s="72"/>
      <c r="BC12" s="72"/>
      <c r="BD12" s="75"/>
      <c r="BE12" s="72"/>
      <c r="BF12" s="75"/>
      <c r="BG12" s="72"/>
      <c r="BH12" s="72"/>
      <c r="BI12" s="72"/>
      <c r="BJ12" s="72"/>
      <c r="BK12" s="72"/>
      <c r="BL12" s="72"/>
      <c r="BM12" s="72"/>
      <c r="BN12" s="72"/>
      <c r="BO12" s="72"/>
      <c r="BP12" s="72"/>
      <c r="BQ12" s="72"/>
      <c r="BR12" s="26"/>
      <c r="BT12" s="26"/>
      <c r="BU12" s="71"/>
      <c r="BV12" s="71"/>
      <c r="BW12" s="71"/>
      <c r="BX12" s="71"/>
      <c r="BY12" s="71"/>
      <c r="BZ12" s="71"/>
      <c r="CA12" s="71"/>
      <c r="CB12" s="71"/>
      <c r="CC12" s="71"/>
      <c r="CD12" s="71"/>
      <c r="CE12" s="5"/>
      <c r="CF12" s="26"/>
      <c r="CH12" s="26"/>
    </row>
    <row r="13" spans="1:86" x14ac:dyDescent="0.25">
      <c r="A13" s="71" t="s">
        <v>13</v>
      </c>
      <c r="B13" s="114">
        <f>(算例!F13*参数!B11+B11*参数!B12)*参数!B11+D11*参数!B12</f>
        <v>0.28522296800594638</v>
      </c>
      <c r="C13" s="72">
        <v>0.19965607760416246</v>
      </c>
      <c r="D13" s="59">
        <v>0.25670067120535173</v>
      </c>
      <c r="E13" s="72">
        <v>0.28522296800594638</v>
      </c>
      <c r="F13" s="72">
        <v>0.28522296800594638</v>
      </c>
      <c r="G13" s="72">
        <v>0.28522296800594638</v>
      </c>
      <c r="H13" s="72">
        <v>0.28522296800594638</v>
      </c>
      <c r="I13" s="72">
        <v>0.28522296800594638</v>
      </c>
      <c r="J13" s="72"/>
      <c r="K13" s="72"/>
      <c r="L13" s="72"/>
      <c r="M13" s="72"/>
      <c r="N13" s="72"/>
      <c r="O13" s="72"/>
      <c r="P13" s="75"/>
      <c r="Q13" s="72"/>
      <c r="R13" s="72"/>
      <c r="S13" s="72"/>
      <c r="T13" s="72"/>
      <c r="U13" s="72"/>
      <c r="V13" s="72"/>
      <c r="W13" s="72"/>
      <c r="X13" s="72"/>
      <c r="Y13" s="72"/>
      <c r="Z13" s="72"/>
      <c r="AA13" s="72"/>
      <c r="AB13" s="75"/>
      <c r="AC13" s="72"/>
      <c r="AD13" s="75"/>
      <c r="AE13" s="72"/>
      <c r="AF13" s="72"/>
      <c r="AG13" s="72"/>
      <c r="AH13" s="72"/>
      <c r="AI13" s="72"/>
      <c r="AJ13" s="72"/>
      <c r="AK13" s="72"/>
      <c r="AL13" s="72"/>
      <c r="AM13" s="72"/>
      <c r="AN13" s="72"/>
      <c r="AO13" s="72"/>
      <c r="AP13" s="75"/>
      <c r="AQ13" s="72"/>
      <c r="AR13" s="75"/>
      <c r="AS13" s="72"/>
      <c r="AT13" s="72"/>
      <c r="AU13" s="72"/>
      <c r="AV13" s="72"/>
      <c r="AW13" s="72"/>
      <c r="AX13" s="72"/>
      <c r="AY13" s="72"/>
      <c r="AZ13" s="72"/>
      <c r="BA13" s="72"/>
      <c r="BB13" s="72"/>
      <c r="BC13" s="72"/>
      <c r="BD13" s="75"/>
      <c r="BE13" s="72"/>
      <c r="BF13" s="75"/>
      <c r="BG13" s="72"/>
      <c r="BH13" s="72"/>
      <c r="BI13" s="72"/>
      <c r="BJ13" s="72"/>
      <c r="BK13" s="72"/>
      <c r="BL13" s="72"/>
      <c r="BM13" s="72"/>
      <c r="BN13" s="72"/>
      <c r="BO13" s="72"/>
      <c r="BP13" s="72"/>
      <c r="BQ13" s="72"/>
      <c r="BR13" s="26"/>
      <c r="BT13" s="26"/>
      <c r="BU13" s="71"/>
      <c r="BV13" s="71"/>
      <c r="BW13" s="71"/>
      <c r="BX13" s="71"/>
      <c r="BY13" s="71"/>
      <c r="BZ13" s="71"/>
      <c r="CA13" s="71"/>
      <c r="CB13" s="71"/>
      <c r="CC13" s="71"/>
      <c r="CD13" s="71"/>
      <c r="CE13" s="5"/>
      <c r="CF13" s="26"/>
      <c r="CH13" s="26"/>
    </row>
    <row r="14" spans="1:86" x14ac:dyDescent="0.25">
      <c r="A14" s="71" t="s">
        <v>14</v>
      </c>
      <c r="B14" s="34">
        <f>算例!F14*参数!B11+E12*参数!B12</f>
        <v>0.185309271688988</v>
      </c>
      <c r="C14" s="72">
        <v>5.8118543377975992E-2</v>
      </c>
      <c r="D14" s="72">
        <v>5.8118543377975992E-2</v>
      </c>
      <c r="E14" s="72">
        <v>5.8118543377975992E-2</v>
      </c>
      <c r="F14" s="72">
        <v>0.185309271688988</v>
      </c>
      <c r="G14" s="72">
        <v>0.185309271688988</v>
      </c>
      <c r="H14" s="72">
        <v>0.185309271688988</v>
      </c>
      <c r="I14" s="72">
        <v>0.185309271688988</v>
      </c>
      <c r="J14" s="72"/>
      <c r="K14" s="72"/>
      <c r="L14" s="72"/>
      <c r="M14" s="72"/>
      <c r="N14" s="72"/>
      <c r="O14" s="72"/>
      <c r="P14" s="75"/>
      <c r="Q14" s="72"/>
      <c r="R14" s="72"/>
      <c r="S14" s="72"/>
      <c r="T14" s="72"/>
      <c r="U14" s="72"/>
      <c r="V14" s="72"/>
      <c r="W14" s="72"/>
      <c r="X14" s="72"/>
      <c r="Y14" s="72"/>
      <c r="Z14" s="72"/>
      <c r="AA14" s="72"/>
      <c r="AB14" s="75"/>
      <c r="AC14" s="72"/>
      <c r="AD14" s="75"/>
      <c r="AE14" s="72"/>
      <c r="AF14" s="72"/>
      <c r="AG14" s="72"/>
      <c r="AH14" s="72"/>
      <c r="AI14" s="72"/>
      <c r="AJ14" s="72"/>
      <c r="AK14" s="72"/>
      <c r="AL14" s="72"/>
      <c r="AM14" s="72"/>
      <c r="AN14" s="72"/>
      <c r="AO14" s="72"/>
      <c r="AP14" s="75"/>
      <c r="AQ14" s="72"/>
      <c r="AR14" s="75"/>
      <c r="AS14" s="72"/>
      <c r="AT14" s="72"/>
      <c r="AU14" s="72"/>
      <c r="AV14" s="72"/>
      <c r="AW14" s="72"/>
      <c r="AX14" s="72"/>
      <c r="AY14" s="72"/>
      <c r="AZ14" s="72"/>
      <c r="BA14" s="72"/>
      <c r="BB14" s="72"/>
      <c r="BC14" s="72"/>
      <c r="BD14" s="75"/>
      <c r="BE14" s="72"/>
      <c r="BF14" s="75"/>
      <c r="BG14" s="72"/>
      <c r="BH14" s="72"/>
      <c r="BI14" s="72"/>
      <c r="BJ14" s="72"/>
      <c r="BK14" s="72"/>
      <c r="BL14" s="72"/>
      <c r="BM14" s="72"/>
      <c r="BN14" s="72"/>
      <c r="BO14" s="72"/>
      <c r="BP14" s="72"/>
      <c r="BQ14" s="72"/>
      <c r="BR14" s="26"/>
      <c r="BT14" s="26"/>
      <c r="BU14" s="71"/>
      <c r="BV14" s="71"/>
      <c r="BW14" s="71"/>
      <c r="BX14" s="71"/>
      <c r="BY14" s="71"/>
      <c r="BZ14" s="71"/>
      <c r="CA14" s="71"/>
      <c r="CB14" s="71"/>
      <c r="CC14" s="71"/>
      <c r="CD14" s="71"/>
      <c r="CE14" s="5"/>
      <c r="CF14" s="26"/>
      <c r="CH14" s="26"/>
    </row>
    <row r="15" spans="1:86" x14ac:dyDescent="0.25">
      <c r="A15" s="71" t="s">
        <v>15</v>
      </c>
      <c r="B15" s="34">
        <f>算例!F15</f>
        <v>0.58466425565475144</v>
      </c>
      <c r="C15" s="72">
        <v>0.58466425565475144</v>
      </c>
      <c r="D15" s="72">
        <v>0.58466425565475144</v>
      </c>
      <c r="E15" s="72">
        <v>0.58466425565475144</v>
      </c>
      <c r="F15" s="72">
        <v>0.58466425565475144</v>
      </c>
      <c r="G15" s="72">
        <v>0.58466425565475144</v>
      </c>
      <c r="H15" s="72">
        <v>0.58466425565475144</v>
      </c>
      <c r="I15" s="72">
        <v>0.58466425565475144</v>
      </c>
      <c r="J15" s="72"/>
      <c r="K15" s="72"/>
      <c r="L15" s="72"/>
      <c r="M15" s="72"/>
      <c r="N15" s="72"/>
      <c r="O15" s="72"/>
      <c r="P15" s="75"/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2"/>
      <c r="AB15" s="75"/>
      <c r="AC15" s="72"/>
      <c r="AD15" s="75"/>
      <c r="AE15" s="72"/>
      <c r="AF15" s="72"/>
      <c r="AG15" s="72"/>
      <c r="AH15" s="72"/>
      <c r="AI15" s="72"/>
      <c r="AJ15" s="72"/>
      <c r="AK15" s="72"/>
      <c r="AL15" s="72"/>
      <c r="AM15" s="72"/>
      <c r="AN15" s="72"/>
      <c r="AO15" s="72"/>
      <c r="AP15" s="75"/>
      <c r="AQ15" s="72"/>
      <c r="AR15" s="75"/>
      <c r="AS15" s="72"/>
      <c r="AT15" s="72"/>
      <c r="AU15" s="72"/>
      <c r="AV15" s="72"/>
      <c r="AW15" s="72"/>
      <c r="AX15" s="72"/>
      <c r="AY15" s="72"/>
      <c r="AZ15" s="72"/>
      <c r="BA15" s="72"/>
      <c r="BB15" s="72"/>
      <c r="BC15" s="72"/>
      <c r="BD15" s="75"/>
      <c r="BE15" s="72"/>
      <c r="BF15" s="75"/>
      <c r="BG15" s="72"/>
      <c r="BH15" s="72"/>
      <c r="BI15" s="72"/>
      <c r="BJ15" s="72"/>
      <c r="BK15" s="72"/>
      <c r="BL15" s="72"/>
      <c r="BM15" s="72"/>
      <c r="BN15" s="72"/>
      <c r="BO15" s="72"/>
      <c r="BP15" s="72"/>
      <c r="BQ15" s="72"/>
      <c r="BR15" s="26"/>
      <c r="BT15" s="26"/>
      <c r="BU15" s="71"/>
      <c r="BV15" s="71"/>
      <c r="BW15" s="71"/>
      <c r="BX15" s="71"/>
      <c r="BY15" s="71"/>
      <c r="BZ15" s="71"/>
      <c r="CA15" s="71"/>
      <c r="CB15" s="71"/>
      <c r="CC15" s="71"/>
      <c r="CD15" s="71"/>
      <c r="CE15" s="5"/>
      <c r="CF15" s="26"/>
      <c r="CH15" s="26"/>
    </row>
    <row r="16" spans="1:86" x14ac:dyDescent="0.25">
      <c r="A16" s="71" t="s">
        <v>16</v>
      </c>
      <c r="B16" s="34">
        <f>算例!F16</f>
        <v>0.4947159086309435</v>
      </c>
      <c r="C16" s="72">
        <v>0.4947159086309435</v>
      </c>
      <c r="D16" s="72">
        <v>0.4947159086309435</v>
      </c>
      <c r="E16" s="72">
        <v>0.4947159086309435</v>
      </c>
      <c r="F16" s="72">
        <v>0.4947159086309435</v>
      </c>
      <c r="G16" s="72">
        <v>0.4947159086309435</v>
      </c>
      <c r="H16" s="72">
        <v>0.4947159086309435</v>
      </c>
      <c r="I16" s="72">
        <v>0.4947159086309435</v>
      </c>
      <c r="J16" s="72"/>
      <c r="K16" s="72"/>
      <c r="L16" s="72"/>
      <c r="M16" s="72"/>
      <c r="N16" s="72"/>
      <c r="O16" s="72"/>
      <c r="P16" s="75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5"/>
      <c r="AC16" s="72"/>
      <c r="AD16" s="75"/>
      <c r="AE16" s="72"/>
      <c r="AF16" s="72"/>
      <c r="AG16" s="72"/>
      <c r="AH16" s="72"/>
      <c r="AI16" s="72"/>
      <c r="AJ16" s="72"/>
      <c r="AK16" s="72"/>
      <c r="AL16" s="72"/>
      <c r="AM16" s="72"/>
      <c r="AN16" s="72"/>
      <c r="AO16" s="72"/>
      <c r="AP16" s="75"/>
      <c r="AQ16" s="72"/>
      <c r="AR16" s="75"/>
      <c r="AS16" s="72"/>
      <c r="AT16" s="72"/>
      <c r="AU16" s="72"/>
      <c r="AV16" s="72"/>
      <c r="AW16" s="72"/>
      <c r="AX16" s="72"/>
      <c r="AY16" s="72"/>
      <c r="AZ16" s="72"/>
      <c r="BA16" s="72"/>
      <c r="BB16" s="72"/>
      <c r="BC16" s="72"/>
      <c r="BD16" s="75"/>
      <c r="BE16" s="72"/>
      <c r="BF16" s="75"/>
      <c r="BG16" s="72"/>
      <c r="BH16" s="72"/>
      <c r="BI16" s="72"/>
      <c r="BJ16" s="72"/>
      <c r="BK16" s="72"/>
      <c r="BL16" s="72"/>
      <c r="BM16" s="72"/>
      <c r="BN16" s="72"/>
      <c r="BO16" s="72"/>
      <c r="BP16" s="72"/>
      <c r="BQ16" s="72"/>
      <c r="BR16" s="26"/>
      <c r="BT16" s="26"/>
      <c r="BU16" s="71"/>
      <c r="BV16" s="71"/>
      <c r="BW16" s="71"/>
      <c r="BX16" s="71"/>
      <c r="BY16" s="71"/>
      <c r="BZ16" s="71"/>
      <c r="CA16" s="71"/>
      <c r="CB16" s="71"/>
      <c r="CC16" s="71"/>
      <c r="CD16" s="71"/>
      <c r="CE16" s="5"/>
      <c r="CF16" s="26"/>
      <c r="CH16" s="26"/>
    </row>
    <row r="17" spans="1:98" x14ac:dyDescent="0.25">
      <c r="A17" s="71" t="s">
        <v>17</v>
      </c>
      <c r="B17" s="34">
        <f>算例!F17*参数!B11+E5*参数!B12</f>
        <v>0.30570476427245141</v>
      </c>
      <c r="C17" s="72">
        <v>0.11669361991395928</v>
      </c>
      <c r="D17" s="72">
        <v>0.11669361991395928</v>
      </c>
      <c r="E17" s="72">
        <v>0.11669361991395928</v>
      </c>
      <c r="F17" s="72">
        <v>0.30570476427245141</v>
      </c>
      <c r="G17" s="72">
        <v>0.30570476427245141</v>
      </c>
      <c r="H17" s="72">
        <v>0.30570476427245141</v>
      </c>
      <c r="I17" s="72">
        <v>0.30570476427245141</v>
      </c>
      <c r="J17" s="72"/>
      <c r="K17" s="72"/>
      <c r="L17" s="72"/>
      <c r="M17" s="72"/>
      <c r="N17" s="72"/>
      <c r="O17" s="72"/>
      <c r="P17" s="75"/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2"/>
      <c r="AB17" s="75"/>
      <c r="AC17" s="72"/>
      <c r="AD17" s="75"/>
      <c r="AE17" s="72"/>
      <c r="AF17" s="72"/>
      <c r="AG17" s="72"/>
      <c r="AH17" s="72"/>
      <c r="AI17" s="72"/>
      <c r="AJ17" s="72"/>
      <c r="AK17" s="72"/>
      <c r="AL17" s="72"/>
      <c r="AM17" s="72"/>
      <c r="AN17" s="72"/>
      <c r="AO17" s="72"/>
      <c r="AP17" s="75"/>
      <c r="AQ17" s="72"/>
      <c r="AR17" s="75"/>
      <c r="AS17" s="72"/>
      <c r="AT17" s="72"/>
      <c r="AU17" s="72"/>
      <c r="AV17" s="72"/>
      <c r="AW17" s="72"/>
      <c r="AX17" s="72"/>
      <c r="AY17" s="72"/>
      <c r="AZ17" s="72"/>
      <c r="BA17" s="72"/>
      <c r="BB17" s="72"/>
      <c r="BC17" s="72"/>
      <c r="BD17" s="75"/>
      <c r="BE17" s="72"/>
      <c r="BF17" s="75"/>
      <c r="BG17" s="72"/>
      <c r="BH17" s="72"/>
      <c r="BI17" s="72"/>
      <c r="BJ17" s="72"/>
      <c r="BK17" s="72"/>
      <c r="BL17" s="72"/>
      <c r="BM17" s="72"/>
      <c r="BN17" s="72"/>
      <c r="BO17" s="72"/>
      <c r="BP17" s="72"/>
      <c r="BQ17" s="72"/>
      <c r="BR17" s="26"/>
      <c r="BT17" s="26"/>
      <c r="BU17" s="71"/>
      <c r="BV17" s="71"/>
      <c r="BW17" s="71"/>
      <c r="BX17" s="71"/>
      <c r="BY17" s="71"/>
      <c r="BZ17" s="71"/>
      <c r="CA17" s="71"/>
      <c r="CB17" s="71"/>
      <c r="CC17" s="71"/>
      <c r="CD17" s="71"/>
      <c r="CE17" s="5"/>
      <c r="CF17" s="26"/>
      <c r="CH17" s="26"/>
    </row>
    <row r="18" spans="1:98" x14ac:dyDescent="0.25">
      <c r="A18" s="71" t="s">
        <v>18</v>
      </c>
      <c r="B18" s="34">
        <f>算例!F18</f>
        <v>0.25</v>
      </c>
      <c r="C18" s="72">
        <v>0.25</v>
      </c>
      <c r="D18" s="72">
        <v>0.25</v>
      </c>
      <c r="E18" s="72">
        <v>0.25</v>
      </c>
      <c r="F18" s="72">
        <v>0.25</v>
      </c>
      <c r="G18" s="72">
        <v>0.25</v>
      </c>
      <c r="H18" s="72">
        <v>0.25</v>
      </c>
      <c r="I18" s="72">
        <v>0.25</v>
      </c>
      <c r="J18" s="72"/>
      <c r="K18" s="72"/>
      <c r="L18" s="72"/>
      <c r="M18" s="72"/>
      <c r="N18" s="72"/>
      <c r="O18" s="72"/>
      <c r="P18" s="75"/>
      <c r="Q18" s="72"/>
      <c r="R18" s="72"/>
      <c r="S18" s="72"/>
      <c r="T18" s="72"/>
      <c r="U18" s="72"/>
      <c r="V18" s="72"/>
      <c r="W18" s="72"/>
      <c r="X18" s="72"/>
      <c r="Y18" s="72"/>
      <c r="Z18" s="72"/>
      <c r="AA18" s="72"/>
      <c r="AB18" s="75"/>
      <c r="AC18" s="72"/>
      <c r="AD18" s="75"/>
      <c r="AE18" s="72"/>
      <c r="AF18" s="72"/>
      <c r="AG18" s="72"/>
      <c r="AH18" s="72"/>
      <c r="AI18" s="72"/>
      <c r="AJ18" s="72"/>
      <c r="AK18" s="72"/>
      <c r="AL18" s="72"/>
      <c r="AM18" s="72"/>
      <c r="AN18" s="72"/>
      <c r="AO18" s="72"/>
      <c r="AP18" s="75"/>
      <c r="AQ18" s="72"/>
      <c r="AR18" s="75"/>
      <c r="AS18" s="72"/>
      <c r="AT18" s="72"/>
      <c r="AU18" s="72"/>
      <c r="AV18" s="72"/>
      <c r="AW18" s="72"/>
      <c r="AX18" s="72"/>
      <c r="AY18" s="72"/>
      <c r="AZ18" s="72"/>
      <c r="BA18" s="72"/>
      <c r="BB18" s="72"/>
      <c r="BC18" s="72"/>
      <c r="BD18" s="75"/>
      <c r="BE18" s="72"/>
      <c r="BF18" s="75"/>
      <c r="BG18" s="72"/>
      <c r="BH18" s="72"/>
      <c r="BI18" s="72"/>
      <c r="BJ18" s="72"/>
      <c r="BK18" s="72"/>
      <c r="BL18" s="72"/>
      <c r="BM18" s="72"/>
      <c r="BN18" s="72"/>
      <c r="BO18" s="72"/>
      <c r="BP18" s="72"/>
      <c r="BQ18" s="72"/>
      <c r="BR18" s="26"/>
      <c r="BT18" s="26"/>
      <c r="BU18" s="71"/>
      <c r="BV18" s="71"/>
      <c r="BW18" s="71"/>
      <c r="BX18" s="71"/>
      <c r="BY18" s="71"/>
      <c r="BZ18" s="71"/>
      <c r="CA18" s="71"/>
      <c r="CB18" s="71"/>
      <c r="CC18" s="71"/>
      <c r="CD18" s="71"/>
      <c r="CE18" s="5"/>
      <c r="CF18" s="26"/>
      <c r="CH18" s="26"/>
    </row>
    <row r="19" spans="1:98" x14ac:dyDescent="0.25">
      <c r="A19" s="71" t="s">
        <v>19</v>
      </c>
      <c r="B19" s="34">
        <f>算例!F19</f>
        <v>0.75</v>
      </c>
      <c r="C19" s="72">
        <v>0.75</v>
      </c>
      <c r="D19" s="72">
        <v>0.75</v>
      </c>
      <c r="E19" s="72">
        <v>0.75</v>
      </c>
      <c r="F19" s="72">
        <v>0.75</v>
      </c>
      <c r="G19" s="72">
        <v>0.75</v>
      </c>
      <c r="H19" s="72">
        <v>0.75</v>
      </c>
      <c r="I19" s="72">
        <v>0.75</v>
      </c>
      <c r="J19" s="72"/>
      <c r="K19" s="72"/>
      <c r="L19" s="72"/>
      <c r="M19" s="72"/>
      <c r="N19" s="72"/>
      <c r="O19" s="72"/>
      <c r="P19" s="75"/>
      <c r="Q19" s="72"/>
      <c r="R19" s="72"/>
      <c r="S19" s="72"/>
      <c r="T19" s="72"/>
      <c r="U19" s="72"/>
      <c r="V19" s="72"/>
      <c r="W19" s="72"/>
      <c r="X19" s="72"/>
      <c r="Y19" s="72"/>
      <c r="Z19" s="72"/>
      <c r="AA19" s="72"/>
      <c r="AB19" s="75"/>
      <c r="AC19" s="72"/>
      <c r="AD19" s="75"/>
      <c r="AE19" s="72"/>
      <c r="AF19" s="72"/>
      <c r="AG19" s="72"/>
      <c r="AH19" s="72"/>
      <c r="AI19" s="72"/>
      <c r="AJ19" s="72"/>
      <c r="AK19" s="72"/>
      <c r="AL19" s="72"/>
      <c r="AM19" s="72"/>
      <c r="AN19" s="72"/>
      <c r="AO19" s="72"/>
      <c r="AP19" s="75"/>
      <c r="AQ19" s="72"/>
      <c r="AR19" s="75"/>
      <c r="AS19" s="72"/>
      <c r="AT19" s="72"/>
      <c r="AU19" s="72"/>
      <c r="AV19" s="72"/>
      <c r="AW19" s="72"/>
      <c r="AX19" s="72"/>
      <c r="AY19" s="72"/>
      <c r="AZ19" s="72"/>
      <c r="BA19" s="72"/>
      <c r="BB19" s="72"/>
      <c r="BC19" s="72"/>
      <c r="BD19" s="75"/>
      <c r="BE19" s="72"/>
      <c r="BF19" s="75"/>
      <c r="BG19" s="72"/>
      <c r="BH19" s="72"/>
      <c r="BI19" s="72"/>
      <c r="BJ19" s="72"/>
      <c r="BK19" s="72"/>
      <c r="BL19" s="72"/>
      <c r="BM19" s="72"/>
      <c r="BN19" s="72"/>
      <c r="BO19" s="72"/>
      <c r="BP19" s="72"/>
      <c r="BQ19" s="72"/>
      <c r="BR19" s="26"/>
      <c r="BT19" s="26"/>
      <c r="BU19" s="71"/>
      <c r="BV19" s="71"/>
      <c r="BW19" s="71"/>
      <c r="BX19" s="71"/>
      <c r="BY19" s="71"/>
      <c r="BZ19" s="71"/>
      <c r="CA19" s="71"/>
      <c r="CB19" s="71"/>
      <c r="CC19" s="71"/>
      <c r="CD19" s="71"/>
      <c r="CE19" s="5"/>
      <c r="CF19" s="26"/>
      <c r="CH19" s="26"/>
    </row>
    <row r="20" spans="1:98" x14ac:dyDescent="0.25">
      <c r="A20" s="71" t="s">
        <v>20</v>
      </c>
      <c r="B20" s="34">
        <f>(算例!F20*参数!B11+F11*参数!B12)*参数!B11+H16*参数!B12</f>
        <v>0.36286070244908741</v>
      </c>
      <c r="C20" s="72">
        <v>0.14826572772792174</v>
      </c>
      <c r="D20" s="72">
        <v>0.14826572772792174</v>
      </c>
      <c r="E20" s="72">
        <v>0.14826572772792174</v>
      </c>
      <c r="F20" s="72">
        <v>0.14826572772792174</v>
      </c>
      <c r="G20" s="72">
        <v>0.23100549626723135</v>
      </c>
      <c r="H20" s="72">
        <v>0.23100549626723135</v>
      </c>
      <c r="I20" s="72">
        <v>0.36286070244908741</v>
      </c>
      <c r="J20" s="72"/>
      <c r="K20" s="72"/>
      <c r="L20" s="72"/>
      <c r="M20" s="72"/>
      <c r="N20" s="72"/>
      <c r="O20" s="72"/>
      <c r="P20" s="75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  <c r="AB20" s="75"/>
      <c r="AC20" s="72"/>
      <c r="AD20" s="75"/>
      <c r="AE20" s="72"/>
      <c r="AF20" s="72"/>
      <c r="AG20" s="72"/>
      <c r="AH20" s="72"/>
      <c r="AI20" s="72"/>
      <c r="AJ20" s="72"/>
      <c r="AK20" s="72"/>
      <c r="AL20" s="72"/>
      <c r="AM20" s="72"/>
      <c r="AN20" s="72"/>
      <c r="AO20" s="72"/>
      <c r="AP20" s="75"/>
      <c r="AQ20" s="72"/>
      <c r="AR20" s="75"/>
      <c r="AS20" s="72"/>
      <c r="AT20" s="72"/>
      <c r="AU20" s="72"/>
      <c r="AV20" s="72"/>
      <c r="AW20" s="72"/>
      <c r="AX20" s="72"/>
      <c r="AY20" s="72"/>
      <c r="AZ20" s="72"/>
      <c r="BA20" s="72"/>
      <c r="BB20" s="72"/>
      <c r="BC20" s="72"/>
      <c r="BD20" s="75"/>
      <c r="BE20" s="72"/>
      <c r="BF20" s="75"/>
      <c r="BG20" s="72"/>
      <c r="BH20" s="72"/>
      <c r="BI20" s="72"/>
      <c r="BJ20" s="72"/>
      <c r="BK20" s="72"/>
      <c r="BL20" s="72"/>
      <c r="BM20" s="72"/>
      <c r="BN20" s="72"/>
      <c r="BO20" s="72"/>
      <c r="BP20" s="72"/>
      <c r="BQ20" s="72"/>
      <c r="BR20" s="26"/>
      <c r="BT20" s="26"/>
      <c r="BU20" s="71"/>
      <c r="BV20" s="71"/>
      <c r="BW20" s="71"/>
      <c r="BX20" s="71"/>
      <c r="BY20" s="71"/>
      <c r="BZ20" s="71"/>
      <c r="CA20" s="71"/>
      <c r="CB20" s="71"/>
      <c r="CC20" s="71"/>
      <c r="CD20" s="71"/>
      <c r="CE20" s="5"/>
      <c r="CF20" s="26"/>
      <c r="CH20" s="26"/>
    </row>
    <row r="21" spans="1:98" x14ac:dyDescent="0.25">
      <c r="A21" s="71" t="s">
        <v>21</v>
      </c>
      <c r="B21" s="34">
        <f>算例!F21</f>
        <v>0.44479718318376521</v>
      </c>
      <c r="C21" s="72">
        <v>0.44479718318376521</v>
      </c>
      <c r="D21" s="72">
        <v>0.44479718318376521</v>
      </c>
      <c r="E21" s="72">
        <v>0.44479718318376521</v>
      </c>
      <c r="F21" s="72">
        <v>0.44479718318376521</v>
      </c>
      <c r="G21" s="72">
        <v>0.44479718318376521</v>
      </c>
      <c r="H21" s="72">
        <v>0.44479718318376521</v>
      </c>
      <c r="I21" s="72">
        <v>0.44479718318376521</v>
      </c>
      <c r="J21" s="72"/>
      <c r="K21" s="72"/>
      <c r="L21" s="72"/>
      <c r="M21" s="72"/>
      <c r="N21" s="72"/>
      <c r="O21" s="72"/>
      <c r="P21" s="75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5"/>
      <c r="AC21" s="72"/>
      <c r="AD21" s="75"/>
      <c r="AE21" s="72"/>
      <c r="AF21" s="72"/>
      <c r="AG21" s="72"/>
      <c r="AH21" s="72"/>
      <c r="AI21" s="72"/>
      <c r="AJ21" s="72"/>
      <c r="AK21" s="72"/>
      <c r="AL21" s="72"/>
      <c r="AM21" s="72"/>
      <c r="AN21" s="72"/>
      <c r="AO21" s="72"/>
      <c r="AP21" s="75"/>
      <c r="AQ21" s="72"/>
      <c r="AR21" s="75"/>
      <c r="AS21" s="72"/>
      <c r="AT21" s="72"/>
      <c r="AU21" s="72"/>
      <c r="AV21" s="72"/>
      <c r="AW21" s="72"/>
      <c r="AX21" s="72"/>
      <c r="AY21" s="72"/>
      <c r="AZ21" s="72"/>
      <c r="BA21" s="72"/>
      <c r="BB21" s="72"/>
      <c r="BC21" s="72"/>
      <c r="BD21" s="75"/>
      <c r="BE21" s="72"/>
      <c r="BF21" s="75"/>
      <c r="BG21" s="72"/>
      <c r="BH21" s="72"/>
      <c r="BI21" s="72"/>
      <c r="BJ21" s="72"/>
      <c r="BK21" s="72"/>
      <c r="BL21" s="72"/>
      <c r="BM21" s="72"/>
      <c r="BN21" s="72"/>
      <c r="BO21" s="72"/>
      <c r="BP21" s="72"/>
      <c r="BQ21" s="72"/>
      <c r="BR21" s="26"/>
      <c r="BT21" s="26"/>
      <c r="BU21" s="71"/>
      <c r="BV21" s="71"/>
      <c r="BW21" s="71"/>
      <c r="BX21" s="71"/>
      <c r="BY21" s="71"/>
      <c r="BZ21" s="71"/>
      <c r="CA21" s="71"/>
      <c r="CB21" s="71"/>
      <c r="CC21" s="71"/>
      <c r="CD21" s="71"/>
      <c r="CE21" s="5"/>
      <c r="CF21" s="26"/>
      <c r="CH21" s="26"/>
    </row>
    <row r="22" spans="1:98" x14ac:dyDescent="0.25">
      <c r="A22" s="71" t="s">
        <v>22</v>
      </c>
      <c r="B22" s="34">
        <f>算例!F22</f>
        <v>0.4947159086309435</v>
      </c>
      <c r="C22" s="72">
        <v>0.4947159086309435</v>
      </c>
      <c r="D22" s="72">
        <v>0.4947159086309435</v>
      </c>
      <c r="E22" s="72">
        <v>0.4947159086309435</v>
      </c>
      <c r="F22" s="72">
        <v>0.4947159086309435</v>
      </c>
      <c r="G22" s="72">
        <v>0.4947159086309435</v>
      </c>
      <c r="H22" s="72">
        <v>0.4947159086309435</v>
      </c>
      <c r="I22" s="72">
        <v>0.4947159086309435</v>
      </c>
      <c r="J22" s="72"/>
      <c r="K22" s="72"/>
      <c r="L22" s="72"/>
      <c r="M22" s="72"/>
      <c r="N22" s="72"/>
      <c r="O22" s="72"/>
      <c r="P22" s="75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5"/>
      <c r="AC22" s="72"/>
      <c r="AD22" s="75"/>
      <c r="AE22" s="72"/>
      <c r="AF22" s="72"/>
      <c r="AG22" s="72"/>
      <c r="AH22" s="72"/>
      <c r="AI22" s="72"/>
      <c r="AJ22" s="72"/>
      <c r="AK22" s="72"/>
      <c r="AL22" s="72"/>
      <c r="AM22" s="72"/>
      <c r="AN22" s="72"/>
      <c r="AO22" s="72"/>
      <c r="AP22" s="75"/>
      <c r="AQ22" s="72"/>
      <c r="AR22" s="75"/>
      <c r="AS22" s="72"/>
      <c r="AT22" s="72"/>
      <c r="AU22" s="72"/>
      <c r="AV22" s="72"/>
      <c r="AW22" s="72"/>
      <c r="AX22" s="72"/>
      <c r="AY22" s="72"/>
      <c r="AZ22" s="72"/>
      <c r="BA22" s="72"/>
      <c r="BB22" s="72"/>
      <c r="BC22" s="72"/>
      <c r="BD22" s="75"/>
      <c r="BE22" s="72"/>
      <c r="BF22" s="75"/>
      <c r="BG22" s="72"/>
      <c r="BH22" s="72"/>
      <c r="BI22" s="72"/>
      <c r="BJ22" s="72"/>
      <c r="BK22" s="72"/>
      <c r="BL22" s="72"/>
      <c r="BM22" s="72"/>
      <c r="BN22" s="72"/>
      <c r="BO22" s="72"/>
      <c r="BP22" s="72"/>
      <c r="BQ22" s="72"/>
      <c r="BR22" s="26"/>
      <c r="BT22" s="26"/>
      <c r="BU22" s="71"/>
      <c r="BV22" s="71"/>
      <c r="BW22" s="71"/>
      <c r="BX22" s="71"/>
      <c r="BY22" s="71"/>
      <c r="BZ22" s="71"/>
      <c r="CA22" s="71"/>
      <c r="CB22" s="71"/>
      <c r="CC22" s="71"/>
      <c r="CD22" s="71"/>
      <c r="CE22" s="5"/>
      <c r="CF22" s="26"/>
      <c r="CH22" s="26"/>
    </row>
    <row r="23" spans="1:98" s="64" customFormat="1" x14ac:dyDescent="0.25">
      <c r="A23" s="72"/>
      <c r="B23" s="34">
        <f>算例!F23</f>
        <v>0</v>
      </c>
      <c r="C23" s="136">
        <v>0</v>
      </c>
      <c r="D23" s="136">
        <v>0</v>
      </c>
      <c r="E23" s="136">
        <v>0</v>
      </c>
      <c r="F23" s="136">
        <v>0</v>
      </c>
      <c r="G23" s="136">
        <v>0</v>
      </c>
      <c r="H23" s="136">
        <v>0</v>
      </c>
      <c r="I23" s="136">
        <v>0</v>
      </c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5"/>
      <c r="AA23" s="72"/>
      <c r="AB23" s="75"/>
      <c r="AC23" s="72"/>
      <c r="AD23" s="72"/>
      <c r="AE23" s="72"/>
      <c r="AF23" s="72"/>
      <c r="AG23" s="72"/>
      <c r="AH23" s="72"/>
      <c r="AI23" s="72"/>
      <c r="AJ23" s="72"/>
      <c r="AK23" s="72"/>
      <c r="AL23" s="72"/>
      <c r="AM23" s="72"/>
      <c r="AN23" s="75"/>
      <c r="AO23" s="72"/>
      <c r="AP23" s="75"/>
      <c r="AQ23" s="72"/>
      <c r="AR23" s="72"/>
      <c r="AS23" s="72"/>
      <c r="AT23" s="72"/>
      <c r="AU23" s="72"/>
      <c r="AV23" s="72"/>
      <c r="AW23" s="72"/>
      <c r="AX23" s="72"/>
      <c r="AY23" s="72"/>
      <c r="AZ23" s="72"/>
      <c r="BA23" s="72"/>
      <c r="BB23" s="75"/>
      <c r="BC23" s="72"/>
      <c r="BD23" s="75"/>
      <c r="BE23" s="72"/>
      <c r="BF23" s="72"/>
      <c r="BG23" s="72"/>
      <c r="BH23" s="72"/>
      <c r="BI23" s="72"/>
      <c r="BJ23" s="72"/>
      <c r="BK23" s="72"/>
      <c r="BL23" s="72"/>
      <c r="BM23" s="72"/>
      <c r="BN23" s="72"/>
      <c r="BO23" s="72"/>
      <c r="BP23" s="75"/>
      <c r="BQ23" s="72"/>
      <c r="BR23" s="75"/>
      <c r="BS23" s="72"/>
      <c r="BT23" s="72"/>
      <c r="BU23" s="72"/>
      <c r="BV23" s="72"/>
      <c r="BW23" s="72"/>
      <c r="BX23" s="72"/>
      <c r="BY23" s="72"/>
      <c r="BZ23" s="72"/>
      <c r="CA23" s="72"/>
      <c r="CB23" s="72"/>
      <c r="CC23" s="72"/>
      <c r="CD23" s="34"/>
      <c r="CF23" s="34"/>
      <c r="CG23" s="72"/>
      <c r="CH23" s="72"/>
      <c r="CI23" s="72"/>
      <c r="CJ23" s="72"/>
      <c r="CK23" s="72"/>
      <c r="CL23" s="72"/>
      <c r="CM23" s="72"/>
      <c r="CN23" s="72"/>
      <c r="CO23" s="72"/>
      <c r="CP23" s="72"/>
      <c r="CQ23" s="72"/>
      <c r="CR23" s="34"/>
      <c r="CT23" s="34"/>
    </row>
    <row r="24" spans="1:98" x14ac:dyDescent="0.25">
      <c r="A24" s="71" t="s">
        <v>169</v>
      </c>
      <c r="B24" s="34">
        <f>算例!F24</f>
        <v>0</v>
      </c>
      <c r="C24" s="136">
        <v>0</v>
      </c>
      <c r="D24" s="136">
        <v>0</v>
      </c>
      <c r="E24" s="136">
        <v>0</v>
      </c>
      <c r="F24" s="136">
        <v>0</v>
      </c>
      <c r="G24" s="136">
        <v>0</v>
      </c>
      <c r="H24" s="136">
        <v>0</v>
      </c>
      <c r="I24" s="136">
        <v>0</v>
      </c>
      <c r="J24" s="72"/>
      <c r="K24" s="72"/>
      <c r="L24" s="72"/>
      <c r="M24" s="72"/>
      <c r="N24" s="72"/>
      <c r="O24" s="153"/>
      <c r="P24" s="153"/>
      <c r="Q24" s="153"/>
      <c r="R24" s="153"/>
      <c r="S24" s="153"/>
      <c r="T24" s="153"/>
      <c r="U24" s="153"/>
      <c r="V24" s="153"/>
      <c r="W24" s="153"/>
      <c r="X24" s="153"/>
      <c r="Y24" s="72"/>
      <c r="Z24" s="72"/>
      <c r="AA24" s="72"/>
      <c r="AB24" s="72"/>
      <c r="AC24" s="153"/>
      <c r="AD24" s="153"/>
      <c r="AE24" s="153"/>
      <c r="AF24" s="153"/>
      <c r="AG24" s="153"/>
      <c r="AH24" s="153"/>
      <c r="AI24" s="153"/>
      <c r="AJ24" s="153"/>
      <c r="AK24" s="153"/>
      <c r="AL24" s="153"/>
      <c r="AM24" s="72"/>
      <c r="AN24" s="72"/>
      <c r="AO24" s="72"/>
      <c r="AP24" s="72"/>
      <c r="AQ24" s="153"/>
      <c r="AR24" s="153"/>
      <c r="AS24" s="153"/>
      <c r="AT24" s="153"/>
      <c r="AU24" s="153"/>
      <c r="AV24" s="153"/>
      <c r="AW24" s="153"/>
      <c r="AX24" s="153"/>
      <c r="AY24" s="153"/>
      <c r="AZ24" s="153"/>
      <c r="BA24" s="72"/>
      <c r="BB24" s="72"/>
      <c r="BC24" s="72"/>
      <c r="BD24" s="72"/>
      <c r="BE24" s="153"/>
      <c r="BF24" s="153"/>
      <c r="BG24" s="153"/>
      <c r="BH24" s="153"/>
      <c r="BI24" s="153"/>
      <c r="BJ24" s="153"/>
      <c r="BK24" s="153"/>
      <c r="BL24" s="153"/>
      <c r="BM24" s="153"/>
      <c r="BN24" s="153"/>
      <c r="BO24" s="72"/>
      <c r="BP24" s="72"/>
      <c r="BQ24" s="72"/>
      <c r="BR24" s="72"/>
      <c r="BS24" s="153"/>
      <c r="BT24" s="153"/>
      <c r="BU24" s="153"/>
      <c r="BV24" s="153"/>
      <c r="BW24" s="153"/>
      <c r="BX24" s="153"/>
      <c r="BY24" s="153"/>
      <c r="BZ24" s="153"/>
      <c r="CA24" s="153"/>
      <c r="CB24" s="153"/>
      <c r="CC24" s="72"/>
      <c r="CG24" s="166"/>
      <c r="CH24" s="166"/>
      <c r="CI24" s="166"/>
      <c r="CJ24" s="166"/>
      <c r="CK24" s="166"/>
      <c r="CL24" s="166"/>
      <c r="CM24" s="166"/>
      <c r="CN24" s="166"/>
      <c r="CO24" s="166"/>
      <c r="CP24" s="166"/>
      <c r="CQ24" s="5"/>
    </row>
    <row r="25" spans="1:98" x14ac:dyDescent="0.25">
      <c r="A25" s="71" t="s">
        <v>1</v>
      </c>
      <c r="B25" s="34" t="str">
        <f>算例!F25</f>
        <v>得分</v>
      </c>
      <c r="C25" s="72">
        <v>0</v>
      </c>
      <c r="D25" s="136">
        <v>0</v>
      </c>
      <c r="E25" s="136">
        <v>0</v>
      </c>
      <c r="F25" s="136">
        <v>0</v>
      </c>
      <c r="G25" s="136">
        <v>0</v>
      </c>
      <c r="H25" s="136">
        <v>0</v>
      </c>
      <c r="I25" s="136">
        <v>0</v>
      </c>
      <c r="J25" s="72"/>
      <c r="K25" s="72"/>
      <c r="L25" s="72"/>
      <c r="M25" s="72"/>
      <c r="N25" s="72"/>
      <c r="O25" s="72"/>
      <c r="P25" s="75"/>
      <c r="Q25" s="72"/>
      <c r="R25" s="72"/>
      <c r="S25" s="72"/>
      <c r="T25" s="72"/>
      <c r="U25" s="72"/>
      <c r="V25" s="72"/>
      <c r="W25" s="72"/>
      <c r="X25" s="72"/>
      <c r="Y25" s="72"/>
      <c r="Z25" s="72"/>
      <c r="AA25" s="72"/>
      <c r="AB25" s="75"/>
      <c r="AC25" s="72"/>
      <c r="AD25" s="75"/>
      <c r="AE25" s="72"/>
      <c r="AF25" s="72"/>
      <c r="AG25" s="72"/>
      <c r="AH25" s="72"/>
      <c r="AI25" s="72"/>
      <c r="AJ25" s="72"/>
      <c r="AK25" s="72"/>
      <c r="AL25" s="72"/>
      <c r="AM25" s="72"/>
      <c r="AN25" s="72"/>
      <c r="AO25" s="72"/>
      <c r="AP25" s="75"/>
      <c r="AQ25" s="72"/>
      <c r="AR25" s="75"/>
      <c r="AS25" s="72"/>
      <c r="AT25" s="72"/>
      <c r="AU25" s="72"/>
      <c r="AV25" s="72"/>
      <c r="AW25" s="72"/>
      <c r="AX25" s="72"/>
      <c r="AY25" s="72"/>
      <c r="AZ25" s="72"/>
      <c r="BA25" s="72"/>
      <c r="BB25" s="72"/>
      <c r="BC25" s="72"/>
      <c r="BD25" s="75"/>
      <c r="BE25" s="72"/>
      <c r="BF25" s="75"/>
      <c r="BG25" s="72"/>
      <c r="BH25" s="72"/>
      <c r="BI25" s="72"/>
      <c r="BJ25" s="72"/>
      <c r="BK25" s="72"/>
      <c r="BL25" s="72"/>
      <c r="BM25" s="72"/>
      <c r="BN25" s="72"/>
      <c r="BO25" s="72"/>
      <c r="BP25" s="72"/>
      <c r="BQ25" s="72"/>
      <c r="BR25" s="26"/>
      <c r="BT25" s="26"/>
      <c r="BU25" s="71"/>
      <c r="BV25" s="71"/>
      <c r="BW25" s="71"/>
      <c r="BX25" s="71"/>
      <c r="BY25" s="71"/>
      <c r="BZ25" s="71"/>
      <c r="CA25" s="71"/>
      <c r="CB25" s="71"/>
      <c r="CC25" s="71"/>
      <c r="CD25" s="71"/>
      <c r="CE25" s="5"/>
      <c r="CF25" s="26"/>
      <c r="CH25" s="26"/>
    </row>
    <row r="26" spans="1:98" x14ac:dyDescent="0.25">
      <c r="A26" s="71" t="s">
        <v>3</v>
      </c>
      <c r="B26" s="34">
        <f>算例!F26</f>
        <v>0.40682980364583193</v>
      </c>
      <c r="C26" s="72">
        <v>0.40682980364583193</v>
      </c>
      <c r="D26" s="72">
        <v>0.40682980364583193</v>
      </c>
      <c r="E26" s="72">
        <v>0.40682980364583193</v>
      </c>
      <c r="F26" s="72">
        <v>0.40682980364583193</v>
      </c>
      <c r="G26" s="72">
        <v>0.40682980364583193</v>
      </c>
      <c r="H26" s="72">
        <v>0.40682980364583193</v>
      </c>
      <c r="I26" s="72">
        <v>0.40682980364583193</v>
      </c>
      <c r="J26" s="72"/>
      <c r="K26" s="72"/>
      <c r="L26" s="72"/>
      <c r="M26" s="72"/>
      <c r="N26" s="72"/>
      <c r="O26" s="72"/>
      <c r="P26" s="75"/>
      <c r="Q26" s="72"/>
      <c r="R26" s="72"/>
      <c r="S26" s="72"/>
      <c r="T26" s="72"/>
      <c r="U26" s="72"/>
      <c r="V26" s="72"/>
      <c r="W26" s="72"/>
      <c r="X26" s="72"/>
      <c r="Y26" s="72"/>
      <c r="Z26" s="72"/>
      <c r="AA26" s="72"/>
      <c r="AB26" s="75"/>
      <c r="AC26" s="72"/>
      <c r="AD26" s="75"/>
      <c r="AE26" s="72"/>
      <c r="AF26" s="72"/>
      <c r="AG26" s="72"/>
      <c r="AH26" s="72"/>
      <c r="AI26" s="72"/>
      <c r="AJ26" s="72"/>
      <c r="AK26" s="72"/>
      <c r="AL26" s="72"/>
      <c r="AM26" s="72"/>
      <c r="AN26" s="72"/>
      <c r="AO26" s="72"/>
      <c r="AP26" s="75"/>
      <c r="AQ26" s="72"/>
      <c r="AR26" s="75"/>
      <c r="AS26" s="72"/>
      <c r="AT26" s="72"/>
      <c r="AU26" s="72"/>
      <c r="AV26" s="72"/>
      <c r="AW26" s="72"/>
      <c r="AX26" s="72"/>
      <c r="AY26" s="72"/>
      <c r="AZ26" s="72"/>
      <c r="BA26" s="72"/>
      <c r="BB26" s="72"/>
      <c r="BC26" s="72"/>
      <c r="BD26" s="75"/>
      <c r="BE26" s="72"/>
      <c r="BF26" s="75"/>
      <c r="BG26" s="72"/>
      <c r="BH26" s="72"/>
      <c r="BI26" s="72"/>
      <c r="BJ26" s="72"/>
      <c r="BK26" s="72"/>
      <c r="BL26" s="72"/>
      <c r="BM26" s="72"/>
      <c r="BN26" s="72"/>
      <c r="BO26" s="72"/>
      <c r="BP26" s="72"/>
      <c r="BQ26" s="72"/>
      <c r="BR26" s="26"/>
      <c r="BT26" s="26"/>
      <c r="BU26" s="71"/>
      <c r="BV26" s="71"/>
      <c r="BW26" s="71"/>
      <c r="BX26" s="71"/>
      <c r="BY26" s="71"/>
      <c r="BZ26" s="71"/>
      <c r="CA26" s="71"/>
      <c r="CB26" s="71"/>
      <c r="CC26" s="71"/>
      <c r="CD26" s="71"/>
      <c r="CE26" s="5"/>
      <c r="CF26" s="26"/>
      <c r="CH26" s="26"/>
    </row>
    <row r="27" spans="1:98" x14ac:dyDescent="0.25">
      <c r="A27" s="71" t="s">
        <v>4</v>
      </c>
      <c r="B27" s="34">
        <f>算例!F27</f>
        <v>0.40682980364583193</v>
      </c>
      <c r="C27" s="72">
        <v>0.40682980364583193</v>
      </c>
      <c r="D27" s="72">
        <v>0.40682980364583193</v>
      </c>
      <c r="E27" s="72">
        <v>0.40682980364583193</v>
      </c>
      <c r="F27" s="72">
        <v>0.40682980364583193</v>
      </c>
      <c r="G27" s="72">
        <v>0.40682980364583193</v>
      </c>
      <c r="H27" s="72">
        <v>0.40682980364583193</v>
      </c>
      <c r="I27" s="72">
        <v>0.40682980364583193</v>
      </c>
      <c r="J27" s="72"/>
      <c r="K27" s="72"/>
      <c r="L27" s="72"/>
      <c r="M27" s="72"/>
      <c r="N27" s="75"/>
      <c r="O27" s="72"/>
      <c r="P27" s="75"/>
      <c r="Q27" s="72"/>
      <c r="R27" s="72"/>
      <c r="S27" s="72"/>
      <c r="T27" s="72"/>
      <c r="U27" s="72"/>
      <c r="V27" s="72"/>
      <c r="W27" s="72"/>
      <c r="X27" s="72"/>
      <c r="Y27" s="72"/>
      <c r="Z27" s="72"/>
      <c r="AA27" s="72"/>
      <c r="AB27" s="75"/>
      <c r="AC27" s="72"/>
      <c r="AD27" s="75"/>
      <c r="AE27" s="72"/>
      <c r="AF27" s="72"/>
      <c r="AG27" s="72"/>
      <c r="AH27" s="72"/>
      <c r="AI27" s="72"/>
      <c r="AJ27" s="72"/>
      <c r="AK27" s="72"/>
      <c r="AL27" s="72"/>
      <c r="AM27" s="72"/>
      <c r="AN27" s="72"/>
      <c r="AO27" s="72"/>
      <c r="AP27" s="75"/>
      <c r="AQ27" s="72"/>
      <c r="AR27" s="75"/>
      <c r="AS27" s="72"/>
      <c r="AT27" s="72"/>
      <c r="AU27" s="72"/>
      <c r="AV27" s="72"/>
      <c r="AW27" s="72"/>
      <c r="AX27" s="72"/>
      <c r="AY27" s="72"/>
      <c r="AZ27" s="72"/>
      <c r="BA27" s="72"/>
      <c r="BB27" s="72"/>
      <c r="BC27" s="72"/>
      <c r="BD27" s="75"/>
      <c r="BE27" s="72"/>
      <c r="BF27" s="75"/>
      <c r="BG27" s="72"/>
      <c r="BH27" s="72"/>
      <c r="BI27" s="72"/>
      <c r="BJ27" s="72"/>
      <c r="BK27" s="72"/>
      <c r="BL27" s="72"/>
      <c r="BM27" s="72"/>
      <c r="BN27" s="72"/>
      <c r="BO27" s="72"/>
      <c r="BP27" s="72"/>
      <c r="BQ27" s="72"/>
      <c r="BR27" s="26"/>
      <c r="BT27" s="26"/>
      <c r="BU27" s="71"/>
      <c r="BV27" s="71"/>
      <c r="BW27" s="71"/>
      <c r="BX27" s="71"/>
      <c r="BY27" s="71"/>
      <c r="BZ27" s="71"/>
      <c r="CA27" s="71"/>
      <c r="CB27" s="71"/>
      <c r="CC27" s="71"/>
      <c r="CD27" s="71"/>
      <c r="CE27" s="5"/>
      <c r="CF27" s="26"/>
      <c r="CH27" s="26"/>
    </row>
    <row r="28" spans="1:98" x14ac:dyDescent="0.25">
      <c r="A28" s="71" t="s">
        <v>5</v>
      </c>
      <c r="B28" s="34">
        <f>算例!F28</f>
        <v>0.52083333333333337</v>
      </c>
      <c r="C28" s="72">
        <v>0.52083333333333337</v>
      </c>
      <c r="D28" s="72">
        <v>0.52083333333333337</v>
      </c>
      <c r="E28" s="72">
        <v>0.52083333333333337</v>
      </c>
      <c r="F28" s="72">
        <v>0.52083333333333337</v>
      </c>
      <c r="G28" s="72">
        <v>0.52083333333333337</v>
      </c>
      <c r="H28" s="72">
        <v>0.52083333333333337</v>
      </c>
      <c r="I28" s="72">
        <v>0.52083333333333337</v>
      </c>
      <c r="J28" s="72"/>
      <c r="K28" s="72"/>
      <c r="L28" s="72"/>
      <c r="M28" s="72"/>
      <c r="N28" s="75"/>
      <c r="O28" s="72"/>
      <c r="P28" s="75"/>
      <c r="Q28" s="72"/>
      <c r="R28" s="72"/>
      <c r="S28" s="72"/>
      <c r="T28" s="72"/>
      <c r="U28" s="72"/>
      <c r="V28" s="72"/>
      <c r="W28" s="72"/>
      <c r="X28" s="72"/>
      <c r="Y28" s="72"/>
      <c r="Z28" s="72"/>
      <c r="AA28" s="72"/>
      <c r="AB28" s="75"/>
      <c r="AC28" s="72"/>
      <c r="AD28" s="75"/>
      <c r="AE28" s="72"/>
      <c r="AF28" s="72"/>
      <c r="AG28" s="72"/>
      <c r="AH28" s="72"/>
      <c r="AI28" s="72"/>
      <c r="AJ28" s="72"/>
      <c r="AK28" s="72"/>
      <c r="AL28" s="72"/>
      <c r="AM28" s="72"/>
      <c r="AN28" s="72"/>
      <c r="AO28" s="72"/>
      <c r="AP28" s="75"/>
      <c r="AQ28" s="72"/>
      <c r="AR28" s="75"/>
      <c r="AS28" s="72"/>
      <c r="AT28" s="72"/>
      <c r="AU28" s="72"/>
      <c r="AV28" s="72"/>
      <c r="AW28" s="72"/>
      <c r="AX28" s="72"/>
      <c r="AY28" s="72"/>
      <c r="AZ28" s="72"/>
      <c r="BA28" s="72"/>
      <c r="BB28" s="72"/>
      <c r="BC28" s="72"/>
      <c r="BD28" s="75"/>
      <c r="BE28" s="72"/>
      <c r="BF28" s="75"/>
      <c r="BG28" s="72"/>
      <c r="BH28" s="72"/>
      <c r="BI28" s="72"/>
      <c r="BJ28" s="72"/>
      <c r="BK28" s="72"/>
      <c r="BL28" s="72"/>
      <c r="BM28" s="72"/>
      <c r="BN28" s="72"/>
      <c r="BO28" s="72"/>
      <c r="BP28" s="72"/>
      <c r="BQ28" s="72"/>
      <c r="BR28" s="26"/>
      <c r="BT28" s="26"/>
      <c r="BU28" s="71"/>
      <c r="BV28" s="71"/>
      <c r="BW28" s="71"/>
      <c r="BX28" s="71"/>
      <c r="BY28" s="71"/>
      <c r="BZ28" s="71"/>
      <c r="CA28" s="71"/>
      <c r="CB28" s="71"/>
      <c r="CC28" s="71"/>
      <c r="CD28" s="71"/>
      <c r="CE28" s="5"/>
      <c r="CF28" s="26"/>
      <c r="CH28" s="26"/>
    </row>
    <row r="29" spans="1:98" x14ac:dyDescent="0.25">
      <c r="A29" s="71" t="s">
        <v>6</v>
      </c>
      <c r="B29" s="34">
        <f>算例!F29</f>
        <v>0.40476756160713562</v>
      </c>
      <c r="C29" s="72">
        <v>0.40476756160713562</v>
      </c>
      <c r="D29" s="72">
        <v>0.40476756160713562</v>
      </c>
      <c r="E29" s="72">
        <v>0.40476756160713562</v>
      </c>
      <c r="F29" s="72">
        <v>0.40476756160713562</v>
      </c>
      <c r="G29" s="72">
        <v>0.40476756160713562</v>
      </c>
      <c r="H29" s="72">
        <v>0.40476756160713562</v>
      </c>
      <c r="I29" s="72">
        <v>0.40476756160713562</v>
      </c>
      <c r="J29" s="72"/>
      <c r="K29" s="72"/>
      <c r="L29" s="72"/>
      <c r="M29" s="72"/>
      <c r="N29" s="75"/>
      <c r="O29" s="72"/>
      <c r="P29" s="75"/>
      <c r="Q29" s="72"/>
      <c r="R29" s="72"/>
      <c r="S29" s="72"/>
      <c r="T29" s="72"/>
      <c r="U29" s="72"/>
      <c r="V29" s="72"/>
      <c r="W29" s="72"/>
      <c r="X29" s="72"/>
      <c r="Y29" s="72"/>
      <c r="Z29" s="72"/>
      <c r="AA29" s="72"/>
      <c r="AB29" s="75"/>
      <c r="AC29" s="72"/>
      <c r="AD29" s="75"/>
      <c r="AE29" s="72"/>
      <c r="AF29" s="72"/>
      <c r="AG29" s="72"/>
      <c r="AH29" s="72"/>
      <c r="AI29" s="72"/>
      <c r="AJ29" s="72"/>
      <c r="AK29" s="72"/>
      <c r="AL29" s="72"/>
      <c r="AM29" s="72"/>
      <c r="AN29" s="72"/>
      <c r="AO29" s="72"/>
      <c r="AP29" s="75"/>
      <c r="AQ29" s="72"/>
      <c r="AR29" s="75"/>
      <c r="AS29" s="72"/>
      <c r="AT29" s="72"/>
      <c r="AU29" s="72"/>
      <c r="AV29" s="72"/>
      <c r="AW29" s="72"/>
      <c r="AX29" s="72"/>
      <c r="AY29" s="72"/>
      <c r="AZ29" s="72"/>
      <c r="BA29" s="72"/>
      <c r="BB29" s="72"/>
      <c r="BC29" s="72"/>
      <c r="BD29" s="75"/>
      <c r="BE29" s="72"/>
      <c r="BF29" s="75"/>
      <c r="BG29" s="72"/>
      <c r="BH29" s="72"/>
      <c r="BI29" s="72"/>
      <c r="BJ29" s="72"/>
      <c r="BK29" s="72"/>
      <c r="BL29" s="72"/>
      <c r="BM29" s="72"/>
      <c r="BN29" s="72"/>
      <c r="BO29" s="72"/>
      <c r="BP29" s="72"/>
      <c r="BQ29" s="72"/>
      <c r="BR29" s="26"/>
      <c r="BT29" s="26"/>
      <c r="BU29" s="71"/>
      <c r="BV29" s="71"/>
      <c r="BW29" s="71"/>
      <c r="BX29" s="71"/>
      <c r="BY29" s="71"/>
      <c r="BZ29" s="71"/>
      <c r="CA29" s="71"/>
      <c r="CB29" s="71"/>
      <c r="CC29" s="71"/>
      <c r="CD29" s="71"/>
      <c r="CE29" s="5"/>
      <c r="CF29" s="26"/>
      <c r="CH29" s="26"/>
    </row>
    <row r="30" spans="1:98" x14ac:dyDescent="0.25">
      <c r="A30" s="71" t="s">
        <v>7</v>
      </c>
      <c r="B30" s="34">
        <f>算例!F30</f>
        <v>0.625</v>
      </c>
      <c r="C30" s="72">
        <v>0.625</v>
      </c>
      <c r="D30" s="72">
        <v>0.625</v>
      </c>
      <c r="E30" s="72">
        <v>0.625</v>
      </c>
      <c r="F30" s="72">
        <v>0.625</v>
      </c>
      <c r="G30" s="72">
        <v>0.625</v>
      </c>
      <c r="H30" s="72">
        <v>0.625</v>
      </c>
      <c r="I30" s="72">
        <v>0.625</v>
      </c>
      <c r="J30" s="72"/>
      <c r="K30" s="72"/>
      <c r="L30" s="72"/>
      <c r="M30" s="72"/>
      <c r="N30" s="75"/>
      <c r="O30" s="72"/>
      <c r="P30" s="75"/>
      <c r="Q30" s="72"/>
      <c r="R30" s="72"/>
      <c r="S30" s="72"/>
      <c r="T30" s="72"/>
      <c r="U30" s="72"/>
      <c r="V30" s="72"/>
      <c r="W30" s="72"/>
      <c r="X30" s="72"/>
      <c r="Y30" s="72"/>
      <c r="Z30" s="72"/>
      <c r="AA30" s="72"/>
      <c r="AB30" s="75"/>
      <c r="AC30" s="72"/>
      <c r="AD30" s="75"/>
      <c r="AE30" s="72"/>
      <c r="AF30" s="72"/>
      <c r="AG30" s="72"/>
      <c r="AH30" s="72"/>
      <c r="AI30" s="72"/>
      <c r="AJ30" s="72"/>
      <c r="AK30" s="72"/>
      <c r="AL30" s="72"/>
      <c r="AM30" s="72"/>
      <c r="AN30" s="72"/>
      <c r="AO30" s="72"/>
      <c r="AP30" s="75"/>
      <c r="AQ30" s="72"/>
      <c r="AR30" s="75"/>
      <c r="AS30" s="72"/>
      <c r="AT30" s="72"/>
      <c r="AU30" s="72"/>
      <c r="AV30" s="72"/>
      <c r="AW30" s="72"/>
      <c r="AX30" s="72"/>
      <c r="AY30" s="72"/>
      <c r="AZ30" s="72"/>
      <c r="BA30" s="72"/>
      <c r="BB30" s="72"/>
      <c r="BC30" s="72"/>
      <c r="BD30" s="75"/>
      <c r="BE30" s="72"/>
      <c r="BF30" s="75"/>
      <c r="BG30" s="72"/>
      <c r="BH30" s="72"/>
      <c r="BI30" s="72"/>
      <c r="BJ30" s="72"/>
      <c r="BK30" s="72"/>
      <c r="BL30" s="72"/>
      <c r="BM30" s="72"/>
      <c r="BN30" s="72"/>
      <c r="BO30" s="72"/>
      <c r="BP30" s="72"/>
      <c r="BQ30" s="72"/>
      <c r="BR30" s="26"/>
      <c r="BT30" s="26"/>
      <c r="BU30" s="71"/>
      <c r="BV30" s="71"/>
      <c r="BW30" s="71"/>
      <c r="BX30" s="71"/>
      <c r="BY30" s="71"/>
      <c r="BZ30" s="71"/>
      <c r="CA30" s="71"/>
      <c r="CB30" s="71"/>
      <c r="CC30" s="71"/>
      <c r="CD30" s="71"/>
      <c r="CE30" s="5"/>
      <c r="CF30" s="26"/>
      <c r="CH30" s="26"/>
    </row>
    <row r="31" spans="1:98" x14ac:dyDescent="0.25">
      <c r="A31" s="71" t="s">
        <v>8</v>
      </c>
      <c r="B31" s="114">
        <f>((算例!F31*参数!B11+'C1'!B37*参数!B12)*参数!B11+G37*参数!B12)*参数!B11+H37*参数!B12</f>
        <v>0.671875</v>
      </c>
      <c r="C31" s="72">
        <v>1</v>
      </c>
      <c r="D31" s="59">
        <v>0.8125</v>
      </c>
      <c r="E31" s="72">
        <v>0.8125</v>
      </c>
      <c r="F31" s="72">
        <v>0.8125</v>
      </c>
      <c r="G31" s="72">
        <v>0.8125</v>
      </c>
      <c r="H31" s="72">
        <v>0.71875</v>
      </c>
      <c r="I31" s="72">
        <v>0.671875</v>
      </c>
      <c r="J31" s="72"/>
      <c r="K31" s="72"/>
      <c r="L31" s="72"/>
      <c r="M31" s="72"/>
      <c r="N31" s="75"/>
      <c r="O31" s="72"/>
      <c r="P31" s="75"/>
      <c r="Q31" s="72"/>
      <c r="R31" s="72"/>
      <c r="S31" s="72"/>
      <c r="T31" s="72"/>
      <c r="U31" s="72"/>
      <c r="V31" s="72"/>
      <c r="W31" s="72"/>
      <c r="X31" s="72"/>
      <c r="Y31" s="72"/>
      <c r="Z31" s="72"/>
      <c r="AA31" s="72"/>
      <c r="AB31" s="75"/>
      <c r="AC31" s="72"/>
      <c r="AD31" s="75"/>
      <c r="AE31" s="72"/>
      <c r="AF31" s="72"/>
      <c r="AG31" s="72"/>
      <c r="AH31" s="72"/>
      <c r="AI31" s="72"/>
      <c r="AJ31" s="72"/>
      <c r="AK31" s="72"/>
      <c r="AL31" s="72"/>
      <c r="AM31" s="72"/>
      <c r="AN31" s="72"/>
      <c r="AO31" s="72"/>
      <c r="AP31" s="75"/>
      <c r="AQ31" s="72"/>
      <c r="AR31" s="75"/>
      <c r="AS31" s="72"/>
      <c r="AT31" s="72"/>
      <c r="AU31" s="72"/>
      <c r="AV31" s="72"/>
      <c r="AW31" s="72"/>
      <c r="AX31" s="72"/>
      <c r="AY31" s="72"/>
      <c r="AZ31" s="72"/>
      <c r="BA31" s="72"/>
      <c r="BB31" s="72"/>
      <c r="BC31" s="72"/>
      <c r="BD31" s="75"/>
      <c r="BE31" s="72"/>
      <c r="BF31" s="75"/>
      <c r="BG31" s="72"/>
      <c r="BH31" s="72"/>
      <c r="BI31" s="72"/>
      <c r="BJ31" s="72"/>
      <c r="BK31" s="72"/>
      <c r="BL31" s="72"/>
      <c r="BM31" s="72"/>
      <c r="BN31" s="72"/>
      <c r="BO31" s="72"/>
      <c r="BP31" s="72"/>
      <c r="BQ31" s="72"/>
      <c r="BR31" s="26"/>
      <c r="BT31" s="26"/>
      <c r="BU31" s="71"/>
      <c r="BV31" s="71"/>
      <c r="BW31" s="71"/>
      <c r="BX31" s="71"/>
      <c r="BY31" s="71"/>
      <c r="BZ31" s="71"/>
      <c r="CA31" s="71"/>
      <c r="CB31" s="71"/>
      <c r="CC31" s="71"/>
      <c r="CD31" s="71"/>
      <c r="CE31" s="5"/>
      <c r="CF31" s="26"/>
      <c r="CH31" s="26"/>
    </row>
    <row r="32" spans="1:98" x14ac:dyDescent="0.25">
      <c r="A32" s="71" t="s">
        <v>9</v>
      </c>
      <c r="B32" s="34">
        <f>算例!F32</f>
        <v>0.5</v>
      </c>
      <c r="C32" s="72">
        <v>0.5</v>
      </c>
      <c r="D32" s="72">
        <v>0.5</v>
      </c>
      <c r="E32" s="72">
        <v>0.5</v>
      </c>
      <c r="F32" s="72">
        <v>0.5</v>
      </c>
      <c r="G32" s="72">
        <v>0.5</v>
      </c>
      <c r="H32" s="72">
        <v>0.5</v>
      </c>
      <c r="I32" s="72">
        <v>0.5</v>
      </c>
      <c r="J32" s="72"/>
      <c r="K32" s="72"/>
      <c r="L32" s="72"/>
      <c r="M32" s="72"/>
      <c r="N32" s="75"/>
      <c r="O32" s="72"/>
      <c r="P32" s="75"/>
      <c r="Q32" s="72"/>
      <c r="R32" s="72"/>
      <c r="S32" s="72"/>
      <c r="T32" s="72"/>
      <c r="U32" s="72"/>
      <c r="V32" s="72"/>
      <c r="W32" s="72"/>
      <c r="X32" s="72"/>
      <c r="Y32" s="72"/>
      <c r="Z32" s="72"/>
      <c r="AA32" s="72"/>
      <c r="AB32" s="75"/>
      <c r="AC32" s="72"/>
      <c r="AD32" s="75"/>
      <c r="AE32" s="72"/>
      <c r="AF32" s="72"/>
      <c r="AG32" s="72"/>
      <c r="AH32" s="72"/>
      <c r="AI32" s="72"/>
      <c r="AJ32" s="72"/>
      <c r="AK32" s="72"/>
      <c r="AL32" s="72"/>
      <c r="AM32" s="72"/>
      <c r="AN32" s="72"/>
      <c r="AO32" s="72"/>
      <c r="AP32" s="75"/>
      <c r="AQ32" s="72"/>
      <c r="AR32" s="75"/>
      <c r="AS32" s="72"/>
      <c r="AT32" s="72"/>
      <c r="AU32" s="72"/>
      <c r="AV32" s="72"/>
      <c r="AW32" s="72"/>
      <c r="AX32" s="72"/>
      <c r="AY32" s="72"/>
      <c r="AZ32" s="72"/>
      <c r="BA32" s="72"/>
      <c r="BB32" s="72"/>
      <c r="BC32" s="72"/>
      <c r="BD32" s="75"/>
      <c r="BE32" s="72"/>
      <c r="BF32" s="75"/>
      <c r="BG32" s="72"/>
      <c r="BH32" s="72"/>
      <c r="BI32" s="72"/>
      <c r="BJ32" s="72"/>
      <c r="BK32" s="72"/>
      <c r="BL32" s="72"/>
      <c r="BM32" s="72"/>
      <c r="BN32" s="72"/>
      <c r="BO32" s="72"/>
      <c r="BP32" s="72"/>
      <c r="BQ32" s="72"/>
      <c r="BR32" s="26"/>
      <c r="BT32" s="26"/>
      <c r="BU32" s="71"/>
      <c r="BV32" s="71"/>
      <c r="BW32" s="71"/>
      <c r="BX32" s="71"/>
      <c r="BY32" s="71"/>
      <c r="BZ32" s="71"/>
      <c r="CA32" s="71"/>
      <c r="CB32" s="71"/>
      <c r="CC32" s="71"/>
      <c r="CD32" s="71"/>
      <c r="CE32" s="5"/>
      <c r="CF32" s="26"/>
      <c r="CH32" s="26"/>
    </row>
    <row r="33" spans="1:86" x14ac:dyDescent="0.25">
      <c r="A33" s="71" t="s">
        <v>10</v>
      </c>
      <c r="B33" s="34">
        <f>算例!F33*参数!B11+G28*参数!B12</f>
        <v>0.69630574200148665</v>
      </c>
      <c r="C33" s="72">
        <v>0.87177815066963993</v>
      </c>
      <c r="D33" s="72">
        <v>0.87177815066963993</v>
      </c>
      <c r="E33" s="72">
        <v>0.87177815066963993</v>
      </c>
      <c r="F33" s="72">
        <v>0.87177815066963993</v>
      </c>
      <c r="G33" s="72">
        <v>0.87177815066963993</v>
      </c>
      <c r="H33" s="72">
        <v>0.69630574200148665</v>
      </c>
      <c r="I33" s="72">
        <v>0.69630574200148665</v>
      </c>
      <c r="J33" s="72"/>
      <c r="K33" s="72"/>
      <c r="L33" s="72"/>
      <c r="M33" s="72"/>
      <c r="N33" s="75"/>
      <c r="O33" s="72"/>
      <c r="P33" s="75"/>
      <c r="Q33" s="72"/>
      <c r="R33" s="72"/>
      <c r="S33" s="72"/>
      <c r="T33" s="72"/>
      <c r="U33" s="72"/>
      <c r="V33" s="72"/>
      <c r="W33" s="72"/>
      <c r="X33" s="72"/>
      <c r="Y33" s="72"/>
      <c r="Z33" s="72"/>
      <c r="AA33" s="72"/>
      <c r="AB33" s="75"/>
      <c r="AC33" s="72"/>
      <c r="AD33" s="75"/>
      <c r="AE33" s="72"/>
      <c r="AF33" s="72"/>
      <c r="AG33" s="72"/>
      <c r="AH33" s="72"/>
      <c r="AI33" s="72"/>
      <c r="AJ33" s="72"/>
      <c r="AK33" s="72"/>
      <c r="AL33" s="72"/>
      <c r="AM33" s="72"/>
      <c r="AN33" s="72"/>
      <c r="AO33" s="72"/>
      <c r="AP33" s="75"/>
      <c r="AQ33" s="72"/>
      <c r="AR33" s="75"/>
      <c r="AS33" s="72"/>
      <c r="AT33" s="72"/>
      <c r="AU33" s="72"/>
      <c r="AV33" s="72"/>
      <c r="AW33" s="72"/>
      <c r="AX33" s="72"/>
      <c r="AY33" s="72"/>
      <c r="AZ33" s="72"/>
      <c r="BA33" s="72"/>
      <c r="BB33" s="72"/>
      <c r="BC33" s="72"/>
      <c r="BD33" s="75"/>
      <c r="BE33" s="72"/>
      <c r="BF33" s="75"/>
      <c r="BG33" s="72"/>
      <c r="BH33" s="72"/>
      <c r="BI33" s="72"/>
      <c r="BJ33" s="72"/>
      <c r="BK33" s="72"/>
      <c r="BL33" s="72"/>
      <c r="BM33" s="72"/>
      <c r="BN33" s="72"/>
      <c r="BO33" s="72"/>
      <c r="BP33" s="72"/>
      <c r="BQ33" s="72"/>
      <c r="BR33" s="26"/>
      <c r="BT33" s="26"/>
      <c r="BU33" s="71"/>
      <c r="BV33" s="71"/>
      <c r="BW33" s="71"/>
      <c r="BX33" s="71"/>
      <c r="BY33" s="71"/>
      <c r="BZ33" s="71"/>
      <c r="CA33" s="71"/>
      <c r="CB33" s="71"/>
      <c r="CC33" s="71"/>
      <c r="CD33" s="71"/>
      <c r="CE33" s="5"/>
      <c r="CF33" s="26"/>
      <c r="CH33" s="26"/>
    </row>
    <row r="34" spans="1:86" x14ac:dyDescent="0.25">
      <c r="A34" s="71" t="s">
        <v>11</v>
      </c>
      <c r="B34" s="34">
        <f>(算例!F34*参数!B11+D29*参数!B12)*参数!B11+F29*参数!B12</f>
        <v>0.339228542206095</v>
      </c>
      <c r="C34" s="72">
        <v>0.14261148400297316</v>
      </c>
      <c r="D34" s="72">
        <v>0.14261148400297316</v>
      </c>
      <c r="E34" s="72">
        <v>0.27368952280505437</v>
      </c>
      <c r="F34" s="72">
        <v>0.27368952280505437</v>
      </c>
      <c r="G34" s="72">
        <v>0.339228542206095</v>
      </c>
      <c r="H34" s="72">
        <v>0.339228542206095</v>
      </c>
      <c r="I34" s="72">
        <v>0.339228542206095</v>
      </c>
      <c r="J34" s="72"/>
      <c r="K34" s="72"/>
      <c r="L34" s="72"/>
      <c r="M34" s="72"/>
      <c r="N34" s="75"/>
      <c r="O34" s="72"/>
      <c r="P34" s="75"/>
      <c r="Q34" s="72"/>
      <c r="R34" s="72"/>
      <c r="S34" s="72"/>
      <c r="T34" s="72"/>
      <c r="U34" s="72"/>
      <c r="V34" s="72"/>
      <c r="W34" s="72"/>
      <c r="X34" s="72"/>
      <c r="Y34" s="72"/>
      <c r="Z34" s="72"/>
      <c r="AA34" s="72"/>
      <c r="AB34" s="75"/>
      <c r="AC34" s="72"/>
      <c r="AD34" s="75"/>
      <c r="AE34" s="72"/>
      <c r="AF34" s="72"/>
      <c r="AG34" s="72"/>
      <c r="AH34" s="72"/>
      <c r="AI34" s="72"/>
      <c r="AJ34" s="72"/>
      <c r="AK34" s="72"/>
      <c r="AL34" s="72"/>
      <c r="AM34" s="72"/>
      <c r="AN34" s="72"/>
      <c r="AO34" s="72"/>
      <c r="AP34" s="75"/>
      <c r="AQ34" s="72"/>
      <c r="AR34" s="75"/>
      <c r="AS34" s="72"/>
      <c r="AT34" s="72"/>
      <c r="AU34" s="72"/>
      <c r="AV34" s="72"/>
      <c r="AW34" s="72"/>
      <c r="AX34" s="72"/>
      <c r="AY34" s="72"/>
      <c r="AZ34" s="72"/>
      <c r="BA34" s="72"/>
      <c r="BB34" s="72"/>
      <c r="BC34" s="72"/>
      <c r="BD34" s="75"/>
      <c r="BE34" s="72"/>
      <c r="BF34" s="75"/>
      <c r="BG34" s="72"/>
      <c r="BH34" s="72"/>
      <c r="BI34" s="72"/>
      <c r="BJ34" s="72"/>
      <c r="BK34" s="72"/>
      <c r="BL34" s="72"/>
      <c r="BM34" s="72"/>
      <c r="BN34" s="72"/>
      <c r="BO34" s="72"/>
      <c r="BP34" s="72"/>
      <c r="BQ34" s="72"/>
      <c r="BR34" s="26"/>
      <c r="BT34" s="26"/>
      <c r="BU34" s="71"/>
      <c r="BV34" s="71"/>
      <c r="BW34" s="71"/>
      <c r="BX34" s="71"/>
      <c r="BY34" s="71"/>
      <c r="BZ34" s="71"/>
      <c r="CA34" s="71"/>
      <c r="CB34" s="71"/>
      <c r="CC34" s="71"/>
      <c r="CD34" s="71"/>
      <c r="CE34" s="5"/>
      <c r="CF34" s="26"/>
      <c r="CH34" s="26"/>
    </row>
    <row r="35" spans="1:86" x14ac:dyDescent="0.25">
      <c r="A35" s="71" t="s">
        <v>12</v>
      </c>
      <c r="B35" s="114">
        <f>算例!F35*参数!B11+B30*参数!B12</f>
        <v>0.6875</v>
      </c>
      <c r="C35" s="72">
        <v>0.75</v>
      </c>
      <c r="D35" s="59">
        <v>0.6875</v>
      </c>
      <c r="E35" s="72">
        <v>0.6875</v>
      </c>
      <c r="F35" s="72">
        <v>0.6875</v>
      </c>
      <c r="G35" s="72">
        <v>0.6875</v>
      </c>
      <c r="H35" s="72">
        <v>0.6875</v>
      </c>
      <c r="I35" s="72">
        <v>0.6875</v>
      </c>
      <c r="J35" s="72"/>
      <c r="K35" s="72"/>
      <c r="L35" s="72"/>
      <c r="M35" s="72"/>
      <c r="N35" s="75"/>
      <c r="O35" s="72"/>
      <c r="P35" s="75"/>
      <c r="Q35" s="72"/>
      <c r="R35" s="72"/>
      <c r="S35" s="72"/>
      <c r="T35" s="72"/>
      <c r="U35" s="72"/>
      <c r="V35" s="72"/>
      <c r="W35" s="72"/>
      <c r="X35" s="72"/>
      <c r="Y35" s="72"/>
      <c r="Z35" s="72"/>
      <c r="AA35" s="72"/>
      <c r="AB35" s="75"/>
      <c r="AC35" s="72"/>
      <c r="AD35" s="75"/>
      <c r="AE35" s="72"/>
      <c r="AF35" s="72"/>
      <c r="AG35" s="72"/>
      <c r="AH35" s="72"/>
      <c r="AI35" s="72"/>
      <c r="AJ35" s="72"/>
      <c r="AK35" s="72"/>
      <c r="AL35" s="72"/>
      <c r="AM35" s="72"/>
      <c r="AN35" s="72"/>
      <c r="AO35" s="72"/>
      <c r="AP35" s="75"/>
      <c r="AQ35" s="72"/>
      <c r="AR35" s="75"/>
      <c r="AS35" s="72"/>
      <c r="AT35" s="72"/>
      <c r="AU35" s="72"/>
      <c r="AV35" s="72"/>
      <c r="AW35" s="72"/>
      <c r="AX35" s="72"/>
      <c r="AY35" s="72"/>
      <c r="AZ35" s="72"/>
      <c r="BA35" s="72"/>
      <c r="BB35" s="72"/>
      <c r="BC35" s="72"/>
      <c r="BD35" s="75"/>
      <c r="BE35" s="72"/>
      <c r="BF35" s="75"/>
      <c r="BG35" s="72"/>
      <c r="BH35" s="72"/>
      <c r="BI35" s="72"/>
      <c r="BJ35" s="72"/>
      <c r="BK35" s="72"/>
      <c r="BL35" s="72"/>
      <c r="BM35" s="72"/>
      <c r="BN35" s="72"/>
      <c r="BO35" s="72"/>
      <c r="BP35" s="72"/>
      <c r="BQ35" s="72"/>
      <c r="BR35" s="26"/>
      <c r="BT35" s="26"/>
      <c r="BU35" s="71"/>
      <c r="BV35" s="71"/>
      <c r="BW35" s="71"/>
      <c r="BX35" s="71"/>
      <c r="BY35" s="71"/>
      <c r="BZ35" s="71"/>
      <c r="CA35" s="71"/>
      <c r="CB35" s="71"/>
      <c r="CC35" s="71"/>
      <c r="CD35" s="71"/>
      <c r="CE35" s="5"/>
      <c r="CF35" s="26"/>
      <c r="CH35" s="26"/>
    </row>
    <row r="36" spans="1:86" x14ac:dyDescent="0.25">
      <c r="A36" s="71" t="s">
        <v>13</v>
      </c>
      <c r="B36" s="34">
        <f>算例!F36</f>
        <v>0.25</v>
      </c>
      <c r="C36" s="72">
        <v>0.25</v>
      </c>
      <c r="D36" s="72">
        <v>0.25</v>
      </c>
      <c r="E36" s="72">
        <v>0.25</v>
      </c>
      <c r="F36" s="72">
        <v>0.25</v>
      </c>
      <c r="G36" s="72">
        <v>0.25</v>
      </c>
      <c r="H36" s="72">
        <v>0.25</v>
      </c>
      <c r="I36" s="72">
        <v>0.25</v>
      </c>
      <c r="J36" s="72"/>
      <c r="K36" s="72"/>
      <c r="L36" s="72"/>
      <c r="M36" s="72"/>
      <c r="N36" s="75"/>
      <c r="O36" s="72"/>
      <c r="P36" s="75"/>
      <c r="Q36" s="72"/>
      <c r="R36" s="72"/>
      <c r="S36" s="72"/>
      <c r="T36" s="72"/>
      <c r="U36" s="72"/>
      <c r="V36" s="72"/>
      <c r="W36" s="72"/>
      <c r="X36" s="72"/>
      <c r="Y36" s="72"/>
      <c r="Z36" s="72"/>
      <c r="AA36" s="72"/>
      <c r="AB36" s="75"/>
      <c r="AC36" s="72"/>
      <c r="AD36" s="75"/>
      <c r="AE36" s="72"/>
      <c r="AF36" s="72"/>
      <c r="AG36" s="72"/>
      <c r="AH36" s="72"/>
      <c r="AI36" s="72"/>
      <c r="AJ36" s="72"/>
      <c r="AK36" s="72"/>
      <c r="AL36" s="72"/>
      <c r="AM36" s="72"/>
      <c r="AN36" s="72"/>
      <c r="AO36" s="72"/>
      <c r="AP36" s="75"/>
      <c r="AQ36" s="72"/>
      <c r="AR36" s="75"/>
      <c r="AS36" s="72"/>
      <c r="AT36" s="72"/>
      <c r="AU36" s="72"/>
      <c r="AV36" s="72"/>
      <c r="AW36" s="72"/>
      <c r="AX36" s="72"/>
      <c r="AY36" s="72"/>
      <c r="AZ36" s="72"/>
      <c r="BA36" s="72"/>
      <c r="BB36" s="72"/>
      <c r="BC36" s="72"/>
      <c r="BD36" s="75"/>
      <c r="BE36" s="72"/>
      <c r="BF36" s="75"/>
      <c r="BG36" s="72"/>
      <c r="BH36" s="72"/>
      <c r="BI36" s="72"/>
      <c r="BJ36" s="72"/>
      <c r="BK36" s="72"/>
      <c r="BL36" s="72"/>
      <c r="BM36" s="72"/>
      <c r="BN36" s="72"/>
      <c r="BO36" s="72"/>
      <c r="BP36" s="72"/>
      <c r="BQ36" s="72"/>
      <c r="BR36" s="26"/>
      <c r="BT36" s="26"/>
      <c r="BU36" s="71"/>
      <c r="BV36" s="71"/>
      <c r="BW36" s="71"/>
      <c r="BX36" s="71"/>
      <c r="BY36" s="71"/>
      <c r="BZ36" s="71"/>
      <c r="CA36" s="71"/>
      <c r="CB36" s="71"/>
      <c r="CC36" s="71"/>
      <c r="CD36" s="71"/>
      <c r="CE36" s="5"/>
      <c r="CF36" s="26"/>
      <c r="CH36" s="26"/>
    </row>
    <row r="37" spans="1:86" x14ac:dyDescent="0.25">
      <c r="A37" s="71" t="s">
        <v>14</v>
      </c>
      <c r="B37" s="34">
        <f>算例!F37</f>
        <v>0.625</v>
      </c>
      <c r="C37" s="72">
        <v>0.625</v>
      </c>
      <c r="D37" s="72">
        <v>0.625</v>
      </c>
      <c r="E37" s="72">
        <v>0.625</v>
      </c>
      <c r="F37" s="72">
        <v>0.625</v>
      </c>
      <c r="G37" s="72">
        <v>0.625</v>
      </c>
      <c r="H37" s="72">
        <v>0.625</v>
      </c>
      <c r="I37" s="72">
        <v>0.625</v>
      </c>
      <c r="J37" s="72"/>
      <c r="K37" s="72"/>
      <c r="L37" s="72"/>
      <c r="M37" s="72"/>
      <c r="N37" s="75"/>
      <c r="O37" s="72"/>
      <c r="P37" s="75"/>
      <c r="Q37" s="72"/>
      <c r="R37" s="72"/>
      <c r="S37" s="72"/>
      <c r="T37" s="72"/>
      <c r="U37" s="72"/>
      <c r="V37" s="72"/>
      <c r="W37" s="72"/>
      <c r="X37" s="72"/>
      <c r="Y37" s="72"/>
      <c r="Z37" s="72"/>
      <c r="AA37" s="72"/>
      <c r="AB37" s="75"/>
      <c r="AC37" s="72"/>
      <c r="AD37" s="75"/>
      <c r="AE37" s="72"/>
      <c r="AF37" s="72"/>
      <c r="AG37" s="72"/>
      <c r="AH37" s="72"/>
      <c r="AI37" s="72"/>
      <c r="AJ37" s="72"/>
      <c r="AK37" s="72"/>
      <c r="AL37" s="72"/>
      <c r="AM37" s="72"/>
      <c r="AN37" s="72"/>
      <c r="AO37" s="72"/>
      <c r="AP37" s="75"/>
      <c r="AQ37" s="72"/>
      <c r="AR37" s="75"/>
      <c r="AS37" s="72"/>
      <c r="AT37" s="72"/>
      <c r="AU37" s="72"/>
      <c r="AV37" s="72"/>
      <c r="AW37" s="72"/>
      <c r="AX37" s="72"/>
      <c r="AY37" s="72"/>
      <c r="AZ37" s="72"/>
      <c r="BA37" s="72"/>
      <c r="BB37" s="72"/>
      <c r="BC37" s="72"/>
      <c r="BD37" s="75"/>
      <c r="BE37" s="72"/>
      <c r="BF37" s="75"/>
      <c r="BG37" s="72"/>
      <c r="BH37" s="72"/>
      <c r="BI37" s="72"/>
      <c r="BJ37" s="72"/>
      <c r="BK37" s="72"/>
      <c r="BL37" s="72"/>
      <c r="BM37" s="72"/>
      <c r="BN37" s="72"/>
      <c r="BO37" s="72"/>
      <c r="BP37" s="72"/>
      <c r="BQ37" s="72"/>
      <c r="BR37" s="26"/>
      <c r="BT37" s="26"/>
      <c r="BU37" s="71"/>
      <c r="BV37" s="71"/>
      <c r="BW37" s="71"/>
      <c r="BX37" s="71"/>
      <c r="BY37" s="71"/>
      <c r="BZ37" s="71"/>
      <c r="CA37" s="71"/>
      <c r="CB37" s="71"/>
      <c r="CC37" s="71"/>
      <c r="CD37" s="71"/>
      <c r="CE37" s="5"/>
      <c r="CF37" s="26"/>
      <c r="CH37" s="26"/>
    </row>
    <row r="38" spans="1:86" x14ac:dyDescent="0.25">
      <c r="A38" s="71" t="s">
        <v>15</v>
      </c>
      <c r="B38" s="34">
        <f>算例!F38</f>
        <v>0.31374526480654097</v>
      </c>
      <c r="C38" s="72">
        <v>0.31374526480654097</v>
      </c>
      <c r="D38" s="72">
        <v>0.31374526480654097</v>
      </c>
      <c r="E38" s="72">
        <v>0.31374526480654097</v>
      </c>
      <c r="F38" s="72">
        <v>0.31374526480654097</v>
      </c>
      <c r="G38" s="72">
        <v>0.31374526480654097</v>
      </c>
      <c r="H38" s="72">
        <v>0.31374526480654097</v>
      </c>
      <c r="I38" s="72">
        <v>0.31374526480654097</v>
      </c>
      <c r="J38" s="72"/>
      <c r="K38" s="72"/>
      <c r="L38" s="72"/>
      <c r="M38" s="72"/>
      <c r="N38" s="75"/>
      <c r="O38" s="72"/>
      <c r="P38" s="75"/>
      <c r="Q38" s="72"/>
      <c r="R38" s="72"/>
      <c r="S38" s="72"/>
      <c r="T38" s="72"/>
      <c r="U38" s="72"/>
      <c r="V38" s="72"/>
      <c r="W38" s="72"/>
      <c r="X38" s="72"/>
      <c r="Y38" s="72"/>
      <c r="Z38" s="72"/>
      <c r="AA38" s="72"/>
      <c r="AB38" s="75"/>
      <c r="AC38" s="72"/>
      <c r="AD38" s="75"/>
      <c r="AE38" s="72"/>
      <c r="AF38" s="72"/>
      <c r="AG38" s="72"/>
      <c r="AH38" s="72"/>
      <c r="AI38" s="72"/>
      <c r="AJ38" s="72"/>
      <c r="AK38" s="72"/>
      <c r="AL38" s="72"/>
      <c r="AM38" s="72"/>
      <c r="AN38" s="72"/>
      <c r="AO38" s="72"/>
      <c r="AP38" s="75"/>
      <c r="AQ38" s="72"/>
      <c r="AR38" s="75"/>
      <c r="AS38" s="72"/>
      <c r="AT38" s="72"/>
      <c r="AU38" s="72"/>
      <c r="AV38" s="72"/>
      <c r="AW38" s="72"/>
      <c r="AX38" s="72"/>
      <c r="AY38" s="72"/>
      <c r="AZ38" s="72"/>
      <c r="BA38" s="72"/>
      <c r="BB38" s="72"/>
      <c r="BC38" s="72"/>
      <c r="BD38" s="75"/>
      <c r="BE38" s="72"/>
      <c r="BF38" s="75"/>
      <c r="BG38" s="72"/>
      <c r="BH38" s="72"/>
      <c r="BI38" s="72"/>
      <c r="BJ38" s="72"/>
      <c r="BK38" s="72"/>
      <c r="BL38" s="72"/>
      <c r="BM38" s="72"/>
      <c r="BN38" s="72"/>
      <c r="BO38" s="72"/>
      <c r="BP38" s="72"/>
      <c r="BQ38" s="72"/>
      <c r="BR38" s="26"/>
      <c r="BT38" s="26"/>
      <c r="BU38" s="71"/>
      <c r="BV38" s="71"/>
      <c r="BW38" s="71"/>
      <c r="BX38" s="71"/>
      <c r="BY38" s="71"/>
      <c r="BZ38" s="71"/>
      <c r="CA38" s="71"/>
      <c r="CB38" s="71"/>
      <c r="CC38" s="71"/>
      <c r="CD38" s="71"/>
      <c r="CE38" s="5"/>
      <c r="CF38" s="26"/>
      <c r="CH38" s="26"/>
    </row>
    <row r="39" spans="1:86" x14ac:dyDescent="0.25">
      <c r="A39" s="71" t="s">
        <v>16</v>
      </c>
      <c r="B39" s="34">
        <f>算例!F39*参数!B11+D29*参数!B12</f>
        <v>0.30655044747023447</v>
      </c>
      <c r="C39" s="72">
        <v>0.20833333333333334</v>
      </c>
      <c r="D39" s="72">
        <v>0.20833333333333334</v>
      </c>
      <c r="E39" s="72">
        <v>0.30655044747023447</v>
      </c>
      <c r="F39" s="72">
        <v>0.30655044747023447</v>
      </c>
      <c r="G39" s="72">
        <v>0.30655044747023447</v>
      </c>
      <c r="H39" s="72">
        <v>0.30655044747023447</v>
      </c>
      <c r="I39" s="72">
        <v>0.30655044747023447</v>
      </c>
      <c r="J39" s="72"/>
      <c r="K39" s="72"/>
      <c r="L39" s="72"/>
      <c r="M39" s="72"/>
      <c r="N39" s="75"/>
      <c r="O39" s="72"/>
      <c r="P39" s="75"/>
      <c r="Q39" s="72"/>
      <c r="R39" s="72"/>
      <c r="S39" s="72"/>
      <c r="T39" s="72"/>
      <c r="U39" s="72"/>
      <c r="V39" s="72"/>
      <c r="W39" s="72"/>
      <c r="X39" s="72"/>
      <c r="Y39" s="72"/>
      <c r="Z39" s="72"/>
      <c r="AA39" s="72"/>
      <c r="AB39" s="75"/>
      <c r="AC39" s="72"/>
      <c r="AD39" s="75"/>
      <c r="AE39" s="72"/>
      <c r="AF39" s="72"/>
      <c r="AG39" s="72"/>
      <c r="AH39" s="72"/>
      <c r="AI39" s="72"/>
      <c r="AJ39" s="72"/>
      <c r="AK39" s="72"/>
      <c r="AL39" s="72"/>
      <c r="AM39" s="72"/>
      <c r="AN39" s="72"/>
      <c r="AO39" s="72"/>
      <c r="AP39" s="75"/>
      <c r="AQ39" s="72"/>
      <c r="AR39" s="75"/>
      <c r="AS39" s="72"/>
      <c r="AT39" s="72"/>
      <c r="AU39" s="72"/>
      <c r="AV39" s="72"/>
      <c r="AW39" s="72"/>
      <c r="AX39" s="72"/>
      <c r="AY39" s="72"/>
      <c r="AZ39" s="72"/>
      <c r="BA39" s="72"/>
      <c r="BB39" s="72"/>
      <c r="BC39" s="72"/>
      <c r="BD39" s="75"/>
      <c r="BE39" s="72"/>
      <c r="BF39" s="75"/>
      <c r="BG39" s="72"/>
      <c r="BH39" s="72"/>
      <c r="BI39" s="72"/>
      <c r="BJ39" s="72"/>
      <c r="BK39" s="72"/>
      <c r="BL39" s="72"/>
      <c r="BM39" s="72"/>
      <c r="BN39" s="72"/>
      <c r="BO39" s="72"/>
      <c r="BP39" s="72"/>
      <c r="BQ39" s="72"/>
      <c r="BR39" s="26"/>
      <c r="BT39" s="26"/>
      <c r="BU39" s="71"/>
      <c r="BV39" s="71"/>
      <c r="BW39" s="71"/>
      <c r="BX39" s="71"/>
      <c r="BY39" s="71"/>
      <c r="BZ39" s="71"/>
      <c r="CA39" s="71"/>
      <c r="CB39" s="71"/>
      <c r="CC39" s="71"/>
      <c r="CD39" s="71"/>
      <c r="CE39" s="5"/>
      <c r="CF39" s="26"/>
      <c r="CH39" s="26"/>
    </row>
    <row r="40" spans="1:86" x14ac:dyDescent="0.25">
      <c r="A40" s="71" t="s">
        <v>17</v>
      </c>
      <c r="B40" s="34">
        <f>算例!F40</f>
        <v>0.625</v>
      </c>
      <c r="C40" s="72">
        <v>0.625</v>
      </c>
      <c r="D40" s="72">
        <v>0.625</v>
      </c>
      <c r="E40" s="72">
        <v>0.625</v>
      </c>
      <c r="F40" s="72">
        <v>0.625</v>
      </c>
      <c r="G40" s="72">
        <v>0.625</v>
      </c>
      <c r="H40" s="72">
        <v>0.625</v>
      </c>
      <c r="I40" s="72">
        <v>0.625</v>
      </c>
      <c r="J40" s="72"/>
      <c r="K40" s="72"/>
      <c r="L40" s="72"/>
      <c r="M40" s="72"/>
      <c r="N40" s="75"/>
      <c r="O40" s="72"/>
      <c r="P40" s="75"/>
      <c r="Q40" s="72"/>
      <c r="R40" s="72"/>
      <c r="S40" s="72"/>
      <c r="T40" s="72"/>
      <c r="U40" s="72"/>
      <c r="V40" s="72"/>
      <c r="W40" s="72"/>
      <c r="X40" s="72"/>
      <c r="Y40" s="72"/>
      <c r="Z40" s="72"/>
      <c r="AA40" s="72"/>
      <c r="AB40" s="75"/>
      <c r="AC40" s="72"/>
      <c r="AD40" s="75"/>
      <c r="AE40" s="72"/>
      <c r="AF40" s="72"/>
      <c r="AG40" s="72"/>
      <c r="AH40" s="72"/>
      <c r="AI40" s="72"/>
      <c r="AJ40" s="72"/>
      <c r="AK40" s="72"/>
      <c r="AL40" s="72"/>
      <c r="AM40" s="72"/>
      <c r="AN40" s="72"/>
      <c r="AO40" s="72"/>
      <c r="AP40" s="75"/>
      <c r="AQ40" s="72"/>
      <c r="AR40" s="75"/>
      <c r="AS40" s="72"/>
      <c r="AT40" s="72"/>
      <c r="AU40" s="72"/>
      <c r="AV40" s="72"/>
      <c r="AW40" s="72"/>
      <c r="AX40" s="72"/>
      <c r="AY40" s="72"/>
      <c r="AZ40" s="72"/>
      <c r="BA40" s="72"/>
      <c r="BB40" s="72"/>
      <c r="BC40" s="72"/>
      <c r="BD40" s="75"/>
      <c r="BE40" s="72"/>
      <c r="BF40" s="75"/>
      <c r="BG40" s="72"/>
      <c r="BH40" s="72"/>
      <c r="BI40" s="72"/>
      <c r="BJ40" s="72"/>
      <c r="BK40" s="72"/>
      <c r="BL40" s="72"/>
      <c r="BM40" s="72"/>
      <c r="BN40" s="72"/>
      <c r="BO40" s="72"/>
      <c r="BP40" s="72"/>
      <c r="BQ40" s="72"/>
      <c r="BR40" s="26"/>
      <c r="BT40" s="26"/>
      <c r="BU40" s="71"/>
      <c r="BV40" s="71"/>
      <c r="BW40" s="71"/>
      <c r="BX40" s="71"/>
      <c r="BY40" s="71"/>
      <c r="BZ40" s="71"/>
      <c r="CA40" s="71"/>
      <c r="CB40" s="71"/>
      <c r="CC40" s="71"/>
      <c r="CD40" s="71"/>
      <c r="CE40" s="5"/>
      <c r="CF40" s="26"/>
      <c r="CH40" s="26"/>
    </row>
    <row r="41" spans="1:86" x14ac:dyDescent="0.25">
      <c r="A41" s="71" t="s">
        <v>18</v>
      </c>
      <c r="B41" s="34">
        <f>算例!F41</f>
        <v>0.625</v>
      </c>
      <c r="C41" s="72">
        <v>0.625</v>
      </c>
      <c r="D41" s="72">
        <v>0.625</v>
      </c>
      <c r="E41" s="72">
        <v>0.625</v>
      </c>
      <c r="F41" s="72">
        <v>0.625</v>
      </c>
      <c r="G41" s="72">
        <v>0.625</v>
      </c>
      <c r="H41" s="72">
        <v>0.625</v>
      </c>
      <c r="I41" s="72">
        <v>0.625</v>
      </c>
      <c r="J41" s="72"/>
      <c r="K41" s="72"/>
      <c r="L41" s="72"/>
      <c r="M41" s="72"/>
      <c r="N41" s="75"/>
      <c r="O41" s="72"/>
      <c r="P41" s="75"/>
      <c r="Q41" s="72"/>
      <c r="R41" s="72"/>
      <c r="S41" s="72"/>
      <c r="T41" s="72"/>
      <c r="U41" s="72"/>
      <c r="V41" s="72"/>
      <c r="W41" s="72"/>
      <c r="X41" s="72"/>
      <c r="Y41" s="72"/>
      <c r="Z41" s="72"/>
      <c r="AA41" s="72"/>
      <c r="AB41" s="75"/>
      <c r="AC41" s="72"/>
      <c r="AD41" s="75"/>
      <c r="AE41" s="72"/>
      <c r="AF41" s="72"/>
      <c r="AG41" s="72"/>
      <c r="AH41" s="72"/>
      <c r="AI41" s="72"/>
      <c r="AJ41" s="72"/>
      <c r="AK41" s="72"/>
      <c r="AL41" s="72"/>
      <c r="AM41" s="72"/>
      <c r="AN41" s="72"/>
      <c r="AO41" s="72"/>
      <c r="AP41" s="75"/>
      <c r="AQ41" s="72"/>
      <c r="AR41" s="75"/>
      <c r="AS41" s="72"/>
      <c r="AT41" s="72"/>
      <c r="AU41" s="72"/>
      <c r="AV41" s="72"/>
      <c r="AW41" s="72"/>
      <c r="AX41" s="72"/>
      <c r="AY41" s="72"/>
      <c r="AZ41" s="72"/>
      <c r="BA41" s="72"/>
      <c r="BB41" s="72"/>
      <c r="BC41" s="72"/>
      <c r="BD41" s="75"/>
      <c r="BE41" s="72"/>
      <c r="BF41" s="75"/>
      <c r="BG41" s="72"/>
      <c r="BH41" s="72"/>
      <c r="BI41" s="72"/>
      <c r="BJ41" s="72"/>
      <c r="BK41" s="72"/>
      <c r="BL41" s="72"/>
      <c r="BM41" s="72"/>
      <c r="BN41" s="72"/>
      <c r="BO41" s="72"/>
      <c r="BP41" s="72"/>
      <c r="BQ41" s="72"/>
      <c r="BR41" s="26"/>
      <c r="BT41" s="26"/>
      <c r="BU41" s="71"/>
      <c r="BV41" s="71"/>
      <c r="BW41" s="71"/>
      <c r="BX41" s="71"/>
      <c r="BY41" s="71"/>
      <c r="BZ41" s="71"/>
      <c r="CA41" s="71"/>
      <c r="CB41" s="71"/>
      <c r="CC41" s="71"/>
      <c r="CD41" s="71"/>
      <c r="CE41" s="5"/>
      <c r="CF41" s="26"/>
      <c r="CH41" s="26"/>
    </row>
    <row r="42" spans="1:86" x14ac:dyDescent="0.25">
      <c r="A42" s="71" t="s">
        <v>19</v>
      </c>
      <c r="B42" s="34">
        <f>算例!F42*参数!B11+H26*参数!B12</f>
        <v>0.31461419761885728</v>
      </c>
      <c r="C42" s="72">
        <v>0.22239859159188261</v>
      </c>
      <c r="D42" s="72">
        <v>0.22239859159188261</v>
      </c>
      <c r="E42" s="72">
        <v>0.22239859159188261</v>
      </c>
      <c r="F42" s="72">
        <v>0.22239859159188261</v>
      </c>
      <c r="G42" s="72">
        <v>0.22239859159188261</v>
      </c>
      <c r="H42" s="72">
        <v>0.22239859159188261</v>
      </c>
      <c r="I42" s="72">
        <v>0.31461419761885728</v>
      </c>
      <c r="J42" s="72"/>
      <c r="K42" s="72"/>
      <c r="L42" s="72"/>
      <c r="M42" s="72"/>
      <c r="N42" s="75"/>
      <c r="O42" s="72"/>
      <c r="P42" s="75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2"/>
      <c r="AB42" s="75"/>
      <c r="AC42" s="72"/>
      <c r="AD42" s="75"/>
      <c r="AE42" s="72"/>
      <c r="AF42" s="72"/>
      <c r="AG42" s="72"/>
      <c r="AH42" s="72"/>
      <c r="AI42" s="72"/>
      <c r="AJ42" s="72"/>
      <c r="AK42" s="72"/>
      <c r="AL42" s="72"/>
      <c r="AM42" s="72"/>
      <c r="AN42" s="72"/>
      <c r="AO42" s="72"/>
      <c r="AP42" s="75"/>
      <c r="AQ42" s="72"/>
      <c r="AR42" s="75"/>
      <c r="AS42" s="72"/>
      <c r="AT42" s="72"/>
      <c r="AU42" s="72"/>
      <c r="AV42" s="72"/>
      <c r="AW42" s="72"/>
      <c r="AX42" s="72"/>
      <c r="AY42" s="72"/>
      <c r="AZ42" s="72"/>
      <c r="BA42" s="72"/>
      <c r="BB42" s="72"/>
      <c r="BC42" s="72"/>
      <c r="BD42" s="75"/>
      <c r="BE42" s="72"/>
      <c r="BF42" s="75"/>
      <c r="BG42" s="72"/>
      <c r="BH42" s="72"/>
      <c r="BI42" s="72"/>
      <c r="BJ42" s="72"/>
      <c r="BK42" s="72"/>
      <c r="BL42" s="72"/>
      <c r="BM42" s="72"/>
      <c r="BN42" s="72"/>
      <c r="BO42" s="72"/>
      <c r="BP42" s="72"/>
      <c r="BQ42" s="72"/>
      <c r="BR42" s="26"/>
      <c r="BT42" s="26"/>
      <c r="BU42" s="71"/>
      <c r="BV42" s="71"/>
      <c r="BW42" s="71"/>
      <c r="BX42" s="71"/>
      <c r="BY42" s="71"/>
      <c r="BZ42" s="71"/>
      <c r="CA42" s="71"/>
      <c r="CB42" s="71"/>
      <c r="CC42" s="71"/>
      <c r="CD42" s="71"/>
      <c r="CE42" s="5"/>
      <c r="CF42" s="26"/>
      <c r="CH42" s="26"/>
    </row>
    <row r="43" spans="1:86" x14ac:dyDescent="0.25">
      <c r="A43" s="71" t="s">
        <v>20</v>
      </c>
      <c r="B43" s="34">
        <f>(算例!F43*参数!B11+D29*参数!B12)*参数!B11+G29*参数!B12</f>
        <v>0.32961733787201841</v>
      </c>
      <c r="C43" s="72">
        <v>0.10416666666666667</v>
      </c>
      <c r="D43" s="72">
        <v>0.10416666666666667</v>
      </c>
      <c r="E43" s="72">
        <v>0.25446711413690115</v>
      </c>
      <c r="F43" s="72">
        <v>0.25446711413690115</v>
      </c>
      <c r="G43" s="72">
        <v>0.25446711413690115</v>
      </c>
      <c r="H43" s="72">
        <v>0.32961733787201841</v>
      </c>
      <c r="I43" s="72">
        <v>0.32961733787201841</v>
      </c>
      <c r="J43" s="72"/>
      <c r="K43" s="72"/>
      <c r="L43" s="72"/>
      <c r="M43" s="72"/>
      <c r="N43" s="75"/>
      <c r="O43" s="72"/>
      <c r="P43" s="75"/>
      <c r="Q43" s="72"/>
      <c r="R43" s="72"/>
      <c r="S43" s="72"/>
      <c r="T43" s="72"/>
      <c r="U43" s="72"/>
      <c r="V43" s="72"/>
      <c r="W43" s="72"/>
      <c r="X43" s="72"/>
      <c r="Y43" s="72"/>
      <c r="Z43" s="72"/>
      <c r="AA43" s="72"/>
      <c r="AB43" s="75"/>
      <c r="AC43" s="72"/>
      <c r="AD43" s="75"/>
      <c r="AE43" s="72"/>
      <c r="AF43" s="72"/>
      <c r="AG43" s="72"/>
      <c r="AH43" s="72"/>
      <c r="AI43" s="72"/>
      <c r="AJ43" s="72"/>
      <c r="AK43" s="72"/>
      <c r="AL43" s="72"/>
      <c r="AM43" s="72"/>
      <c r="AN43" s="72"/>
      <c r="AO43" s="72"/>
      <c r="AP43" s="75"/>
      <c r="AQ43" s="72"/>
      <c r="AR43" s="75"/>
      <c r="AS43" s="72"/>
      <c r="AT43" s="72"/>
      <c r="AU43" s="72"/>
      <c r="AV43" s="72"/>
      <c r="AW43" s="72"/>
      <c r="AX43" s="72"/>
      <c r="AY43" s="72"/>
      <c r="AZ43" s="72"/>
      <c r="BA43" s="72"/>
      <c r="BB43" s="72"/>
      <c r="BC43" s="72"/>
      <c r="BD43" s="75"/>
      <c r="BE43" s="72"/>
      <c r="BF43" s="75"/>
      <c r="BG43" s="72"/>
      <c r="BH43" s="72"/>
      <c r="BI43" s="72"/>
      <c r="BJ43" s="72"/>
      <c r="BK43" s="72"/>
      <c r="BL43" s="72"/>
      <c r="BM43" s="72"/>
      <c r="BN43" s="72"/>
      <c r="BO43" s="72"/>
      <c r="BP43" s="72"/>
      <c r="BQ43" s="72"/>
      <c r="BR43" s="26"/>
      <c r="BT43" s="26"/>
      <c r="BU43" s="71"/>
      <c r="BV43" s="71"/>
      <c r="BW43" s="71"/>
      <c r="BX43" s="71"/>
      <c r="BY43" s="71"/>
      <c r="BZ43" s="71"/>
      <c r="CA43" s="71"/>
      <c r="CB43" s="71"/>
      <c r="CC43" s="71"/>
      <c r="CD43" s="71"/>
      <c r="CE43" s="5"/>
      <c r="CF43" s="26"/>
      <c r="CH43" s="26"/>
    </row>
    <row r="44" spans="1:86" x14ac:dyDescent="0.25">
      <c r="A44" s="71" t="s">
        <v>21</v>
      </c>
      <c r="B44" s="34">
        <f>算例!F44*参数!B11+D29*参数!B12</f>
        <v>0.57738378080356778</v>
      </c>
      <c r="C44" s="72">
        <v>0.75</v>
      </c>
      <c r="D44" s="72">
        <v>0.75</v>
      </c>
      <c r="E44" s="72">
        <v>0.57738378080356778</v>
      </c>
      <c r="F44" s="72">
        <v>0.57738378080356778</v>
      </c>
      <c r="G44" s="72">
        <v>0.57738378080356778</v>
      </c>
      <c r="H44" s="72">
        <v>0.57738378080356778</v>
      </c>
      <c r="I44" s="72">
        <v>0.57738378080356778</v>
      </c>
      <c r="J44" s="72"/>
      <c r="K44" s="72"/>
      <c r="L44" s="72"/>
      <c r="M44" s="72"/>
      <c r="N44" s="75"/>
      <c r="O44" s="72"/>
      <c r="P44" s="75"/>
      <c r="Q44" s="72"/>
      <c r="R44" s="72"/>
      <c r="S44" s="72"/>
      <c r="T44" s="72"/>
      <c r="U44" s="72"/>
      <c r="V44" s="72"/>
      <c r="W44" s="72"/>
      <c r="X44" s="72"/>
      <c r="Y44" s="72"/>
      <c r="Z44" s="72"/>
      <c r="AA44" s="72"/>
      <c r="AB44" s="75"/>
      <c r="AC44" s="72"/>
      <c r="AD44" s="75"/>
      <c r="AE44" s="72"/>
      <c r="AF44" s="72"/>
      <c r="AG44" s="72"/>
      <c r="AH44" s="72"/>
      <c r="AI44" s="72"/>
      <c r="AJ44" s="72"/>
      <c r="AK44" s="72"/>
      <c r="AL44" s="72"/>
      <c r="AM44" s="72"/>
      <c r="AN44" s="72"/>
      <c r="AO44" s="72"/>
      <c r="AP44" s="75"/>
      <c r="AQ44" s="72"/>
      <c r="AR44" s="75"/>
      <c r="AS44" s="72"/>
      <c r="AT44" s="72"/>
      <c r="AU44" s="72"/>
      <c r="AV44" s="72"/>
      <c r="AW44" s="72"/>
      <c r="AX44" s="72"/>
      <c r="AY44" s="72"/>
      <c r="AZ44" s="72"/>
      <c r="BA44" s="72"/>
      <c r="BB44" s="72"/>
      <c r="BC44" s="72"/>
      <c r="BD44" s="75"/>
      <c r="BE44" s="72"/>
      <c r="BF44" s="75"/>
      <c r="BG44" s="72"/>
      <c r="BH44" s="72"/>
      <c r="BI44" s="72"/>
      <c r="BJ44" s="72"/>
      <c r="BK44" s="72"/>
      <c r="BL44" s="72"/>
      <c r="BM44" s="72"/>
      <c r="BN44" s="72"/>
      <c r="BO44" s="72"/>
      <c r="BP44" s="72"/>
      <c r="BQ44" s="72"/>
      <c r="BR44" s="26"/>
      <c r="BT44" s="26"/>
      <c r="BU44" s="71"/>
      <c r="BV44" s="71"/>
      <c r="BW44" s="71"/>
      <c r="BX44" s="71"/>
      <c r="BY44" s="71"/>
      <c r="BZ44" s="71"/>
      <c r="CA44" s="71"/>
      <c r="CB44" s="71"/>
      <c r="CC44" s="71"/>
      <c r="CD44" s="71"/>
      <c r="CE44" s="5"/>
      <c r="CF44" s="26"/>
      <c r="CH44" s="26"/>
    </row>
    <row r="45" spans="1:86" x14ac:dyDescent="0.25">
      <c r="A45" s="71" t="s">
        <v>22</v>
      </c>
      <c r="B45" s="34">
        <f>算例!F45</f>
        <v>0.52306689040178389</v>
      </c>
      <c r="C45" s="72">
        <v>0.52306689040178389</v>
      </c>
      <c r="D45" s="72">
        <v>0.52306689040178389</v>
      </c>
      <c r="E45" s="72">
        <v>0.52306689040178389</v>
      </c>
      <c r="F45" s="72">
        <v>0.52306689040178389</v>
      </c>
      <c r="G45" s="72">
        <v>0.52306689040178389</v>
      </c>
      <c r="H45" s="72">
        <v>0.52306689040178389</v>
      </c>
      <c r="I45" s="72">
        <v>0.52306689040178389</v>
      </c>
      <c r="J45" s="72"/>
      <c r="K45" s="72"/>
      <c r="L45" s="72"/>
      <c r="M45" s="72"/>
      <c r="N45" s="75"/>
      <c r="O45" s="72"/>
      <c r="P45" s="75"/>
      <c r="Q45" s="72"/>
      <c r="R45" s="72"/>
      <c r="S45" s="72"/>
      <c r="T45" s="72"/>
      <c r="U45" s="72"/>
      <c r="V45" s="72"/>
      <c r="W45" s="72"/>
      <c r="X45" s="72"/>
      <c r="Y45" s="72"/>
      <c r="Z45" s="72"/>
      <c r="AA45" s="72"/>
      <c r="AB45" s="75"/>
      <c r="AC45" s="72"/>
      <c r="AD45" s="75"/>
      <c r="AE45" s="72"/>
      <c r="AF45" s="72"/>
      <c r="AG45" s="72"/>
      <c r="AH45" s="72"/>
      <c r="AI45" s="72"/>
      <c r="AJ45" s="72"/>
      <c r="AK45" s="72"/>
      <c r="AL45" s="72"/>
      <c r="AM45" s="72"/>
      <c r="AN45" s="72"/>
      <c r="AO45" s="72"/>
      <c r="AP45" s="75"/>
      <c r="AQ45" s="72"/>
      <c r="AR45" s="75"/>
      <c r="AS45" s="72"/>
      <c r="AT45" s="72"/>
      <c r="AU45" s="72"/>
      <c r="AV45" s="72"/>
      <c r="AW45" s="72"/>
      <c r="AX45" s="72"/>
      <c r="AY45" s="72"/>
      <c r="AZ45" s="72"/>
      <c r="BA45" s="72"/>
      <c r="BB45" s="72"/>
      <c r="BC45" s="72"/>
      <c r="BD45" s="75"/>
      <c r="BE45" s="72"/>
      <c r="BF45" s="75"/>
      <c r="BG45" s="72"/>
      <c r="BH45" s="72"/>
      <c r="BI45" s="72"/>
      <c r="BJ45" s="72"/>
      <c r="BK45" s="72"/>
      <c r="BL45" s="72"/>
      <c r="BM45" s="72"/>
      <c r="BN45" s="72"/>
      <c r="BO45" s="72"/>
      <c r="BP45" s="72"/>
      <c r="BQ45" s="72"/>
      <c r="BR45" s="26"/>
      <c r="BT45" s="26"/>
      <c r="BU45" s="71"/>
      <c r="BV45" s="71"/>
      <c r="BW45" s="71"/>
      <c r="BX45" s="71"/>
      <c r="BY45" s="71"/>
      <c r="BZ45" s="71"/>
      <c r="CA45" s="71"/>
      <c r="CB45" s="71"/>
      <c r="CC45" s="71"/>
      <c r="CD45" s="71"/>
      <c r="CE45" s="5"/>
      <c r="CF45" s="26"/>
      <c r="CH45" s="26"/>
    </row>
    <row r="46" spans="1:86" x14ac:dyDescent="0.25">
      <c r="B46" s="34">
        <f>算例!F46</f>
        <v>0</v>
      </c>
      <c r="C46" s="136">
        <v>0</v>
      </c>
      <c r="D46" s="136">
        <v>0</v>
      </c>
      <c r="E46" s="136">
        <v>0</v>
      </c>
      <c r="F46" s="136">
        <v>0</v>
      </c>
      <c r="G46" s="136">
        <v>0</v>
      </c>
      <c r="H46" s="136">
        <v>0</v>
      </c>
      <c r="I46" s="136">
        <v>0</v>
      </c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  <c r="AA46" s="72"/>
      <c r="AB46" s="72"/>
      <c r="AC46" s="72"/>
      <c r="AD46" s="72"/>
      <c r="AE46" s="72"/>
      <c r="AF46" s="72"/>
      <c r="AG46" s="72"/>
      <c r="AH46" s="72"/>
      <c r="AI46" s="72"/>
      <c r="AJ46" s="72"/>
      <c r="AK46" s="72"/>
      <c r="AL46" s="72"/>
      <c r="AM46" s="72"/>
      <c r="AN46" s="72"/>
      <c r="AO46" s="72"/>
      <c r="AP46" s="72"/>
      <c r="AQ46" s="72"/>
      <c r="AR46" s="72"/>
      <c r="AS46" s="72"/>
      <c r="AT46" s="72"/>
      <c r="AU46" s="72"/>
      <c r="AV46" s="72"/>
      <c r="AW46" s="72"/>
      <c r="AX46" s="72"/>
      <c r="AY46" s="72"/>
      <c r="AZ46" s="72"/>
      <c r="BA46" s="72"/>
      <c r="BB46" s="72"/>
      <c r="BC46" s="72"/>
      <c r="BD46" s="72"/>
      <c r="BE46" s="72"/>
      <c r="BF46" s="72"/>
      <c r="BG46" s="72"/>
      <c r="BH46" s="72"/>
      <c r="BI46" s="72"/>
      <c r="BJ46" s="72"/>
      <c r="BK46" s="72"/>
      <c r="BL46" s="72"/>
      <c r="BM46" s="72"/>
      <c r="BN46" s="72"/>
      <c r="BO46" s="72"/>
      <c r="BP46" s="72"/>
      <c r="BQ46" s="72"/>
    </row>
    <row r="47" spans="1:86" x14ac:dyDescent="0.25">
      <c r="A47" s="71" t="s">
        <v>168</v>
      </c>
      <c r="B47" s="34">
        <f>算例!F47</f>
        <v>0</v>
      </c>
      <c r="C47" s="136">
        <v>0</v>
      </c>
      <c r="D47" s="136">
        <v>0</v>
      </c>
      <c r="E47" s="136">
        <v>0</v>
      </c>
      <c r="F47" s="136">
        <v>0</v>
      </c>
      <c r="G47" s="136">
        <v>0</v>
      </c>
      <c r="H47" s="136">
        <v>0</v>
      </c>
      <c r="I47" s="136">
        <v>0</v>
      </c>
      <c r="J47" s="76"/>
      <c r="K47" s="76"/>
      <c r="L47" s="76"/>
      <c r="M47" s="72"/>
      <c r="N47" s="72"/>
      <c r="O47" s="72"/>
      <c r="P47" s="72"/>
      <c r="Q47" s="153"/>
      <c r="R47" s="153"/>
      <c r="S47" s="153"/>
      <c r="T47" s="153"/>
      <c r="U47" s="153"/>
      <c r="V47" s="153"/>
      <c r="W47" s="153"/>
      <c r="X47" s="153"/>
      <c r="Y47" s="153"/>
      <c r="Z47" s="153"/>
      <c r="AA47" s="72"/>
      <c r="AB47" s="72"/>
      <c r="AC47" s="72"/>
      <c r="AD47" s="72"/>
      <c r="AE47" s="153"/>
      <c r="AF47" s="153"/>
      <c r="AG47" s="153"/>
      <c r="AH47" s="153"/>
      <c r="AI47" s="153"/>
      <c r="AJ47" s="153"/>
      <c r="AK47" s="153"/>
      <c r="AL47" s="153"/>
      <c r="AM47" s="153"/>
      <c r="AN47" s="153"/>
      <c r="AO47" s="72"/>
      <c r="AP47" s="72"/>
      <c r="AQ47" s="72"/>
      <c r="AR47" s="72"/>
      <c r="AS47" s="153"/>
      <c r="AT47" s="153"/>
      <c r="AU47" s="153"/>
      <c r="AV47" s="153"/>
      <c r="AW47" s="153"/>
      <c r="AX47" s="153"/>
      <c r="AY47" s="153"/>
      <c r="AZ47" s="153"/>
      <c r="BA47" s="153"/>
      <c r="BB47" s="153"/>
      <c r="BC47" s="72"/>
      <c r="BD47" s="72"/>
      <c r="BE47" s="72"/>
      <c r="BF47" s="72"/>
      <c r="BG47" s="153"/>
      <c r="BH47" s="153"/>
      <c r="BI47" s="153"/>
      <c r="BJ47" s="153"/>
      <c r="BK47" s="153"/>
      <c r="BL47" s="153"/>
      <c r="BM47" s="153"/>
      <c r="BN47" s="153"/>
      <c r="BO47" s="153"/>
      <c r="BP47" s="153"/>
      <c r="BQ47" s="72"/>
      <c r="BU47" s="166"/>
      <c r="BV47" s="166"/>
      <c r="BW47" s="166"/>
      <c r="BX47" s="166"/>
      <c r="BY47" s="166"/>
      <c r="BZ47" s="166"/>
      <c r="CA47" s="166"/>
      <c r="CB47" s="166"/>
      <c r="CC47" s="166"/>
      <c r="CD47" s="166"/>
      <c r="CE47" s="5"/>
    </row>
    <row r="48" spans="1:86" x14ac:dyDescent="0.25">
      <c r="A48" s="71" t="s">
        <v>1</v>
      </c>
      <c r="B48" s="34" t="str">
        <f>算例!F48</f>
        <v>得分</v>
      </c>
      <c r="C48" s="136">
        <v>0</v>
      </c>
      <c r="D48" s="136">
        <v>0</v>
      </c>
      <c r="E48" s="136">
        <v>0</v>
      </c>
      <c r="F48" s="136">
        <v>0</v>
      </c>
      <c r="G48" s="136">
        <v>0</v>
      </c>
      <c r="H48" s="136">
        <v>0</v>
      </c>
      <c r="I48" s="136">
        <v>0</v>
      </c>
      <c r="J48" s="72"/>
      <c r="K48" s="72"/>
      <c r="L48" s="72"/>
      <c r="M48" s="72"/>
      <c r="N48" s="75"/>
      <c r="O48" s="72"/>
      <c r="P48" s="75"/>
      <c r="Q48" s="72"/>
      <c r="R48" s="72"/>
      <c r="S48" s="72"/>
      <c r="T48" s="72"/>
      <c r="U48" s="72"/>
      <c r="V48" s="72"/>
      <c r="W48" s="72"/>
      <c r="X48" s="72"/>
      <c r="Y48" s="72"/>
      <c r="Z48" s="72"/>
      <c r="AA48" s="72"/>
      <c r="AB48" s="75"/>
      <c r="AC48" s="72"/>
      <c r="AD48" s="75"/>
      <c r="AE48" s="72"/>
      <c r="AF48" s="72"/>
      <c r="AG48" s="72"/>
      <c r="AH48" s="72"/>
      <c r="AI48" s="72"/>
      <c r="AJ48" s="72"/>
      <c r="AK48" s="72"/>
      <c r="AL48" s="72"/>
      <c r="AM48" s="72"/>
      <c r="AN48" s="72"/>
      <c r="AO48" s="72"/>
      <c r="AP48" s="75"/>
      <c r="AQ48" s="72"/>
      <c r="AR48" s="75"/>
      <c r="AS48" s="72"/>
      <c r="AT48" s="72"/>
      <c r="AU48" s="72"/>
      <c r="AV48" s="72"/>
      <c r="AW48" s="72"/>
      <c r="AX48" s="72"/>
      <c r="AY48" s="72"/>
      <c r="AZ48" s="72"/>
      <c r="BA48" s="72"/>
      <c r="BB48" s="72"/>
      <c r="BC48" s="72"/>
      <c r="BD48" s="75"/>
      <c r="BE48" s="72"/>
      <c r="BF48" s="75"/>
      <c r="BG48" s="72"/>
      <c r="BH48" s="72"/>
      <c r="BI48" s="72"/>
      <c r="BJ48" s="72"/>
      <c r="BK48" s="72"/>
      <c r="BL48" s="72"/>
      <c r="BM48" s="72"/>
      <c r="BN48" s="72"/>
      <c r="BO48" s="72"/>
      <c r="BP48" s="72"/>
      <c r="BQ48" s="72"/>
      <c r="BR48" s="26"/>
      <c r="BT48" s="26"/>
      <c r="BU48" s="71"/>
      <c r="BV48" s="71"/>
      <c r="BW48" s="71"/>
      <c r="BX48" s="71"/>
      <c r="BY48" s="71"/>
      <c r="BZ48" s="71"/>
      <c r="CA48" s="71"/>
      <c r="CB48" s="71"/>
      <c r="CC48" s="71"/>
      <c r="CD48" s="71"/>
      <c r="CE48" s="5"/>
      <c r="CF48" s="26"/>
      <c r="CH48" s="26"/>
    </row>
    <row r="49" spans="1:86" x14ac:dyDescent="0.25">
      <c r="A49" s="71" t="s">
        <v>3</v>
      </c>
      <c r="B49" s="34">
        <f>算例!F49</f>
        <v>0.5</v>
      </c>
      <c r="C49" s="72">
        <v>0.5</v>
      </c>
      <c r="D49" s="72">
        <v>0.5</v>
      </c>
      <c r="E49" s="72">
        <v>0.5</v>
      </c>
      <c r="F49" s="72">
        <v>0.5</v>
      </c>
      <c r="G49" s="72">
        <v>0.5</v>
      </c>
      <c r="H49" s="72">
        <v>0.5</v>
      </c>
      <c r="I49" s="72">
        <v>0.5</v>
      </c>
      <c r="J49" s="72"/>
      <c r="K49" s="72"/>
      <c r="L49" s="72"/>
      <c r="M49" s="72"/>
      <c r="N49" s="75"/>
      <c r="O49" s="72"/>
      <c r="P49" s="75"/>
      <c r="Q49" s="72"/>
      <c r="R49" s="72"/>
      <c r="S49" s="72"/>
      <c r="T49" s="72"/>
      <c r="U49" s="72"/>
      <c r="V49" s="72"/>
      <c r="W49" s="72"/>
      <c r="X49" s="72"/>
      <c r="Y49" s="72"/>
      <c r="Z49" s="72"/>
      <c r="AA49" s="72"/>
      <c r="AB49" s="75"/>
      <c r="AC49" s="72"/>
      <c r="AD49" s="75"/>
      <c r="AE49" s="72"/>
      <c r="AF49" s="72"/>
      <c r="AG49" s="72"/>
      <c r="AH49" s="72"/>
      <c r="AI49" s="72"/>
      <c r="AJ49" s="72"/>
      <c r="AK49" s="72"/>
      <c r="AL49" s="72"/>
      <c r="AM49" s="72"/>
      <c r="AN49" s="72"/>
      <c r="AO49" s="72"/>
      <c r="AP49" s="75"/>
      <c r="AQ49" s="72"/>
      <c r="AR49" s="75"/>
      <c r="AS49" s="72"/>
      <c r="AT49" s="72"/>
      <c r="AU49" s="72"/>
      <c r="AV49" s="72"/>
      <c r="AW49" s="72"/>
      <c r="AX49" s="72"/>
      <c r="AY49" s="72"/>
      <c r="AZ49" s="72"/>
      <c r="BA49" s="72"/>
      <c r="BB49" s="72"/>
      <c r="BC49" s="72"/>
      <c r="BD49" s="75"/>
      <c r="BE49" s="72"/>
      <c r="BF49" s="75"/>
      <c r="BG49" s="72"/>
      <c r="BH49" s="72"/>
      <c r="BI49" s="72"/>
      <c r="BJ49" s="72"/>
      <c r="BK49" s="72"/>
      <c r="BL49" s="72"/>
      <c r="BM49" s="72"/>
      <c r="BN49" s="72"/>
      <c r="BO49" s="72"/>
      <c r="BP49" s="72"/>
      <c r="BQ49" s="72"/>
      <c r="BR49" s="26"/>
      <c r="BT49" s="26"/>
      <c r="BU49" s="71"/>
      <c r="BV49" s="71"/>
      <c r="BW49" s="71"/>
      <c r="BX49" s="71"/>
      <c r="BY49" s="71"/>
      <c r="BZ49" s="71"/>
      <c r="CA49" s="71"/>
      <c r="CB49" s="71"/>
      <c r="CC49" s="71"/>
      <c r="CD49" s="71"/>
      <c r="CE49" s="5"/>
      <c r="CF49" s="26"/>
      <c r="CH49" s="26"/>
    </row>
    <row r="50" spans="1:86" x14ac:dyDescent="0.25">
      <c r="A50" s="71" t="s">
        <v>4</v>
      </c>
      <c r="B50" s="34">
        <f>算例!F50*参数!B11+I68*参数!B12</f>
        <v>0.63653344520089195</v>
      </c>
      <c r="C50" s="72">
        <v>0.75</v>
      </c>
      <c r="D50" s="72">
        <v>0.75</v>
      </c>
      <c r="E50" s="72">
        <v>0.75</v>
      </c>
      <c r="F50" s="72">
        <v>0.75</v>
      </c>
      <c r="G50" s="72">
        <v>0.75</v>
      </c>
      <c r="H50" s="72">
        <v>0.75</v>
      </c>
      <c r="I50" s="72">
        <v>0.75</v>
      </c>
      <c r="J50" s="72"/>
      <c r="K50" s="72"/>
      <c r="L50" s="72"/>
      <c r="M50" s="72"/>
      <c r="N50" s="75"/>
      <c r="O50" s="72"/>
      <c r="P50" s="75"/>
      <c r="Q50" s="72"/>
      <c r="R50" s="72"/>
      <c r="S50" s="72"/>
      <c r="T50" s="72"/>
      <c r="U50" s="72"/>
      <c r="V50" s="72"/>
      <c r="W50" s="72"/>
      <c r="X50" s="72"/>
      <c r="Y50" s="72"/>
      <c r="Z50" s="72"/>
      <c r="AA50" s="72"/>
      <c r="AB50" s="75"/>
      <c r="AC50" s="72"/>
      <c r="AD50" s="75"/>
      <c r="AE50" s="72"/>
      <c r="AF50" s="72"/>
      <c r="AG50" s="72"/>
      <c r="AH50" s="72"/>
      <c r="AI50" s="72"/>
      <c r="AJ50" s="72"/>
      <c r="AK50" s="72"/>
      <c r="AL50" s="72"/>
      <c r="AM50" s="72"/>
      <c r="AN50" s="72"/>
      <c r="AO50" s="72"/>
      <c r="AP50" s="75"/>
      <c r="AQ50" s="72"/>
      <c r="AR50" s="75"/>
      <c r="AS50" s="72"/>
      <c r="AT50" s="72"/>
      <c r="AU50" s="72"/>
      <c r="AV50" s="72"/>
      <c r="AW50" s="72"/>
      <c r="AX50" s="72"/>
      <c r="AY50" s="72"/>
      <c r="AZ50" s="72"/>
      <c r="BA50" s="72"/>
      <c r="BB50" s="72"/>
      <c r="BC50" s="72"/>
      <c r="BD50" s="75"/>
      <c r="BE50" s="72"/>
      <c r="BF50" s="75"/>
      <c r="BG50" s="72"/>
      <c r="BH50" s="72"/>
      <c r="BI50" s="72"/>
      <c r="BJ50" s="72"/>
      <c r="BK50" s="72"/>
      <c r="BL50" s="72"/>
      <c r="BM50" s="72"/>
      <c r="BN50" s="72"/>
      <c r="BO50" s="72"/>
      <c r="BP50" s="72"/>
      <c r="BQ50" s="72"/>
      <c r="BR50" s="26"/>
      <c r="BT50" s="26"/>
      <c r="BU50" s="71"/>
      <c r="BV50" s="71"/>
      <c r="BW50" s="71"/>
      <c r="BX50" s="71"/>
      <c r="BY50" s="71"/>
      <c r="BZ50" s="71"/>
      <c r="CA50" s="71"/>
      <c r="CB50" s="71"/>
      <c r="CC50" s="71"/>
      <c r="CD50" s="71"/>
      <c r="CE50" s="5"/>
      <c r="CF50" s="26"/>
      <c r="CH50" s="26"/>
    </row>
    <row r="51" spans="1:86" x14ac:dyDescent="0.25">
      <c r="A51" s="71" t="s">
        <v>5</v>
      </c>
      <c r="B51" s="34">
        <f>算例!F51</f>
        <v>0.52083333333333337</v>
      </c>
      <c r="C51" s="72">
        <v>0.52083333333333337</v>
      </c>
      <c r="D51" s="72">
        <v>0.52083333333333337</v>
      </c>
      <c r="E51" s="72">
        <v>0.52083333333333337</v>
      </c>
      <c r="F51" s="72">
        <v>0.52083333333333337</v>
      </c>
      <c r="G51" s="72">
        <v>0.52083333333333337</v>
      </c>
      <c r="H51" s="72">
        <v>0.52083333333333337</v>
      </c>
      <c r="I51" s="72">
        <v>0.52083333333333337</v>
      </c>
      <c r="J51" s="72"/>
      <c r="K51" s="72"/>
      <c r="L51" s="72"/>
      <c r="M51" s="72"/>
      <c r="N51" s="75"/>
      <c r="O51" s="72"/>
      <c r="P51" s="75"/>
      <c r="Q51" s="72"/>
      <c r="R51" s="72"/>
      <c r="S51" s="72"/>
      <c r="T51" s="72"/>
      <c r="U51" s="72"/>
      <c r="V51" s="72"/>
      <c r="W51" s="72"/>
      <c r="X51" s="72"/>
      <c r="Y51" s="72"/>
      <c r="Z51" s="72"/>
      <c r="AA51" s="72"/>
      <c r="AB51" s="75"/>
      <c r="AC51" s="72"/>
      <c r="AD51" s="75"/>
      <c r="AE51" s="72"/>
      <c r="AF51" s="72"/>
      <c r="AG51" s="72"/>
      <c r="AH51" s="72"/>
      <c r="AI51" s="72"/>
      <c r="AJ51" s="72"/>
      <c r="AK51" s="72"/>
      <c r="AL51" s="72"/>
      <c r="AM51" s="72"/>
      <c r="AN51" s="72"/>
      <c r="AO51" s="72"/>
      <c r="AP51" s="75"/>
      <c r="AQ51" s="72"/>
      <c r="AR51" s="75"/>
      <c r="AS51" s="72"/>
      <c r="AT51" s="72"/>
      <c r="AU51" s="72"/>
      <c r="AV51" s="72"/>
      <c r="AW51" s="72"/>
      <c r="AX51" s="72"/>
      <c r="AY51" s="72"/>
      <c r="AZ51" s="72"/>
      <c r="BA51" s="72"/>
      <c r="BB51" s="72"/>
      <c r="BC51" s="72"/>
      <c r="BD51" s="75"/>
      <c r="BE51" s="72"/>
      <c r="BF51" s="75"/>
      <c r="BG51" s="72"/>
      <c r="BH51" s="72"/>
      <c r="BI51" s="72"/>
      <c r="BJ51" s="72"/>
      <c r="BK51" s="72"/>
      <c r="BL51" s="72"/>
      <c r="BM51" s="72"/>
      <c r="BN51" s="72"/>
      <c r="BO51" s="72"/>
      <c r="BP51" s="72"/>
      <c r="BQ51" s="72"/>
      <c r="BR51" s="26"/>
      <c r="BT51" s="26"/>
      <c r="BU51" s="71"/>
      <c r="BV51" s="71"/>
      <c r="BW51" s="71"/>
      <c r="BX51" s="71"/>
      <c r="BY51" s="71"/>
      <c r="BZ51" s="71"/>
      <c r="CA51" s="71"/>
      <c r="CB51" s="71"/>
      <c r="CC51" s="71"/>
      <c r="CD51" s="71"/>
      <c r="CE51" s="5"/>
      <c r="CF51" s="26"/>
      <c r="CH51" s="26"/>
    </row>
    <row r="52" spans="1:86" x14ac:dyDescent="0.25">
      <c r="A52" s="71" t="s">
        <v>6</v>
      </c>
      <c r="B52" s="34">
        <f>算例!F52</f>
        <v>0.40476756160713562</v>
      </c>
      <c r="C52" s="72">
        <v>0.40476756160713562</v>
      </c>
      <c r="D52" s="72">
        <v>0.40476756160713562</v>
      </c>
      <c r="E52" s="72">
        <v>0.40476756160713562</v>
      </c>
      <c r="F52" s="72">
        <v>0.40476756160713562</v>
      </c>
      <c r="G52" s="72">
        <v>0.40476756160713562</v>
      </c>
      <c r="H52" s="72">
        <v>0.40476756160713562</v>
      </c>
      <c r="I52" s="72">
        <v>0.40476756160713562</v>
      </c>
      <c r="J52" s="72"/>
      <c r="K52" s="72"/>
      <c r="L52" s="72"/>
      <c r="M52" s="72"/>
      <c r="N52" s="75"/>
      <c r="O52" s="72"/>
      <c r="P52" s="75"/>
      <c r="Q52" s="72"/>
      <c r="R52" s="72"/>
      <c r="S52" s="72"/>
      <c r="T52" s="72"/>
      <c r="U52" s="72"/>
      <c r="V52" s="72"/>
      <c r="W52" s="72"/>
      <c r="X52" s="72"/>
      <c r="Y52" s="72"/>
      <c r="Z52" s="72"/>
      <c r="AA52" s="72"/>
      <c r="AB52" s="75"/>
      <c r="AC52" s="72"/>
      <c r="AD52" s="75"/>
      <c r="AE52" s="72"/>
      <c r="AF52" s="72"/>
      <c r="AG52" s="72"/>
      <c r="AH52" s="72"/>
      <c r="AI52" s="72"/>
      <c r="AJ52" s="72"/>
      <c r="AK52" s="72"/>
      <c r="AL52" s="72"/>
      <c r="AM52" s="72"/>
      <c r="AN52" s="72"/>
      <c r="AO52" s="72"/>
      <c r="AP52" s="75"/>
      <c r="AQ52" s="72"/>
      <c r="AR52" s="75"/>
      <c r="AS52" s="72"/>
      <c r="AT52" s="72"/>
      <c r="AU52" s="72"/>
      <c r="AV52" s="72"/>
      <c r="AW52" s="72"/>
      <c r="AX52" s="72"/>
      <c r="AY52" s="72"/>
      <c r="AZ52" s="72"/>
      <c r="BA52" s="72"/>
      <c r="BB52" s="72"/>
      <c r="BC52" s="72"/>
      <c r="BD52" s="75"/>
      <c r="BE52" s="72"/>
      <c r="BF52" s="75"/>
      <c r="BG52" s="72"/>
      <c r="BH52" s="72"/>
      <c r="BI52" s="72"/>
      <c r="BJ52" s="72"/>
      <c r="BK52" s="72"/>
      <c r="BL52" s="72"/>
      <c r="BM52" s="72"/>
      <c r="BN52" s="72"/>
      <c r="BO52" s="72"/>
      <c r="BP52" s="72"/>
      <c r="BQ52" s="72"/>
      <c r="BR52" s="26"/>
      <c r="BT52" s="26"/>
      <c r="BU52" s="71"/>
      <c r="BV52" s="71"/>
      <c r="BW52" s="71"/>
      <c r="BX52" s="71"/>
      <c r="BY52" s="71"/>
      <c r="BZ52" s="71"/>
      <c r="CA52" s="71"/>
      <c r="CB52" s="71"/>
      <c r="CC52" s="71"/>
      <c r="CD52" s="71"/>
      <c r="CE52" s="5"/>
      <c r="CF52" s="26"/>
      <c r="CH52" s="26"/>
    </row>
    <row r="53" spans="1:86" x14ac:dyDescent="0.25">
      <c r="A53" s="71" t="s">
        <v>7</v>
      </c>
      <c r="B53" s="34">
        <f>算例!F53</f>
        <v>0.625</v>
      </c>
      <c r="C53" s="72">
        <v>0.625</v>
      </c>
      <c r="D53" s="72">
        <v>0.625</v>
      </c>
      <c r="E53" s="72">
        <v>0.625</v>
      </c>
      <c r="F53" s="72">
        <v>0.625</v>
      </c>
      <c r="G53" s="72">
        <v>0.625</v>
      </c>
      <c r="H53" s="72">
        <v>0.625</v>
      </c>
      <c r="I53" s="72">
        <v>0.625</v>
      </c>
      <c r="J53" s="72"/>
      <c r="K53" s="72"/>
      <c r="L53" s="72"/>
      <c r="M53" s="72"/>
      <c r="N53" s="75"/>
      <c r="O53" s="72"/>
      <c r="P53" s="75"/>
      <c r="Q53" s="72"/>
      <c r="R53" s="72"/>
      <c r="S53" s="72"/>
      <c r="T53" s="72"/>
      <c r="U53" s="72"/>
      <c r="V53" s="72"/>
      <c r="W53" s="72"/>
      <c r="X53" s="72"/>
      <c r="Y53" s="72"/>
      <c r="Z53" s="72"/>
      <c r="AA53" s="72"/>
      <c r="AB53" s="75"/>
      <c r="AC53" s="72"/>
      <c r="AD53" s="75"/>
      <c r="AE53" s="72"/>
      <c r="AF53" s="72"/>
      <c r="AG53" s="72"/>
      <c r="AH53" s="72"/>
      <c r="AI53" s="72"/>
      <c r="AJ53" s="72"/>
      <c r="AK53" s="72"/>
      <c r="AL53" s="72"/>
      <c r="AM53" s="72"/>
      <c r="AN53" s="72"/>
      <c r="AO53" s="72"/>
      <c r="AP53" s="75"/>
      <c r="AQ53" s="72"/>
      <c r="AR53" s="75"/>
      <c r="AS53" s="72"/>
      <c r="AT53" s="72"/>
      <c r="AU53" s="72"/>
      <c r="AV53" s="72"/>
      <c r="AW53" s="72"/>
      <c r="AX53" s="72"/>
      <c r="AY53" s="72"/>
      <c r="AZ53" s="72"/>
      <c r="BA53" s="72"/>
      <c r="BB53" s="72"/>
      <c r="BC53" s="72"/>
      <c r="BD53" s="75"/>
      <c r="BE53" s="72"/>
      <c r="BF53" s="75"/>
      <c r="BG53" s="72"/>
      <c r="BH53" s="72"/>
      <c r="BI53" s="72"/>
      <c r="BJ53" s="72"/>
      <c r="BK53" s="72"/>
      <c r="BL53" s="72"/>
      <c r="BM53" s="72"/>
      <c r="BN53" s="72"/>
      <c r="BO53" s="72"/>
      <c r="BP53" s="72"/>
      <c r="BQ53" s="72"/>
      <c r="BR53" s="26"/>
      <c r="BT53" s="26"/>
      <c r="BU53" s="71"/>
      <c r="BV53" s="71"/>
      <c r="BW53" s="71"/>
      <c r="BX53" s="71"/>
      <c r="BY53" s="71"/>
      <c r="BZ53" s="71"/>
      <c r="CA53" s="71"/>
      <c r="CB53" s="71"/>
      <c r="CC53" s="71"/>
      <c r="CD53" s="71"/>
      <c r="CE53" s="5"/>
      <c r="CF53" s="26"/>
      <c r="CH53" s="26"/>
    </row>
    <row r="54" spans="1:86" x14ac:dyDescent="0.25">
      <c r="A54" s="71" t="s">
        <v>8</v>
      </c>
      <c r="B54" s="114">
        <f>((算例!F54*参数!B11+B53*参数!B12)*参数!B11+G53*参数!B12)*参数!B11+I53*参数!B12</f>
        <v>0.671875</v>
      </c>
      <c r="C54" s="72">
        <v>1</v>
      </c>
      <c r="D54" s="59">
        <v>0.8125</v>
      </c>
      <c r="E54" s="72">
        <v>0.8125</v>
      </c>
      <c r="F54" s="72">
        <v>0.8125</v>
      </c>
      <c r="G54" s="72">
        <v>0.8125</v>
      </c>
      <c r="H54" s="72">
        <v>0.71875</v>
      </c>
      <c r="I54" s="72">
        <v>0.71875</v>
      </c>
      <c r="J54" s="72"/>
      <c r="K54" s="72"/>
      <c r="L54" s="72"/>
      <c r="M54" s="72"/>
      <c r="N54" s="75"/>
      <c r="O54" s="72"/>
      <c r="P54" s="75"/>
      <c r="Q54" s="72"/>
      <c r="R54" s="72"/>
      <c r="S54" s="72"/>
      <c r="T54" s="72"/>
      <c r="U54" s="72"/>
      <c r="V54" s="72"/>
      <c r="W54" s="72"/>
      <c r="X54" s="72"/>
      <c r="Y54" s="72"/>
      <c r="Z54" s="72"/>
      <c r="AA54" s="72"/>
      <c r="AB54" s="75"/>
      <c r="AC54" s="72"/>
      <c r="AD54" s="75"/>
      <c r="AE54" s="72"/>
      <c r="AF54" s="72"/>
      <c r="AG54" s="72"/>
      <c r="AH54" s="72"/>
      <c r="AI54" s="72"/>
      <c r="AJ54" s="72"/>
      <c r="AK54" s="72"/>
      <c r="AL54" s="72"/>
      <c r="AM54" s="72"/>
      <c r="AN54" s="72"/>
      <c r="AO54" s="72"/>
      <c r="AP54" s="75"/>
      <c r="AQ54" s="72"/>
      <c r="AR54" s="75"/>
      <c r="AS54" s="72"/>
      <c r="AT54" s="72"/>
      <c r="AU54" s="72"/>
      <c r="AV54" s="72"/>
      <c r="AW54" s="72"/>
      <c r="AX54" s="72"/>
      <c r="AY54" s="72"/>
      <c r="AZ54" s="72"/>
      <c r="BA54" s="72"/>
      <c r="BB54" s="72"/>
      <c r="BC54" s="72"/>
      <c r="BD54" s="75"/>
      <c r="BE54" s="72"/>
      <c r="BF54" s="75"/>
      <c r="BG54" s="72"/>
      <c r="BH54" s="72"/>
      <c r="BI54" s="72"/>
      <c r="BJ54" s="72"/>
      <c r="BK54" s="72"/>
      <c r="BL54" s="72"/>
      <c r="BM54" s="72"/>
      <c r="BN54" s="72"/>
      <c r="BO54" s="72"/>
      <c r="BP54" s="72"/>
      <c r="BQ54" s="72"/>
      <c r="BR54" s="26"/>
      <c r="BT54" s="26"/>
      <c r="BU54" s="71"/>
      <c r="BV54" s="71"/>
      <c r="BW54" s="71"/>
      <c r="BX54" s="71"/>
      <c r="BY54" s="71"/>
      <c r="BZ54" s="71"/>
      <c r="CA54" s="71"/>
      <c r="CB54" s="71"/>
      <c r="CC54" s="71"/>
      <c r="CD54" s="71"/>
      <c r="CE54" s="5"/>
      <c r="CF54" s="26"/>
      <c r="CH54" s="26"/>
    </row>
    <row r="55" spans="1:86" x14ac:dyDescent="0.25">
      <c r="A55" s="71" t="s">
        <v>9</v>
      </c>
      <c r="B55" s="34">
        <f>算例!F55</f>
        <v>0.3125</v>
      </c>
      <c r="C55" s="72">
        <v>0.3125</v>
      </c>
      <c r="D55" s="72">
        <v>0.3125</v>
      </c>
      <c r="E55" s="72">
        <v>0.3125</v>
      </c>
      <c r="F55" s="72">
        <v>0.3125</v>
      </c>
      <c r="G55" s="72">
        <v>0.3125</v>
      </c>
      <c r="H55" s="72">
        <v>0.3125</v>
      </c>
      <c r="I55" s="72">
        <v>0.3125</v>
      </c>
      <c r="J55" s="72"/>
      <c r="K55" s="72"/>
      <c r="L55" s="72"/>
      <c r="M55" s="72"/>
      <c r="N55" s="75"/>
      <c r="O55" s="72"/>
      <c r="P55" s="75"/>
      <c r="Q55" s="72"/>
      <c r="R55" s="72"/>
      <c r="S55" s="72"/>
      <c r="T55" s="72"/>
      <c r="U55" s="72"/>
      <c r="V55" s="72"/>
      <c r="W55" s="72"/>
      <c r="X55" s="72"/>
      <c r="Y55" s="72"/>
      <c r="Z55" s="72"/>
      <c r="AA55" s="72"/>
      <c r="AB55" s="75"/>
      <c r="AC55" s="72"/>
      <c r="AD55" s="75"/>
      <c r="AE55" s="72"/>
      <c r="AF55" s="72"/>
      <c r="AG55" s="72"/>
      <c r="AH55" s="72"/>
      <c r="AI55" s="72"/>
      <c r="AJ55" s="72"/>
      <c r="AK55" s="72"/>
      <c r="AL55" s="72"/>
      <c r="AM55" s="72"/>
      <c r="AN55" s="72"/>
      <c r="AO55" s="72"/>
      <c r="AP55" s="75"/>
      <c r="AQ55" s="72"/>
      <c r="AR55" s="75"/>
      <c r="AS55" s="72"/>
      <c r="AT55" s="72"/>
      <c r="AU55" s="72"/>
      <c r="AV55" s="72"/>
      <c r="AW55" s="72"/>
      <c r="AX55" s="72"/>
      <c r="AY55" s="72"/>
      <c r="AZ55" s="72"/>
      <c r="BA55" s="72"/>
      <c r="BB55" s="72"/>
      <c r="BC55" s="72"/>
      <c r="BD55" s="75"/>
      <c r="BE55" s="72"/>
      <c r="BF55" s="75"/>
      <c r="BG55" s="72"/>
      <c r="BH55" s="72"/>
      <c r="BI55" s="72"/>
      <c r="BJ55" s="72"/>
      <c r="BK55" s="72"/>
      <c r="BL55" s="72"/>
      <c r="BM55" s="72"/>
      <c r="BN55" s="72"/>
      <c r="BO55" s="72"/>
      <c r="BP55" s="72"/>
      <c r="BQ55" s="72"/>
      <c r="BR55" s="26"/>
      <c r="BT55" s="26"/>
      <c r="BU55" s="71"/>
      <c r="BV55" s="71"/>
      <c r="BW55" s="71"/>
      <c r="BX55" s="71"/>
      <c r="BY55" s="71"/>
      <c r="BZ55" s="71"/>
      <c r="CA55" s="71"/>
      <c r="CB55" s="71"/>
      <c r="CC55" s="71"/>
      <c r="CD55" s="71"/>
      <c r="CE55" s="5"/>
      <c r="CF55" s="26"/>
      <c r="CH55" s="26"/>
    </row>
    <row r="56" spans="1:86" x14ac:dyDescent="0.25">
      <c r="A56" s="71" t="s">
        <v>10</v>
      </c>
      <c r="B56" s="114">
        <f>(算例!F56*参数!B11+B51*参数!B12)*参数!B11+G51*参数!B12</f>
        <v>0.640625</v>
      </c>
      <c r="C56" s="72">
        <v>1</v>
      </c>
      <c r="D56" s="59">
        <v>0.76041666666666674</v>
      </c>
      <c r="E56" s="72">
        <v>0.76041666666666674</v>
      </c>
      <c r="F56" s="72">
        <v>0.76041666666666674</v>
      </c>
      <c r="G56" s="72">
        <v>0.76041666666666674</v>
      </c>
      <c r="H56" s="72">
        <v>0.640625</v>
      </c>
      <c r="I56" s="72">
        <v>0.640625</v>
      </c>
      <c r="J56" s="72"/>
      <c r="K56" s="72"/>
      <c r="L56" s="72"/>
      <c r="M56" s="72"/>
      <c r="N56" s="75"/>
      <c r="O56" s="72"/>
      <c r="P56" s="75"/>
      <c r="Q56" s="72"/>
      <c r="R56" s="72"/>
      <c r="S56" s="72"/>
      <c r="T56" s="72"/>
      <c r="U56" s="72"/>
      <c r="V56" s="72"/>
      <c r="W56" s="72"/>
      <c r="X56" s="72"/>
      <c r="Y56" s="72"/>
      <c r="Z56" s="72"/>
      <c r="AA56" s="72"/>
      <c r="AB56" s="75"/>
      <c r="AC56" s="72"/>
      <c r="AD56" s="75"/>
      <c r="AE56" s="72"/>
      <c r="AF56" s="72"/>
      <c r="AG56" s="72"/>
      <c r="AH56" s="72"/>
      <c r="AI56" s="72"/>
      <c r="AJ56" s="72"/>
      <c r="AK56" s="72"/>
      <c r="AL56" s="72"/>
      <c r="AM56" s="72"/>
      <c r="AN56" s="72"/>
      <c r="AO56" s="72"/>
      <c r="AP56" s="75"/>
      <c r="AQ56" s="72"/>
      <c r="AR56" s="75"/>
      <c r="AS56" s="72"/>
      <c r="AT56" s="72"/>
      <c r="AU56" s="72"/>
      <c r="AV56" s="72"/>
      <c r="AW56" s="72"/>
      <c r="AX56" s="72"/>
      <c r="AY56" s="72"/>
      <c r="AZ56" s="72"/>
      <c r="BA56" s="72"/>
      <c r="BB56" s="72"/>
      <c r="BC56" s="72"/>
      <c r="BD56" s="75"/>
      <c r="BE56" s="72"/>
      <c r="BF56" s="75"/>
      <c r="BG56" s="72"/>
      <c r="BH56" s="72"/>
      <c r="BI56" s="72"/>
      <c r="BJ56" s="72"/>
      <c r="BK56" s="72"/>
      <c r="BL56" s="72"/>
      <c r="BM56" s="72"/>
      <c r="BN56" s="72"/>
      <c r="BO56" s="72"/>
      <c r="BP56" s="72"/>
      <c r="BQ56" s="72"/>
      <c r="BR56" s="26"/>
      <c r="BT56" s="26"/>
      <c r="BU56" s="71"/>
      <c r="BV56" s="71"/>
      <c r="BW56" s="71"/>
      <c r="BX56" s="71"/>
      <c r="BY56" s="71"/>
      <c r="BZ56" s="71"/>
      <c r="CA56" s="71"/>
      <c r="CB56" s="71"/>
      <c r="CC56" s="71"/>
      <c r="CD56" s="71"/>
      <c r="CE56" s="5"/>
      <c r="CF56" s="26"/>
      <c r="CH56" s="26"/>
    </row>
    <row r="57" spans="1:86" x14ac:dyDescent="0.25">
      <c r="A57" s="71" t="s">
        <v>11</v>
      </c>
      <c r="B57" s="114">
        <f>算例!F57*参数!B11+B53*参数!B12</f>
        <v>0.37084680995697966</v>
      </c>
      <c r="C57" s="72">
        <v>0.11669361991395928</v>
      </c>
      <c r="D57" s="59">
        <v>0.37084680995697966</v>
      </c>
      <c r="E57" s="72">
        <v>0.37084680995697966</v>
      </c>
      <c r="F57" s="72">
        <v>0.37084680995697966</v>
      </c>
      <c r="G57" s="72">
        <v>0.37084680995697966</v>
      </c>
      <c r="H57" s="72">
        <v>0.37084680995697966</v>
      </c>
      <c r="I57" s="72">
        <v>0.37084680995697966</v>
      </c>
      <c r="J57" s="72"/>
      <c r="K57" s="72"/>
      <c r="L57" s="72"/>
      <c r="M57" s="72"/>
      <c r="N57" s="75"/>
      <c r="O57" s="72"/>
      <c r="P57" s="75"/>
      <c r="Q57" s="72"/>
      <c r="R57" s="72"/>
      <c r="S57" s="72"/>
      <c r="T57" s="72"/>
      <c r="U57" s="72"/>
      <c r="V57" s="72"/>
      <c r="W57" s="72"/>
      <c r="X57" s="72"/>
      <c r="Y57" s="72"/>
      <c r="Z57" s="72"/>
      <c r="AA57" s="72"/>
      <c r="AB57" s="75"/>
      <c r="AC57" s="72"/>
      <c r="AD57" s="75"/>
      <c r="AE57" s="72"/>
      <c r="AF57" s="72"/>
      <c r="AG57" s="72"/>
      <c r="AH57" s="72"/>
      <c r="AI57" s="72"/>
      <c r="AJ57" s="72"/>
      <c r="AK57" s="72"/>
      <c r="AL57" s="72"/>
      <c r="AM57" s="72"/>
      <c r="AN57" s="72"/>
      <c r="AO57" s="72"/>
      <c r="AP57" s="75"/>
      <c r="AQ57" s="72"/>
      <c r="AR57" s="75"/>
      <c r="AS57" s="72"/>
      <c r="AT57" s="72"/>
      <c r="AU57" s="72"/>
      <c r="AV57" s="72"/>
      <c r="AW57" s="72"/>
      <c r="AX57" s="72"/>
      <c r="AY57" s="72"/>
      <c r="AZ57" s="72"/>
      <c r="BA57" s="72"/>
      <c r="BB57" s="72"/>
      <c r="BC57" s="72"/>
      <c r="BD57" s="75"/>
      <c r="BE57" s="72"/>
      <c r="BF57" s="75"/>
      <c r="BG57" s="72"/>
      <c r="BH57" s="72"/>
      <c r="BI57" s="72"/>
      <c r="BJ57" s="72"/>
      <c r="BK57" s="72"/>
      <c r="BL57" s="72"/>
      <c r="BM57" s="72"/>
      <c r="BN57" s="72"/>
      <c r="BO57" s="72"/>
      <c r="BP57" s="72"/>
      <c r="BQ57" s="72"/>
      <c r="BR57" s="26"/>
      <c r="BT57" s="26"/>
      <c r="BU57" s="71"/>
      <c r="BV57" s="71"/>
      <c r="BW57" s="71"/>
      <c r="BX57" s="71"/>
      <c r="BY57" s="71"/>
      <c r="BZ57" s="71"/>
      <c r="CA57" s="71"/>
      <c r="CB57" s="71"/>
      <c r="CC57" s="71"/>
      <c r="CD57" s="71"/>
      <c r="CE57" s="5"/>
      <c r="CF57" s="26"/>
      <c r="CH57" s="26"/>
    </row>
    <row r="58" spans="1:86" x14ac:dyDescent="0.25">
      <c r="A58" s="71" t="s">
        <v>12</v>
      </c>
      <c r="B58" s="34">
        <f>算例!F58*参数!B11+H56*参数!B12</f>
        <v>0.6953125</v>
      </c>
      <c r="C58" s="72">
        <v>0.75</v>
      </c>
      <c r="D58" s="72">
        <v>0.75</v>
      </c>
      <c r="E58" s="72">
        <v>0.75</v>
      </c>
      <c r="F58" s="72">
        <v>0.75</v>
      </c>
      <c r="G58" s="72">
        <v>0.75</v>
      </c>
      <c r="H58" s="72">
        <v>0.75</v>
      </c>
      <c r="I58" s="72">
        <v>0.6953125</v>
      </c>
      <c r="J58" s="72"/>
      <c r="K58" s="72"/>
      <c r="L58" s="72"/>
      <c r="M58" s="72"/>
      <c r="N58" s="75"/>
      <c r="O58" s="72"/>
      <c r="P58" s="75"/>
      <c r="Q58" s="72"/>
      <c r="R58" s="72"/>
      <c r="S58" s="72"/>
      <c r="T58" s="72"/>
      <c r="U58" s="72"/>
      <c r="V58" s="72"/>
      <c r="W58" s="72"/>
      <c r="X58" s="72"/>
      <c r="Y58" s="72"/>
      <c r="Z58" s="72"/>
      <c r="AA58" s="72"/>
      <c r="AB58" s="75"/>
      <c r="AC58" s="72"/>
      <c r="AD58" s="75"/>
      <c r="AE58" s="72"/>
      <c r="AF58" s="72"/>
      <c r="AG58" s="72"/>
      <c r="AH58" s="72"/>
      <c r="AI58" s="72"/>
      <c r="AJ58" s="72"/>
      <c r="AK58" s="72"/>
      <c r="AL58" s="72"/>
      <c r="AM58" s="72"/>
      <c r="AN58" s="72"/>
      <c r="AO58" s="72"/>
      <c r="AP58" s="75"/>
      <c r="AQ58" s="72"/>
      <c r="AR58" s="75"/>
      <c r="AS58" s="72"/>
      <c r="AT58" s="72"/>
      <c r="AU58" s="72"/>
      <c r="AV58" s="72"/>
      <c r="AW58" s="72"/>
      <c r="AX58" s="72"/>
      <c r="AY58" s="72"/>
      <c r="AZ58" s="72"/>
      <c r="BA58" s="72"/>
      <c r="BB58" s="72"/>
      <c r="BC58" s="72"/>
      <c r="BD58" s="75"/>
      <c r="BE58" s="72"/>
      <c r="BF58" s="75"/>
      <c r="BG58" s="72"/>
      <c r="BH58" s="72"/>
      <c r="BI58" s="72"/>
      <c r="BJ58" s="72"/>
      <c r="BK58" s="72"/>
      <c r="BL58" s="72"/>
      <c r="BM58" s="72"/>
      <c r="BN58" s="72"/>
      <c r="BO58" s="72"/>
      <c r="BP58" s="72"/>
      <c r="BQ58" s="72"/>
      <c r="BR58" s="26"/>
      <c r="BT58" s="26"/>
      <c r="BU58" s="71"/>
      <c r="BV58" s="71"/>
      <c r="BW58" s="71"/>
      <c r="BX58" s="71"/>
      <c r="BY58" s="71"/>
      <c r="BZ58" s="71"/>
      <c r="CA58" s="71"/>
      <c r="CB58" s="71"/>
      <c r="CC58" s="71"/>
      <c r="CD58" s="71"/>
      <c r="CE58" s="5"/>
      <c r="CF58" s="26"/>
      <c r="CH58" s="26"/>
    </row>
    <row r="59" spans="1:86" x14ac:dyDescent="0.25">
      <c r="A59" s="71" t="s">
        <v>13</v>
      </c>
      <c r="B59" s="34">
        <f>算例!F59</f>
        <v>0.25670067120535173</v>
      </c>
      <c r="C59" s="72">
        <v>0.25670067120535173</v>
      </c>
      <c r="D59" s="72">
        <v>0.25670067120535173</v>
      </c>
      <c r="E59" s="72">
        <v>0.25670067120535173</v>
      </c>
      <c r="F59" s="72">
        <v>0.25670067120535173</v>
      </c>
      <c r="G59" s="72">
        <v>0.25670067120535173</v>
      </c>
      <c r="H59" s="72">
        <v>0.25670067120535173</v>
      </c>
      <c r="I59" s="72">
        <v>0.25670067120535173</v>
      </c>
      <c r="J59" s="72"/>
      <c r="K59" s="72"/>
      <c r="L59" s="72"/>
      <c r="M59" s="72"/>
      <c r="N59" s="75"/>
      <c r="O59" s="72"/>
      <c r="P59" s="75"/>
      <c r="Q59" s="72"/>
      <c r="R59" s="72"/>
      <c r="S59" s="72"/>
      <c r="T59" s="72"/>
      <c r="U59" s="72"/>
      <c r="V59" s="72"/>
      <c r="W59" s="72"/>
      <c r="X59" s="72"/>
      <c r="Y59" s="72"/>
      <c r="Z59" s="72"/>
      <c r="AA59" s="72"/>
      <c r="AB59" s="75"/>
      <c r="AC59" s="72"/>
      <c r="AD59" s="75"/>
      <c r="AE59" s="72"/>
      <c r="AF59" s="72"/>
      <c r="AG59" s="72"/>
      <c r="AH59" s="72"/>
      <c r="AI59" s="72"/>
      <c r="AJ59" s="72"/>
      <c r="AK59" s="72"/>
      <c r="AL59" s="72"/>
      <c r="AM59" s="72"/>
      <c r="AN59" s="72"/>
      <c r="AO59" s="72"/>
      <c r="AP59" s="75"/>
      <c r="AQ59" s="72"/>
      <c r="AR59" s="75"/>
      <c r="AS59" s="72"/>
      <c r="AT59" s="72"/>
      <c r="AU59" s="72"/>
      <c r="AV59" s="72"/>
      <c r="AW59" s="72"/>
      <c r="AX59" s="72"/>
      <c r="AY59" s="72"/>
      <c r="AZ59" s="72"/>
      <c r="BA59" s="72"/>
      <c r="BB59" s="72"/>
      <c r="BC59" s="72"/>
      <c r="BD59" s="75"/>
      <c r="BE59" s="72"/>
      <c r="BF59" s="75"/>
      <c r="BG59" s="72"/>
      <c r="BH59" s="72"/>
      <c r="BI59" s="72"/>
      <c r="BJ59" s="72"/>
      <c r="BK59" s="72"/>
      <c r="BL59" s="72"/>
      <c r="BM59" s="72"/>
      <c r="BN59" s="72"/>
      <c r="BO59" s="72"/>
      <c r="BP59" s="72"/>
      <c r="BQ59" s="72"/>
      <c r="BR59" s="26"/>
      <c r="BT59" s="26"/>
      <c r="BU59" s="71"/>
      <c r="BV59" s="71"/>
      <c r="BW59" s="71"/>
      <c r="BX59" s="71"/>
      <c r="BY59" s="71"/>
      <c r="BZ59" s="71"/>
      <c r="CA59" s="71"/>
      <c r="CB59" s="71"/>
      <c r="CC59" s="71"/>
      <c r="CD59" s="71"/>
      <c r="CE59" s="5"/>
      <c r="CF59" s="26"/>
      <c r="CH59" s="26"/>
    </row>
    <row r="60" spans="1:86" x14ac:dyDescent="0.25">
      <c r="A60" s="71" t="s">
        <v>14</v>
      </c>
      <c r="B60" s="34">
        <f>算例!F60*参数!B11+E63*参数!B12</f>
        <v>0.8125</v>
      </c>
      <c r="C60" s="72">
        <v>1</v>
      </c>
      <c r="D60" s="72">
        <v>1</v>
      </c>
      <c r="E60" s="72">
        <v>1</v>
      </c>
      <c r="F60" s="72">
        <v>0.8125</v>
      </c>
      <c r="G60" s="72">
        <v>0.8125</v>
      </c>
      <c r="H60" s="72">
        <v>0.8125</v>
      </c>
      <c r="I60" s="72">
        <v>0.8125</v>
      </c>
      <c r="J60" s="72"/>
      <c r="K60" s="72"/>
      <c r="L60" s="72"/>
      <c r="M60" s="72"/>
      <c r="N60" s="75"/>
      <c r="O60" s="72"/>
      <c r="P60" s="75"/>
      <c r="Q60" s="72"/>
      <c r="R60" s="72"/>
      <c r="S60" s="72"/>
      <c r="T60" s="72"/>
      <c r="U60" s="72"/>
      <c r="V60" s="72"/>
      <c r="W60" s="72"/>
      <c r="X60" s="72"/>
      <c r="Y60" s="72"/>
      <c r="Z60" s="72"/>
      <c r="AA60" s="72"/>
      <c r="AB60" s="75"/>
      <c r="AC60" s="72"/>
      <c r="AD60" s="75"/>
      <c r="AE60" s="72"/>
      <c r="AF60" s="72"/>
      <c r="AG60" s="72"/>
      <c r="AH60" s="72"/>
      <c r="AI60" s="72"/>
      <c r="AJ60" s="72"/>
      <c r="AK60" s="72"/>
      <c r="AL60" s="72"/>
      <c r="AM60" s="72"/>
      <c r="AN60" s="72"/>
      <c r="AO60" s="72"/>
      <c r="AP60" s="75"/>
      <c r="AQ60" s="72"/>
      <c r="AR60" s="75"/>
      <c r="AS60" s="72"/>
      <c r="AT60" s="72"/>
      <c r="AU60" s="72"/>
      <c r="AV60" s="72"/>
      <c r="AW60" s="72"/>
      <c r="AX60" s="72"/>
      <c r="AY60" s="72"/>
      <c r="AZ60" s="72"/>
      <c r="BA60" s="72"/>
      <c r="BB60" s="72"/>
      <c r="BC60" s="72"/>
      <c r="BD60" s="75"/>
      <c r="BE60" s="72"/>
      <c r="BF60" s="75"/>
      <c r="BG60" s="72"/>
      <c r="BH60" s="72"/>
      <c r="BI60" s="72"/>
      <c r="BJ60" s="72"/>
      <c r="BK60" s="72"/>
      <c r="BL60" s="72"/>
      <c r="BM60" s="72"/>
      <c r="BN60" s="72"/>
      <c r="BO60" s="72"/>
      <c r="BP60" s="72"/>
      <c r="BQ60" s="72"/>
      <c r="BR60" s="26"/>
      <c r="BT60" s="26"/>
      <c r="BU60" s="71"/>
      <c r="BV60" s="71"/>
      <c r="BW60" s="71"/>
      <c r="BX60" s="71"/>
      <c r="BY60" s="71"/>
      <c r="BZ60" s="71"/>
      <c r="CA60" s="71"/>
      <c r="CB60" s="71"/>
      <c r="CC60" s="71"/>
      <c r="CD60" s="71"/>
      <c r="CE60" s="5"/>
      <c r="CF60" s="26"/>
      <c r="CH60" s="26"/>
    </row>
    <row r="61" spans="1:86" x14ac:dyDescent="0.25">
      <c r="A61" s="71" t="s">
        <v>15</v>
      </c>
      <c r="B61" s="34">
        <f>算例!F61*参数!B11+G52*参数!B12</f>
        <v>0.35925641320683832</v>
      </c>
      <c r="C61" s="72">
        <v>0.31374526480654097</v>
      </c>
      <c r="D61" s="72">
        <v>0.31374526480654097</v>
      </c>
      <c r="E61" s="72">
        <v>0.31374526480654097</v>
      </c>
      <c r="F61" s="72">
        <v>0.31374526480654097</v>
      </c>
      <c r="G61" s="72">
        <v>0.31374526480654097</v>
      </c>
      <c r="H61" s="72">
        <v>0.35925641320683832</v>
      </c>
      <c r="I61" s="72">
        <v>0.35925641320683832</v>
      </c>
      <c r="J61" s="72"/>
      <c r="K61" s="72"/>
      <c r="L61" s="72"/>
      <c r="M61" s="72"/>
      <c r="N61" s="75"/>
      <c r="O61" s="72"/>
      <c r="P61" s="75"/>
      <c r="Q61" s="72"/>
      <c r="R61" s="72"/>
      <c r="S61" s="72"/>
      <c r="T61" s="72"/>
      <c r="U61" s="72"/>
      <c r="V61" s="72"/>
      <c r="W61" s="72"/>
      <c r="X61" s="72"/>
      <c r="Y61" s="72"/>
      <c r="Z61" s="72"/>
      <c r="AA61" s="72"/>
      <c r="AB61" s="75"/>
      <c r="AC61" s="72"/>
      <c r="AD61" s="75"/>
      <c r="AE61" s="72"/>
      <c r="AF61" s="72"/>
      <c r="AG61" s="72"/>
      <c r="AH61" s="72"/>
      <c r="AI61" s="72"/>
      <c r="AJ61" s="72"/>
      <c r="AK61" s="72"/>
      <c r="AL61" s="72"/>
      <c r="AM61" s="72"/>
      <c r="AN61" s="72"/>
      <c r="AO61" s="72"/>
      <c r="AP61" s="75"/>
      <c r="AQ61" s="72"/>
      <c r="AR61" s="75"/>
      <c r="AS61" s="72"/>
      <c r="AT61" s="72"/>
      <c r="AU61" s="72"/>
      <c r="AV61" s="72"/>
      <c r="AW61" s="72"/>
      <c r="AX61" s="72"/>
      <c r="AY61" s="72"/>
      <c r="AZ61" s="72"/>
      <c r="BA61" s="72"/>
      <c r="BB61" s="72"/>
      <c r="BC61" s="72"/>
      <c r="BD61" s="75"/>
      <c r="BE61" s="72"/>
      <c r="BF61" s="75"/>
      <c r="BG61" s="72"/>
      <c r="BH61" s="72"/>
      <c r="BI61" s="72"/>
      <c r="BJ61" s="72"/>
      <c r="BK61" s="72"/>
      <c r="BL61" s="72"/>
      <c r="BM61" s="72"/>
      <c r="BN61" s="72"/>
      <c r="BO61" s="72"/>
      <c r="BP61" s="72"/>
      <c r="BQ61" s="72"/>
      <c r="BR61" s="26"/>
      <c r="BT61" s="26"/>
      <c r="BU61" s="71"/>
      <c r="BV61" s="71"/>
      <c r="BW61" s="71"/>
      <c r="BX61" s="71"/>
      <c r="BY61" s="71"/>
      <c r="BZ61" s="71"/>
      <c r="CA61" s="71"/>
      <c r="CB61" s="71"/>
      <c r="CC61" s="71"/>
      <c r="CD61" s="71"/>
      <c r="CE61" s="5"/>
      <c r="CF61" s="26"/>
      <c r="CH61" s="26"/>
    </row>
    <row r="62" spans="1:86" x14ac:dyDescent="0.25">
      <c r="A62" s="71" t="s">
        <v>16</v>
      </c>
      <c r="B62" s="114">
        <f>(算例!F62*参数!B11+B52*参数!B12)*参数!B11+E52*参数!B12</f>
        <v>0.35565900453868504</v>
      </c>
      <c r="C62" s="72">
        <v>0.20833333333333334</v>
      </c>
      <c r="D62" s="59">
        <v>0.30655044747023447</v>
      </c>
      <c r="E62" s="72">
        <v>0.30655044747023447</v>
      </c>
      <c r="F62" s="72">
        <v>0.35565900453868504</v>
      </c>
      <c r="G62" s="72">
        <v>0.35565900453868504</v>
      </c>
      <c r="H62" s="72">
        <v>0.35565900453868504</v>
      </c>
      <c r="I62" s="72">
        <v>0.35565900453868504</v>
      </c>
      <c r="J62" s="72"/>
      <c r="K62" s="72"/>
      <c r="L62" s="72"/>
      <c r="M62" s="72"/>
      <c r="N62" s="75"/>
      <c r="O62" s="72"/>
      <c r="P62" s="75"/>
      <c r="Q62" s="72"/>
      <c r="R62" s="72"/>
      <c r="S62" s="72"/>
      <c r="T62" s="72"/>
      <c r="U62" s="72"/>
      <c r="V62" s="72"/>
      <c r="W62" s="72"/>
      <c r="X62" s="72"/>
      <c r="Y62" s="72"/>
      <c r="Z62" s="72"/>
      <c r="AA62" s="72"/>
      <c r="AB62" s="75"/>
      <c r="AC62" s="72"/>
      <c r="AD62" s="75"/>
      <c r="AE62" s="72"/>
      <c r="AF62" s="72"/>
      <c r="AG62" s="72"/>
      <c r="AH62" s="72"/>
      <c r="AI62" s="72"/>
      <c r="AJ62" s="72"/>
      <c r="AK62" s="72"/>
      <c r="AL62" s="72"/>
      <c r="AM62" s="72"/>
      <c r="AN62" s="72"/>
      <c r="AO62" s="72"/>
      <c r="AP62" s="75"/>
      <c r="AQ62" s="72"/>
      <c r="AR62" s="75"/>
      <c r="AS62" s="72"/>
      <c r="AT62" s="72"/>
      <c r="AU62" s="72"/>
      <c r="AV62" s="72"/>
      <c r="AW62" s="72"/>
      <c r="AX62" s="72"/>
      <c r="AY62" s="72"/>
      <c r="AZ62" s="72"/>
      <c r="BA62" s="72"/>
      <c r="BB62" s="72"/>
      <c r="BC62" s="72"/>
      <c r="BD62" s="75"/>
      <c r="BE62" s="72"/>
      <c r="BF62" s="75"/>
      <c r="BG62" s="72"/>
      <c r="BH62" s="72"/>
      <c r="BI62" s="72"/>
      <c r="BJ62" s="72"/>
      <c r="BK62" s="72"/>
      <c r="BL62" s="72"/>
      <c r="BM62" s="72"/>
      <c r="BN62" s="72"/>
      <c r="BO62" s="72"/>
      <c r="BP62" s="72"/>
      <c r="BQ62" s="72"/>
      <c r="BR62" s="26"/>
      <c r="BT62" s="26"/>
      <c r="BU62" s="71"/>
      <c r="BV62" s="71"/>
      <c r="BW62" s="71"/>
      <c r="BX62" s="71"/>
      <c r="BY62" s="71"/>
      <c r="BZ62" s="71"/>
      <c r="CA62" s="71"/>
      <c r="CB62" s="71"/>
      <c r="CC62" s="71"/>
      <c r="CD62" s="71"/>
      <c r="CE62" s="5"/>
      <c r="CF62" s="26"/>
      <c r="CH62" s="26"/>
    </row>
    <row r="63" spans="1:86" x14ac:dyDescent="0.25">
      <c r="A63" s="71" t="s">
        <v>17</v>
      </c>
      <c r="B63" s="34">
        <f>算例!F63</f>
        <v>0.625</v>
      </c>
      <c r="C63" s="72">
        <v>0.625</v>
      </c>
      <c r="D63" s="72">
        <v>0.625</v>
      </c>
      <c r="E63" s="72">
        <v>0.625</v>
      </c>
      <c r="F63" s="72">
        <v>0.625</v>
      </c>
      <c r="G63" s="72">
        <v>0.625</v>
      </c>
      <c r="H63" s="72">
        <v>0.625</v>
      </c>
      <c r="I63" s="72">
        <v>0.625</v>
      </c>
      <c r="J63" s="72"/>
      <c r="K63" s="72"/>
      <c r="L63" s="72"/>
      <c r="M63" s="72"/>
      <c r="N63" s="75"/>
      <c r="O63" s="72"/>
      <c r="P63" s="75"/>
      <c r="Q63" s="72"/>
      <c r="R63" s="72"/>
      <c r="S63" s="72"/>
      <c r="T63" s="72"/>
      <c r="U63" s="72"/>
      <c r="V63" s="72"/>
      <c r="W63" s="72"/>
      <c r="X63" s="72"/>
      <c r="Y63" s="72"/>
      <c r="Z63" s="72"/>
      <c r="AA63" s="72"/>
      <c r="AB63" s="75"/>
      <c r="AC63" s="72"/>
      <c r="AD63" s="75"/>
      <c r="AE63" s="72"/>
      <c r="AF63" s="72"/>
      <c r="AG63" s="72"/>
      <c r="AH63" s="72"/>
      <c r="AI63" s="72"/>
      <c r="AJ63" s="72"/>
      <c r="AK63" s="72"/>
      <c r="AL63" s="72"/>
      <c r="AM63" s="72"/>
      <c r="AN63" s="72"/>
      <c r="AO63" s="72"/>
      <c r="AP63" s="75"/>
      <c r="AQ63" s="72"/>
      <c r="AR63" s="75"/>
      <c r="AS63" s="72"/>
      <c r="AT63" s="72"/>
      <c r="AU63" s="72"/>
      <c r="AV63" s="72"/>
      <c r="AW63" s="72"/>
      <c r="AX63" s="72"/>
      <c r="AY63" s="72"/>
      <c r="AZ63" s="72"/>
      <c r="BA63" s="72"/>
      <c r="BB63" s="72"/>
      <c r="BC63" s="72"/>
      <c r="BD63" s="75"/>
      <c r="BE63" s="72"/>
      <c r="BF63" s="75"/>
      <c r="BG63" s="72"/>
      <c r="BH63" s="72"/>
      <c r="BI63" s="72"/>
      <c r="BJ63" s="72"/>
      <c r="BK63" s="72"/>
      <c r="BL63" s="72"/>
      <c r="BM63" s="72"/>
      <c r="BN63" s="72"/>
      <c r="BO63" s="72"/>
      <c r="BP63" s="72"/>
      <c r="BQ63" s="72"/>
      <c r="BR63" s="26"/>
      <c r="BT63" s="26"/>
      <c r="BU63" s="71"/>
      <c r="BV63" s="71"/>
      <c r="BW63" s="71"/>
      <c r="BX63" s="71"/>
      <c r="BY63" s="71"/>
      <c r="BZ63" s="71"/>
      <c r="CA63" s="71"/>
      <c r="CB63" s="71"/>
      <c r="CC63" s="71"/>
      <c r="CD63" s="71"/>
      <c r="CE63" s="5"/>
      <c r="CF63" s="26"/>
      <c r="CH63" s="26"/>
    </row>
    <row r="64" spans="1:86" x14ac:dyDescent="0.25">
      <c r="A64" s="71" t="s">
        <v>18</v>
      </c>
      <c r="B64" s="34">
        <f>算例!F64</f>
        <v>0.75</v>
      </c>
      <c r="C64" s="72">
        <v>0.75</v>
      </c>
      <c r="D64" s="72">
        <v>0.75</v>
      </c>
      <c r="E64" s="72">
        <v>0.75</v>
      </c>
      <c r="F64" s="72">
        <v>0.75</v>
      </c>
      <c r="G64" s="72">
        <v>0.75</v>
      </c>
      <c r="H64" s="72">
        <v>0.75</v>
      </c>
      <c r="I64" s="72">
        <v>0.75</v>
      </c>
      <c r="J64" s="72"/>
      <c r="K64" s="72"/>
      <c r="L64" s="72"/>
      <c r="M64" s="72"/>
      <c r="N64" s="75"/>
      <c r="O64" s="72"/>
      <c r="P64" s="75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5"/>
      <c r="AC64" s="72"/>
      <c r="AD64" s="75"/>
      <c r="AE64" s="72"/>
      <c r="AF64" s="72"/>
      <c r="AG64" s="72"/>
      <c r="AH64" s="72"/>
      <c r="AI64" s="72"/>
      <c r="AJ64" s="72"/>
      <c r="AK64" s="72"/>
      <c r="AL64" s="72"/>
      <c r="AM64" s="72"/>
      <c r="AN64" s="72"/>
      <c r="AO64" s="72"/>
      <c r="AP64" s="75"/>
      <c r="AQ64" s="72"/>
      <c r="AR64" s="75"/>
      <c r="AS64" s="72"/>
      <c r="AT64" s="72"/>
      <c r="AU64" s="72"/>
      <c r="AV64" s="72"/>
      <c r="AW64" s="72"/>
      <c r="AX64" s="72"/>
      <c r="AY64" s="72"/>
      <c r="AZ64" s="72"/>
      <c r="BA64" s="72"/>
      <c r="BB64" s="72"/>
      <c r="BC64" s="72"/>
      <c r="BD64" s="75"/>
      <c r="BE64" s="72"/>
      <c r="BF64" s="75"/>
      <c r="BG64" s="72"/>
      <c r="BH64" s="72"/>
      <c r="BI64" s="72"/>
      <c r="BJ64" s="72"/>
      <c r="BK64" s="72"/>
      <c r="BL64" s="72"/>
      <c r="BM64" s="72"/>
      <c r="BN64" s="72"/>
      <c r="BO64" s="72"/>
      <c r="BP64" s="72"/>
      <c r="BQ64" s="72"/>
      <c r="BR64" s="26"/>
      <c r="BT64" s="26"/>
      <c r="BU64" s="71"/>
      <c r="BV64" s="71"/>
      <c r="BW64" s="71"/>
      <c r="BX64" s="71"/>
      <c r="BY64" s="71"/>
      <c r="BZ64" s="71"/>
      <c r="CA64" s="71"/>
      <c r="CB64" s="71"/>
      <c r="CC64" s="71"/>
      <c r="CD64" s="71"/>
      <c r="CE64" s="5"/>
      <c r="CF64" s="26"/>
      <c r="CH64" s="26"/>
    </row>
    <row r="65" spans="1:86" x14ac:dyDescent="0.25">
      <c r="A65" s="71" t="s">
        <v>19</v>
      </c>
      <c r="B65" s="34">
        <f>算例!F65*参数!B11+H49*参数!B12</f>
        <v>0.36119929579594129</v>
      </c>
      <c r="C65" s="72">
        <v>0.22239859159188261</v>
      </c>
      <c r="D65" s="72">
        <v>0.22239859159188261</v>
      </c>
      <c r="E65" s="72">
        <v>0.22239859159188261</v>
      </c>
      <c r="F65" s="72">
        <v>0.22239859159188261</v>
      </c>
      <c r="G65" s="72">
        <v>0.22239859159188261</v>
      </c>
      <c r="H65" s="72">
        <v>0.22239859159188261</v>
      </c>
      <c r="I65" s="72">
        <v>0.36119929579594129</v>
      </c>
      <c r="J65" s="72"/>
      <c r="K65" s="72"/>
      <c r="L65" s="72"/>
      <c r="M65" s="72"/>
      <c r="N65" s="75"/>
      <c r="O65" s="72"/>
      <c r="P65" s="75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5"/>
      <c r="AC65" s="72"/>
      <c r="AD65" s="75"/>
      <c r="AE65" s="72"/>
      <c r="AF65" s="72"/>
      <c r="AG65" s="72"/>
      <c r="AH65" s="72"/>
      <c r="AI65" s="72"/>
      <c r="AJ65" s="72"/>
      <c r="AK65" s="72"/>
      <c r="AL65" s="72"/>
      <c r="AM65" s="72"/>
      <c r="AN65" s="72"/>
      <c r="AO65" s="72"/>
      <c r="AP65" s="75"/>
      <c r="AQ65" s="72"/>
      <c r="AR65" s="75"/>
      <c r="AS65" s="72"/>
      <c r="AT65" s="72"/>
      <c r="AU65" s="72"/>
      <c r="AV65" s="72"/>
      <c r="AW65" s="72"/>
      <c r="AX65" s="72"/>
      <c r="AY65" s="72"/>
      <c r="AZ65" s="72"/>
      <c r="BA65" s="72"/>
      <c r="BB65" s="72"/>
      <c r="BC65" s="72"/>
      <c r="BD65" s="75"/>
      <c r="BE65" s="72"/>
      <c r="BF65" s="75"/>
      <c r="BG65" s="72"/>
      <c r="BH65" s="72"/>
      <c r="BI65" s="72"/>
      <c r="BJ65" s="72"/>
      <c r="BK65" s="72"/>
      <c r="BL65" s="72"/>
      <c r="BM65" s="72"/>
      <c r="BN65" s="72"/>
      <c r="BO65" s="72"/>
      <c r="BP65" s="72"/>
      <c r="BQ65" s="72"/>
      <c r="BR65" s="26"/>
      <c r="BT65" s="26"/>
      <c r="BU65" s="71"/>
      <c r="BV65" s="71"/>
      <c r="BW65" s="71"/>
      <c r="BX65" s="71"/>
      <c r="BY65" s="71"/>
      <c r="BZ65" s="71"/>
      <c r="CA65" s="71"/>
      <c r="CB65" s="71"/>
      <c r="CC65" s="71"/>
      <c r="CD65" s="71"/>
      <c r="CE65" s="5"/>
      <c r="CF65" s="26"/>
      <c r="CH65" s="26"/>
    </row>
    <row r="66" spans="1:86" x14ac:dyDescent="0.25">
      <c r="A66" s="71" t="s">
        <v>20</v>
      </c>
      <c r="B66" s="34">
        <f>(算例!F66*参数!B11+E59*参数!B12)*参数!B11+G52*参数!B12</f>
        <v>0.29260061527157244</v>
      </c>
      <c r="C66" s="72">
        <v>0.10416666666666667</v>
      </c>
      <c r="D66" s="72">
        <v>0.10416666666666667</v>
      </c>
      <c r="E66" s="72">
        <v>0.10416666666666667</v>
      </c>
      <c r="F66" s="72">
        <v>0.18043366893600921</v>
      </c>
      <c r="G66" s="72">
        <v>0.18043366893600921</v>
      </c>
      <c r="H66" s="72">
        <v>0.29260061527157244</v>
      </c>
      <c r="I66" s="72">
        <v>0.29260061527157244</v>
      </c>
      <c r="J66" s="72"/>
      <c r="K66" s="72"/>
      <c r="L66" s="72"/>
      <c r="M66" s="72"/>
      <c r="N66" s="75"/>
      <c r="O66" s="72"/>
      <c r="P66" s="75"/>
      <c r="Q66" s="72"/>
      <c r="R66" s="72"/>
      <c r="S66" s="72"/>
      <c r="T66" s="72"/>
      <c r="U66" s="72"/>
      <c r="V66" s="72"/>
      <c r="W66" s="72"/>
      <c r="X66" s="72"/>
      <c r="Y66" s="72"/>
      <c r="Z66" s="72"/>
      <c r="AA66" s="72"/>
      <c r="AB66" s="75"/>
      <c r="AC66" s="72"/>
      <c r="AD66" s="75"/>
      <c r="AE66" s="72"/>
      <c r="AF66" s="72"/>
      <c r="AG66" s="72"/>
      <c r="AH66" s="72"/>
      <c r="AI66" s="72"/>
      <c r="AJ66" s="72"/>
      <c r="AK66" s="72"/>
      <c r="AL66" s="72"/>
      <c r="AM66" s="72"/>
      <c r="AN66" s="72"/>
      <c r="AO66" s="72"/>
      <c r="AP66" s="75"/>
      <c r="AQ66" s="72"/>
      <c r="AR66" s="75"/>
      <c r="AS66" s="72"/>
      <c r="AT66" s="72"/>
      <c r="AU66" s="72"/>
      <c r="AV66" s="72"/>
      <c r="AW66" s="72"/>
      <c r="AX66" s="72"/>
      <c r="AY66" s="72"/>
      <c r="AZ66" s="72"/>
      <c r="BA66" s="72"/>
      <c r="BB66" s="72"/>
      <c r="BC66" s="72"/>
      <c r="BD66" s="75"/>
      <c r="BE66" s="72"/>
      <c r="BF66" s="75"/>
      <c r="BG66" s="72"/>
      <c r="BH66" s="72"/>
      <c r="BI66" s="72"/>
      <c r="BJ66" s="72"/>
      <c r="BK66" s="72"/>
      <c r="BL66" s="72"/>
      <c r="BM66" s="72"/>
      <c r="BN66" s="72"/>
      <c r="BO66" s="72"/>
      <c r="BP66" s="72"/>
      <c r="BQ66" s="72"/>
      <c r="BR66" s="26"/>
      <c r="BT66" s="26"/>
      <c r="BU66" s="71"/>
      <c r="BV66" s="71"/>
      <c r="BW66" s="71"/>
      <c r="BX66" s="71"/>
      <c r="BY66" s="71"/>
      <c r="BZ66" s="71"/>
      <c r="CA66" s="71"/>
      <c r="CB66" s="71"/>
      <c r="CC66" s="71"/>
      <c r="CD66" s="71"/>
      <c r="CE66" s="5"/>
      <c r="CF66" s="26"/>
      <c r="CH66" s="26"/>
    </row>
    <row r="67" spans="1:86" x14ac:dyDescent="0.25">
      <c r="A67" s="71" t="s">
        <v>21</v>
      </c>
      <c r="B67" s="34">
        <f>算例!F67*参数!B11+H52*参数!B12</f>
        <v>0.57738378080356778</v>
      </c>
      <c r="C67" s="72">
        <v>0.75</v>
      </c>
      <c r="D67" s="72">
        <v>0.75</v>
      </c>
      <c r="E67" s="72">
        <v>0.75</v>
      </c>
      <c r="F67" s="72">
        <v>0.75</v>
      </c>
      <c r="G67" s="72">
        <v>0.75</v>
      </c>
      <c r="H67" s="72">
        <v>0.75</v>
      </c>
      <c r="I67" s="72">
        <v>0.57738378080356778</v>
      </c>
      <c r="J67" s="72"/>
      <c r="K67" s="72"/>
      <c r="L67" s="72"/>
      <c r="M67" s="72"/>
      <c r="N67" s="75"/>
      <c r="O67" s="72"/>
      <c r="P67" s="75"/>
      <c r="Q67" s="72"/>
      <c r="R67" s="72"/>
      <c r="S67" s="72"/>
      <c r="T67" s="72"/>
      <c r="U67" s="72"/>
      <c r="V67" s="72"/>
      <c r="W67" s="72"/>
      <c r="X67" s="72"/>
      <c r="Y67" s="72"/>
      <c r="Z67" s="72"/>
      <c r="AA67" s="72"/>
      <c r="AB67" s="75"/>
      <c r="AC67" s="72"/>
      <c r="AD67" s="75"/>
      <c r="AE67" s="72"/>
      <c r="AF67" s="72"/>
      <c r="AG67" s="72"/>
      <c r="AH67" s="72"/>
      <c r="AI67" s="72"/>
      <c r="AJ67" s="72"/>
      <c r="AK67" s="72"/>
      <c r="AL67" s="72"/>
      <c r="AM67" s="72"/>
      <c r="AN67" s="72"/>
      <c r="AO67" s="72"/>
      <c r="AP67" s="75"/>
      <c r="AQ67" s="72"/>
      <c r="AR67" s="75"/>
      <c r="AS67" s="72"/>
      <c r="AT67" s="72"/>
      <c r="AU67" s="72"/>
      <c r="AV67" s="72"/>
      <c r="AW67" s="72"/>
      <c r="AX67" s="72"/>
      <c r="AY67" s="72"/>
      <c r="AZ67" s="72"/>
      <c r="BA67" s="72"/>
      <c r="BB67" s="72"/>
      <c r="BC67" s="72"/>
      <c r="BD67" s="75"/>
      <c r="BE67" s="72"/>
      <c r="BF67" s="75"/>
      <c r="BG67" s="72"/>
      <c r="BH67" s="72"/>
      <c r="BI67" s="72"/>
      <c r="BJ67" s="72"/>
      <c r="BK67" s="72"/>
      <c r="BL67" s="72"/>
      <c r="BM67" s="72"/>
      <c r="BN67" s="72"/>
      <c r="BO67" s="72"/>
      <c r="BP67" s="72"/>
      <c r="BQ67" s="72"/>
      <c r="BR67" s="26"/>
      <c r="BT67" s="26"/>
      <c r="BU67" s="71"/>
      <c r="BV67" s="71"/>
      <c r="BW67" s="71"/>
      <c r="BX67" s="71"/>
      <c r="BY67" s="71"/>
      <c r="BZ67" s="71"/>
      <c r="CA67" s="71"/>
      <c r="CB67" s="71"/>
      <c r="CC67" s="71"/>
      <c r="CD67" s="71"/>
      <c r="CE67" s="5"/>
      <c r="CF67" s="26"/>
      <c r="CH67" s="26"/>
    </row>
    <row r="68" spans="1:86" x14ac:dyDescent="0.25">
      <c r="A68" s="71" t="s">
        <v>22</v>
      </c>
      <c r="B68" s="34">
        <f>算例!F68</f>
        <v>0.52306689040178389</v>
      </c>
      <c r="C68" s="72">
        <v>0.52306689040178389</v>
      </c>
      <c r="D68" s="72">
        <v>0.52306689040178389</v>
      </c>
      <c r="E68" s="72">
        <v>0.52306689040178389</v>
      </c>
      <c r="F68" s="72">
        <v>0.52306689040178389</v>
      </c>
      <c r="G68" s="72">
        <v>0.52306689040178389</v>
      </c>
      <c r="H68" s="72">
        <v>0.52306689040178389</v>
      </c>
      <c r="I68" s="72">
        <v>0.52306689040178389</v>
      </c>
      <c r="J68" s="72"/>
      <c r="K68" s="72"/>
      <c r="L68" s="72"/>
      <c r="M68" s="72"/>
      <c r="N68" s="75"/>
      <c r="O68" s="72"/>
      <c r="P68" s="75"/>
      <c r="Q68" s="72"/>
      <c r="R68" s="72"/>
      <c r="S68" s="72"/>
      <c r="T68" s="72"/>
      <c r="U68" s="72"/>
      <c r="V68" s="72"/>
      <c r="W68" s="72"/>
      <c r="X68" s="72"/>
      <c r="Y68" s="72"/>
      <c r="Z68" s="72"/>
      <c r="AA68" s="72"/>
      <c r="AB68" s="75"/>
      <c r="AC68" s="72"/>
      <c r="AD68" s="75"/>
      <c r="AE68" s="72"/>
      <c r="AF68" s="72"/>
      <c r="AG68" s="72"/>
      <c r="AH68" s="72"/>
      <c r="AI68" s="72"/>
      <c r="AJ68" s="72"/>
      <c r="AK68" s="72"/>
      <c r="AL68" s="72"/>
      <c r="AM68" s="72"/>
      <c r="AN68" s="72"/>
      <c r="AO68" s="72"/>
      <c r="AP68" s="75"/>
      <c r="AQ68" s="72"/>
      <c r="AR68" s="75"/>
      <c r="AS68" s="72"/>
      <c r="AT68" s="72"/>
      <c r="AU68" s="72"/>
      <c r="AV68" s="72"/>
      <c r="AW68" s="72"/>
      <c r="AX68" s="72"/>
      <c r="AY68" s="72"/>
      <c r="AZ68" s="72"/>
      <c r="BA68" s="72"/>
      <c r="BB68" s="72"/>
      <c r="BC68" s="72"/>
      <c r="BD68" s="75"/>
      <c r="BE68" s="72"/>
      <c r="BF68" s="75"/>
      <c r="BG68" s="72"/>
      <c r="BH68" s="72"/>
      <c r="BI68" s="72"/>
      <c r="BJ68" s="72"/>
      <c r="BK68" s="72"/>
      <c r="BL68" s="72"/>
      <c r="BM68" s="72"/>
      <c r="BN68" s="72"/>
      <c r="BO68" s="72"/>
      <c r="BP68" s="72"/>
      <c r="BQ68" s="72"/>
      <c r="BR68" s="26"/>
      <c r="BT68" s="26"/>
      <c r="BU68" s="71"/>
      <c r="BV68" s="71"/>
      <c r="BW68" s="71"/>
      <c r="BX68" s="71"/>
      <c r="BY68" s="71"/>
      <c r="BZ68" s="71"/>
      <c r="CA68" s="71"/>
      <c r="CB68" s="71"/>
      <c r="CC68" s="71"/>
      <c r="CD68" s="71"/>
      <c r="CE68" s="5"/>
      <c r="CF68" s="26"/>
      <c r="CH68" s="26"/>
    </row>
    <row r="69" spans="1:86" s="64" customFormat="1" ht="16.2" customHeight="1" x14ac:dyDescent="0.25">
      <c r="A69" s="72"/>
      <c r="B69" s="34">
        <f>算例!F69</f>
        <v>0</v>
      </c>
      <c r="C69" s="136">
        <v>0</v>
      </c>
      <c r="D69" s="136">
        <v>0</v>
      </c>
      <c r="E69" s="136">
        <v>0</v>
      </c>
      <c r="F69" s="136">
        <v>0</v>
      </c>
      <c r="G69" s="136">
        <v>0</v>
      </c>
      <c r="H69" s="136">
        <v>0</v>
      </c>
      <c r="I69" s="136">
        <v>0</v>
      </c>
      <c r="J69" s="72"/>
      <c r="K69" s="72"/>
      <c r="L69" s="72"/>
      <c r="M69" s="72"/>
      <c r="N69" s="75"/>
      <c r="O69" s="72"/>
      <c r="P69" s="75"/>
      <c r="Q69" s="72"/>
      <c r="R69" s="72"/>
      <c r="S69" s="72"/>
      <c r="T69" s="72"/>
      <c r="U69" s="72"/>
      <c r="V69" s="72"/>
      <c r="W69" s="72"/>
      <c r="X69" s="72"/>
      <c r="Y69" s="72"/>
      <c r="Z69" s="72"/>
      <c r="AA69" s="72"/>
      <c r="AB69" s="75"/>
      <c r="AC69" s="72"/>
      <c r="AD69" s="75"/>
      <c r="AE69" s="72"/>
      <c r="AF69" s="72"/>
      <c r="AG69" s="72"/>
      <c r="AH69" s="72"/>
      <c r="AI69" s="72"/>
      <c r="AJ69" s="72"/>
      <c r="AK69" s="72"/>
      <c r="AL69" s="72"/>
      <c r="AM69" s="72"/>
      <c r="AN69" s="72"/>
      <c r="AO69" s="72"/>
      <c r="AP69" s="75"/>
      <c r="AQ69" s="72"/>
      <c r="AR69" s="75"/>
      <c r="AS69" s="72"/>
      <c r="AT69" s="72"/>
      <c r="AU69" s="72"/>
      <c r="AV69" s="72"/>
      <c r="AW69" s="72"/>
      <c r="AX69" s="72"/>
      <c r="AY69" s="72"/>
      <c r="AZ69" s="72"/>
      <c r="BA69" s="72"/>
      <c r="BB69" s="72"/>
      <c r="BC69" s="72"/>
      <c r="BD69" s="75"/>
      <c r="BE69" s="72"/>
      <c r="BF69" s="75"/>
      <c r="BG69" s="72"/>
      <c r="BH69" s="72"/>
      <c r="BI69" s="72"/>
      <c r="BJ69" s="72"/>
      <c r="BK69" s="72"/>
      <c r="BL69" s="72"/>
      <c r="BM69" s="72"/>
      <c r="BN69" s="72"/>
      <c r="BO69" s="72"/>
      <c r="BP69" s="72"/>
      <c r="BQ69" s="72"/>
      <c r="BR69" s="34"/>
      <c r="BT69" s="34"/>
      <c r="BU69" s="72"/>
      <c r="BV69" s="72"/>
      <c r="BW69" s="72"/>
      <c r="BX69" s="72"/>
      <c r="BY69" s="72"/>
      <c r="BZ69" s="72"/>
      <c r="CA69" s="72"/>
      <c r="CB69" s="72"/>
      <c r="CC69" s="72"/>
      <c r="CD69" s="72"/>
      <c r="CE69" s="72"/>
      <c r="CF69" s="34"/>
      <c r="CH69" s="34"/>
    </row>
    <row r="70" spans="1:86" s="64" customFormat="1" ht="16.2" customHeight="1" x14ac:dyDescent="0.25">
      <c r="A70" s="71" t="s">
        <v>171</v>
      </c>
      <c r="B70" s="34">
        <f>算例!F70</f>
        <v>0</v>
      </c>
      <c r="C70" s="136">
        <v>0</v>
      </c>
      <c r="D70" s="136">
        <v>0</v>
      </c>
      <c r="E70" s="136">
        <v>0</v>
      </c>
      <c r="F70" s="136">
        <v>0</v>
      </c>
      <c r="G70" s="136">
        <v>0</v>
      </c>
      <c r="H70" s="136">
        <v>0</v>
      </c>
      <c r="I70" s="136">
        <v>0</v>
      </c>
      <c r="J70" s="76"/>
      <c r="K70" s="76"/>
      <c r="L70" s="76"/>
      <c r="M70" s="72"/>
      <c r="N70" s="72"/>
      <c r="O70" s="72"/>
      <c r="P70" s="72"/>
      <c r="Q70" s="153"/>
      <c r="R70" s="153"/>
      <c r="S70" s="153"/>
      <c r="T70" s="153"/>
      <c r="U70" s="153"/>
      <c r="V70" s="153"/>
      <c r="W70" s="153"/>
      <c r="X70" s="153"/>
      <c r="Y70" s="153"/>
      <c r="Z70" s="153"/>
      <c r="AA70" s="72"/>
      <c r="AB70" s="72"/>
      <c r="AC70" s="72"/>
      <c r="AD70" s="72"/>
      <c r="AE70" s="153"/>
      <c r="AF70" s="153"/>
      <c r="AG70" s="153"/>
      <c r="AH70" s="153"/>
      <c r="AI70" s="153"/>
      <c r="AJ70" s="153"/>
      <c r="AK70" s="153"/>
      <c r="AL70" s="153"/>
      <c r="AM70" s="153"/>
      <c r="AN70" s="153"/>
      <c r="AO70" s="72"/>
      <c r="AP70" s="72"/>
      <c r="AQ70" s="72"/>
      <c r="AR70" s="72"/>
      <c r="AS70" s="153"/>
      <c r="AT70" s="153"/>
      <c r="AU70" s="153"/>
      <c r="AV70" s="153"/>
      <c r="AW70" s="153"/>
      <c r="AX70" s="153"/>
      <c r="AY70" s="153"/>
      <c r="AZ70" s="153"/>
      <c r="BA70" s="153"/>
      <c r="BB70" s="153"/>
      <c r="BC70" s="72"/>
      <c r="BD70" s="72"/>
      <c r="BE70" s="72"/>
      <c r="BF70" s="72"/>
      <c r="BG70" s="153"/>
      <c r="BH70" s="153"/>
      <c r="BI70" s="153"/>
      <c r="BJ70" s="153"/>
      <c r="BK70" s="153"/>
      <c r="BL70" s="153"/>
      <c r="BM70" s="153"/>
      <c r="BN70" s="153"/>
      <c r="BO70" s="153"/>
      <c r="BP70" s="153"/>
      <c r="BQ70" s="72"/>
      <c r="BR70" s="65"/>
      <c r="BS70" s="65"/>
      <c r="BT70" s="65"/>
      <c r="BU70" s="166"/>
      <c r="BV70" s="166"/>
      <c r="BW70" s="166"/>
      <c r="BX70" s="166"/>
      <c r="BY70" s="166"/>
      <c r="BZ70" s="166"/>
      <c r="CA70" s="166"/>
      <c r="CB70" s="166"/>
      <c r="CC70" s="166"/>
      <c r="CD70" s="166"/>
      <c r="CE70" s="5"/>
      <c r="CF70" s="65"/>
      <c r="CG70" s="65"/>
      <c r="CH70" s="65"/>
    </row>
    <row r="71" spans="1:86" s="64" customFormat="1" ht="16.2" customHeight="1" x14ac:dyDescent="0.25">
      <c r="A71" s="71" t="s">
        <v>1</v>
      </c>
      <c r="B71" s="34" t="str">
        <f>算例!F71</f>
        <v>得分</v>
      </c>
      <c r="C71" s="136">
        <v>0</v>
      </c>
      <c r="D71" s="136">
        <v>0</v>
      </c>
      <c r="E71" s="136">
        <v>0</v>
      </c>
      <c r="F71" s="136">
        <v>0</v>
      </c>
      <c r="G71" s="136">
        <v>0</v>
      </c>
      <c r="H71" s="136">
        <v>0</v>
      </c>
      <c r="I71" s="136">
        <v>0</v>
      </c>
      <c r="J71" s="72"/>
      <c r="K71" s="72"/>
      <c r="L71" s="72"/>
      <c r="M71" s="72"/>
      <c r="N71" s="75"/>
      <c r="O71" s="72"/>
      <c r="P71" s="75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5"/>
      <c r="AC71" s="72"/>
      <c r="AD71" s="75"/>
      <c r="AE71" s="72"/>
      <c r="AF71" s="72"/>
      <c r="AG71" s="72"/>
      <c r="AH71" s="72"/>
      <c r="AI71" s="72"/>
      <c r="AJ71" s="72"/>
      <c r="AK71" s="72"/>
      <c r="AL71" s="72"/>
      <c r="AM71" s="72"/>
      <c r="AN71" s="72"/>
      <c r="AO71" s="72"/>
      <c r="AP71" s="75"/>
      <c r="AQ71" s="72"/>
      <c r="AR71" s="75"/>
      <c r="AS71" s="72"/>
      <c r="AT71" s="72"/>
      <c r="AU71" s="72"/>
      <c r="AV71" s="72"/>
      <c r="AW71" s="72"/>
      <c r="AX71" s="72"/>
      <c r="AY71" s="72"/>
      <c r="AZ71" s="72"/>
      <c r="BA71" s="72"/>
      <c r="BB71" s="72"/>
      <c r="BC71" s="72"/>
      <c r="BD71" s="75"/>
      <c r="BE71" s="72"/>
      <c r="BF71" s="75"/>
      <c r="BG71" s="72"/>
      <c r="BH71" s="72"/>
      <c r="BI71" s="72"/>
      <c r="BJ71" s="72"/>
      <c r="BK71" s="72"/>
      <c r="BL71" s="72"/>
      <c r="BM71" s="72"/>
      <c r="BN71" s="72"/>
      <c r="BO71" s="72"/>
      <c r="BP71" s="72"/>
      <c r="BQ71" s="72"/>
      <c r="BR71" s="26"/>
      <c r="BS71" s="65"/>
      <c r="BT71" s="26"/>
      <c r="BU71" s="71"/>
      <c r="BV71" s="71"/>
      <c r="BW71" s="71"/>
      <c r="BX71" s="71"/>
      <c r="BY71" s="71"/>
      <c r="BZ71" s="71"/>
      <c r="CA71" s="71"/>
      <c r="CB71" s="71"/>
      <c r="CC71" s="71"/>
      <c r="CD71" s="71"/>
      <c r="CE71" s="5"/>
      <c r="CF71" s="26"/>
      <c r="CG71" s="65"/>
      <c r="CH71" s="26"/>
    </row>
    <row r="72" spans="1:86" s="64" customFormat="1" ht="16.2" customHeight="1" x14ac:dyDescent="0.25">
      <c r="A72" s="71" t="s">
        <v>3</v>
      </c>
      <c r="B72" s="34">
        <f>算例!F72*参数!B11+G78*参数!B12</f>
        <v>0.63818719862351059</v>
      </c>
      <c r="C72" s="72">
        <v>0.75554106391368792</v>
      </c>
      <c r="D72" s="72">
        <v>0.75554106391368792</v>
      </c>
      <c r="E72" s="72">
        <v>0.75554106391368792</v>
      </c>
      <c r="F72" s="72">
        <v>0.75554106391368792</v>
      </c>
      <c r="G72" s="72">
        <v>0.75554106391368792</v>
      </c>
      <c r="H72" s="72">
        <v>0.63818719862351059</v>
      </c>
      <c r="I72" s="72">
        <v>0.63818719862351059</v>
      </c>
      <c r="J72" s="72"/>
      <c r="K72" s="72"/>
      <c r="L72" s="72"/>
      <c r="M72" s="72"/>
      <c r="N72" s="75"/>
      <c r="O72" s="72"/>
      <c r="P72" s="75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5"/>
      <c r="AC72" s="72"/>
      <c r="AD72" s="75"/>
      <c r="AE72" s="72"/>
      <c r="AF72" s="72"/>
      <c r="AG72" s="72"/>
      <c r="AH72" s="72"/>
      <c r="AI72" s="72"/>
      <c r="AJ72" s="72"/>
      <c r="AK72" s="72"/>
      <c r="AL72" s="72"/>
      <c r="AM72" s="72"/>
      <c r="AN72" s="72"/>
      <c r="AO72" s="72"/>
      <c r="AP72" s="75"/>
      <c r="AQ72" s="72"/>
      <c r="AR72" s="75"/>
      <c r="AS72" s="72"/>
      <c r="AT72" s="72"/>
      <c r="AU72" s="72"/>
      <c r="AV72" s="72"/>
      <c r="AW72" s="72"/>
      <c r="AX72" s="72"/>
      <c r="AY72" s="72"/>
      <c r="AZ72" s="72"/>
      <c r="BA72" s="72"/>
      <c r="BB72" s="72"/>
      <c r="BC72" s="72"/>
      <c r="BD72" s="75"/>
      <c r="BE72" s="72"/>
      <c r="BF72" s="75"/>
      <c r="BG72" s="72"/>
      <c r="BH72" s="72"/>
      <c r="BI72" s="72"/>
      <c r="BJ72" s="72"/>
      <c r="BK72" s="72"/>
      <c r="BL72" s="72"/>
      <c r="BM72" s="72"/>
      <c r="BN72" s="72"/>
      <c r="BO72" s="72"/>
      <c r="BP72" s="72"/>
      <c r="BQ72" s="72"/>
      <c r="BR72" s="26"/>
      <c r="BS72" s="65"/>
      <c r="BT72" s="26"/>
      <c r="BU72" s="71"/>
      <c r="BV72" s="71"/>
      <c r="BW72" s="71"/>
      <c r="BX72" s="71"/>
      <c r="BY72" s="71"/>
      <c r="BZ72" s="71"/>
      <c r="CA72" s="71"/>
      <c r="CB72" s="71"/>
      <c r="CC72" s="71"/>
      <c r="CD72" s="71"/>
      <c r="CE72" s="5"/>
      <c r="CF72" s="26"/>
      <c r="CG72" s="65"/>
      <c r="CH72" s="26"/>
    </row>
    <row r="73" spans="1:86" s="64" customFormat="1" ht="16.2" customHeight="1" x14ac:dyDescent="0.25">
      <c r="A73" s="71" t="s">
        <v>4</v>
      </c>
      <c r="B73" s="34">
        <f>算例!F73</f>
        <v>0.5</v>
      </c>
      <c r="C73" s="72">
        <v>0.5</v>
      </c>
      <c r="D73" s="72">
        <v>0.5</v>
      </c>
      <c r="E73" s="72">
        <v>0.5</v>
      </c>
      <c r="F73" s="72">
        <v>0.5</v>
      </c>
      <c r="G73" s="72">
        <v>0.5</v>
      </c>
      <c r="H73" s="72">
        <v>0.5</v>
      </c>
      <c r="I73" s="72">
        <v>0.5</v>
      </c>
      <c r="J73" s="72"/>
      <c r="K73" s="72"/>
      <c r="L73" s="72"/>
      <c r="M73" s="72"/>
      <c r="N73" s="75"/>
      <c r="O73" s="72"/>
      <c r="P73" s="75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5"/>
      <c r="AC73" s="72"/>
      <c r="AD73" s="75"/>
      <c r="AE73" s="72"/>
      <c r="AF73" s="72"/>
      <c r="AG73" s="72"/>
      <c r="AH73" s="72"/>
      <c r="AI73" s="72"/>
      <c r="AJ73" s="72"/>
      <c r="AK73" s="72"/>
      <c r="AL73" s="72"/>
      <c r="AM73" s="72"/>
      <c r="AN73" s="72"/>
      <c r="AO73" s="72"/>
      <c r="AP73" s="75"/>
      <c r="AQ73" s="72"/>
      <c r="AR73" s="75"/>
      <c r="AS73" s="72"/>
      <c r="AT73" s="72"/>
      <c r="AU73" s="72"/>
      <c r="AV73" s="72"/>
      <c r="AW73" s="72"/>
      <c r="AX73" s="72"/>
      <c r="AY73" s="72"/>
      <c r="AZ73" s="72"/>
      <c r="BA73" s="72"/>
      <c r="BB73" s="72"/>
      <c r="BC73" s="72"/>
      <c r="BD73" s="75"/>
      <c r="BE73" s="72"/>
      <c r="BF73" s="75"/>
      <c r="BG73" s="72"/>
      <c r="BH73" s="72"/>
      <c r="BI73" s="72"/>
      <c r="BJ73" s="72"/>
      <c r="BK73" s="72"/>
      <c r="BL73" s="72"/>
      <c r="BM73" s="72"/>
      <c r="BN73" s="72"/>
      <c r="BO73" s="72"/>
      <c r="BP73" s="72"/>
      <c r="BQ73" s="72"/>
      <c r="BR73" s="26"/>
      <c r="BS73" s="65"/>
      <c r="BT73" s="26"/>
      <c r="BU73" s="71"/>
      <c r="BV73" s="71"/>
      <c r="BW73" s="71"/>
      <c r="BX73" s="71"/>
      <c r="BY73" s="71"/>
      <c r="BZ73" s="71"/>
      <c r="CA73" s="71"/>
      <c r="CB73" s="71"/>
      <c r="CC73" s="71"/>
      <c r="CD73" s="71"/>
      <c r="CE73" s="5"/>
      <c r="CF73" s="26"/>
      <c r="CG73" s="65"/>
      <c r="CH73" s="26"/>
    </row>
    <row r="74" spans="1:86" s="64" customFormat="1" ht="16.2" customHeight="1" x14ac:dyDescent="0.25">
      <c r="A74" s="71" t="s">
        <v>5</v>
      </c>
      <c r="B74" s="34">
        <f>算例!F74*参数!B11+H90*参数!B12</f>
        <v>0.8125</v>
      </c>
      <c r="C74" s="72">
        <v>1</v>
      </c>
      <c r="D74" s="72">
        <v>1</v>
      </c>
      <c r="E74" s="72">
        <v>1</v>
      </c>
      <c r="F74" s="72">
        <v>1</v>
      </c>
      <c r="G74" s="72">
        <v>1</v>
      </c>
      <c r="H74" s="72">
        <v>1</v>
      </c>
      <c r="I74" s="72">
        <v>0.8125</v>
      </c>
      <c r="J74" s="72"/>
      <c r="K74" s="72"/>
      <c r="L74" s="72"/>
      <c r="M74" s="72"/>
      <c r="N74" s="75"/>
      <c r="O74" s="72"/>
      <c r="P74" s="75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5"/>
      <c r="AC74" s="72"/>
      <c r="AD74" s="75"/>
      <c r="AE74" s="72"/>
      <c r="AF74" s="72"/>
      <c r="AG74" s="72"/>
      <c r="AH74" s="72"/>
      <c r="AI74" s="72"/>
      <c r="AJ74" s="72"/>
      <c r="AK74" s="72"/>
      <c r="AL74" s="72"/>
      <c r="AM74" s="72"/>
      <c r="AN74" s="72"/>
      <c r="AO74" s="72"/>
      <c r="AP74" s="75"/>
      <c r="AQ74" s="72"/>
      <c r="AR74" s="75"/>
      <c r="AS74" s="72"/>
      <c r="AT74" s="72"/>
      <c r="AU74" s="72"/>
      <c r="AV74" s="72"/>
      <c r="AW74" s="72"/>
      <c r="AX74" s="72"/>
      <c r="AY74" s="72"/>
      <c r="AZ74" s="72"/>
      <c r="BA74" s="72"/>
      <c r="BB74" s="72"/>
      <c r="BC74" s="72"/>
      <c r="BD74" s="75"/>
      <c r="BE74" s="72"/>
      <c r="BF74" s="75"/>
      <c r="BG74" s="72"/>
      <c r="BH74" s="72"/>
      <c r="BI74" s="72"/>
      <c r="BJ74" s="72"/>
      <c r="BK74" s="72"/>
      <c r="BL74" s="72"/>
      <c r="BM74" s="72"/>
      <c r="BN74" s="72"/>
      <c r="BO74" s="72"/>
      <c r="BP74" s="72"/>
      <c r="BQ74" s="72"/>
      <c r="BR74" s="26"/>
      <c r="BS74" s="65"/>
      <c r="BT74" s="26"/>
      <c r="BU74" s="71"/>
      <c r="BV74" s="71"/>
      <c r="BW74" s="71"/>
      <c r="BX74" s="71"/>
      <c r="BY74" s="71"/>
      <c r="BZ74" s="71"/>
      <c r="CA74" s="71"/>
      <c r="CB74" s="71"/>
      <c r="CC74" s="71"/>
      <c r="CD74" s="71"/>
      <c r="CE74" s="5"/>
      <c r="CF74" s="26"/>
      <c r="CG74" s="65"/>
      <c r="CH74" s="26"/>
    </row>
    <row r="75" spans="1:86" s="64" customFormat="1" ht="16.2" customHeight="1" x14ac:dyDescent="0.25">
      <c r="A75" s="71" t="s">
        <v>6</v>
      </c>
      <c r="B75" s="34">
        <f>算例!F75</f>
        <v>0.44479718318376521</v>
      </c>
      <c r="C75" s="72">
        <v>0.44479718318376521</v>
      </c>
      <c r="D75" s="72">
        <v>0.44479718318376521</v>
      </c>
      <c r="E75" s="72">
        <v>0.44479718318376521</v>
      </c>
      <c r="F75" s="72">
        <v>0.44479718318376521</v>
      </c>
      <c r="G75" s="72">
        <v>0.44479718318376521</v>
      </c>
      <c r="H75" s="72">
        <v>0.44479718318376521</v>
      </c>
      <c r="I75" s="72">
        <v>0.44479718318376521</v>
      </c>
      <c r="J75" s="72"/>
      <c r="K75" s="72"/>
      <c r="L75" s="72"/>
      <c r="M75" s="72"/>
      <c r="N75" s="75"/>
      <c r="O75" s="72"/>
      <c r="P75" s="75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5"/>
      <c r="AC75" s="72"/>
      <c r="AD75" s="75"/>
      <c r="AE75" s="72"/>
      <c r="AF75" s="72"/>
      <c r="AG75" s="72"/>
      <c r="AH75" s="72"/>
      <c r="AI75" s="72"/>
      <c r="AJ75" s="72"/>
      <c r="AK75" s="72"/>
      <c r="AL75" s="72"/>
      <c r="AM75" s="72"/>
      <c r="AN75" s="72"/>
      <c r="AO75" s="72"/>
      <c r="AP75" s="75"/>
      <c r="AQ75" s="72"/>
      <c r="AR75" s="75"/>
      <c r="AS75" s="72"/>
      <c r="AT75" s="72"/>
      <c r="AU75" s="72"/>
      <c r="AV75" s="72"/>
      <c r="AW75" s="72"/>
      <c r="AX75" s="72"/>
      <c r="AY75" s="72"/>
      <c r="AZ75" s="72"/>
      <c r="BA75" s="72"/>
      <c r="BB75" s="72"/>
      <c r="BC75" s="72"/>
      <c r="BD75" s="75"/>
      <c r="BE75" s="72"/>
      <c r="BF75" s="75"/>
      <c r="BG75" s="72"/>
      <c r="BH75" s="72"/>
      <c r="BI75" s="72"/>
      <c r="BJ75" s="72"/>
      <c r="BK75" s="72"/>
      <c r="BL75" s="72"/>
      <c r="BM75" s="72"/>
      <c r="BN75" s="72"/>
      <c r="BO75" s="72"/>
      <c r="BP75" s="72"/>
      <c r="BQ75" s="72"/>
      <c r="BR75" s="26"/>
      <c r="BS75" s="65"/>
      <c r="BT75" s="26"/>
      <c r="BU75" s="71"/>
      <c r="BV75" s="71"/>
      <c r="BW75" s="71"/>
      <c r="BX75" s="71"/>
      <c r="BY75" s="71"/>
      <c r="BZ75" s="71"/>
      <c r="CA75" s="71"/>
      <c r="CB75" s="71"/>
      <c r="CC75" s="71"/>
      <c r="CD75" s="71"/>
      <c r="CE75" s="5"/>
      <c r="CF75" s="26"/>
      <c r="CG75" s="65"/>
      <c r="CH75" s="26"/>
    </row>
    <row r="76" spans="1:86" s="64" customFormat="1" ht="16.2" customHeight="1" x14ac:dyDescent="0.25">
      <c r="A76" s="71" t="s">
        <v>7</v>
      </c>
      <c r="B76" s="34">
        <f>算例!F76*参数!B11+I73*参数!B12</f>
        <v>0.68588907533481991</v>
      </c>
      <c r="C76" s="72">
        <v>0.87177815066963993</v>
      </c>
      <c r="D76" s="72">
        <v>0.87177815066963993</v>
      </c>
      <c r="E76" s="72">
        <v>0.87177815066963993</v>
      </c>
      <c r="F76" s="72">
        <v>0.87177815066963993</v>
      </c>
      <c r="G76" s="72">
        <v>0.87177815066963993</v>
      </c>
      <c r="H76" s="72">
        <v>0.87177815066963993</v>
      </c>
      <c r="I76" s="72">
        <v>0.87177815066963993</v>
      </c>
      <c r="J76" s="72"/>
      <c r="K76" s="72"/>
      <c r="L76" s="72"/>
      <c r="M76" s="72"/>
      <c r="N76" s="75"/>
      <c r="O76" s="72"/>
      <c r="P76" s="75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5"/>
      <c r="AC76" s="72"/>
      <c r="AD76" s="75"/>
      <c r="AE76" s="72"/>
      <c r="AF76" s="72"/>
      <c r="AG76" s="72"/>
      <c r="AH76" s="72"/>
      <c r="AI76" s="72"/>
      <c r="AJ76" s="72"/>
      <c r="AK76" s="72"/>
      <c r="AL76" s="72"/>
      <c r="AM76" s="72"/>
      <c r="AN76" s="72"/>
      <c r="AO76" s="72"/>
      <c r="AP76" s="75"/>
      <c r="AQ76" s="72"/>
      <c r="AR76" s="75"/>
      <c r="AS76" s="72"/>
      <c r="AT76" s="72"/>
      <c r="AU76" s="72"/>
      <c r="AV76" s="72"/>
      <c r="AW76" s="72"/>
      <c r="AX76" s="72"/>
      <c r="AY76" s="72"/>
      <c r="AZ76" s="72"/>
      <c r="BA76" s="72"/>
      <c r="BB76" s="72"/>
      <c r="BC76" s="72"/>
      <c r="BD76" s="75"/>
      <c r="BE76" s="72"/>
      <c r="BF76" s="75"/>
      <c r="BG76" s="72"/>
      <c r="BH76" s="72"/>
      <c r="BI76" s="72"/>
      <c r="BJ76" s="72"/>
      <c r="BK76" s="72"/>
      <c r="BL76" s="72"/>
      <c r="BM76" s="72"/>
      <c r="BN76" s="72"/>
      <c r="BO76" s="72"/>
      <c r="BP76" s="72"/>
      <c r="BQ76" s="72"/>
      <c r="BR76" s="26"/>
      <c r="BS76" s="65"/>
      <c r="BT76" s="26"/>
      <c r="BU76" s="71"/>
      <c r="BV76" s="71"/>
      <c r="BW76" s="71"/>
      <c r="BX76" s="71"/>
      <c r="BY76" s="71"/>
      <c r="BZ76" s="71"/>
      <c r="CA76" s="71"/>
      <c r="CB76" s="71"/>
      <c r="CC76" s="71"/>
      <c r="CD76" s="71"/>
      <c r="CE76" s="5"/>
      <c r="CF76" s="26"/>
      <c r="CG76" s="65"/>
      <c r="CH76" s="26"/>
    </row>
    <row r="77" spans="1:86" s="64" customFormat="1" ht="16.2" customHeight="1" x14ac:dyDescent="0.25">
      <c r="A77" s="71" t="s">
        <v>8</v>
      </c>
      <c r="B77" s="34">
        <f>算例!F77</f>
        <v>0.58466425565475144</v>
      </c>
      <c r="C77" s="72">
        <v>0.58466425565475144</v>
      </c>
      <c r="D77" s="72">
        <v>0.58466425565475144</v>
      </c>
      <c r="E77" s="72">
        <v>0.58466425565475144</v>
      </c>
      <c r="F77" s="72">
        <v>0.58466425565475144</v>
      </c>
      <c r="G77" s="72">
        <v>0.58466425565475144</v>
      </c>
      <c r="H77" s="72">
        <v>0.58466425565475144</v>
      </c>
      <c r="I77" s="72">
        <v>0.58466425565475144</v>
      </c>
      <c r="J77" s="72"/>
      <c r="K77" s="72"/>
      <c r="L77" s="72"/>
      <c r="M77" s="72"/>
      <c r="N77" s="75"/>
      <c r="O77" s="72"/>
      <c r="P77" s="75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5"/>
      <c r="AC77" s="72"/>
      <c r="AD77" s="75"/>
      <c r="AE77" s="72"/>
      <c r="AF77" s="72"/>
      <c r="AG77" s="72"/>
      <c r="AH77" s="72"/>
      <c r="AI77" s="72"/>
      <c r="AJ77" s="72"/>
      <c r="AK77" s="72"/>
      <c r="AL77" s="72"/>
      <c r="AM77" s="72"/>
      <c r="AN77" s="72"/>
      <c r="AO77" s="72"/>
      <c r="AP77" s="75"/>
      <c r="AQ77" s="72"/>
      <c r="AR77" s="75"/>
      <c r="AS77" s="72"/>
      <c r="AT77" s="72"/>
      <c r="AU77" s="72"/>
      <c r="AV77" s="72"/>
      <c r="AW77" s="72"/>
      <c r="AX77" s="72"/>
      <c r="AY77" s="72"/>
      <c r="AZ77" s="72"/>
      <c r="BA77" s="72"/>
      <c r="BB77" s="72"/>
      <c r="BC77" s="72"/>
      <c r="BD77" s="75"/>
      <c r="BE77" s="72"/>
      <c r="BF77" s="75"/>
      <c r="BG77" s="72"/>
      <c r="BH77" s="72"/>
      <c r="BI77" s="72"/>
      <c r="BJ77" s="72"/>
      <c r="BK77" s="72"/>
      <c r="BL77" s="72"/>
      <c r="BM77" s="72"/>
      <c r="BN77" s="72"/>
      <c r="BO77" s="72"/>
      <c r="BP77" s="72"/>
      <c r="BQ77" s="72"/>
      <c r="BR77" s="26"/>
      <c r="BS77" s="65"/>
      <c r="BT77" s="26"/>
      <c r="BU77" s="71"/>
      <c r="BV77" s="71"/>
      <c r="BW77" s="71"/>
      <c r="BX77" s="71"/>
      <c r="BY77" s="71"/>
      <c r="BZ77" s="71"/>
      <c r="CA77" s="71"/>
      <c r="CB77" s="71"/>
      <c r="CC77" s="71"/>
      <c r="CD77" s="71"/>
      <c r="CE77" s="5"/>
      <c r="CF77" s="26"/>
      <c r="CG77" s="65"/>
      <c r="CH77" s="26"/>
    </row>
    <row r="78" spans="1:86" s="64" customFormat="1" ht="16.2" customHeight="1" x14ac:dyDescent="0.25">
      <c r="A78" s="71" t="s">
        <v>9</v>
      </c>
      <c r="B78" s="34">
        <f>算例!F78</f>
        <v>0.52083333333333337</v>
      </c>
      <c r="C78" s="72">
        <v>0.52083333333333337</v>
      </c>
      <c r="D78" s="72">
        <v>0.52083333333333337</v>
      </c>
      <c r="E78" s="72">
        <v>0.52083333333333337</v>
      </c>
      <c r="F78" s="72">
        <v>0.52083333333333337</v>
      </c>
      <c r="G78" s="72">
        <v>0.52083333333333337</v>
      </c>
      <c r="H78" s="72">
        <v>0.52083333333333337</v>
      </c>
      <c r="I78" s="72">
        <v>0.52083333333333337</v>
      </c>
      <c r="J78" s="72"/>
      <c r="K78" s="72"/>
      <c r="L78" s="72"/>
      <c r="M78" s="72"/>
      <c r="N78" s="75"/>
      <c r="O78" s="72"/>
      <c r="P78" s="75"/>
      <c r="Q78" s="72"/>
      <c r="R78" s="72"/>
      <c r="S78" s="72"/>
      <c r="T78" s="72"/>
      <c r="U78" s="72"/>
      <c r="V78" s="72"/>
      <c r="W78" s="72"/>
      <c r="X78" s="72"/>
      <c r="Y78" s="72"/>
      <c r="Z78" s="72"/>
      <c r="AA78" s="72"/>
      <c r="AB78" s="75"/>
      <c r="AC78" s="72"/>
      <c r="AD78" s="75"/>
      <c r="AE78" s="72"/>
      <c r="AF78" s="72"/>
      <c r="AG78" s="72"/>
      <c r="AH78" s="72"/>
      <c r="AI78" s="72"/>
      <c r="AJ78" s="72"/>
      <c r="AK78" s="72"/>
      <c r="AL78" s="72"/>
      <c r="AM78" s="72"/>
      <c r="AN78" s="72"/>
      <c r="AO78" s="72"/>
      <c r="AP78" s="75"/>
      <c r="AQ78" s="72"/>
      <c r="AR78" s="75"/>
      <c r="AS78" s="72"/>
      <c r="AT78" s="72"/>
      <c r="AU78" s="72"/>
      <c r="AV78" s="72"/>
      <c r="AW78" s="72"/>
      <c r="AX78" s="72"/>
      <c r="AY78" s="72"/>
      <c r="AZ78" s="72"/>
      <c r="BA78" s="72"/>
      <c r="BB78" s="72"/>
      <c r="BC78" s="72"/>
      <c r="BD78" s="75"/>
      <c r="BE78" s="72"/>
      <c r="BF78" s="75"/>
      <c r="BG78" s="72"/>
      <c r="BH78" s="72"/>
      <c r="BI78" s="72"/>
      <c r="BJ78" s="72"/>
      <c r="BK78" s="72"/>
      <c r="BL78" s="72"/>
      <c r="BM78" s="72"/>
      <c r="BN78" s="72"/>
      <c r="BO78" s="72"/>
      <c r="BP78" s="72"/>
      <c r="BQ78" s="72"/>
      <c r="BR78" s="26"/>
      <c r="BS78" s="65"/>
      <c r="BT78" s="26"/>
      <c r="BU78" s="71"/>
      <c r="BV78" s="71"/>
      <c r="BW78" s="71"/>
      <c r="BX78" s="71"/>
      <c r="BY78" s="71"/>
      <c r="BZ78" s="71"/>
      <c r="CA78" s="71"/>
      <c r="CB78" s="71"/>
      <c r="CC78" s="71"/>
      <c r="CD78" s="71"/>
      <c r="CE78" s="5"/>
      <c r="CF78" s="26"/>
      <c r="CG78" s="65"/>
      <c r="CH78" s="26"/>
    </row>
    <row r="79" spans="1:86" s="64" customFormat="1" ht="16.2" customHeight="1" x14ac:dyDescent="0.25">
      <c r="A79" s="71" t="s">
        <v>10</v>
      </c>
      <c r="B79" s="114">
        <f>算例!F79*参数!B11+B75*参数!B12</f>
        <v>0.65989859159188258</v>
      </c>
      <c r="C79" s="72">
        <v>0.875</v>
      </c>
      <c r="D79" s="59">
        <v>0.65989859159188258</v>
      </c>
      <c r="E79" s="72">
        <v>0.65989859159188258</v>
      </c>
      <c r="F79" s="72">
        <v>0.65989859159188258</v>
      </c>
      <c r="G79" s="72">
        <v>0.65989859159188258</v>
      </c>
      <c r="H79" s="72">
        <v>0.65989859159188258</v>
      </c>
      <c r="I79" s="72">
        <v>0.65989859159188258</v>
      </c>
      <c r="J79" s="72"/>
      <c r="K79" s="72"/>
      <c r="L79" s="72"/>
      <c r="M79" s="72"/>
      <c r="N79" s="75"/>
      <c r="O79" s="72"/>
      <c r="P79" s="75"/>
      <c r="Q79" s="72"/>
      <c r="R79" s="72"/>
      <c r="S79" s="72"/>
      <c r="T79" s="72"/>
      <c r="U79" s="72"/>
      <c r="V79" s="72"/>
      <c r="W79" s="72"/>
      <c r="X79" s="72"/>
      <c r="Y79" s="72"/>
      <c r="Z79" s="72"/>
      <c r="AA79" s="72"/>
      <c r="AB79" s="75"/>
      <c r="AC79" s="72"/>
      <c r="AD79" s="75"/>
      <c r="AE79" s="72"/>
      <c r="AF79" s="72"/>
      <c r="AG79" s="72"/>
      <c r="AH79" s="72"/>
      <c r="AI79" s="72"/>
      <c r="AJ79" s="72"/>
      <c r="AK79" s="72"/>
      <c r="AL79" s="72"/>
      <c r="AM79" s="72"/>
      <c r="AN79" s="72"/>
      <c r="AO79" s="72"/>
      <c r="AP79" s="75"/>
      <c r="AQ79" s="72"/>
      <c r="AR79" s="75"/>
      <c r="AS79" s="72"/>
      <c r="AT79" s="72"/>
      <c r="AU79" s="72"/>
      <c r="AV79" s="72"/>
      <c r="AW79" s="72"/>
      <c r="AX79" s="72"/>
      <c r="AY79" s="72"/>
      <c r="AZ79" s="72"/>
      <c r="BA79" s="72"/>
      <c r="BB79" s="72"/>
      <c r="BC79" s="72"/>
      <c r="BD79" s="75"/>
      <c r="BE79" s="72"/>
      <c r="BF79" s="75"/>
      <c r="BG79" s="72"/>
      <c r="BH79" s="72"/>
      <c r="BI79" s="72"/>
      <c r="BJ79" s="72"/>
      <c r="BK79" s="72"/>
      <c r="BL79" s="72"/>
      <c r="BM79" s="72"/>
      <c r="BN79" s="72"/>
      <c r="BO79" s="72"/>
      <c r="BP79" s="72"/>
      <c r="BQ79" s="72"/>
      <c r="BR79" s="26"/>
      <c r="BS79" s="65"/>
      <c r="BT79" s="26"/>
      <c r="BU79" s="71"/>
      <c r="BV79" s="71"/>
      <c r="BW79" s="71"/>
      <c r="BX79" s="71"/>
      <c r="BY79" s="71"/>
      <c r="BZ79" s="71"/>
      <c r="CA79" s="71"/>
      <c r="CB79" s="71"/>
      <c r="CC79" s="71"/>
      <c r="CD79" s="71"/>
      <c r="CE79" s="5"/>
      <c r="CF79" s="26"/>
      <c r="CG79" s="65"/>
      <c r="CH79" s="26"/>
    </row>
    <row r="80" spans="1:86" s="64" customFormat="1" ht="16.2" customHeight="1" x14ac:dyDescent="0.25">
      <c r="A80" s="71" t="s">
        <v>11</v>
      </c>
      <c r="B80" s="34">
        <f>算例!F80</f>
        <v>0.625</v>
      </c>
      <c r="C80" s="72">
        <v>0.625</v>
      </c>
      <c r="D80" s="72">
        <v>0.625</v>
      </c>
      <c r="E80" s="72">
        <v>0.625</v>
      </c>
      <c r="F80" s="72">
        <v>0.625</v>
      </c>
      <c r="G80" s="72">
        <v>0.625</v>
      </c>
      <c r="H80" s="72">
        <v>0.625</v>
      </c>
      <c r="I80" s="72">
        <v>0.625</v>
      </c>
      <c r="J80" s="72"/>
      <c r="K80" s="72"/>
      <c r="L80" s="72"/>
      <c r="M80" s="72"/>
      <c r="N80" s="75"/>
      <c r="O80" s="72"/>
      <c r="P80" s="75"/>
      <c r="Q80" s="72"/>
      <c r="R80" s="72"/>
      <c r="S80" s="72"/>
      <c r="T80" s="72"/>
      <c r="U80" s="72"/>
      <c r="V80" s="72"/>
      <c r="W80" s="72"/>
      <c r="X80" s="72"/>
      <c r="Y80" s="72"/>
      <c r="Z80" s="72"/>
      <c r="AA80" s="72"/>
      <c r="AB80" s="75"/>
      <c r="AC80" s="72"/>
      <c r="AD80" s="75"/>
      <c r="AE80" s="72"/>
      <c r="AF80" s="72"/>
      <c r="AG80" s="72"/>
      <c r="AH80" s="72"/>
      <c r="AI80" s="72"/>
      <c r="AJ80" s="72"/>
      <c r="AK80" s="72"/>
      <c r="AL80" s="72"/>
      <c r="AM80" s="72"/>
      <c r="AN80" s="72"/>
      <c r="AO80" s="72"/>
      <c r="AP80" s="75"/>
      <c r="AQ80" s="72"/>
      <c r="AR80" s="75"/>
      <c r="AS80" s="72"/>
      <c r="AT80" s="72"/>
      <c r="AU80" s="72"/>
      <c r="AV80" s="72"/>
      <c r="AW80" s="72"/>
      <c r="AX80" s="72"/>
      <c r="AY80" s="72"/>
      <c r="AZ80" s="72"/>
      <c r="BA80" s="72"/>
      <c r="BB80" s="72"/>
      <c r="BC80" s="72"/>
      <c r="BD80" s="75"/>
      <c r="BE80" s="72"/>
      <c r="BF80" s="75"/>
      <c r="BG80" s="72"/>
      <c r="BH80" s="72"/>
      <c r="BI80" s="72"/>
      <c r="BJ80" s="72"/>
      <c r="BK80" s="72"/>
      <c r="BL80" s="72"/>
      <c r="BM80" s="72"/>
      <c r="BN80" s="72"/>
      <c r="BO80" s="72"/>
      <c r="BP80" s="72"/>
      <c r="BQ80" s="72"/>
      <c r="BR80" s="26"/>
      <c r="BS80" s="65"/>
      <c r="BT80" s="26"/>
      <c r="BU80" s="71"/>
      <c r="BV80" s="71"/>
      <c r="BW80" s="71"/>
      <c r="BX80" s="71"/>
      <c r="BY80" s="71"/>
      <c r="BZ80" s="71"/>
      <c r="CA80" s="71"/>
      <c r="CB80" s="71"/>
      <c r="CC80" s="71"/>
      <c r="CD80" s="71"/>
      <c r="CE80" s="5"/>
      <c r="CF80" s="26"/>
      <c r="CG80" s="65"/>
      <c r="CH80" s="26"/>
    </row>
    <row r="81" spans="1:86" s="64" customFormat="1" ht="16.2" customHeight="1" x14ac:dyDescent="0.25">
      <c r="A81" s="71" t="s">
        <v>12</v>
      </c>
      <c r="B81" s="114">
        <f>(算例!F81*参数!B11+B73*参数!B12)*参数!B11+I79*参数!B12</f>
        <v>0.67289383346335119</v>
      </c>
      <c r="C81" s="72">
        <v>0.87177815066963993</v>
      </c>
      <c r="D81" s="59">
        <v>0.68588907533481991</v>
      </c>
      <c r="E81" s="72">
        <v>0.68588907533481991</v>
      </c>
      <c r="F81" s="72">
        <v>0.68588907533481991</v>
      </c>
      <c r="G81" s="72">
        <v>0.68588907533481991</v>
      </c>
      <c r="H81" s="72">
        <v>0.68588907533481991</v>
      </c>
      <c r="I81" s="72">
        <v>0.68588907533481991</v>
      </c>
      <c r="J81" s="72"/>
      <c r="K81" s="72"/>
      <c r="L81" s="72"/>
      <c r="M81" s="72"/>
      <c r="N81" s="75"/>
      <c r="O81" s="72"/>
      <c r="P81" s="75"/>
      <c r="Q81" s="72"/>
      <c r="R81" s="72"/>
      <c r="S81" s="72"/>
      <c r="T81" s="72"/>
      <c r="U81" s="72"/>
      <c r="V81" s="72"/>
      <c r="W81" s="72"/>
      <c r="X81" s="72"/>
      <c r="Y81" s="72"/>
      <c r="Z81" s="72"/>
      <c r="AA81" s="72"/>
      <c r="AB81" s="75"/>
      <c r="AC81" s="72"/>
      <c r="AD81" s="75"/>
      <c r="AE81" s="72"/>
      <c r="AF81" s="72"/>
      <c r="AG81" s="72"/>
      <c r="AH81" s="72"/>
      <c r="AI81" s="72"/>
      <c r="AJ81" s="72"/>
      <c r="AK81" s="72"/>
      <c r="AL81" s="72"/>
      <c r="AM81" s="72"/>
      <c r="AN81" s="72"/>
      <c r="AO81" s="72"/>
      <c r="AP81" s="75"/>
      <c r="AQ81" s="72"/>
      <c r="AR81" s="75"/>
      <c r="AS81" s="72"/>
      <c r="AT81" s="72"/>
      <c r="AU81" s="72"/>
      <c r="AV81" s="72"/>
      <c r="AW81" s="72"/>
      <c r="AX81" s="72"/>
      <c r="AY81" s="72"/>
      <c r="AZ81" s="72"/>
      <c r="BA81" s="72"/>
      <c r="BB81" s="72"/>
      <c r="BC81" s="72"/>
      <c r="BD81" s="75"/>
      <c r="BE81" s="72"/>
      <c r="BF81" s="75"/>
      <c r="BG81" s="72"/>
      <c r="BH81" s="72"/>
      <c r="BI81" s="72"/>
      <c r="BJ81" s="72"/>
      <c r="BK81" s="72"/>
      <c r="BL81" s="72"/>
      <c r="BM81" s="72"/>
      <c r="BN81" s="72"/>
      <c r="BO81" s="72"/>
      <c r="BP81" s="72"/>
      <c r="BQ81" s="72"/>
      <c r="BR81" s="26"/>
      <c r="BS81" s="65"/>
      <c r="BT81" s="26"/>
      <c r="BU81" s="71"/>
      <c r="BV81" s="71"/>
      <c r="BW81" s="71"/>
      <c r="BX81" s="71"/>
      <c r="BY81" s="71"/>
      <c r="BZ81" s="71"/>
      <c r="CA81" s="71"/>
      <c r="CB81" s="71"/>
      <c r="CC81" s="71"/>
      <c r="CD81" s="71"/>
      <c r="CE81" s="5"/>
      <c r="CF81" s="26"/>
      <c r="CG81" s="65"/>
      <c r="CH81" s="26"/>
    </row>
    <row r="82" spans="1:86" s="64" customFormat="1" ht="16.2" customHeight="1" x14ac:dyDescent="0.25">
      <c r="A82" s="71" t="s">
        <v>13</v>
      </c>
      <c r="B82" s="34">
        <f>算例!F82*参数!B11+G84*参数!B12</f>
        <v>0.33073411640624367</v>
      </c>
      <c r="C82" s="72">
        <v>0.25670067120535173</v>
      </c>
      <c r="D82" s="72">
        <v>0.25670067120535173</v>
      </c>
      <c r="E82" s="72">
        <v>0.25670067120535173</v>
      </c>
      <c r="F82" s="72">
        <v>0.25670067120535173</v>
      </c>
      <c r="G82" s="72">
        <v>0.25670067120535173</v>
      </c>
      <c r="H82" s="72">
        <v>0.33073411640624367</v>
      </c>
      <c r="I82" s="72">
        <v>0.33073411640624367</v>
      </c>
      <c r="J82" s="72"/>
      <c r="K82" s="72"/>
      <c r="L82" s="72"/>
      <c r="M82" s="72"/>
      <c r="N82" s="75"/>
      <c r="O82" s="72"/>
      <c r="P82" s="75"/>
      <c r="Q82" s="72"/>
      <c r="R82" s="72"/>
      <c r="S82" s="72"/>
      <c r="T82" s="72"/>
      <c r="U82" s="72"/>
      <c r="V82" s="72"/>
      <c r="W82" s="72"/>
      <c r="X82" s="72"/>
      <c r="Y82" s="72"/>
      <c r="Z82" s="72"/>
      <c r="AA82" s="72"/>
      <c r="AB82" s="75"/>
      <c r="AC82" s="72"/>
      <c r="AD82" s="75"/>
      <c r="AE82" s="72"/>
      <c r="AF82" s="72"/>
      <c r="AG82" s="72"/>
      <c r="AH82" s="72"/>
      <c r="AI82" s="72"/>
      <c r="AJ82" s="72"/>
      <c r="AK82" s="72"/>
      <c r="AL82" s="72"/>
      <c r="AM82" s="72"/>
      <c r="AN82" s="72"/>
      <c r="AO82" s="72"/>
      <c r="AP82" s="75"/>
      <c r="AQ82" s="72"/>
      <c r="AR82" s="75"/>
      <c r="AS82" s="72"/>
      <c r="AT82" s="72"/>
      <c r="AU82" s="72"/>
      <c r="AV82" s="72"/>
      <c r="AW82" s="72"/>
      <c r="AX82" s="72"/>
      <c r="AY82" s="72"/>
      <c r="AZ82" s="72"/>
      <c r="BA82" s="72"/>
      <c r="BB82" s="72"/>
      <c r="BC82" s="72"/>
      <c r="BD82" s="75"/>
      <c r="BE82" s="72"/>
      <c r="BF82" s="75"/>
      <c r="BG82" s="72"/>
      <c r="BH82" s="72"/>
      <c r="BI82" s="72"/>
      <c r="BJ82" s="72"/>
      <c r="BK82" s="72"/>
      <c r="BL82" s="72"/>
      <c r="BM82" s="72"/>
      <c r="BN82" s="72"/>
      <c r="BO82" s="72"/>
      <c r="BP82" s="72"/>
      <c r="BQ82" s="72"/>
      <c r="BR82" s="26"/>
      <c r="BS82" s="65"/>
      <c r="BT82" s="26"/>
      <c r="BU82" s="71"/>
      <c r="BV82" s="71"/>
      <c r="BW82" s="71"/>
      <c r="BX82" s="71"/>
      <c r="BY82" s="71"/>
      <c r="BZ82" s="71"/>
      <c r="CA82" s="71"/>
      <c r="CB82" s="71"/>
      <c r="CC82" s="71"/>
      <c r="CD82" s="71"/>
      <c r="CE82" s="5"/>
      <c r="CF82" s="26"/>
      <c r="CG82" s="65"/>
      <c r="CH82" s="26"/>
    </row>
    <row r="83" spans="1:86" s="64" customFormat="1" ht="16.2" customHeight="1" x14ac:dyDescent="0.25">
      <c r="A83" s="71" t="s">
        <v>14</v>
      </c>
      <c r="B83" s="34">
        <f>算例!F83*参数!B11+E79*参数!B12</f>
        <v>0.39244929579594129</v>
      </c>
      <c r="C83" s="72">
        <v>0.125</v>
      </c>
      <c r="D83" s="72">
        <v>0.125</v>
      </c>
      <c r="E83" s="72">
        <v>0.125</v>
      </c>
      <c r="F83" s="72">
        <v>0.39244929579594129</v>
      </c>
      <c r="G83" s="72">
        <v>0.39244929579594129</v>
      </c>
      <c r="H83" s="72">
        <v>0.39244929579594129</v>
      </c>
      <c r="I83" s="72">
        <v>0.39244929579594129</v>
      </c>
      <c r="J83" s="72"/>
      <c r="K83" s="72"/>
      <c r="L83" s="72"/>
      <c r="M83" s="72"/>
      <c r="N83" s="75"/>
      <c r="O83" s="72"/>
      <c r="P83" s="75"/>
      <c r="Q83" s="72"/>
      <c r="R83" s="72"/>
      <c r="S83" s="72"/>
      <c r="T83" s="72"/>
      <c r="U83" s="72"/>
      <c r="V83" s="72"/>
      <c r="W83" s="72"/>
      <c r="X83" s="72"/>
      <c r="Y83" s="72"/>
      <c r="Z83" s="72"/>
      <c r="AA83" s="72"/>
      <c r="AB83" s="75"/>
      <c r="AC83" s="72"/>
      <c r="AD83" s="75"/>
      <c r="AE83" s="72"/>
      <c r="AF83" s="72"/>
      <c r="AG83" s="72"/>
      <c r="AH83" s="72"/>
      <c r="AI83" s="72"/>
      <c r="AJ83" s="72"/>
      <c r="AK83" s="72"/>
      <c r="AL83" s="72"/>
      <c r="AM83" s="72"/>
      <c r="AN83" s="72"/>
      <c r="AO83" s="72"/>
      <c r="AP83" s="75"/>
      <c r="AQ83" s="72"/>
      <c r="AR83" s="75"/>
      <c r="AS83" s="72"/>
      <c r="AT83" s="72"/>
      <c r="AU83" s="72"/>
      <c r="AV83" s="72"/>
      <c r="AW83" s="72"/>
      <c r="AX83" s="72"/>
      <c r="AY83" s="72"/>
      <c r="AZ83" s="72"/>
      <c r="BA83" s="72"/>
      <c r="BB83" s="72"/>
      <c r="BC83" s="72"/>
      <c r="BD83" s="75"/>
      <c r="BE83" s="72"/>
      <c r="BF83" s="75"/>
      <c r="BG83" s="72"/>
      <c r="BH83" s="72"/>
      <c r="BI83" s="72"/>
      <c r="BJ83" s="72"/>
      <c r="BK83" s="72"/>
      <c r="BL83" s="72"/>
      <c r="BM83" s="72"/>
      <c r="BN83" s="72"/>
      <c r="BO83" s="72"/>
      <c r="BP83" s="72"/>
      <c r="BQ83" s="72"/>
      <c r="BR83" s="26"/>
      <c r="BS83" s="65"/>
      <c r="BT83" s="26"/>
      <c r="BU83" s="71"/>
      <c r="BV83" s="71"/>
      <c r="BW83" s="71"/>
      <c r="BX83" s="71"/>
      <c r="BY83" s="71"/>
      <c r="BZ83" s="71"/>
      <c r="CA83" s="71"/>
      <c r="CB83" s="71"/>
      <c r="CC83" s="71"/>
      <c r="CD83" s="71"/>
      <c r="CE83" s="5"/>
      <c r="CF83" s="26"/>
      <c r="CG83" s="65"/>
      <c r="CH83" s="26"/>
    </row>
    <row r="84" spans="1:86" s="64" customFormat="1" ht="16.2" customHeight="1" x14ac:dyDescent="0.25">
      <c r="A84" s="71" t="s">
        <v>15</v>
      </c>
      <c r="B84" s="34">
        <f>算例!F84</f>
        <v>0.40476756160713562</v>
      </c>
      <c r="C84" s="72">
        <v>0.40476756160713562</v>
      </c>
      <c r="D84" s="72">
        <v>0.40476756160713562</v>
      </c>
      <c r="E84" s="72">
        <v>0.40476756160713562</v>
      </c>
      <c r="F84" s="72">
        <v>0.40476756160713562</v>
      </c>
      <c r="G84" s="72">
        <v>0.40476756160713562</v>
      </c>
      <c r="H84" s="72">
        <v>0.40476756160713562</v>
      </c>
      <c r="I84" s="72">
        <v>0.40476756160713562</v>
      </c>
      <c r="J84" s="72"/>
      <c r="K84" s="72"/>
      <c r="L84" s="72"/>
      <c r="M84" s="72"/>
      <c r="N84" s="75"/>
      <c r="O84" s="72"/>
      <c r="P84" s="75"/>
      <c r="Q84" s="72"/>
      <c r="R84" s="72"/>
      <c r="S84" s="72"/>
      <c r="T84" s="72"/>
      <c r="U84" s="72"/>
      <c r="V84" s="72"/>
      <c r="W84" s="72"/>
      <c r="X84" s="72"/>
      <c r="Y84" s="72"/>
      <c r="Z84" s="72"/>
      <c r="AA84" s="72"/>
      <c r="AB84" s="75"/>
      <c r="AC84" s="72"/>
      <c r="AD84" s="75"/>
      <c r="AE84" s="72"/>
      <c r="AF84" s="72"/>
      <c r="AG84" s="72"/>
      <c r="AH84" s="72"/>
      <c r="AI84" s="72"/>
      <c r="AJ84" s="72"/>
      <c r="AK84" s="72"/>
      <c r="AL84" s="72"/>
      <c r="AM84" s="72"/>
      <c r="AN84" s="72"/>
      <c r="AO84" s="72"/>
      <c r="AP84" s="75"/>
      <c r="AQ84" s="72"/>
      <c r="AR84" s="75"/>
      <c r="AS84" s="72"/>
      <c r="AT84" s="72"/>
      <c r="AU84" s="72"/>
      <c r="AV84" s="72"/>
      <c r="AW84" s="72"/>
      <c r="AX84" s="72"/>
      <c r="AY84" s="72"/>
      <c r="AZ84" s="72"/>
      <c r="BA84" s="72"/>
      <c r="BB84" s="72"/>
      <c r="BC84" s="72"/>
      <c r="BD84" s="75"/>
      <c r="BE84" s="72"/>
      <c r="BF84" s="75"/>
      <c r="BG84" s="72"/>
      <c r="BH84" s="72"/>
      <c r="BI84" s="72"/>
      <c r="BJ84" s="72"/>
      <c r="BK84" s="72"/>
      <c r="BL84" s="72"/>
      <c r="BM84" s="72"/>
      <c r="BN84" s="72"/>
      <c r="BO84" s="72"/>
      <c r="BP84" s="72"/>
      <c r="BQ84" s="72"/>
      <c r="BR84" s="26"/>
      <c r="BS84" s="65"/>
      <c r="BT84" s="26"/>
      <c r="BU84" s="71"/>
      <c r="BV84" s="71"/>
      <c r="BW84" s="71"/>
      <c r="BX84" s="71"/>
      <c r="BY84" s="71"/>
      <c r="BZ84" s="71"/>
      <c r="CA84" s="71"/>
      <c r="CB84" s="71"/>
      <c r="CC84" s="71"/>
      <c r="CD84" s="71"/>
      <c r="CE84" s="5"/>
      <c r="CF84" s="26"/>
      <c r="CG84" s="65"/>
      <c r="CH84" s="26"/>
    </row>
    <row r="85" spans="1:86" s="64" customFormat="1" ht="16.2" customHeight="1" x14ac:dyDescent="0.25">
      <c r="A85" s="71" t="s">
        <v>16</v>
      </c>
      <c r="B85" s="34">
        <f>算例!F85</f>
        <v>0.40682980364583193</v>
      </c>
      <c r="C85" s="72">
        <v>0.40682980364583193</v>
      </c>
      <c r="D85" s="72">
        <v>0.40682980364583193</v>
      </c>
      <c r="E85" s="72">
        <v>0.40682980364583193</v>
      </c>
      <c r="F85" s="72">
        <v>0.40682980364583193</v>
      </c>
      <c r="G85" s="72">
        <v>0.40682980364583193</v>
      </c>
      <c r="H85" s="72">
        <v>0.40682980364583193</v>
      </c>
      <c r="I85" s="72">
        <v>0.40682980364583193</v>
      </c>
      <c r="J85" s="72"/>
      <c r="K85" s="72"/>
      <c r="L85" s="72"/>
      <c r="M85" s="72"/>
      <c r="N85" s="75"/>
      <c r="O85" s="72"/>
      <c r="P85" s="75"/>
      <c r="Q85" s="72"/>
      <c r="R85" s="72"/>
      <c r="S85" s="72"/>
      <c r="T85" s="72"/>
      <c r="U85" s="72"/>
      <c r="V85" s="72"/>
      <c r="W85" s="72"/>
      <c r="X85" s="72"/>
      <c r="Y85" s="72"/>
      <c r="Z85" s="72"/>
      <c r="AA85" s="72"/>
      <c r="AB85" s="75"/>
      <c r="AC85" s="72"/>
      <c r="AD85" s="75"/>
      <c r="AE85" s="72"/>
      <c r="AF85" s="72"/>
      <c r="AG85" s="72"/>
      <c r="AH85" s="72"/>
      <c r="AI85" s="72"/>
      <c r="AJ85" s="72"/>
      <c r="AK85" s="72"/>
      <c r="AL85" s="72"/>
      <c r="AM85" s="72"/>
      <c r="AN85" s="72"/>
      <c r="AO85" s="72"/>
      <c r="AP85" s="75"/>
      <c r="AQ85" s="72"/>
      <c r="AR85" s="75"/>
      <c r="AS85" s="72"/>
      <c r="AT85" s="72"/>
      <c r="AU85" s="72"/>
      <c r="AV85" s="72"/>
      <c r="AW85" s="72"/>
      <c r="AX85" s="72"/>
      <c r="AY85" s="72"/>
      <c r="AZ85" s="72"/>
      <c r="BA85" s="72"/>
      <c r="BB85" s="72"/>
      <c r="BC85" s="72"/>
      <c r="BD85" s="75"/>
      <c r="BE85" s="72"/>
      <c r="BF85" s="75"/>
      <c r="BG85" s="72"/>
      <c r="BH85" s="72"/>
      <c r="BI85" s="72"/>
      <c r="BJ85" s="72"/>
      <c r="BK85" s="72"/>
      <c r="BL85" s="72"/>
      <c r="BM85" s="72"/>
      <c r="BN85" s="72"/>
      <c r="BO85" s="72"/>
      <c r="BP85" s="72"/>
      <c r="BQ85" s="72"/>
      <c r="BR85" s="26"/>
      <c r="BS85" s="65"/>
      <c r="BT85" s="26"/>
      <c r="BU85" s="71"/>
      <c r="BV85" s="71"/>
      <c r="BW85" s="71"/>
      <c r="BX85" s="71"/>
      <c r="BY85" s="71"/>
      <c r="BZ85" s="71"/>
      <c r="CA85" s="71"/>
      <c r="CB85" s="71"/>
      <c r="CC85" s="71"/>
      <c r="CD85" s="71"/>
      <c r="CE85" s="5"/>
      <c r="CF85" s="26"/>
      <c r="CG85" s="65"/>
      <c r="CH85" s="26"/>
    </row>
    <row r="86" spans="1:86" s="64" customFormat="1" ht="16.2" customHeight="1" x14ac:dyDescent="0.25">
      <c r="A86" s="71" t="s">
        <v>17</v>
      </c>
      <c r="B86" s="34">
        <f>算例!F86*参数!B11+E87*参数!B12</f>
        <v>0.25880574200148659</v>
      </c>
      <c r="C86" s="72">
        <v>0.14261148400297316</v>
      </c>
      <c r="D86" s="72">
        <v>0.14261148400297316</v>
      </c>
      <c r="E86" s="72">
        <v>0.14261148400297316</v>
      </c>
      <c r="F86" s="72">
        <v>0.25880574200148659</v>
      </c>
      <c r="G86" s="72">
        <v>0.25880574200148659</v>
      </c>
      <c r="H86" s="72">
        <v>0.25880574200148659</v>
      </c>
      <c r="I86" s="72">
        <v>0.25880574200148659</v>
      </c>
      <c r="J86" s="72"/>
      <c r="K86" s="72"/>
      <c r="L86" s="72"/>
      <c r="M86" s="72"/>
      <c r="N86" s="75"/>
      <c r="O86" s="72"/>
      <c r="P86" s="75"/>
      <c r="Q86" s="72"/>
      <c r="R86" s="72"/>
      <c r="S86" s="72"/>
      <c r="T86" s="72"/>
      <c r="U86" s="72"/>
      <c r="V86" s="72"/>
      <c r="W86" s="72"/>
      <c r="X86" s="72"/>
      <c r="Y86" s="72"/>
      <c r="Z86" s="72"/>
      <c r="AA86" s="72"/>
      <c r="AB86" s="75"/>
      <c r="AC86" s="72"/>
      <c r="AD86" s="75"/>
      <c r="AE86" s="72"/>
      <c r="AF86" s="72"/>
      <c r="AG86" s="72"/>
      <c r="AH86" s="72"/>
      <c r="AI86" s="72"/>
      <c r="AJ86" s="72"/>
      <c r="AK86" s="72"/>
      <c r="AL86" s="72"/>
      <c r="AM86" s="72"/>
      <c r="AN86" s="72"/>
      <c r="AO86" s="72"/>
      <c r="AP86" s="75"/>
      <c r="AQ86" s="72"/>
      <c r="AR86" s="75"/>
      <c r="AS86" s="72"/>
      <c r="AT86" s="72"/>
      <c r="AU86" s="72"/>
      <c r="AV86" s="72"/>
      <c r="AW86" s="72"/>
      <c r="AX86" s="72"/>
      <c r="AY86" s="72"/>
      <c r="AZ86" s="72"/>
      <c r="BA86" s="72"/>
      <c r="BB86" s="72"/>
      <c r="BC86" s="72"/>
      <c r="BD86" s="75"/>
      <c r="BE86" s="72"/>
      <c r="BF86" s="75"/>
      <c r="BG86" s="72"/>
      <c r="BH86" s="72"/>
      <c r="BI86" s="72"/>
      <c r="BJ86" s="72"/>
      <c r="BK86" s="72"/>
      <c r="BL86" s="72"/>
      <c r="BM86" s="72"/>
      <c r="BN86" s="72"/>
      <c r="BO86" s="72"/>
      <c r="BP86" s="72"/>
      <c r="BQ86" s="72"/>
      <c r="BR86" s="26"/>
      <c r="BS86" s="65"/>
      <c r="BT86" s="26"/>
      <c r="BU86" s="71"/>
      <c r="BV86" s="71"/>
      <c r="BW86" s="71"/>
      <c r="BX86" s="71"/>
      <c r="BY86" s="71"/>
      <c r="BZ86" s="71"/>
      <c r="CA86" s="71"/>
      <c r="CB86" s="71"/>
      <c r="CC86" s="71"/>
      <c r="CD86" s="71"/>
      <c r="CE86" s="5"/>
      <c r="CF86" s="26"/>
      <c r="CG86" s="65"/>
      <c r="CH86" s="26"/>
    </row>
    <row r="87" spans="1:86" s="64" customFormat="1" ht="16.2" customHeight="1" x14ac:dyDescent="0.25">
      <c r="A87" s="71" t="s">
        <v>18</v>
      </c>
      <c r="B87" s="34">
        <f>算例!F87</f>
        <v>0.375</v>
      </c>
      <c r="C87" s="72">
        <v>0.375</v>
      </c>
      <c r="D87" s="72">
        <v>0.375</v>
      </c>
      <c r="E87" s="72">
        <v>0.375</v>
      </c>
      <c r="F87" s="72">
        <v>0.375</v>
      </c>
      <c r="G87" s="72">
        <v>0.375</v>
      </c>
      <c r="H87" s="72">
        <v>0.375</v>
      </c>
      <c r="I87" s="72">
        <v>0.375</v>
      </c>
      <c r="J87" s="72"/>
      <c r="K87" s="72"/>
      <c r="L87" s="72"/>
      <c r="M87" s="72"/>
      <c r="N87" s="75"/>
      <c r="O87" s="72"/>
      <c r="P87" s="75"/>
      <c r="Q87" s="72"/>
      <c r="R87" s="72"/>
      <c r="S87" s="72"/>
      <c r="T87" s="72"/>
      <c r="U87" s="72"/>
      <c r="V87" s="72"/>
      <c r="W87" s="72"/>
      <c r="X87" s="72"/>
      <c r="Y87" s="72"/>
      <c r="Z87" s="72"/>
      <c r="AA87" s="72"/>
      <c r="AB87" s="75"/>
      <c r="AC87" s="72"/>
      <c r="AD87" s="75"/>
      <c r="AE87" s="72"/>
      <c r="AF87" s="72"/>
      <c r="AG87" s="72"/>
      <c r="AH87" s="72"/>
      <c r="AI87" s="72"/>
      <c r="AJ87" s="72"/>
      <c r="AK87" s="72"/>
      <c r="AL87" s="72"/>
      <c r="AM87" s="72"/>
      <c r="AN87" s="72"/>
      <c r="AO87" s="72"/>
      <c r="AP87" s="75"/>
      <c r="AQ87" s="72"/>
      <c r="AR87" s="75"/>
      <c r="AS87" s="72"/>
      <c r="AT87" s="72"/>
      <c r="AU87" s="72"/>
      <c r="AV87" s="72"/>
      <c r="AW87" s="72"/>
      <c r="AX87" s="72"/>
      <c r="AY87" s="72"/>
      <c r="AZ87" s="72"/>
      <c r="BA87" s="72"/>
      <c r="BB87" s="72"/>
      <c r="BC87" s="72"/>
      <c r="BD87" s="75"/>
      <c r="BE87" s="72"/>
      <c r="BF87" s="75"/>
      <c r="BG87" s="72"/>
      <c r="BH87" s="72"/>
      <c r="BI87" s="72"/>
      <c r="BJ87" s="72"/>
      <c r="BK87" s="72"/>
      <c r="BL87" s="72"/>
      <c r="BM87" s="72"/>
      <c r="BN87" s="72"/>
      <c r="BO87" s="72"/>
      <c r="BP87" s="72"/>
      <c r="BQ87" s="72"/>
      <c r="BR87" s="26"/>
      <c r="BS87" s="65"/>
      <c r="BT87" s="26"/>
      <c r="BU87" s="71"/>
      <c r="BV87" s="71"/>
      <c r="BW87" s="71"/>
      <c r="BX87" s="71"/>
      <c r="BY87" s="71"/>
      <c r="BZ87" s="71"/>
      <c r="CA87" s="71"/>
      <c r="CB87" s="71"/>
      <c r="CC87" s="71"/>
      <c r="CD87" s="71"/>
      <c r="CE87" s="5"/>
      <c r="CF87" s="26"/>
      <c r="CG87" s="65"/>
      <c r="CH87" s="26"/>
    </row>
    <row r="88" spans="1:86" s="64" customFormat="1" ht="16.2" customHeight="1" x14ac:dyDescent="0.25">
      <c r="A88" s="71" t="s">
        <v>19</v>
      </c>
      <c r="B88" s="34">
        <f>算例!F88*参数!B11+D78*参数!B12</f>
        <v>0.31876347662364635</v>
      </c>
      <c r="C88" s="72">
        <v>0.11669361991395928</v>
      </c>
      <c r="D88" s="72">
        <v>0.11669361991395928</v>
      </c>
      <c r="E88" s="72">
        <v>0.31876347662364635</v>
      </c>
      <c r="F88" s="72">
        <v>0.31876347662364635</v>
      </c>
      <c r="G88" s="72">
        <v>0.31876347662364635</v>
      </c>
      <c r="H88" s="72">
        <v>0.31876347662364635</v>
      </c>
      <c r="I88" s="72">
        <v>0.31876347662364635</v>
      </c>
      <c r="J88" s="72"/>
      <c r="K88" s="72"/>
      <c r="L88" s="72"/>
      <c r="M88" s="72"/>
      <c r="N88" s="75"/>
      <c r="O88" s="72"/>
      <c r="P88" s="75"/>
      <c r="Q88" s="72"/>
      <c r="R88" s="72"/>
      <c r="S88" s="72"/>
      <c r="T88" s="72"/>
      <c r="U88" s="72"/>
      <c r="V88" s="72"/>
      <c r="W88" s="72"/>
      <c r="X88" s="72"/>
      <c r="Y88" s="72"/>
      <c r="Z88" s="72"/>
      <c r="AA88" s="72"/>
      <c r="AB88" s="75"/>
      <c r="AC88" s="72"/>
      <c r="AD88" s="75"/>
      <c r="AE88" s="72"/>
      <c r="AF88" s="72"/>
      <c r="AG88" s="72"/>
      <c r="AH88" s="72"/>
      <c r="AI88" s="72"/>
      <c r="AJ88" s="72"/>
      <c r="AK88" s="72"/>
      <c r="AL88" s="72"/>
      <c r="AM88" s="72"/>
      <c r="AN88" s="72"/>
      <c r="AO88" s="72"/>
      <c r="AP88" s="75"/>
      <c r="AQ88" s="72"/>
      <c r="AR88" s="75"/>
      <c r="AS88" s="72"/>
      <c r="AT88" s="72"/>
      <c r="AU88" s="72"/>
      <c r="AV88" s="72"/>
      <c r="AW88" s="72"/>
      <c r="AX88" s="72"/>
      <c r="AY88" s="72"/>
      <c r="AZ88" s="72"/>
      <c r="BA88" s="72"/>
      <c r="BB88" s="72"/>
      <c r="BC88" s="72"/>
      <c r="BD88" s="75"/>
      <c r="BE88" s="72"/>
      <c r="BF88" s="75"/>
      <c r="BG88" s="72"/>
      <c r="BH88" s="72"/>
      <c r="BI88" s="72"/>
      <c r="BJ88" s="72"/>
      <c r="BK88" s="72"/>
      <c r="BL88" s="72"/>
      <c r="BM88" s="72"/>
      <c r="BN88" s="72"/>
      <c r="BO88" s="72"/>
      <c r="BP88" s="72"/>
      <c r="BQ88" s="72"/>
      <c r="BR88" s="26"/>
      <c r="BS88" s="65"/>
      <c r="BT88" s="26"/>
      <c r="BU88" s="71"/>
      <c r="BV88" s="71"/>
      <c r="BW88" s="71"/>
      <c r="BX88" s="71"/>
      <c r="BY88" s="71"/>
      <c r="BZ88" s="71"/>
      <c r="CA88" s="71"/>
      <c r="CB88" s="71"/>
      <c r="CC88" s="71"/>
      <c r="CD88" s="71"/>
      <c r="CE88" s="5"/>
      <c r="CF88" s="26"/>
      <c r="CG88" s="65"/>
      <c r="CH88" s="26"/>
    </row>
    <row r="89" spans="1:86" s="64" customFormat="1" ht="16.2" customHeight="1" x14ac:dyDescent="0.25">
      <c r="A89" s="71" t="s">
        <v>20</v>
      </c>
      <c r="B89" s="34">
        <f>算例!F89</f>
        <v>0.6393039771577359</v>
      </c>
      <c r="C89" s="72">
        <v>0.6393039771577359</v>
      </c>
      <c r="D89" s="72">
        <v>0.6393039771577359</v>
      </c>
      <c r="E89" s="72">
        <v>0.6393039771577359</v>
      </c>
      <c r="F89" s="72">
        <v>0.6393039771577359</v>
      </c>
      <c r="G89" s="72">
        <v>0.6393039771577359</v>
      </c>
      <c r="H89" s="72">
        <v>0.6393039771577359</v>
      </c>
      <c r="I89" s="72">
        <v>0.6393039771577359</v>
      </c>
      <c r="J89" s="72"/>
      <c r="K89" s="72"/>
      <c r="L89" s="72"/>
      <c r="M89" s="72"/>
      <c r="N89" s="75"/>
      <c r="O89" s="72"/>
      <c r="P89" s="75"/>
      <c r="Q89" s="72"/>
      <c r="R89" s="72"/>
      <c r="S89" s="72"/>
      <c r="T89" s="72"/>
      <c r="U89" s="72"/>
      <c r="V89" s="72"/>
      <c r="W89" s="72"/>
      <c r="X89" s="72"/>
      <c r="Y89" s="72"/>
      <c r="Z89" s="72"/>
      <c r="AA89" s="72"/>
      <c r="AB89" s="75"/>
      <c r="AC89" s="72"/>
      <c r="AD89" s="75"/>
      <c r="AE89" s="72"/>
      <c r="AF89" s="72"/>
      <c r="AG89" s="72"/>
      <c r="AH89" s="72"/>
      <c r="AI89" s="72"/>
      <c r="AJ89" s="72"/>
      <c r="AK89" s="72"/>
      <c r="AL89" s="72"/>
      <c r="AM89" s="72"/>
      <c r="AN89" s="72"/>
      <c r="AO89" s="72"/>
      <c r="AP89" s="75"/>
      <c r="AQ89" s="72"/>
      <c r="AR89" s="75"/>
      <c r="AS89" s="72"/>
      <c r="AT89" s="72"/>
      <c r="AU89" s="72"/>
      <c r="AV89" s="72"/>
      <c r="AW89" s="72"/>
      <c r="AX89" s="72"/>
      <c r="AY89" s="72"/>
      <c r="AZ89" s="72"/>
      <c r="BA89" s="72"/>
      <c r="BB89" s="72"/>
      <c r="BC89" s="72"/>
      <c r="BD89" s="75"/>
      <c r="BE89" s="72"/>
      <c r="BF89" s="75"/>
      <c r="BG89" s="72"/>
      <c r="BH89" s="72"/>
      <c r="BI89" s="72"/>
      <c r="BJ89" s="72"/>
      <c r="BK89" s="72"/>
      <c r="BL89" s="72"/>
      <c r="BM89" s="72"/>
      <c r="BN89" s="72"/>
      <c r="BO89" s="72"/>
      <c r="BP89" s="72"/>
      <c r="BQ89" s="72"/>
      <c r="BR89" s="26"/>
      <c r="BS89" s="65"/>
      <c r="BT89" s="26"/>
      <c r="BU89" s="71"/>
      <c r="BV89" s="71"/>
      <c r="BW89" s="71"/>
      <c r="BX89" s="71"/>
      <c r="BY89" s="71"/>
      <c r="BZ89" s="71"/>
      <c r="CA89" s="71"/>
      <c r="CB89" s="71"/>
      <c r="CC89" s="71"/>
      <c r="CD89" s="71"/>
      <c r="CE89" s="5"/>
      <c r="CF89" s="26"/>
      <c r="CG89" s="65"/>
      <c r="CH89" s="26"/>
    </row>
    <row r="90" spans="1:86" s="64" customFormat="1" ht="16.2" customHeight="1" x14ac:dyDescent="0.25">
      <c r="A90" s="71" t="s">
        <v>21</v>
      </c>
      <c r="B90" s="34">
        <f>算例!F90</f>
        <v>0.625</v>
      </c>
      <c r="C90" s="72">
        <v>0.625</v>
      </c>
      <c r="D90" s="72">
        <v>0.625</v>
      </c>
      <c r="E90" s="72">
        <v>0.625</v>
      </c>
      <c r="F90" s="72">
        <v>0.625</v>
      </c>
      <c r="G90" s="72">
        <v>0.625</v>
      </c>
      <c r="H90" s="72">
        <v>0.625</v>
      </c>
      <c r="I90" s="72">
        <v>0.625</v>
      </c>
      <c r="J90" s="72"/>
      <c r="K90" s="72"/>
      <c r="L90" s="72"/>
      <c r="M90" s="72"/>
      <c r="N90" s="75"/>
      <c r="O90" s="72"/>
      <c r="P90" s="75"/>
      <c r="Q90" s="72"/>
      <c r="R90" s="72"/>
      <c r="S90" s="72"/>
      <c r="T90" s="72"/>
      <c r="U90" s="72"/>
      <c r="V90" s="72"/>
      <c r="W90" s="72"/>
      <c r="X90" s="72"/>
      <c r="Y90" s="72"/>
      <c r="Z90" s="72"/>
      <c r="AA90" s="72"/>
      <c r="AB90" s="75"/>
      <c r="AC90" s="72"/>
      <c r="AD90" s="75"/>
      <c r="AE90" s="72"/>
      <c r="AF90" s="72"/>
      <c r="AG90" s="72"/>
      <c r="AH90" s="72"/>
      <c r="AI90" s="72"/>
      <c r="AJ90" s="72"/>
      <c r="AK90" s="72"/>
      <c r="AL90" s="72"/>
      <c r="AM90" s="72"/>
      <c r="AN90" s="72"/>
      <c r="AO90" s="72"/>
      <c r="AP90" s="75"/>
      <c r="AQ90" s="72"/>
      <c r="AR90" s="75"/>
      <c r="AS90" s="72"/>
      <c r="AT90" s="72"/>
      <c r="AU90" s="72"/>
      <c r="AV90" s="72"/>
      <c r="AW90" s="72"/>
      <c r="AX90" s="72"/>
      <c r="AY90" s="72"/>
      <c r="AZ90" s="72"/>
      <c r="BA90" s="72"/>
      <c r="BB90" s="72"/>
      <c r="BC90" s="72"/>
      <c r="BD90" s="75"/>
      <c r="BE90" s="72"/>
      <c r="BF90" s="75"/>
      <c r="BG90" s="72"/>
      <c r="BH90" s="72"/>
      <c r="BI90" s="72"/>
      <c r="BJ90" s="72"/>
      <c r="BK90" s="72"/>
      <c r="BL90" s="72"/>
      <c r="BM90" s="72"/>
      <c r="BN90" s="72"/>
      <c r="BO90" s="72"/>
      <c r="BP90" s="72"/>
      <c r="BQ90" s="72"/>
      <c r="BR90" s="26"/>
      <c r="BS90" s="65"/>
      <c r="BT90" s="26"/>
      <c r="BU90" s="71"/>
      <c r="BV90" s="71"/>
      <c r="BW90" s="71"/>
      <c r="BX90" s="71"/>
      <c r="BY90" s="71"/>
      <c r="BZ90" s="71"/>
      <c r="CA90" s="71"/>
      <c r="CB90" s="71"/>
      <c r="CC90" s="71"/>
      <c r="CD90" s="71"/>
      <c r="CE90" s="5"/>
      <c r="CF90" s="26"/>
      <c r="CG90" s="65"/>
      <c r="CH90" s="26"/>
    </row>
    <row r="91" spans="1:86" s="64" customFormat="1" ht="16.2" customHeight="1" x14ac:dyDescent="0.25">
      <c r="A91" s="71" t="s">
        <v>22</v>
      </c>
      <c r="B91" s="34">
        <f>算例!F91*参数!B11+F85*参数!B12</f>
        <v>0.25549823515624931</v>
      </c>
      <c r="C91" s="72">
        <v>0.10416666666666667</v>
      </c>
      <c r="D91" s="72">
        <v>0.10416666666666667</v>
      </c>
      <c r="E91" s="72">
        <v>0.10416666666666667</v>
      </c>
      <c r="F91" s="72">
        <v>0.10416666666666667</v>
      </c>
      <c r="G91" s="72">
        <v>0.25549823515624931</v>
      </c>
      <c r="H91" s="72">
        <v>0.25549823515624931</v>
      </c>
      <c r="I91" s="72">
        <v>0.25549823515624931</v>
      </c>
      <c r="J91" s="72"/>
      <c r="K91" s="72"/>
      <c r="L91" s="72"/>
      <c r="M91" s="72"/>
      <c r="N91" s="75"/>
      <c r="O91" s="72"/>
      <c r="P91" s="75"/>
      <c r="Q91" s="72"/>
      <c r="R91" s="72"/>
      <c r="S91" s="72"/>
      <c r="T91" s="72"/>
      <c r="U91" s="72"/>
      <c r="V91" s="72"/>
      <c r="W91" s="72"/>
      <c r="X91" s="72"/>
      <c r="Y91" s="72"/>
      <c r="Z91" s="72"/>
      <c r="AA91" s="72"/>
      <c r="AB91" s="75"/>
      <c r="AC91" s="72"/>
      <c r="AD91" s="75"/>
      <c r="AE91" s="72"/>
      <c r="AF91" s="72"/>
      <c r="AG91" s="72"/>
      <c r="AH91" s="72"/>
      <c r="AI91" s="72"/>
      <c r="AJ91" s="72"/>
      <c r="AK91" s="72"/>
      <c r="AL91" s="72"/>
      <c r="AM91" s="72"/>
      <c r="AN91" s="72"/>
      <c r="AO91" s="72"/>
      <c r="AP91" s="75"/>
      <c r="AQ91" s="72"/>
      <c r="AR91" s="75"/>
      <c r="AS91" s="72"/>
      <c r="AT91" s="72"/>
      <c r="AU91" s="72"/>
      <c r="AV91" s="72"/>
      <c r="AW91" s="72"/>
      <c r="AX91" s="72"/>
      <c r="AY91" s="72"/>
      <c r="AZ91" s="72"/>
      <c r="BA91" s="72"/>
      <c r="BB91" s="72"/>
      <c r="BC91" s="72"/>
      <c r="BD91" s="75"/>
      <c r="BE91" s="72"/>
      <c r="BF91" s="75"/>
      <c r="BG91" s="72"/>
      <c r="BH91" s="72"/>
      <c r="BI91" s="72"/>
      <c r="BJ91" s="72"/>
      <c r="BK91" s="72"/>
      <c r="BL91" s="72"/>
      <c r="BM91" s="72"/>
      <c r="BN91" s="72"/>
      <c r="BO91" s="72"/>
      <c r="BP91" s="72"/>
      <c r="BQ91" s="72"/>
      <c r="BR91" s="26"/>
      <c r="BS91" s="65"/>
      <c r="BT91" s="26"/>
      <c r="BU91" s="71"/>
      <c r="BV91" s="71"/>
      <c r="BW91" s="71"/>
      <c r="BX91" s="71"/>
      <c r="BY91" s="71"/>
      <c r="BZ91" s="71"/>
      <c r="CA91" s="71"/>
      <c r="CB91" s="71"/>
      <c r="CC91" s="71"/>
      <c r="CD91" s="71"/>
      <c r="CE91" s="5"/>
      <c r="CF91" s="26"/>
      <c r="CG91" s="65"/>
      <c r="CH91" s="26"/>
    </row>
    <row r="92" spans="1:86" s="64" customFormat="1" ht="16.2" customHeight="1" x14ac:dyDescent="0.25">
      <c r="A92" s="72"/>
      <c r="B92" s="34">
        <f>算例!F92</f>
        <v>0</v>
      </c>
      <c r="C92" s="136">
        <v>0</v>
      </c>
      <c r="D92" s="136">
        <v>0</v>
      </c>
      <c r="E92" s="136">
        <v>0</v>
      </c>
      <c r="F92" s="136">
        <v>0</v>
      </c>
      <c r="G92" s="136">
        <v>0</v>
      </c>
      <c r="H92" s="136">
        <v>0</v>
      </c>
      <c r="I92" s="136">
        <v>0</v>
      </c>
      <c r="J92" s="72"/>
      <c r="K92" s="72"/>
      <c r="L92" s="72"/>
      <c r="M92" s="72"/>
      <c r="N92" s="75"/>
      <c r="O92" s="72"/>
      <c r="P92" s="75"/>
      <c r="Q92" s="72"/>
      <c r="R92" s="72"/>
      <c r="S92" s="72"/>
      <c r="T92" s="72"/>
      <c r="U92" s="72"/>
      <c r="V92" s="72"/>
      <c r="W92" s="72"/>
      <c r="X92" s="72"/>
      <c r="Y92" s="72"/>
      <c r="Z92" s="72"/>
      <c r="AA92" s="72"/>
      <c r="AB92" s="75"/>
      <c r="AC92" s="72"/>
      <c r="AD92" s="75"/>
      <c r="AE92" s="72"/>
      <c r="AF92" s="72"/>
      <c r="AG92" s="72"/>
      <c r="AH92" s="72"/>
      <c r="AI92" s="72"/>
      <c r="AJ92" s="72"/>
      <c r="AK92" s="72"/>
      <c r="AL92" s="72"/>
      <c r="AM92" s="72"/>
      <c r="AN92" s="72"/>
      <c r="AO92" s="72"/>
      <c r="AP92" s="75"/>
      <c r="AQ92" s="72"/>
      <c r="AR92" s="75"/>
      <c r="AS92" s="72"/>
      <c r="AT92" s="72"/>
      <c r="AU92" s="72"/>
      <c r="AV92" s="72"/>
      <c r="AW92" s="72"/>
      <c r="AX92" s="72"/>
      <c r="AY92" s="72"/>
      <c r="AZ92" s="72"/>
      <c r="BA92" s="72"/>
      <c r="BB92" s="72"/>
      <c r="BC92" s="72"/>
      <c r="BD92" s="75"/>
      <c r="BE92" s="72"/>
      <c r="BF92" s="75"/>
      <c r="BG92" s="72"/>
      <c r="BH92" s="72"/>
      <c r="BI92" s="72"/>
      <c r="BJ92" s="72"/>
      <c r="BK92" s="72"/>
      <c r="BL92" s="72"/>
      <c r="BM92" s="72"/>
      <c r="BN92" s="72"/>
      <c r="BO92" s="72"/>
      <c r="BP92" s="72"/>
      <c r="BQ92" s="72"/>
      <c r="BR92" s="34"/>
      <c r="BT92" s="34"/>
      <c r="BU92" s="72"/>
      <c r="BV92" s="72"/>
      <c r="BW92" s="72"/>
      <c r="BX92" s="72"/>
      <c r="BY92" s="72"/>
      <c r="BZ92" s="72"/>
      <c r="CA92" s="72"/>
      <c r="CB92" s="72"/>
      <c r="CC92" s="72"/>
      <c r="CD92" s="72"/>
      <c r="CE92" s="72"/>
      <c r="CF92" s="34"/>
      <c r="CH92" s="34"/>
    </row>
    <row r="93" spans="1:86" s="64" customFormat="1" ht="16.2" customHeight="1" x14ac:dyDescent="0.25">
      <c r="A93" s="71" t="s">
        <v>172</v>
      </c>
      <c r="B93" s="34">
        <f>算例!F93</f>
        <v>0</v>
      </c>
      <c r="C93" s="136">
        <v>0</v>
      </c>
      <c r="D93" s="136">
        <v>0</v>
      </c>
      <c r="E93" s="136">
        <v>0</v>
      </c>
      <c r="F93" s="136">
        <v>0</v>
      </c>
      <c r="G93" s="136">
        <v>0</v>
      </c>
      <c r="H93" s="136">
        <v>0</v>
      </c>
      <c r="I93" s="136">
        <v>0</v>
      </c>
      <c r="J93" s="76"/>
      <c r="K93" s="76"/>
      <c r="L93" s="76"/>
      <c r="M93" s="72"/>
      <c r="N93" s="72"/>
      <c r="O93" s="72"/>
      <c r="P93" s="72"/>
      <c r="Q93" s="153"/>
      <c r="R93" s="153"/>
      <c r="S93" s="153"/>
      <c r="T93" s="153"/>
      <c r="U93" s="153"/>
      <c r="V93" s="153"/>
      <c r="W93" s="153"/>
      <c r="X93" s="153"/>
      <c r="Y93" s="153"/>
      <c r="Z93" s="153"/>
      <c r="AA93" s="72"/>
      <c r="AB93" s="72"/>
      <c r="AC93" s="72"/>
      <c r="AD93" s="72"/>
      <c r="AE93" s="153"/>
      <c r="AF93" s="153"/>
      <c r="AG93" s="153"/>
      <c r="AH93" s="153"/>
      <c r="AI93" s="153"/>
      <c r="AJ93" s="153"/>
      <c r="AK93" s="153"/>
      <c r="AL93" s="153"/>
      <c r="AM93" s="153"/>
      <c r="AN93" s="153"/>
      <c r="AO93" s="72"/>
      <c r="AP93" s="72"/>
      <c r="AQ93" s="72"/>
      <c r="AR93" s="72"/>
      <c r="AS93" s="153"/>
      <c r="AT93" s="153"/>
      <c r="AU93" s="153"/>
      <c r="AV93" s="153"/>
      <c r="AW93" s="153"/>
      <c r="AX93" s="153"/>
      <c r="AY93" s="153"/>
      <c r="AZ93" s="153"/>
      <c r="BA93" s="153"/>
      <c r="BB93" s="153"/>
      <c r="BC93" s="72"/>
      <c r="BD93" s="72"/>
      <c r="BE93" s="72"/>
      <c r="BF93" s="72"/>
      <c r="BG93" s="153"/>
      <c r="BH93" s="153"/>
      <c r="BI93" s="153"/>
      <c r="BJ93" s="153"/>
      <c r="BK93" s="153"/>
      <c r="BL93" s="153"/>
      <c r="BM93" s="153"/>
      <c r="BN93" s="153"/>
      <c r="BO93" s="153"/>
      <c r="BP93" s="153"/>
      <c r="BQ93" s="72"/>
      <c r="BR93" s="65"/>
      <c r="BS93" s="65"/>
      <c r="BT93" s="65"/>
      <c r="BU93" s="166"/>
      <c r="BV93" s="166"/>
      <c r="BW93" s="166"/>
      <c r="BX93" s="166"/>
      <c r="BY93" s="166"/>
      <c r="BZ93" s="166"/>
      <c r="CA93" s="166"/>
      <c r="CB93" s="166"/>
      <c r="CC93" s="166"/>
      <c r="CD93" s="166"/>
      <c r="CE93" s="5"/>
      <c r="CF93" s="65"/>
      <c r="CG93" s="65"/>
      <c r="CH93" s="65"/>
    </row>
    <row r="94" spans="1:86" s="64" customFormat="1" ht="16.2" customHeight="1" x14ac:dyDescent="0.25">
      <c r="A94" s="71" t="s">
        <v>1</v>
      </c>
      <c r="B94" s="34" t="str">
        <f>算例!F94</f>
        <v>得分</v>
      </c>
      <c r="C94" s="136">
        <v>0</v>
      </c>
      <c r="D94" s="136">
        <v>0</v>
      </c>
      <c r="E94" s="136">
        <v>0</v>
      </c>
      <c r="F94" s="136">
        <v>0</v>
      </c>
      <c r="G94" s="136">
        <v>0</v>
      </c>
      <c r="H94" s="136">
        <v>0</v>
      </c>
      <c r="I94" s="136">
        <v>0</v>
      </c>
      <c r="J94" s="72"/>
      <c r="K94" s="72"/>
      <c r="L94" s="72"/>
      <c r="M94" s="72"/>
      <c r="N94" s="75"/>
      <c r="O94" s="72"/>
      <c r="P94" s="75"/>
      <c r="Q94" s="72"/>
      <c r="R94" s="72"/>
      <c r="S94" s="72"/>
      <c r="T94" s="72"/>
      <c r="U94" s="72"/>
      <c r="V94" s="72"/>
      <c r="W94" s="72"/>
      <c r="X94" s="72"/>
      <c r="Y94" s="72"/>
      <c r="Z94" s="72"/>
      <c r="AA94" s="72"/>
      <c r="AB94" s="75"/>
      <c r="AC94" s="72"/>
      <c r="AD94" s="75"/>
      <c r="AE94" s="72"/>
      <c r="AF94" s="72"/>
      <c r="AG94" s="72"/>
      <c r="AH94" s="72"/>
      <c r="AI94" s="72"/>
      <c r="AJ94" s="72"/>
      <c r="AK94" s="72"/>
      <c r="AL94" s="72"/>
      <c r="AM94" s="72"/>
      <c r="AN94" s="72"/>
      <c r="AO94" s="72"/>
      <c r="AP94" s="75"/>
      <c r="AQ94" s="72"/>
      <c r="AR94" s="75"/>
      <c r="AS94" s="72"/>
      <c r="AT94" s="72"/>
      <c r="AU94" s="72"/>
      <c r="AV94" s="72"/>
      <c r="AW94" s="72"/>
      <c r="AX94" s="72"/>
      <c r="AY94" s="72"/>
      <c r="AZ94" s="72"/>
      <c r="BA94" s="72"/>
      <c r="BB94" s="72"/>
      <c r="BC94" s="72"/>
      <c r="BD94" s="75"/>
      <c r="BE94" s="72"/>
      <c r="BF94" s="75"/>
      <c r="BG94" s="72"/>
      <c r="BH94" s="72"/>
      <c r="BI94" s="72"/>
      <c r="BJ94" s="72"/>
      <c r="BK94" s="72"/>
      <c r="BL94" s="72"/>
      <c r="BM94" s="72"/>
      <c r="BN94" s="72"/>
      <c r="BO94" s="72"/>
      <c r="BP94" s="72"/>
      <c r="BQ94" s="72"/>
      <c r="BR94" s="26"/>
      <c r="BS94" s="65"/>
      <c r="BT94" s="26"/>
      <c r="BU94" s="71"/>
      <c r="BV94" s="71"/>
      <c r="BW94" s="71"/>
      <c r="BX94" s="71"/>
      <c r="BY94" s="71"/>
      <c r="BZ94" s="71"/>
      <c r="CA94" s="71"/>
      <c r="CB94" s="71"/>
      <c r="CC94" s="71"/>
      <c r="CD94" s="71"/>
      <c r="CE94" s="5"/>
      <c r="CF94" s="26"/>
      <c r="CG94" s="65"/>
      <c r="CH94" s="26"/>
    </row>
    <row r="95" spans="1:86" s="64" customFormat="1" ht="16.2" customHeight="1" x14ac:dyDescent="0.25">
      <c r="A95" s="71" t="s">
        <v>3</v>
      </c>
      <c r="B95" s="34">
        <f>(算例!F95*参数!B11+D96*参数!B12)*参数!B11+G101*参数!B12</f>
        <v>0.64091490182291599</v>
      </c>
      <c r="C95" s="72">
        <v>5.8118543377975992E-2</v>
      </c>
      <c r="D95" s="72">
        <v>5.8118543377975992E-2</v>
      </c>
      <c r="E95" s="72">
        <v>0.40682980364583193</v>
      </c>
      <c r="F95" s="72">
        <v>0.40682980364583193</v>
      </c>
      <c r="G95" s="72">
        <v>0.40682980364583193</v>
      </c>
      <c r="H95" s="72">
        <v>0.64091490182291599</v>
      </c>
      <c r="I95" s="72">
        <v>0.64091490182291599</v>
      </c>
      <c r="J95" s="72"/>
      <c r="K95" s="72"/>
      <c r="L95" s="72"/>
      <c r="M95" s="72"/>
      <c r="N95" s="75"/>
      <c r="O95" s="72"/>
      <c r="P95" s="75"/>
      <c r="Q95" s="72"/>
      <c r="R95" s="72"/>
      <c r="S95" s="72"/>
      <c r="T95" s="72"/>
      <c r="U95" s="72"/>
      <c r="V95" s="72"/>
      <c r="W95" s="72"/>
      <c r="X95" s="72"/>
      <c r="Y95" s="72"/>
      <c r="Z95" s="72"/>
      <c r="AA95" s="72"/>
      <c r="AB95" s="75"/>
      <c r="AC95" s="72"/>
      <c r="AD95" s="75"/>
      <c r="AE95" s="72"/>
      <c r="AF95" s="72"/>
      <c r="AG95" s="72"/>
      <c r="AH95" s="72"/>
      <c r="AI95" s="72"/>
      <c r="AJ95" s="72"/>
      <c r="AK95" s="72"/>
      <c r="AL95" s="72"/>
      <c r="AM95" s="72"/>
      <c r="AN95" s="72"/>
      <c r="AO95" s="72"/>
      <c r="AP95" s="75"/>
      <c r="AQ95" s="72"/>
      <c r="AR95" s="75"/>
      <c r="AS95" s="72"/>
      <c r="AT95" s="72"/>
      <c r="AU95" s="72"/>
      <c r="AV95" s="72"/>
      <c r="AW95" s="72"/>
      <c r="AX95" s="72"/>
      <c r="AY95" s="72"/>
      <c r="AZ95" s="72"/>
      <c r="BA95" s="72"/>
      <c r="BB95" s="72"/>
      <c r="BC95" s="72"/>
      <c r="BD95" s="75"/>
      <c r="BE95" s="72"/>
      <c r="BF95" s="75"/>
      <c r="BG95" s="72"/>
      <c r="BH95" s="72"/>
      <c r="BI95" s="72"/>
      <c r="BJ95" s="72"/>
      <c r="BK95" s="72"/>
      <c r="BL95" s="72"/>
      <c r="BM95" s="72"/>
      <c r="BN95" s="72"/>
      <c r="BO95" s="72"/>
      <c r="BP95" s="72"/>
      <c r="BQ95" s="72"/>
      <c r="BR95" s="26"/>
      <c r="BS95" s="65"/>
      <c r="BT95" s="26"/>
      <c r="BU95" s="71"/>
      <c r="BV95" s="71"/>
      <c r="BW95" s="71"/>
      <c r="BX95" s="71"/>
      <c r="BY95" s="71"/>
      <c r="BZ95" s="71"/>
      <c r="CA95" s="71"/>
      <c r="CB95" s="71"/>
      <c r="CC95" s="71"/>
      <c r="CD95" s="71"/>
      <c r="CE95" s="5"/>
      <c r="CF95" s="26"/>
      <c r="CG95" s="65"/>
      <c r="CH95" s="26"/>
    </row>
    <row r="96" spans="1:86" s="64" customFormat="1" ht="16.2" customHeight="1" x14ac:dyDescent="0.25">
      <c r="A96" s="71" t="s">
        <v>4</v>
      </c>
      <c r="B96" s="34">
        <f>算例!F96</f>
        <v>0.75554106391368792</v>
      </c>
      <c r="C96" s="72">
        <v>0.75554106391368792</v>
      </c>
      <c r="D96" s="72">
        <v>0.75554106391368792</v>
      </c>
      <c r="E96" s="72">
        <v>0.75554106391368792</v>
      </c>
      <c r="F96" s="72">
        <v>0.75554106391368792</v>
      </c>
      <c r="G96" s="72">
        <v>0.75554106391368792</v>
      </c>
      <c r="H96" s="72">
        <v>0.75554106391368792</v>
      </c>
      <c r="I96" s="72">
        <v>0.75554106391368792</v>
      </c>
      <c r="J96" s="72"/>
      <c r="K96" s="72"/>
      <c r="L96" s="72"/>
      <c r="M96" s="72"/>
      <c r="N96" s="75"/>
      <c r="O96" s="72"/>
      <c r="P96" s="75"/>
      <c r="Q96" s="72"/>
      <c r="R96" s="72"/>
      <c r="S96" s="72"/>
      <c r="T96" s="72"/>
      <c r="U96" s="72"/>
      <c r="V96" s="72"/>
      <c r="W96" s="72"/>
      <c r="X96" s="72"/>
      <c r="Y96" s="72"/>
      <c r="Z96" s="72"/>
      <c r="AA96" s="72"/>
      <c r="AB96" s="75"/>
      <c r="AC96" s="72"/>
      <c r="AD96" s="75"/>
      <c r="AE96" s="72"/>
      <c r="AF96" s="72"/>
      <c r="AG96" s="72"/>
      <c r="AH96" s="72"/>
      <c r="AI96" s="72"/>
      <c r="AJ96" s="72"/>
      <c r="AK96" s="72"/>
      <c r="AL96" s="72"/>
      <c r="AM96" s="72"/>
      <c r="AN96" s="72"/>
      <c r="AO96" s="72"/>
      <c r="AP96" s="75"/>
      <c r="AQ96" s="72"/>
      <c r="AR96" s="75"/>
      <c r="AS96" s="72"/>
      <c r="AT96" s="72"/>
      <c r="AU96" s="72"/>
      <c r="AV96" s="72"/>
      <c r="AW96" s="72"/>
      <c r="AX96" s="72"/>
      <c r="AY96" s="72"/>
      <c r="AZ96" s="72"/>
      <c r="BA96" s="72"/>
      <c r="BB96" s="72"/>
      <c r="BC96" s="72"/>
      <c r="BD96" s="75"/>
      <c r="BE96" s="72"/>
      <c r="BF96" s="75"/>
      <c r="BG96" s="72"/>
      <c r="BH96" s="72"/>
      <c r="BI96" s="72"/>
      <c r="BJ96" s="72"/>
      <c r="BK96" s="72"/>
      <c r="BL96" s="72"/>
      <c r="BM96" s="72"/>
      <c r="BN96" s="72"/>
      <c r="BO96" s="72"/>
      <c r="BP96" s="72"/>
      <c r="BQ96" s="72"/>
      <c r="BR96" s="26"/>
      <c r="BS96" s="65"/>
      <c r="BT96" s="26"/>
      <c r="BU96" s="71"/>
      <c r="BV96" s="71"/>
      <c r="BW96" s="71"/>
      <c r="BX96" s="71"/>
      <c r="BY96" s="71"/>
      <c r="BZ96" s="71"/>
      <c r="CA96" s="71"/>
      <c r="CB96" s="71"/>
      <c r="CC96" s="71"/>
      <c r="CD96" s="71"/>
      <c r="CE96" s="5"/>
      <c r="CF96" s="26"/>
      <c r="CG96" s="65"/>
      <c r="CH96" s="26"/>
    </row>
    <row r="97" spans="1:86" s="64" customFormat="1" ht="16.2" customHeight="1" x14ac:dyDescent="0.25">
      <c r="A97" s="71" t="s">
        <v>5</v>
      </c>
      <c r="B97" s="34">
        <f>算例!F97</f>
        <v>0.875</v>
      </c>
      <c r="C97" s="72">
        <v>0.875</v>
      </c>
      <c r="D97" s="72">
        <v>0.875</v>
      </c>
      <c r="E97" s="72">
        <v>0.875</v>
      </c>
      <c r="F97" s="72">
        <v>0.875</v>
      </c>
      <c r="G97" s="72">
        <v>0.875</v>
      </c>
      <c r="H97" s="72">
        <v>0.875</v>
      </c>
      <c r="I97" s="72">
        <v>0.875</v>
      </c>
      <c r="J97" s="72"/>
      <c r="K97" s="72"/>
      <c r="L97" s="72"/>
      <c r="M97" s="72"/>
      <c r="N97" s="75"/>
      <c r="O97" s="72"/>
      <c r="P97" s="75"/>
      <c r="Q97" s="72"/>
      <c r="R97" s="72"/>
      <c r="S97" s="72"/>
      <c r="T97" s="72"/>
      <c r="U97" s="72"/>
      <c r="V97" s="72"/>
      <c r="W97" s="72"/>
      <c r="X97" s="72"/>
      <c r="Y97" s="72"/>
      <c r="Z97" s="72"/>
      <c r="AA97" s="72"/>
      <c r="AB97" s="75"/>
      <c r="AC97" s="72"/>
      <c r="AD97" s="75"/>
      <c r="AE97" s="72"/>
      <c r="AF97" s="72"/>
      <c r="AG97" s="72"/>
      <c r="AH97" s="72"/>
      <c r="AI97" s="72"/>
      <c r="AJ97" s="72"/>
      <c r="AK97" s="72"/>
      <c r="AL97" s="72"/>
      <c r="AM97" s="72"/>
      <c r="AN97" s="72"/>
      <c r="AO97" s="72"/>
      <c r="AP97" s="75"/>
      <c r="AQ97" s="72"/>
      <c r="AR97" s="75"/>
      <c r="AS97" s="72"/>
      <c r="AT97" s="72"/>
      <c r="AU97" s="72"/>
      <c r="AV97" s="72"/>
      <c r="AW97" s="72"/>
      <c r="AX97" s="72"/>
      <c r="AY97" s="72"/>
      <c r="AZ97" s="72"/>
      <c r="BA97" s="72"/>
      <c r="BB97" s="72"/>
      <c r="BC97" s="72"/>
      <c r="BD97" s="75"/>
      <c r="BE97" s="72"/>
      <c r="BF97" s="75"/>
      <c r="BG97" s="72"/>
      <c r="BH97" s="72"/>
      <c r="BI97" s="72"/>
      <c r="BJ97" s="72"/>
      <c r="BK97" s="72"/>
      <c r="BL97" s="72"/>
      <c r="BM97" s="72"/>
      <c r="BN97" s="72"/>
      <c r="BO97" s="72"/>
      <c r="BP97" s="72"/>
      <c r="BQ97" s="72"/>
      <c r="BR97" s="26"/>
      <c r="BS97" s="65"/>
      <c r="BT97" s="26"/>
      <c r="BU97" s="71"/>
      <c r="BV97" s="71"/>
      <c r="BW97" s="71"/>
      <c r="BX97" s="71"/>
      <c r="BY97" s="71"/>
      <c r="BZ97" s="71"/>
      <c r="CA97" s="71"/>
      <c r="CB97" s="71"/>
      <c r="CC97" s="71"/>
      <c r="CD97" s="71"/>
      <c r="CE97" s="5"/>
      <c r="CF97" s="26"/>
      <c r="CG97" s="65"/>
      <c r="CH97" s="26"/>
    </row>
    <row r="98" spans="1:86" s="64" customFormat="1" ht="16.2" customHeight="1" x14ac:dyDescent="0.25">
      <c r="A98" s="71" t="s">
        <v>6</v>
      </c>
      <c r="B98" s="34">
        <f>算例!F98</f>
        <v>1</v>
      </c>
      <c r="C98" s="72">
        <v>1</v>
      </c>
      <c r="D98" s="72">
        <v>1</v>
      </c>
      <c r="E98" s="72">
        <v>1</v>
      </c>
      <c r="F98" s="72">
        <v>1</v>
      </c>
      <c r="G98" s="72">
        <v>1</v>
      </c>
      <c r="H98" s="72">
        <v>1</v>
      </c>
      <c r="I98" s="72">
        <v>1</v>
      </c>
      <c r="J98" s="72"/>
      <c r="K98" s="72"/>
      <c r="L98" s="72"/>
      <c r="M98" s="72"/>
      <c r="N98" s="75"/>
      <c r="O98" s="72"/>
      <c r="P98" s="75"/>
      <c r="Q98" s="72"/>
      <c r="R98" s="72"/>
      <c r="S98" s="72"/>
      <c r="T98" s="72"/>
      <c r="U98" s="72"/>
      <c r="V98" s="72"/>
      <c r="W98" s="72"/>
      <c r="X98" s="72"/>
      <c r="Y98" s="72"/>
      <c r="Z98" s="72"/>
      <c r="AA98" s="72"/>
      <c r="AB98" s="75"/>
      <c r="AC98" s="72"/>
      <c r="AD98" s="75"/>
      <c r="AE98" s="72"/>
      <c r="AF98" s="72"/>
      <c r="AG98" s="72"/>
      <c r="AH98" s="72"/>
      <c r="AI98" s="72"/>
      <c r="AJ98" s="72"/>
      <c r="AK98" s="72"/>
      <c r="AL98" s="72"/>
      <c r="AM98" s="72"/>
      <c r="AN98" s="72"/>
      <c r="AO98" s="72"/>
      <c r="AP98" s="75"/>
      <c r="AQ98" s="72"/>
      <c r="AR98" s="75"/>
      <c r="AS98" s="72"/>
      <c r="AT98" s="72"/>
      <c r="AU98" s="72"/>
      <c r="AV98" s="72"/>
      <c r="AW98" s="72"/>
      <c r="AX98" s="72"/>
      <c r="AY98" s="72"/>
      <c r="AZ98" s="72"/>
      <c r="BA98" s="72"/>
      <c r="BB98" s="72"/>
      <c r="BC98" s="72"/>
      <c r="BD98" s="75"/>
      <c r="BE98" s="72"/>
      <c r="BF98" s="75"/>
      <c r="BG98" s="72"/>
      <c r="BH98" s="72"/>
      <c r="BI98" s="72"/>
      <c r="BJ98" s="72"/>
      <c r="BK98" s="72"/>
      <c r="BL98" s="72"/>
      <c r="BM98" s="72"/>
      <c r="BN98" s="72"/>
      <c r="BO98" s="72"/>
      <c r="BP98" s="72"/>
      <c r="BQ98" s="72"/>
      <c r="BR98" s="26"/>
      <c r="BS98" s="65"/>
      <c r="BT98" s="26"/>
      <c r="BU98" s="71"/>
      <c r="BV98" s="71"/>
      <c r="BW98" s="71"/>
      <c r="BX98" s="71"/>
      <c r="BY98" s="71"/>
      <c r="BZ98" s="71"/>
      <c r="CA98" s="71"/>
      <c r="CB98" s="71"/>
      <c r="CC98" s="71"/>
      <c r="CD98" s="71"/>
      <c r="CE98" s="5"/>
      <c r="CF98" s="26"/>
      <c r="CG98" s="65"/>
      <c r="CH98" s="26"/>
    </row>
    <row r="99" spans="1:86" s="64" customFormat="1" ht="16.2" customHeight="1" x14ac:dyDescent="0.25">
      <c r="A99" s="71" t="s">
        <v>7</v>
      </c>
      <c r="B99" s="34">
        <f>算例!F99</f>
        <v>0.875</v>
      </c>
      <c r="C99" s="72">
        <v>0.875</v>
      </c>
      <c r="D99" s="72">
        <v>0.875</v>
      </c>
      <c r="E99" s="72">
        <v>0.875</v>
      </c>
      <c r="F99" s="72">
        <v>0.875</v>
      </c>
      <c r="G99" s="72">
        <v>0.875</v>
      </c>
      <c r="H99" s="72">
        <v>0.875</v>
      </c>
      <c r="I99" s="72">
        <v>0.875</v>
      </c>
      <c r="J99" s="72"/>
      <c r="K99" s="72"/>
      <c r="L99" s="72"/>
      <c r="M99" s="72"/>
      <c r="N99" s="75"/>
      <c r="O99" s="72"/>
      <c r="P99" s="75"/>
      <c r="Q99" s="72"/>
      <c r="R99" s="72"/>
      <c r="S99" s="72"/>
      <c r="T99" s="72"/>
      <c r="U99" s="72"/>
      <c r="V99" s="72"/>
      <c r="W99" s="72"/>
      <c r="X99" s="72"/>
      <c r="Y99" s="72"/>
      <c r="Z99" s="72"/>
      <c r="AA99" s="72"/>
      <c r="AB99" s="75"/>
      <c r="AC99" s="72"/>
      <c r="AD99" s="75"/>
      <c r="AE99" s="72"/>
      <c r="AF99" s="72"/>
      <c r="AG99" s="72"/>
      <c r="AH99" s="72"/>
      <c r="AI99" s="72"/>
      <c r="AJ99" s="72"/>
      <c r="AK99" s="72"/>
      <c r="AL99" s="72"/>
      <c r="AM99" s="72"/>
      <c r="AN99" s="72"/>
      <c r="AO99" s="72"/>
      <c r="AP99" s="75"/>
      <c r="AQ99" s="72"/>
      <c r="AR99" s="75"/>
      <c r="AS99" s="72"/>
      <c r="AT99" s="72"/>
      <c r="AU99" s="72"/>
      <c r="AV99" s="72"/>
      <c r="AW99" s="72"/>
      <c r="AX99" s="72"/>
      <c r="AY99" s="72"/>
      <c r="AZ99" s="72"/>
      <c r="BA99" s="72"/>
      <c r="BB99" s="72"/>
      <c r="BC99" s="72"/>
      <c r="BD99" s="75"/>
      <c r="BE99" s="72"/>
      <c r="BF99" s="75"/>
      <c r="BG99" s="72"/>
      <c r="BH99" s="72"/>
      <c r="BI99" s="72"/>
      <c r="BJ99" s="72"/>
      <c r="BK99" s="72"/>
      <c r="BL99" s="72"/>
      <c r="BM99" s="72"/>
      <c r="BN99" s="72"/>
      <c r="BO99" s="72"/>
      <c r="BP99" s="72"/>
      <c r="BQ99" s="72"/>
      <c r="BR99" s="26"/>
      <c r="BS99" s="65"/>
      <c r="BT99" s="26"/>
      <c r="BU99" s="71"/>
      <c r="BV99" s="71"/>
      <c r="BW99" s="71"/>
      <c r="BX99" s="71"/>
      <c r="BY99" s="71"/>
      <c r="BZ99" s="71"/>
      <c r="CA99" s="71"/>
      <c r="CB99" s="71"/>
      <c r="CC99" s="71"/>
      <c r="CD99" s="71"/>
      <c r="CE99" s="5"/>
      <c r="CF99" s="26"/>
      <c r="CG99" s="65"/>
      <c r="CH99" s="26"/>
    </row>
    <row r="100" spans="1:86" s="64" customFormat="1" ht="16.2" customHeight="1" x14ac:dyDescent="0.25">
      <c r="A100" s="71" t="s">
        <v>8</v>
      </c>
      <c r="B100" s="34">
        <f>(算例!F100*参数!B11+G106*参数!B12)*参数!B11+I106*参数!B12</f>
        <v>0.67785509373120723</v>
      </c>
      <c r="C100" s="72">
        <v>0.44479718318376521</v>
      </c>
      <c r="D100" s="72">
        <v>0.44479718318376521</v>
      </c>
      <c r="E100" s="72">
        <v>0.44479718318376521</v>
      </c>
      <c r="F100" s="72">
        <v>0.44479718318376521</v>
      </c>
      <c r="G100" s="72">
        <v>0.44479718318376521</v>
      </c>
      <c r="H100" s="72">
        <v>0.60016912354872654</v>
      </c>
      <c r="I100" s="72">
        <v>0.60016912354872654</v>
      </c>
      <c r="J100" s="72"/>
      <c r="K100" s="72"/>
      <c r="L100" s="72"/>
      <c r="M100" s="72"/>
      <c r="N100" s="75"/>
      <c r="O100" s="72"/>
      <c r="P100" s="75"/>
      <c r="Q100" s="72"/>
      <c r="R100" s="72"/>
      <c r="S100" s="72"/>
      <c r="T100" s="72"/>
      <c r="U100" s="72"/>
      <c r="V100" s="72"/>
      <c r="W100" s="72"/>
      <c r="X100" s="72"/>
      <c r="Y100" s="72"/>
      <c r="Z100" s="72"/>
      <c r="AA100" s="72"/>
      <c r="AB100" s="75"/>
      <c r="AC100" s="72"/>
      <c r="AD100" s="75"/>
      <c r="AE100" s="72"/>
      <c r="AF100" s="72"/>
      <c r="AG100" s="72"/>
      <c r="AH100" s="72"/>
      <c r="AI100" s="72"/>
      <c r="AJ100" s="72"/>
      <c r="AK100" s="72"/>
      <c r="AL100" s="72"/>
      <c r="AM100" s="72"/>
      <c r="AN100" s="72"/>
      <c r="AO100" s="72"/>
      <c r="AP100" s="75"/>
      <c r="AQ100" s="72"/>
      <c r="AR100" s="75"/>
      <c r="AS100" s="72"/>
      <c r="AT100" s="72"/>
      <c r="AU100" s="72"/>
      <c r="AV100" s="72"/>
      <c r="AW100" s="72"/>
      <c r="AX100" s="72"/>
      <c r="AY100" s="72"/>
      <c r="AZ100" s="72"/>
      <c r="BA100" s="72"/>
      <c r="BB100" s="72"/>
      <c r="BC100" s="72"/>
      <c r="BD100" s="75"/>
      <c r="BE100" s="72"/>
      <c r="BF100" s="75"/>
      <c r="BG100" s="72"/>
      <c r="BH100" s="72"/>
      <c r="BI100" s="72"/>
      <c r="BJ100" s="72"/>
      <c r="BK100" s="72"/>
      <c r="BL100" s="72"/>
      <c r="BM100" s="72"/>
      <c r="BN100" s="72"/>
      <c r="BO100" s="72"/>
      <c r="BP100" s="72"/>
      <c r="BQ100" s="72"/>
      <c r="BR100" s="26"/>
      <c r="BS100" s="65"/>
      <c r="BT100" s="26"/>
      <c r="BU100" s="71"/>
      <c r="BV100" s="71"/>
      <c r="BW100" s="71"/>
      <c r="BX100" s="71"/>
      <c r="BY100" s="71"/>
      <c r="BZ100" s="71"/>
      <c r="CA100" s="71"/>
      <c r="CB100" s="71"/>
      <c r="CC100" s="71"/>
      <c r="CD100" s="71"/>
      <c r="CE100" s="5"/>
      <c r="CF100" s="26"/>
      <c r="CG100" s="65"/>
      <c r="CH100" s="26"/>
    </row>
    <row r="101" spans="1:86" s="64" customFormat="1" ht="16.2" customHeight="1" x14ac:dyDescent="0.25">
      <c r="A101" s="71" t="s">
        <v>9</v>
      </c>
      <c r="B101" s="34">
        <f>算例!F101</f>
        <v>0.875</v>
      </c>
      <c r="C101" s="72">
        <v>0.875</v>
      </c>
      <c r="D101" s="72">
        <v>0.875</v>
      </c>
      <c r="E101" s="72">
        <v>0.875</v>
      </c>
      <c r="F101" s="72">
        <v>0.875</v>
      </c>
      <c r="G101" s="72">
        <v>0.875</v>
      </c>
      <c r="H101" s="72">
        <v>0.875</v>
      </c>
      <c r="I101" s="72">
        <v>0.875</v>
      </c>
      <c r="J101" s="72"/>
      <c r="K101" s="72"/>
      <c r="L101" s="72"/>
      <c r="M101" s="72"/>
      <c r="N101" s="75"/>
      <c r="O101" s="72"/>
      <c r="P101" s="75"/>
      <c r="Q101" s="72"/>
      <c r="R101" s="72"/>
      <c r="S101" s="72"/>
      <c r="T101" s="72"/>
      <c r="U101" s="72"/>
      <c r="V101" s="72"/>
      <c r="W101" s="72"/>
      <c r="X101" s="72"/>
      <c r="Y101" s="72"/>
      <c r="Z101" s="72"/>
      <c r="AA101" s="72"/>
      <c r="AB101" s="75"/>
      <c r="AC101" s="72"/>
      <c r="AD101" s="75"/>
      <c r="AE101" s="72"/>
      <c r="AF101" s="72"/>
      <c r="AG101" s="72"/>
      <c r="AH101" s="72"/>
      <c r="AI101" s="72"/>
      <c r="AJ101" s="72"/>
      <c r="AK101" s="72"/>
      <c r="AL101" s="72"/>
      <c r="AM101" s="72"/>
      <c r="AN101" s="72"/>
      <c r="AO101" s="72"/>
      <c r="AP101" s="75"/>
      <c r="AQ101" s="72"/>
      <c r="AR101" s="75"/>
      <c r="AS101" s="72"/>
      <c r="AT101" s="72"/>
      <c r="AU101" s="72"/>
      <c r="AV101" s="72"/>
      <c r="AW101" s="72"/>
      <c r="AX101" s="72"/>
      <c r="AY101" s="72"/>
      <c r="AZ101" s="72"/>
      <c r="BA101" s="72"/>
      <c r="BB101" s="72"/>
      <c r="BC101" s="72"/>
      <c r="BD101" s="75"/>
      <c r="BE101" s="72"/>
      <c r="BF101" s="75"/>
      <c r="BG101" s="72"/>
      <c r="BH101" s="72"/>
      <c r="BI101" s="72"/>
      <c r="BJ101" s="72"/>
      <c r="BK101" s="72"/>
      <c r="BL101" s="72"/>
      <c r="BM101" s="72"/>
      <c r="BN101" s="72"/>
      <c r="BO101" s="72"/>
      <c r="BP101" s="72"/>
      <c r="BQ101" s="72"/>
      <c r="BR101" s="26"/>
      <c r="BS101" s="65"/>
      <c r="BT101" s="26"/>
      <c r="BU101" s="71"/>
      <c r="BV101" s="71"/>
      <c r="BW101" s="71"/>
      <c r="BX101" s="71"/>
      <c r="BY101" s="71"/>
      <c r="BZ101" s="71"/>
      <c r="CA101" s="71"/>
      <c r="CB101" s="71"/>
      <c r="CC101" s="71"/>
      <c r="CD101" s="71"/>
      <c r="CE101" s="5"/>
      <c r="CF101" s="26"/>
      <c r="CG101" s="65"/>
      <c r="CH101" s="26"/>
    </row>
    <row r="102" spans="1:86" s="64" customFormat="1" ht="16.2" customHeight="1" x14ac:dyDescent="0.25">
      <c r="A102" s="71" t="s">
        <v>10</v>
      </c>
      <c r="B102" s="34">
        <f>算例!F102</f>
        <v>0.875</v>
      </c>
      <c r="C102" s="72">
        <v>0.875</v>
      </c>
      <c r="D102" s="72">
        <v>0.875</v>
      </c>
      <c r="E102" s="72">
        <v>0.875</v>
      </c>
      <c r="F102" s="72">
        <v>0.875</v>
      </c>
      <c r="G102" s="72">
        <v>0.875</v>
      </c>
      <c r="H102" s="72">
        <v>0.875</v>
      </c>
      <c r="I102" s="72">
        <v>0.875</v>
      </c>
      <c r="J102" s="72"/>
      <c r="K102" s="72"/>
      <c r="L102" s="72"/>
      <c r="M102" s="72"/>
      <c r="N102" s="75"/>
      <c r="O102" s="72"/>
      <c r="P102" s="75"/>
      <c r="Q102" s="72"/>
      <c r="R102" s="72"/>
      <c r="S102" s="72"/>
      <c r="T102" s="72"/>
      <c r="U102" s="72"/>
      <c r="V102" s="72"/>
      <c r="W102" s="72"/>
      <c r="X102" s="72"/>
      <c r="Y102" s="72"/>
      <c r="Z102" s="72"/>
      <c r="AA102" s="72"/>
      <c r="AB102" s="75"/>
      <c r="AC102" s="72"/>
      <c r="AD102" s="75"/>
      <c r="AE102" s="72"/>
      <c r="AF102" s="72"/>
      <c r="AG102" s="72"/>
      <c r="AH102" s="72"/>
      <c r="AI102" s="72"/>
      <c r="AJ102" s="72"/>
      <c r="AK102" s="72"/>
      <c r="AL102" s="72"/>
      <c r="AM102" s="72"/>
      <c r="AN102" s="72"/>
      <c r="AO102" s="72"/>
      <c r="AP102" s="75"/>
      <c r="AQ102" s="72"/>
      <c r="AR102" s="75"/>
      <c r="AS102" s="72"/>
      <c r="AT102" s="72"/>
      <c r="AU102" s="72"/>
      <c r="AV102" s="72"/>
      <c r="AW102" s="72"/>
      <c r="AX102" s="72"/>
      <c r="AY102" s="72"/>
      <c r="AZ102" s="72"/>
      <c r="BA102" s="72"/>
      <c r="BB102" s="72"/>
      <c r="BC102" s="72"/>
      <c r="BD102" s="75"/>
      <c r="BE102" s="72"/>
      <c r="BF102" s="75"/>
      <c r="BG102" s="72"/>
      <c r="BH102" s="72"/>
      <c r="BI102" s="72"/>
      <c r="BJ102" s="72"/>
      <c r="BK102" s="72"/>
      <c r="BL102" s="72"/>
      <c r="BM102" s="72"/>
      <c r="BN102" s="72"/>
      <c r="BO102" s="72"/>
      <c r="BP102" s="72"/>
      <c r="BQ102" s="72"/>
      <c r="BR102" s="26"/>
      <c r="BS102" s="65"/>
      <c r="BT102" s="26"/>
      <c r="BU102" s="71"/>
      <c r="BV102" s="71"/>
      <c r="BW102" s="71"/>
      <c r="BX102" s="71"/>
      <c r="BY102" s="71"/>
      <c r="BZ102" s="71"/>
      <c r="CA102" s="71"/>
      <c r="CB102" s="71"/>
      <c r="CC102" s="71"/>
      <c r="CD102" s="71"/>
      <c r="CE102" s="5"/>
      <c r="CF102" s="26"/>
      <c r="CG102" s="65"/>
      <c r="CH102" s="26"/>
    </row>
    <row r="103" spans="1:86" s="64" customFormat="1" ht="16.2" customHeight="1" x14ac:dyDescent="0.25">
      <c r="A103" s="71" t="s">
        <v>11</v>
      </c>
      <c r="B103" s="34">
        <f>(算例!F103*参数!B11+F108*参数!B12)*参数!B11+H108*参数!B12</f>
        <v>0.58364464953496853</v>
      </c>
      <c r="C103" s="72">
        <v>0.41666666666666669</v>
      </c>
      <c r="D103" s="72">
        <v>0.41666666666666669</v>
      </c>
      <c r="E103" s="72">
        <v>0.41666666666666669</v>
      </c>
      <c r="F103" s="72">
        <v>0.41666666666666669</v>
      </c>
      <c r="G103" s="72">
        <v>0.52798532191220127</v>
      </c>
      <c r="H103" s="72">
        <v>0.52798532191220127</v>
      </c>
      <c r="I103" s="72">
        <v>0.58364464953496853</v>
      </c>
      <c r="J103" s="72"/>
      <c r="K103" s="72"/>
      <c r="L103" s="72"/>
      <c r="M103" s="72"/>
      <c r="N103" s="75"/>
      <c r="O103" s="72"/>
      <c r="P103" s="75"/>
      <c r="Q103" s="72"/>
      <c r="R103" s="72"/>
      <c r="S103" s="72"/>
      <c r="T103" s="72"/>
      <c r="U103" s="72"/>
      <c r="V103" s="72"/>
      <c r="W103" s="72"/>
      <c r="X103" s="72"/>
      <c r="Y103" s="72"/>
      <c r="Z103" s="72"/>
      <c r="AA103" s="72"/>
      <c r="AB103" s="75"/>
      <c r="AC103" s="72"/>
      <c r="AD103" s="75"/>
      <c r="AE103" s="72"/>
      <c r="AF103" s="72"/>
      <c r="AG103" s="72"/>
      <c r="AH103" s="72"/>
      <c r="AI103" s="72"/>
      <c r="AJ103" s="72"/>
      <c r="AK103" s="72"/>
      <c r="AL103" s="72"/>
      <c r="AM103" s="72"/>
      <c r="AN103" s="72"/>
      <c r="AO103" s="72"/>
      <c r="AP103" s="75"/>
      <c r="AQ103" s="72"/>
      <c r="AR103" s="75"/>
      <c r="AS103" s="72"/>
      <c r="AT103" s="72"/>
      <c r="AU103" s="72"/>
      <c r="AV103" s="72"/>
      <c r="AW103" s="72"/>
      <c r="AX103" s="72"/>
      <c r="AY103" s="72"/>
      <c r="AZ103" s="72"/>
      <c r="BA103" s="72"/>
      <c r="BB103" s="72"/>
      <c r="BC103" s="72"/>
      <c r="BD103" s="75"/>
      <c r="BE103" s="72"/>
      <c r="BF103" s="75"/>
      <c r="BG103" s="72"/>
      <c r="BH103" s="72"/>
      <c r="BI103" s="72"/>
      <c r="BJ103" s="72"/>
      <c r="BK103" s="72"/>
      <c r="BL103" s="72"/>
      <c r="BM103" s="72"/>
      <c r="BN103" s="72"/>
      <c r="BO103" s="72"/>
      <c r="BP103" s="72"/>
      <c r="BQ103" s="72"/>
      <c r="BR103" s="26"/>
      <c r="BS103" s="65"/>
      <c r="BT103" s="26"/>
      <c r="BU103" s="71"/>
      <c r="BV103" s="71"/>
      <c r="BW103" s="71"/>
      <c r="BX103" s="71"/>
      <c r="BY103" s="71"/>
      <c r="BZ103" s="71"/>
      <c r="CA103" s="71"/>
      <c r="CB103" s="71"/>
      <c r="CC103" s="71"/>
      <c r="CD103" s="71"/>
      <c r="CE103" s="5"/>
      <c r="CF103" s="26"/>
      <c r="CG103" s="65"/>
      <c r="CH103" s="26"/>
    </row>
    <row r="104" spans="1:86" s="64" customFormat="1" ht="16.2" customHeight="1" x14ac:dyDescent="0.25">
      <c r="A104" s="71" t="s">
        <v>12</v>
      </c>
      <c r="B104" s="34">
        <f>算例!F104</f>
        <v>0.875</v>
      </c>
      <c r="C104" s="72">
        <v>0.875</v>
      </c>
      <c r="D104" s="72">
        <v>0.875</v>
      </c>
      <c r="E104" s="72">
        <v>0.875</v>
      </c>
      <c r="F104" s="72">
        <v>0.875</v>
      </c>
      <c r="G104" s="72">
        <v>0.875</v>
      </c>
      <c r="H104" s="72">
        <v>0.875</v>
      </c>
      <c r="I104" s="72">
        <v>0.875</v>
      </c>
      <c r="J104" s="72"/>
      <c r="K104" s="72"/>
      <c r="L104" s="72"/>
      <c r="M104" s="72"/>
      <c r="N104" s="75"/>
      <c r="O104" s="72"/>
      <c r="P104" s="75"/>
      <c r="Q104" s="72"/>
      <c r="R104" s="72"/>
      <c r="S104" s="72"/>
      <c r="T104" s="72"/>
      <c r="U104" s="72"/>
      <c r="V104" s="72"/>
      <c r="W104" s="72"/>
      <c r="X104" s="72"/>
      <c r="Y104" s="72"/>
      <c r="Z104" s="72"/>
      <c r="AA104" s="72"/>
      <c r="AB104" s="75"/>
      <c r="AC104" s="72"/>
      <c r="AD104" s="75"/>
      <c r="AE104" s="72"/>
      <c r="AF104" s="72"/>
      <c r="AG104" s="72"/>
      <c r="AH104" s="72"/>
      <c r="AI104" s="72"/>
      <c r="AJ104" s="72"/>
      <c r="AK104" s="72"/>
      <c r="AL104" s="72"/>
      <c r="AM104" s="72"/>
      <c r="AN104" s="72"/>
      <c r="AO104" s="72"/>
      <c r="AP104" s="75"/>
      <c r="AQ104" s="72"/>
      <c r="AR104" s="75"/>
      <c r="AS104" s="72"/>
      <c r="AT104" s="72"/>
      <c r="AU104" s="72"/>
      <c r="AV104" s="72"/>
      <c r="AW104" s="72"/>
      <c r="AX104" s="72"/>
      <c r="AY104" s="72"/>
      <c r="AZ104" s="72"/>
      <c r="BA104" s="72"/>
      <c r="BB104" s="72"/>
      <c r="BC104" s="72"/>
      <c r="BD104" s="75"/>
      <c r="BE104" s="72"/>
      <c r="BF104" s="75"/>
      <c r="BG104" s="72"/>
      <c r="BH104" s="72"/>
      <c r="BI104" s="72"/>
      <c r="BJ104" s="72"/>
      <c r="BK104" s="72"/>
      <c r="BL104" s="72"/>
      <c r="BM104" s="72"/>
      <c r="BN104" s="72"/>
      <c r="BO104" s="72"/>
      <c r="BP104" s="72"/>
      <c r="BQ104" s="72"/>
      <c r="BR104" s="26"/>
      <c r="BS104" s="65"/>
      <c r="BT104" s="26"/>
      <c r="BU104" s="71"/>
      <c r="BV104" s="71"/>
      <c r="BW104" s="71"/>
      <c r="BX104" s="71"/>
      <c r="BY104" s="71"/>
      <c r="BZ104" s="71"/>
      <c r="CA104" s="71"/>
      <c r="CB104" s="71"/>
      <c r="CC104" s="71"/>
      <c r="CD104" s="71"/>
      <c r="CE104" s="5"/>
      <c r="CF104" s="26"/>
      <c r="CG104" s="65"/>
      <c r="CH104" s="26"/>
    </row>
    <row r="105" spans="1:86" s="64" customFormat="1" ht="16.2" customHeight="1" x14ac:dyDescent="0.25">
      <c r="A105" s="71" t="s">
        <v>13</v>
      </c>
      <c r="B105" s="114">
        <f>((算例!F105*参数!B11+B107*参数!B12)*参数!B11+D107*参数!B12)*参数!B11+G107*参数!B12</f>
        <v>0.67568513341372183</v>
      </c>
      <c r="C105" s="72">
        <v>0.11669361991395928</v>
      </c>
      <c r="D105" s="59">
        <v>0.43611734191382362</v>
      </c>
      <c r="E105" s="72">
        <v>0.59582920291375574</v>
      </c>
      <c r="F105" s="72">
        <v>0.59582920291375574</v>
      </c>
      <c r="G105" s="72">
        <v>0.59582920291375574</v>
      </c>
      <c r="H105" s="72">
        <v>0.67568513341372183</v>
      </c>
      <c r="I105" s="72">
        <v>0.67568513341372183</v>
      </c>
      <c r="J105" s="72"/>
      <c r="K105" s="72"/>
      <c r="L105" s="72"/>
      <c r="M105" s="72"/>
      <c r="N105" s="75"/>
      <c r="O105" s="72"/>
      <c r="P105" s="75"/>
      <c r="Q105" s="72"/>
      <c r="R105" s="72"/>
      <c r="S105" s="72"/>
      <c r="T105" s="72"/>
      <c r="U105" s="72"/>
      <c r="V105" s="72"/>
      <c r="W105" s="72"/>
      <c r="X105" s="72"/>
      <c r="Y105" s="72"/>
      <c r="Z105" s="72"/>
      <c r="AA105" s="72"/>
      <c r="AB105" s="75"/>
      <c r="AC105" s="72"/>
      <c r="AD105" s="75"/>
      <c r="AE105" s="72"/>
      <c r="AF105" s="72"/>
      <c r="AG105" s="72"/>
      <c r="AH105" s="72"/>
      <c r="AI105" s="72"/>
      <c r="AJ105" s="72"/>
      <c r="AK105" s="72"/>
      <c r="AL105" s="72"/>
      <c r="AM105" s="72"/>
      <c r="AN105" s="72"/>
      <c r="AO105" s="72"/>
      <c r="AP105" s="75"/>
      <c r="AQ105" s="72"/>
      <c r="AR105" s="75"/>
      <c r="AS105" s="72"/>
      <c r="AT105" s="72"/>
      <c r="AU105" s="72"/>
      <c r="AV105" s="72"/>
      <c r="AW105" s="72"/>
      <c r="AX105" s="72"/>
      <c r="AY105" s="72"/>
      <c r="AZ105" s="72"/>
      <c r="BA105" s="72"/>
      <c r="BB105" s="72"/>
      <c r="BC105" s="72"/>
      <c r="BD105" s="75"/>
      <c r="BE105" s="72"/>
      <c r="BF105" s="75"/>
      <c r="BG105" s="72"/>
      <c r="BH105" s="72"/>
      <c r="BI105" s="72"/>
      <c r="BJ105" s="72"/>
      <c r="BK105" s="72"/>
      <c r="BL105" s="72"/>
      <c r="BM105" s="72"/>
      <c r="BN105" s="72"/>
      <c r="BO105" s="72"/>
      <c r="BP105" s="72"/>
      <c r="BQ105" s="72"/>
      <c r="BR105" s="26"/>
      <c r="BS105" s="65"/>
      <c r="BT105" s="26"/>
      <c r="BU105" s="71"/>
      <c r="BV105" s="71"/>
      <c r="BW105" s="71"/>
      <c r="BX105" s="71"/>
      <c r="BY105" s="71"/>
      <c r="BZ105" s="71"/>
      <c r="CA105" s="71"/>
      <c r="CB105" s="71"/>
      <c r="CC105" s="71"/>
      <c r="CD105" s="71"/>
      <c r="CE105" s="5"/>
      <c r="CF105" s="26"/>
      <c r="CG105" s="65"/>
      <c r="CH105" s="26"/>
    </row>
    <row r="106" spans="1:86" s="64" customFormat="1" ht="16.2" customHeight="1" x14ac:dyDescent="0.25">
      <c r="A106" s="71" t="s">
        <v>14</v>
      </c>
      <c r="B106" s="34">
        <f>算例!F106</f>
        <v>0.75554106391368792</v>
      </c>
      <c r="C106" s="72">
        <v>0.75554106391368792</v>
      </c>
      <c r="D106" s="72">
        <v>0.75554106391368792</v>
      </c>
      <c r="E106" s="72">
        <v>0.75554106391368792</v>
      </c>
      <c r="F106" s="72">
        <v>0.75554106391368792</v>
      </c>
      <c r="G106" s="72">
        <v>0.75554106391368792</v>
      </c>
      <c r="H106" s="72">
        <v>0.75554106391368792</v>
      </c>
      <c r="I106" s="72">
        <v>0.75554106391368792</v>
      </c>
      <c r="J106" s="72"/>
      <c r="K106" s="72"/>
      <c r="L106" s="72"/>
      <c r="M106" s="72"/>
      <c r="N106" s="75"/>
      <c r="O106" s="72"/>
      <c r="P106" s="75"/>
      <c r="Q106" s="72"/>
      <c r="R106" s="72"/>
      <c r="S106" s="72"/>
      <c r="T106" s="72"/>
      <c r="U106" s="72"/>
      <c r="V106" s="72"/>
      <c r="W106" s="72"/>
      <c r="X106" s="72"/>
      <c r="Y106" s="72"/>
      <c r="Z106" s="72"/>
      <c r="AA106" s="72"/>
      <c r="AB106" s="75"/>
      <c r="AC106" s="72"/>
      <c r="AD106" s="75"/>
      <c r="AE106" s="72"/>
      <c r="AF106" s="72"/>
      <c r="AG106" s="72"/>
      <c r="AH106" s="72"/>
      <c r="AI106" s="72"/>
      <c r="AJ106" s="72"/>
      <c r="AK106" s="72"/>
      <c r="AL106" s="72"/>
      <c r="AM106" s="72"/>
      <c r="AN106" s="72"/>
      <c r="AO106" s="72"/>
      <c r="AP106" s="75"/>
      <c r="AQ106" s="72"/>
      <c r="AR106" s="75"/>
      <c r="AS106" s="72"/>
      <c r="AT106" s="72"/>
      <c r="AU106" s="72"/>
      <c r="AV106" s="72"/>
      <c r="AW106" s="72"/>
      <c r="AX106" s="72"/>
      <c r="AY106" s="72"/>
      <c r="AZ106" s="72"/>
      <c r="BA106" s="72"/>
      <c r="BB106" s="72"/>
      <c r="BC106" s="72"/>
      <c r="BD106" s="75"/>
      <c r="BE106" s="72"/>
      <c r="BF106" s="75"/>
      <c r="BG106" s="72"/>
      <c r="BH106" s="72"/>
      <c r="BI106" s="72"/>
      <c r="BJ106" s="72"/>
      <c r="BK106" s="72"/>
      <c r="BL106" s="72"/>
      <c r="BM106" s="72"/>
      <c r="BN106" s="72"/>
      <c r="BO106" s="72"/>
      <c r="BP106" s="72"/>
      <c r="BQ106" s="72"/>
      <c r="BR106" s="26"/>
      <c r="BS106" s="65"/>
      <c r="BT106" s="26"/>
      <c r="BU106" s="71"/>
      <c r="BV106" s="71"/>
      <c r="BW106" s="71"/>
      <c r="BX106" s="71"/>
      <c r="BY106" s="71"/>
      <c r="BZ106" s="71"/>
      <c r="CA106" s="71"/>
      <c r="CB106" s="71"/>
      <c r="CC106" s="71"/>
      <c r="CD106" s="71"/>
      <c r="CE106" s="5"/>
      <c r="CF106" s="26"/>
      <c r="CG106" s="65"/>
      <c r="CH106" s="26"/>
    </row>
    <row r="107" spans="1:86" s="64" customFormat="1" ht="16.2" customHeight="1" x14ac:dyDescent="0.25">
      <c r="A107" s="71" t="s">
        <v>15</v>
      </c>
      <c r="B107" s="34">
        <f>算例!F107</f>
        <v>0.75554106391368792</v>
      </c>
      <c r="C107" s="72">
        <v>0.75554106391368792</v>
      </c>
      <c r="D107" s="72">
        <v>0.75554106391368792</v>
      </c>
      <c r="E107" s="72">
        <v>0.75554106391368792</v>
      </c>
      <c r="F107" s="72">
        <v>0.75554106391368792</v>
      </c>
      <c r="G107" s="72">
        <v>0.75554106391368792</v>
      </c>
      <c r="H107" s="72">
        <v>0.75554106391368792</v>
      </c>
      <c r="I107" s="72">
        <v>0.75554106391368792</v>
      </c>
      <c r="J107" s="72"/>
      <c r="K107" s="72"/>
      <c r="L107" s="72"/>
      <c r="M107" s="72"/>
      <c r="N107" s="75"/>
      <c r="O107" s="72"/>
      <c r="P107" s="75"/>
      <c r="Q107" s="72"/>
      <c r="R107" s="72"/>
      <c r="S107" s="72"/>
      <c r="T107" s="72"/>
      <c r="U107" s="72"/>
      <c r="V107" s="72"/>
      <c r="W107" s="72"/>
      <c r="X107" s="72"/>
      <c r="Y107" s="72"/>
      <c r="Z107" s="72"/>
      <c r="AA107" s="72"/>
      <c r="AB107" s="75"/>
      <c r="AC107" s="72"/>
      <c r="AD107" s="75"/>
      <c r="AE107" s="72"/>
      <c r="AF107" s="72"/>
      <c r="AG107" s="72"/>
      <c r="AH107" s="72"/>
      <c r="AI107" s="72"/>
      <c r="AJ107" s="72"/>
      <c r="AK107" s="72"/>
      <c r="AL107" s="72"/>
      <c r="AM107" s="72"/>
      <c r="AN107" s="72"/>
      <c r="AO107" s="72"/>
      <c r="AP107" s="75"/>
      <c r="AQ107" s="72"/>
      <c r="AR107" s="75"/>
      <c r="AS107" s="72"/>
      <c r="AT107" s="72"/>
      <c r="AU107" s="72"/>
      <c r="AV107" s="72"/>
      <c r="AW107" s="72"/>
      <c r="AX107" s="72"/>
      <c r="AY107" s="72"/>
      <c r="AZ107" s="72"/>
      <c r="BA107" s="72"/>
      <c r="BB107" s="72"/>
      <c r="BC107" s="72"/>
      <c r="BD107" s="75"/>
      <c r="BE107" s="72"/>
      <c r="BF107" s="75"/>
      <c r="BG107" s="72"/>
      <c r="BH107" s="72"/>
      <c r="BI107" s="72"/>
      <c r="BJ107" s="72"/>
      <c r="BK107" s="72"/>
      <c r="BL107" s="72"/>
      <c r="BM107" s="72"/>
      <c r="BN107" s="72"/>
      <c r="BO107" s="72"/>
      <c r="BP107" s="72"/>
      <c r="BQ107" s="72"/>
      <c r="BR107" s="26"/>
      <c r="BS107" s="65"/>
      <c r="BT107" s="26"/>
      <c r="BU107" s="71"/>
      <c r="BV107" s="71"/>
      <c r="BW107" s="71"/>
      <c r="BX107" s="71"/>
      <c r="BY107" s="71"/>
      <c r="BZ107" s="71"/>
      <c r="CA107" s="71"/>
      <c r="CB107" s="71"/>
      <c r="CC107" s="71"/>
      <c r="CD107" s="71"/>
      <c r="CE107" s="5"/>
      <c r="CF107" s="26"/>
      <c r="CG107" s="65"/>
      <c r="CH107" s="26"/>
    </row>
    <row r="108" spans="1:86" s="64" customFormat="1" ht="16.2" customHeight="1" x14ac:dyDescent="0.25">
      <c r="A108" s="71" t="s">
        <v>16</v>
      </c>
      <c r="B108" s="34">
        <f>算例!F108</f>
        <v>0.6393039771577359</v>
      </c>
      <c r="C108" s="72">
        <v>0.6393039771577359</v>
      </c>
      <c r="D108" s="72">
        <v>0.6393039771577359</v>
      </c>
      <c r="E108" s="72">
        <v>0.6393039771577359</v>
      </c>
      <c r="F108" s="72">
        <v>0.6393039771577359</v>
      </c>
      <c r="G108" s="72">
        <v>0.6393039771577359</v>
      </c>
      <c r="H108" s="72">
        <v>0.6393039771577359</v>
      </c>
      <c r="I108" s="72">
        <v>0.6393039771577359</v>
      </c>
      <c r="J108" s="72"/>
      <c r="K108" s="72"/>
      <c r="L108" s="72"/>
      <c r="M108" s="72"/>
      <c r="N108" s="75"/>
      <c r="O108" s="72"/>
      <c r="P108" s="75"/>
      <c r="Q108" s="72"/>
      <c r="R108" s="72"/>
      <c r="S108" s="72"/>
      <c r="T108" s="72"/>
      <c r="U108" s="72"/>
      <c r="V108" s="72"/>
      <c r="W108" s="72"/>
      <c r="X108" s="72"/>
      <c r="Y108" s="72"/>
      <c r="Z108" s="72"/>
      <c r="AA108" s="72"/>
      <c r="AB108" s="75"/>
      <c r="AC108" s="72"/>
      <c r="AD108" s="75"/>
      <c r="AE108" s="72"/>
      <c r="AF108" s="72"/>
      <c r="AG108" s="72"/>
      <c r="AH108" s="72"/>
      <c r="AI108" s="72"/>
      <c r="AJ108" s="72"/>
      <c r="AK108" s="72"/>
      <c r="AL108" s="72"/>
      <c r="AM108" s="72"/>
      <c r="AN108" s="72"/>
      <c r="AO108" s="72"/>
      <c r="AP108" s="75"/>
      <c r="AQ108" s="72"/>
      <c r="AR108" s="75"/>
      <c r="AS108" s="72"/>
      <c r="AT108" s="72"/>
      <c r="AU108" s="72"/>
      <c r="AV108" s="72"/>
      <c r="AW108" s="72"/>
      <c r="AX108" s="72"/>
      <c r="AY108" s="72"/>
      <c r="AZ108" s="72"/>
      <c r="BA108" s="72"/>
      <c r="BB108" s="72"/>
      <c r="BC108" s="72"/>
      <c r="BD108" s="75"/>
      <c r="BE108" s="72"/>
      <c r="BF108" s="75"/>
      <c r="BG108" s="72"/>
      <c r="BH108" s="72"/>
      <c r="BI108" s="72"/>
      <c r="BJ108" s="72"/>
      <c r="BK108" s="72"/>
      <c r="BL108" s="72"/>
      <c r="BM108" s="72"/>
      <c r="BN108" s="72"/>
      <c r="BO108" s="72"/>
      <c r="BP108" s="72"/>
      <c r="BQ108" s="72"/>
      <c r="BR108" s="26"/>
      <c r="BS108" s="65"/>
      <c r="BT108" s="26"/>
      <c r="BU108" s="71"/>
      <c r="BV108" s="71"/>
      <c r="BW108" s="71"/>
      <c r="BX108" s="71"/>
      <c r="BY108" s="71"/>
      <c r="BZ108" s="71"/>
      <c r="CA108" s="71"/>
      <c r="CB108" s="71"/>
      <c r="CC108" s="71"/>
      <c r="CD108" s="71"/>
      <c r="CE108" s="5"/>
      <c r="CF108" s="26"/>
      <c r="CG108" s="65"/>
      <c r="CH108" s="26"/>
    </row>
    <row r="109" spans="1:86" s="64" customFormat="1" ht="16.2" customHeight="1" x14ac:dyDescent="0.25">
      <c r="A109" s="71" t="s">
        <v>17</v>
      </c>
      <c r="B109" s="34">
        <f>算例!F109</f>
        <v>0.75554106391368792</v>
      </c>
      <c r="C109" s="72">
        <v>0.75554106391368792</v>
      </c>
      <c r="D109" s="72">
        <v>0.75554106391368792</v>
      </c>
      <c r="E109" s="72">
        <v>0.75554106391368792</v>
      </c>
      <c r="F109" s="72">
        <v>0.75554106391368792</v>
      </c>
      <c r="G109" s="72">
        <v>0.75554106391368792</v>
      </c>
      <c r="H109" s="72">
        <v>0.75554106391368792</v>
      </c>
      <c r="I109" s="72">
        <v>0.75554106391368792</v>
      </c>
      <c r="J109" s="72"/>
      <c r="K109" s="72"/>
      <c r="L109" s="72"/>
      <c r="M109" s="72"/>
      <c r="N109" s="75"/>
      <c r="O109" s="72"/>
      <c r="P109" s="75"/>
      <c r="Q109" s="72"/>
      <c r="R109" s="72"/>
      <c r="S109" s="72"/>
      <c r="T109" s="72"/>
      <c r="U109" s="72"/>
      <c r="V109" s="72"/>
      <c r="W109" s="72"/>
      <c r="X109" s="72"/>
      <c r="Y109" s="72"/>
      <c r="Z109" s="72"/>
      <c r="AA109" s="72"/>
      <c r="AB109" s="75"/>
      <c r="AC109" s="72"/>
      <c r="AD109" s="75"/>
      <c r="AE109" s="72"/>
      <c r="AF109" s="72"/>
      <c r="AG109" s="72"/>
      <c r="AH109" s="72"/>
      <c r="AI109" s="72"/>
      <c r="AJ109" s="72"/>
      <c r="AK109" s="72"/>
      <c r="AL109" s="72"/>
      <c r="AM109" s="72"/>
      <c r="AN109" s="72"/>
      <c r="AO109" s="72"/>
      <c r="AP109" s="75"/>
      <c r="AQ109" s="72"/>
      <c r="AR109" s="75"/>
      <c r="AS109" s="72"/>
      <c r="AT109" s="72"/>
      <c r="AU109" s="72"/>
      <c r="AV109" s="72"/>
      <c r="AW109" s="72"/>
      <c r="AX109" s="72"/>
      <c r="AY109" s="72"/>
      <c r="AZ109" s="72"/>
      <c r="BA109" s="72"/>
      <c r="BB109" s="72"/>
      <c r="BC109" s="72"/>
      <c r="BD109" s="75"/>
      <c r="BE109" s="72"/>
      <c r="BF109" s="75"/>
      <c r="BG109" s="72"/>
      <c r="BH109" s="72"/>
      <c r="BI109" s="72"/>
      <c r="BJ109" s="72"/>
      <c r="BK109" s="72"/>
      <c r="BL109" s="72"/>
      <c r="BM109" s="72"/>
      <c r="BN109" s="72"/>
      <c r="BO109" s="72"/>
      <c r="BP109" s="72"/>
      <c r="BQ109" s="72"/>
      <c r="BR109" s="26"/>
      <c r="BS109" s="65"/>
      <c r="BT109" s="26"/>
      <c r="BU109" s="71"/>
      <c r="BV109" s="71"/>
      <c r="BW109" s="71"/>
      <c r="BX109" s="71"/>
      <c r="BY109" s="71"/>
      <c r="BZ109" s="71"/>
      <c r="CA109" s="71"/>
      <c r="CB109" s="71"/>
      <c r="CC109" s="71"/>
      <c r="CD109" s="71"/>
      <c r="CE109" s="5"/>
      <c r="CF109" s="26"/>
      <c r="CG109" s="65"/>
      <c r="CH109" s="26"/>
    </row>
    <row r="110" spans="1:86" s="64" customFormat="1" ht="16.2" customHeight="1" x14ac:dyDescent="0.25">
      <c r="A110" s="71" t="s">
        <v>18</v>
      </c>
      <c r="B110" s="34">
        <f>算例!F110*参数!B11+F104*参数!B12</f>
        <v>0.9375</v>
      </c>
      <c r="C110" s="72">
        <v>1</v>
      </c>
      <c r="D110" s="72">
        <v>1</v>
      </c>
      <c r="E110" s="72">
        <v>1</v>
      </c>
      <c r="F110" s="72">
        <v>1</v>
      </c>
      <c r="G110" s="72">
        <v>0.9375</v>
      </c>
      <c r="H110" s="72">
        <v>0.9375</v>
      </c>
      <c r="I110" s="72">
        <v>0.9375</v>
      </c>
      <c r="J110" s="72"/>
      <c r="K110" s="72"/>
      <c r="L110" s="72"/>
      <c r="M110" s="72"/>
      <c r="N110" s="75"/>
      <c r="O110" s="72"/>
      <c r="P110" s="75"/>
      <c r="Q110" s="72"/>
      <c r="R110" s="72"/>
      <c r="S110" s="72"/>
      <c r="T110" s="72"/>
      <c r="U110" s="72"/>
      <c r="V110" s="72"/>
      <c r="W110" s="72"/>
      <c r="X110" s="72"/>
      <c r="Y110" s="72"/>
      <c r="Z110" s="72"/>
      <c r="AA110" s="72"/>
      <c r="AB110" s="75"/>
      <c r="AC110" s="72"/>
      <c r="AD110" s="75"/>
      <c r="AE110" s="72"/>
      <c r="AF110" s="72"/>
      <c r="AG110" s="72"/>
      <c r="AH110" s="72"/>
      <c r="AI110" s="72"/>
      <c r="AJ110" s="72"/>
      <c r="AK110" s="72"/>
      <c r="AL110" s="72"/>
      <c r="AM110" s="72"/>
      <c r="AN110" s="72"/>
      <c r="AO110" s="72"/>
      <c r="AP110" s="75"/>
      <c r="AQ110" s="72"/>
      <c r="AR110" s="75"/>
      <c r="AS110" s="72"/>
      <c r="AT110" s="72"/>
      <c r="AU110" s="72"/>
      <c r="AV110" s="72"/>
      <c r="AW110" s="72"/>
      <c r="AX110" s="72"/>
      <c r="AY110" s="72"/>
      <c r="AZ110" s="72"/>
      <c r="BA110" s="72"/>
      <c r="BB110" s="72"/>
      <c r="BC110" s="72"/>
      <c r="BD110" s="75"/>
      <c r="BE110" s="72"/>
      <c r="BF110" s="75"/>
      <c r="BG110" s="72"/>
      <c r="BH110" s="72"/>
      <c r="BI110" s="72"/>
      <c r="BJ110" s="72"/>
      <c r="BK110" s="72"/>
      <c r="BL110" s="72"/>
      <c r="BM110" s="72"/>
      <c r="BN110" s="72"/>
      <c r="BO110" s="72"/>
      <c r="BP110" s="72"/>
      <c r="BQ110" s="72"/>
      <c r="BR110" s="26"/>
      <c r="BS110" s="65"/>
      <c r="BT110" s="26"/>
      <c r="BU110" s="71"/>
      <c r="BV110" s="71"/>
      <c r="BW110" s="71"/>
      <c r="BX110" s="71"/>
      <c r="BY110" s="71"/>
      <c r="BZ110" s="71"/>
      <c r="CA110" s="71"/>
      <c r="CB110" s="71"/>
      <c r="CC110" s="71"/>
      <c r="CD110" s="71"/>
      <c r="CE110" s="5"/>
      <c r="CF110" s="26"/>
      <c r="CG110" s="65"/>
      <c r="CH110" s="26"/>
    </row>
    <row r="111" spans="1:86" s="64" customFormat="1" ht="16.2" customHeight="1" x14ac:dyDescent="0.25">
      <c r="A111" s="71" t="s">
        <v>19</v>
      </c>
      <c r="B111" s="34">
        <f>(算例!F111*参数!B11+D109*参数!B12)*参数!B11+H95*参数!B12</f>
        <v>0.56494236478785065</v>
      </c>
      <c r="C111" s="72">
        <v>0.22239859159188261</v>
      </c>
      <c r="D111" s="72">
        <v>0.22239859159188261</v>
      </c>
      <c r="E111" s="72">
        <v>0.48896982775278525</v>
      </c>
      <c r="F111" s="72">
        <v>0.48896982775278525</v>
      </c>
      <c r="G111" s="72">
        <v>0.48896982775278525</v>
      </c>
      <c r="H111" s="72">
        <v>0.48896982775278525</v>
      </c>
      <c r="I111" s="72">
        <v>0.56494236478785065</v>
      </c>
      <c r="J111" s="72"/>
      <c r="K111" s="72"/>
      <c r="L111" s="72"/>
      <c r="M111" s="72"/>
      <c r="N111" s="75"/>
      <c r="O111" s="72"/>
      <c r="P111" s="75"/>
      <c r="Q111" s="72"/>
      <c r="R111" s="72"/>
      <c r="S111" s="72"/>
      <c r="T111" s="72"/>
      <c r="U111" s="72"/>
      <c r="V111" s="72"/>
      <c r="W111" s="72"/>
      <c r="X111" s="72"/>
      <c r="Y111" s="72"/>
      <c r="Z111" s="72"/>
      <c r="AA111" s="72"/>
      <c r="AB111" s="75"/>
      <c r="AC111" s="72"/>
      <c r="AD111" s="75"/>
      <c r="AE111" s="72"/>
      <c r="AF111" s="72"/>
      <c r="AG111" s="72"/>
      <c r="AH111" s="72"/>
      <c r="AI111" s="72"/>
      <c r="AJ111" s="72"/>
      <c r="AK111" s="72"/>
      <c r="AL111" s="72"/>
      <c r="AM111" s="72"/>
      <c r="AN111" s="72"/>
      <c r="AO111" s="72"/>
      <c r="AP111" s="75"/>
      <c r="AQ111" s="72"/>
      <c r="AR111" s="75"/>
      <c r="AS111" s="72"/>
      <c r="AT111" s="72"/>
      <c r="AU111" s="72"/>
      <c r="AV111" s="72"/>
      <c r="AW111" s="72"/>
      <c r="AX111" s="72"/>
      <c r="AY111" s="72"/>
      <c r="AZ111" s="72"/>
      <c r="BA111" s="72"/>
      <c r="BB111" s="72"/>
      <c r="BC111" s="72"/>
      <c r="BD111" s="75"/>
      <c r="BE111" s="72"/>
      <c r="BF111" s="75"/>
      <c r="BG111" s="72"/>
      <c r="BH111" s="72"/>
      <c r="BI111" s="72"/>
      <c r="BJ111" s="72"/>
      <c r="BK111" s="72"/>
      <c r="BL111" s="72"/>
      <c r="BM111" s="72"/>
      <c r="BN111" s="72"/>
      <c r="BO111" s="72"/>
      <c r="BP111" s="72"/>
      <c r="BQ111" s="72"/>
      <c r="BR111" s="26"/>
      <c r="BS111" s="65"/>
      <c r="BT111" s="26"/>
      <c r="BU111" s="71"/>
      <c r="BV111" s="71"/>
      <c r="BW111" s="71"/>
      <c r="BX111" s="71"/>
      <c r="BY111" s="71"/>
      <c r="BZ111" s="71"/>
      <c r="CA111" s="71"/>
      <c r="CB111" s="71"/>
      <c r="CC111" s="71"/>
      <c r="CD111" s="71"/>
      <c r="CE111" s="5"/>
      <c r="CF111" s="26"/>
      <c r="CG111" s="65"/>
      <c r="CH111" s="26"/>
    </row>
    <row r="112" spans="1:86" s="64" customFormat="1" ht="16.2" customHeight="1" x14ac:dyDescent="0.25">
      <c r="A112" s="71" t="s">
        <v>20</v>
      </c>
      <c r="B112" s="34">
        <f>算例!F112*参数!B11+F106*参数!B12</f>
        <v>0.87777053195684396</v>
      </c>
      <c r="C112" s="72">
        <v>1</v>
      </c>
      <c r="D112" s="72">
        <v>1</v>
      </c>
      <c r="E112" s="72">
        <v>1</v>
      </c>
      <c r="F112" s="72">
        <v>1</v>
      </c>
      <c r="G112" s="72">
        <v>0.87777053195684396</v>
      </c>
      <c r="H112" s="72">
        <v>0.87777053195684396</v>
      </c>
      <c r="I112" s="72">
        <v>0.87777053195684396</v>
      </c>
      <c r="J112" s="72"/>
      <c r="K112" s="72"/>
      <c r="L112" s="72"/>
      <c r="M112" s="72"/>
      <c r="N112" s="75"/>
      <c r="O112" s="72"/>
      <c r="P112" s="75"/>
      <c r="Q112" s="72"/>
      <c r="R112" s="72"/>
      <c r="S112" s="72"/>
      <c r="T112" s="72"/>
      <c r="U112" s="72"/>
      <c r="V112" s="72"/>
      <c r="W112" s="72"/>
      <c r="X112" s="72"/>
      <c r="Y112" s="72"/>
      <c r="Z112" s="72"/>
      <c r="AA112" s="72"/>
      <c r="AB112" s="75"/>
      <c r="AC112" s="72"/>
      <c r="AD112" s="75"/>
      <c r="AE112" s="72"/>
      <c r="AF112" s="72"/>
      <c r="AG112" s="72"/>
      <c r="AH112" s="72"/>
      <c r="AI112" s="72"/>
      <c r="AJ112" s="72"/>
      <c r="AK112" s="72"/>
      <c r="AL112" s="72"/>
      <c r="AM112" s="72"/>
      <c r="AN112" s="72"/>
      <c r="AO112" s="72"/>
      <c r="AP112" s="75"/>
      <c r="AQ112" s="72"/>
      <c r="AR112" s="75"/>
      <c r="AS112" s="72"/>
      <c r="AT112" s="72"/>
      <c r="AU112" s="72"/>
      <c r="AV112" s="72"/>
      <c r="AW112" s="72"/>
      <c r="AX112" s="72"/>
      <c r="AY112" s="72"/>
      <c r="AZ112" s="72"/>
      <c r="BA112" s="72"/>
      <c r="BB112" s="72"/>
      <c r="BC112" s="72"/>
      <c r="BD112" s="75"/>
      <c r="BE112" s="72"/>
      <c r="BF112" s="75"/>
      <c r="BG112" s="72"/>
      <c r="BH112" s="72"/>
      <c r="BI112" s="72"/>
      <c r="BJ112" s="72"/>
      <c r="BK112" s="72"/>
      <c r="BL112" s="72"/>
      <c r="BM112" s="72"/>
      <c r="BN112" s="72"/>
      <c r="BO112" s="72"/>
      <c r="BP112" s="72"/>
      <c r="BQ112" s="72"/>
      <c r="BR112" s="26"/>
      <c r="BS112" s="65"/>
      <c r="BT112" s="26"/>
      <c r="BU112" s="71"/>
      <c r="BV112" s="71"/>
      <c r="BW112" s="71"/>
      <c r="BX112" s="71"/>
      <c r="BY112" s="71"/>
      <c r="BZ112" s="71"/>
      <c r="CA112" s="71"/>
      <c r="CB112" s="71"/>
      <c r="CC112" s="71"/>
      <c r="CD112" s="71"/>
      <c r="CE112" s="5"/>
      <c r="CF112" s="26"/>
      <c r="CG112" s="65"/>
      <c r="CH112" s="26"/>
    </row>
    <row r="113" spans="1:98" s="64" customFormat="1" ht="16.2" customHeight="1" x14ac:dyDescent="0.25">
      <c r="A113" s="71" t="s">
        <v>21</v>
      </c>
      <c r="B113" s="34">
        <f>算例!F113</f>
        <v>1</v>
      </c>
      <c r="C113" s="72">
        <v>1</v>
      </c>
      <c r="D113" s="72">
        <v>1</v>
      </c>
      <c r="E113" s="72">
        <v>1</v>
      </c>
      <c r="F113" s="72">
        <v>1</v>
      </c>
      <c r="G113" s="72">
        <v>1</v>
      </c>
      <c r="H113" s="72">
        <v>1</v>
      </c>
      <c r="I113" s="72">
        <v>1</v>
      </c>
      <c r="J113" s="72"/>
      <c r="K113" s="72"/>
      <c r="L113" s="72"/>
      <c r="M113" s="72"/>
      <c r="N113" s="75"/>
      <c r="O113" s="72"/>
      <c r="P113" s="75"/>
      <c r="Q113" s="72"/>
      <c r="R113" s="72"/>
      <c r="S113" s="72"/>
      <c r="T113" s="72"/>
      <c r="U113" s="72"/>
      <c r="V113" s="72"/>
      <c r="W113" s="72"/>
      <c r="X113" s="72"/>
      <c r="Y113" s="72"/>
      <c r="Z113" s="72"/>
      <c r="AA113" s="72"/>
      <c r="AB113" s="75"/>
      <c r="AC113" s="72"/>
      <c r="AD113" s="75"/>
      <c r="AE113" s="72"/>
      <c r="AF113" s="72"/>
      <c r="AG113" s="72"/>
      <c r="AH113" s="72"/>
      <c r="AI113" s="72"/>
      <c r="AJ113" s="72"/>
      <c r="AK113" s="72"/>
      <c r="AL113" s="72"/>
      <c r="AM113" s="72"/>
      <c r="AN113" s="72"/>
      <c r="AO113" s="72"/>
      <c r="AP113" s="75"/>
      <c r="AQ113" s="72"/>
      <c r="AR113" s="75"/>
      <c r="AS113" s="72"/>
      <c r="AT113" s="72"/>
      <c r="AU113" s="72"/>
      <c r="AV113" s="72"/>
      <c r="AW113" s="72"/>
      <c r="AX113" s="72"/>
      <c r="AY113" s="72"/>
      <c r="AZ113" s="72"/>
      <c r="BA113" s="72"/>
      <c r="BB113" s="72"/>
      <c r="BC113" s="72"/>
      <c r="BD113" s="75"/>
      <c r="BE113" s="72"/>
      <c r="BF113" s="75"/>
      <c r="BG113" s="72"/>
      <c r="BH113" s="72"/>
      <c r="BI113" s="72"/>
      <c r="BJ113" s="72"/>
      <c r="BK113" s="72"/>
      <c r="BL113" s="72"/>
      <c r="BM113" s="72"/>
      <c r="BN113" s="72"/>
      <c r="BO113" s="72"/>
      <c r="BP113" s="72"/>
      <c r="BQ113" s="72"/>
      <c r="BR113" s="26"/>
      <c r="BS113" s="65"/>
      <c r="BT113" s="26"/>
      <c r="BU113" s="71"/>
      <c r="BV113" s="71"/>
      <c r="BW113" s="71"/>
      <c r="BX113" s="71"/>
      <c r="BY113" s="71"/>
      <c r="BZ113" s="71"/>
      <c r="CA113" s="71"/>
      <c r="CB113" s="71"/>
      <c r="CC113" s="71"/>
      <c r="CD113" s="71"/>
      <c r="CE113" s="5"/>
      <c r="CF113" s="26"/>
      <c r="CG113" s="65"/>
      <c r="CH113" s="26"/>
    </row>
    <row r="114" spans="1:98" s="64" customFormat="1" ht="16.2" customHeight="1" x14ac:dyDescent="0.25">
      <c r="A114" s="71" t="s">
        <v>22</v>
      </c>
      <c r="B114" s="34">
        <f>算例!F114*参数!B11+F104*参数!B12</f>
        <v>0.58279635844494004</v>
      </c>
      <c r="C114" s="72">
        <v>0.29059271688987998</v>
      </c>
      <c r="D114" s="72">
        <v>0.29059271688987998</v>
      </c>
      <c r="E114" s="72">
        <v>0.29059271688987998</v>
      </c>
      <c r="F114" s="72">
        <v>0.29059271688987998</v>
      </c>
      <c r="G114" s="72">
        <v>0.58279635844494004</v>
      </c>
      <c r="H114" s="72">
        <v>0.58279635844494004</v>
      </c>
      <c r="I114" s="72">
        <v>0.58279635844494004</v>
      </c>
      <c r="J114" s="72"/>
      <c r="K114" s="72"/>
      <c r="L114" s="72"/>
      <c r="M114" s="72"/>
      <c r="N114" s="75"/>
      <c r="O114" s="72"/>
      <c r="P114" s="75"/>
      <c r="Q114" s="72"/>
      <c r="R114" s="72"/>
      <c r="S114" s="72"/>
      <c r="T114" s="72"/>
      <c r="U114" s="72"/>
      <c r="V114" s="72"/>
      <c r="W114" s="72"/>
      <c r="X114" s="72"/>
      <c r="Y114" s="72"/>
      <c r="Z114" s="72"/>
      <c r="AA114" s="72"/>
      <c r="AB114" s="75"/>
      <c r="AC114" s="72"/>
      <c r="AD114" s="75"/>
      <c r="AE114" s="72"/>
      <c r="AF114" s="72"/>
      <c r="AG114" s="72"/>
      <c r="AH114" s="72"/>
      <c r="AI114" s="72"/>
      <c r="AJ114" s="72"/>
      <c r="AK114" s="72"/>
      <c r="AL114" s="72"/>
      <c r="AM114" s="72"/>
      <c r="AN114" s="72"/>
      <c r="AO114" s="72"/>
      <c r="AP114" s="75"/>
      <c r="AQ114" s="72"/>
      <c r="AR114" s="75"/>
      <c r="AS114" s="72"/>
      <c r="AT114" s="72"/>
      <c r="AU114" s="72"/>
      <c r="AV114" s="72"/>
      <c r="AW114" s="72"/>
      <c r="AX114" s="72"/>
      <c r="AY114" s="72"/>
      <c r="AZ114" s="72"/>
      <c r="BA114" s="72"/>
      <c r="BB114" s="72"/>
      <c r="BC114" s="72"/>
      <c r="BD114" s="75"/>
      <c r="BE114" s="72"/>
      <c r="BF114" s="75"/>
      <c r="BG114" s="72"/>
      <c r="BH114" s="72"/>
      <c r="BI114" s="72"/>
      <c r="BJ114" s="72"/>
      <c r="BK114" s="72"/>
      <c r="BL114" s="72"/>
      <c r="BM114" s="72"/>
      <c r="BN114" s="72"/>
      <c r="BO114" s="72"/>
      <c r="BP114" s="72"/>
      <c r="BQ114" s="72"/>
      <c r="BR114" s="26"/>
      <c r="BS114" s="65"/>
      <c r="BT114" s="26"/>
      <c r="BU114" s="71"/>
      <c r="BV114" s="71"/>
      <c r="BW114" s="71"/>
      <c r="BX114" s="71"/>
      <c r="BY114" s="71"/>
      <c r="BZ114" s="71"/>
      <c r="CA114" s="71"/>
      <c r="CB114" s="71"/>
      <c r="CC114" s="71"/>
      <c r="CD114" s="71"/>
      <c r="CE114" s="5"/>
      <c r="CF114" s="26"/>
      <c r="CG114" s="65"/>
      <c r="CH114" s="26"/>
    </row>
    <row r="115" spans="1:98" s="64" customFormat="1" ht="16.2" customHeight="1" x14ac:dyDescent="0.25">
      <c r="A115" s="72"/>
      <c r="B115" s="72"/>
      <c r="C115" s="72"/>
      <c r="D115" s="72"/>
      <c r="E115" s="72"/>
      <c r="F115" s="72"/>
      <c r="G115" s="72"/>
      <c r="H115" s="72"/>
      <c r="I115" s="72"/>
      <c r="J115" s="72"/>
      <c r="K115" s="72"/>
      <c r="L115" s="34"/>
      <c r="N115" s="34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5"/>
      <c r="AA115" s="72"/>
      <c r="AB115" s="75"/>
      <c r="AC115" s="72"/>
      <c r="AD115" s="72"/>
      <c r="AE115" s="72"/>
      <c r="AF115" s="72"/>
      <c r="AG115" s="72"/>
      <c r="AH115" s="72"/>
      <c r="AI115" s="72"/>
      <c r="AJ115" s="72"/>
      <c r="AK115" s="72"/>
      <c r="AL115" s="72"/>
      <c r="AM115" s="72"/>
      <c r="AN115" s="75"/>
      <c r="AO115" s="72"/>
      <c r="AP115" s="75"/>
      <c r="AQ115" s="72"/>
      <c r="AR115" s="72"/>
      <c r="AS115" s="72"/>
      <c r="AT115" s="72"/>
      <c r="AU115" s="72"/>
      <c r="AV115" s="72"/>
      <c r="AW115" s="72"/>
      <c r="AX115" s="72"/>
      <c r="AY115" s="72"/>
      <c r="AZ115" s="72"/>
      <c r="BA115" s="72"/>
      <c r="BB115" s="75"/>
      <c r="BC115" s="72"/>
      <c r="BD115" s="75"/>
      <c r="BE115" s="72"/>
      <c r="BF115" s="72"/>
      <c r="BG115" s="72"/>
      <c r="BH115" s="72"/>
      <c r="BI115" s="72"/>
      <c r="BJ115" s="72"/>
      <c r="BK115" s="72"/>
      <c r="BL115" s="72"/>
      <c r="BM115" s="72"/>
      <c r="BN115" s="72"/>
      <c r="BO115" s="72"/>
      <c r="BP115" s="75"/>
      <c r="BQ115" s="72"/>
      <c r="BR115" s="75"/>
      <c r="BS115" s="72"/>
      <c r="BT115" s="72"/>
      <c r="BU115" s="72"/>
      <c r="BV115" s="72"/>
      <c r="BW115" s="72"/>
      <c r="BX115" s="72"/>
      <c r="BY115" s="72"/>
      <c r="BZ115" s="72"/>
      <c r="CA115" s="72"/>
      <c r="CB115" s="72"/>
      <c r="CC115" s="72"/>
      <c r="CD115" s="34"/>
      <c r="CF115" s="34"/>
      <c r="CG115" s="72"/>
      <c r="CH115" s="72"/>
      <c r="CI115" s="72"/>
      <c r="CJ115" s="72"/>
      <c r="CK115" s="72"/>
      <c r="CL115" s="72"/>
      <c r="CM115" s="72"/>
      <c r="CN115" s="72"/>
      <c r="CO115" s="72"/>
      <c r="CP115" s="72"/>
      <c r="CQ115" s="72"/>
      <c r="CR115" s="34"/>
      <c r="CT115" s="34"/>
    </row>
    <row r="116" spans="1:98" ht="13.2" customHeight="1" x14ac:dyDescent="0.25">
      <c r="A116" s="31" t="s">
        <v>56</v>
      </c>
      <c r="B116" s="32">
        <f>算例!B117</f>
        <v>4</v>
      </c>
      <c r="C116" s="32" t="s">
        <v>55</v>
      </c>
      <c r="D116" s="32">
        <f>算例!D117</f>
        <v>5</v>
      </c>
      <c r="E116" s="32"/>
      <c r="F116" s="32"/>
      <c r="G116" s="32"/>
      <c r="O116" s="72"/>
      <c r="P116" s="72"/>
      <c r="Q116" s="72"/>
      <c r="R116" s="72"/>
      <c r="S116" s="72"/>
      <c r="T116" s="72"/>
      <c r="U116" s="72"/>
      <c r="V116" s="72"/>
      <c r="W116" s="72"/>
      <c r="X116" s="72"/>
      <c r="Y116" s="72"/>
      <c r="Z116" s="72"/>
      <c r="AA116" s="72"/>
      <c r="AB116" s="72"/>
      <c r="AC116" s="72"/>
      <c r="AD116" s="72"/>
      <c r="AE116" s="72"/>
      <c r="AF116" s="72"/>
      <c r="AG116" s="72"/>
      <c r="AH116" s="72"/>
      <c r="AI116" s="72"/>
      <c r="AJ116" s="72"/>
      <c r="AK116" s="72"/>
      <c r="AL116" s="72"/>
      <c r="AM116" s="72"/>
      <c r="AN116" s="72"/>
      <c r="AO116" s="72"/>
      <c r="AP116" s="72"/>
      <c r="AQ116" s="72"/>
      <c r="AR116" s="72"/>
      <c r="AS116" s="72"/>
      <c r="AT116" s="72"/>
      <c r="AU116" s="72"/>
      <c r="AV116" s="72"/>
      <c r="AW116" s="72"/>
      <c r="AX116" s="72"/>
      <c r="AY116" s="72"/>
      <c r="AZ116" s="72"/>
      <c r="BA116" s="72"/>
      <c r="BB116" s="72"/>
      <c r="BC116" s="72"/>
      <c r="BD116" s="72"/>
      <c r="BE116" s="72"/>
      <c r="BF116" s="72"/>
      <c r="BG116" s="72"/>
      <c r="BH116" s="72"/>
      <c r="BI116" s="72"/>
      <c r="BJ116" s="72"/>
      <c r="BK116" s="72"/>
      <c r="BL116" s="72"/>
      <c r="BM116" s="72"/>
      <c r="BN116" s="72"/>
      <c r="BO116" s="72"/>
      <c r="BP116" s="72"/>
      <c r="BQ116" s="72"/>
      <c r="BR116" s="72"/>
      <c r="BS116" s="72"/>
      <c r="BT116" s="72"/>
      <c r="BU116" s="72"/>
      <c r="BV116" s="72"/>
      <c r="BW116" s="72"/>
      <c r="BX116" s="72"/>
      <c r="BY116" s="72"/>
      <c r="BZ116" s="72"/>
      <c r="CA116" s="72"/>
      <c r="CB116" s="72"/>
      <c r="CC116" s="72"/>
    </row>
    <row r="117" spans="1:98" x14ac:dyDescent="0.25">
      <c r="A117" s="31"/>
      <c r="B117" s="31"/>
      <c r="C117" s="31"/>
      <c r="D117" s="31"/>
      <c r="E117" s="31"/>
      <c r="F117" s="31"/>
      <c r="G117" s="31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2"/>
      <c r="AA117" s="72"/>
      <c r="AB117" s="72"/>
      <c r="AC117" s="72"/>
      <c r="AD117" s="72"/>
      <c r="AE117" s="72"/>
      <c r="AF117" s="72"/>
      <c r="AG117" s="72"/>
      <c r="AH117" s="72"/>
      <c r="AI117" s="72"/>
      <c r="AJ117" s="72"/>
      <c r="AK117" s="72"/>
      <c r="AL117" s="72"/>
      <c r="AM117" s="72"/>
      <c r="AN117" s="72"/>
      <c r="AO117" s="72"/>
      <c r="AP117" s="72"/>
      <c r="AQ117" s="72"/>
      <c r="AR117" s="72"/>
      <c r="AS117" s="72"/>
      <c r="AT117" s="72"/>
      <c r="AU117" s="72"/>
      <c r="AV117" s="72"/>
      <c r="AW117" s="72"/>
      <c r="AX117" s="72"/>
      <c r="AY117" s="72"/>
      <c r="AZ117" s="72"/>
      <c r="BA117" s="72"/>
      <c r="BB117" s="72"/>
      <c r="BC117" s="72"/>
      <c r="BD117" s="72"/>
      <c r="BE117" s="72"/>
      <c r="BF117" s="72"/>
      <c r="BG117" s="72"/>
      <c r="BH117" s="72"/>
      <c r="BI117" s="72"/>
      <c r="BJ117" s="72"/>
      <c r="BK117" s="72"/>
      <c r="BL117" s="72"/>
      <c r="BM117" s="72"/>
      <c r="BN117" s="72"/>
      <c r="BO117" s="72"/>
      <c r="BP117" s="72"/>
      <c r="BQ117" s="72"/>
      <c r="BR117" s="72"/>
      <c r="BS117" s="72"/>
      <c r="BT117" s="72"/>
      <c r="BU117" s="72"/>
      <c r="BV117" s="72"/>
      <c r="BW117" s="72"/>
      <c r="BX117" s="72"/>
      <c r="BY117" s="72"/>
      <c r="BZ117" s="72"/>
      <c r="CA117" s="72"/>
      <c r="CB117" s="72"/>
      <c r="CC117" s="72"/>
    </row>
    <row r="118" spans="1:98" x14ac:dyDescent="0.25">
      <c r="A118" s="33"/>
      <c r="B118" s="33"/>
      <c r="C118" s="33"/>
      <c r="D118" s="33"/>
      <c r="E118" s="33"/>
      <c r="F118" s="33"/>
      <c r="G118" s="33"/>
      <c r="O118" s="72"/>
      <c r="P118" s="72"/>
      <c r="Q118" s="72"/>
      <c r="R118" s="72"/>
      <c r="S118" s="72"/>
      <c r="T118" s="72"/>
      <c r="U118" s="72"/>
      <c r="V118" s="72"/>
      <c r="W118" s="72"/>
      <c r="X118" s="72"/>
      <c r="Y118" s="72"/>
      <c r="Z118" s="72"/>
      <c r="AA118" s="72"/>
      <c r="AB118" s="72"/>
      <c r="AC118" s="72"/>
      <c r="AD118" s="72"/>
      <c r="AE118" s="72"/>
      <c r="AF118" s="72"/>
      <c r="AG118" s="72"/>
      <c r="AH118" s="72"/>
      <c r="AI118" s="72"/>
      <c r="AJ118" s="72"/>
      <c r="AK118" s="72"/>
      <c r="AL118" s="72"/>
      <c r="AM118" s="72"/>
      <c r="AN118" s="72"/>
      <c r="AO118" s="72"/>
      <c r="AP118" s="72"/>
      <c r="AQ118" s="72"/>
      <c r="AR118" s="72"/>
      <c r="AS118" s="72"/>
      <c r="AT118" s="72"/>
      <c r="AU118" s="72"/>
      <c r="AV118" s="72"/>
      <c r="AW118" s="72"/>
      <c r="AX118" s="72"/>
      <c r="AY118" s="72"/>
      <c r="AZ118" s="72"/>
      <c r="BA118" s="72"/>
      <c r="BB118" s="72"/>
      <c r="BC118" s="72"/>
      <c r="BD118" s="72"/>
      <c r="BE118" s="72"/>
      <c r="BF118" s="72"/>
      <c r="BG118" s="72"/>
      <c r="BH118" s="72"/>
      <c r="BI118" s="72"/>
      <c r="BJ118" s="72"/>
      <c r="BK118" s="72"/>
      <c r="BL118" s="72"/>
      <c r="BM118" s="72"/>
      <c r="BN118" s="72"/>
      <c r="BO118" s="72"/>
      <c r="BP118" s="72"/>
      <c r="BQ118" s="72"/>
      <c r="BR118" s="72"/>
      <c r="BS118" s="72"/>
      <c r="BT118" s="72"/>
      <c r="BU118" s="72"/>
      <c r="BV118" s="72"/>
      <c r="BW118" s="72"/>
      <c r="BX118" s="72"/>
      <c r="BY118" s="72"/>
      <c r="BZ118" s="72"/>
      <c r="CA118" s="72"/>
      <c r="CB118" s="72"/>
      <c r="CC118" s="72"/>
    </row>
    <row r="119" spans="1:98" x14ac:dyDescent="0.25"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  <c r="AA119" s="72"/>
      <c r="AB119" s="72"/>
      <c r="AC119" s="72"/>
      <c r="AD119" s="72"/>
      <c r="AE119" s="72"/>
      <c r="AF119" s="72"/>
      <c r="AG119" s="72"/>
      <c r="AH119" s="72"/>
      <c r="AI119" s="72"/>
      <c r="AJ119" s="72"/>
      <c r="AK119" s="72"/>
      <c r="AL119" s="72"/>
      <c r="AM119" s="72"/>
      <c r="AN119" s="72"/>
      <c r="AO119" s="72"/>
      <c r="AP119" s="72"/>
      <c r="AQ119" s="72"/>
      <c r="AR119" s="72"/>
      <c r="AS119" s="72"/>
      <c r="AT119" s="72"/>
      <c r="AU119" s="72"/>
      <c r="AV119" s="72"/>
      <c r="AW119" s="72"/>
      <c r="AX119" s="72"/>
      <c r="AY119" s="72"/>
      <c r="AZ119" s="72"/>
      <c r="BA119" s="72"/>
      <c r="BB119" s="72"/>
      <c r="BC119" s="72"/>
      <c r="BD119" s="72"/>
      <c r="BE119" s="72"/>
      <c r="BF119" s="72"/>
      <c r="BG119" s="72"/>
      <c r="BH119" s="72"/>
      <c r="BI119" s="72"/>
      <c r="BJ119" s="72"/>
      <c r="BK119" s="72"/>
      <c r="BL119" s="72"/>
      <c r="BM119" s="72"/>
      <c r="BN119" s="72"/>
      <c r="BO119" s="72"/>
      <c r="BP119" s="72"/>
      <c r="BQ119" s="72"/>
      <c r="BR119" s="72"/>
      <c r="BS119" s="72"/>
      <c r="BT119" s="72"/>
      <c r="BU119" s="72"/>
      <c r="BV119" s="72"/>
      <c r="BW119" s="72"/>
      <c r="BX119" s="72"/>
      <c r="BY119" s="72"/>
      <c r="BZ119" s="72"/>
      <c r="CA119" s="72"/>
      <c r="CB119" s="72"/>
      <c r="CC119" s="72"/>
    </row>
    <row r="120" spans="1:98" x14ac:dyDescent="0.25">
      <c r="A120" s="163" t="s">
        <v>142</v>
      </c>
      <c r="B120" s="164"/>
      <c r="C120" s="164"/>
      <c r="D120" s="164"/>
      <c r="E120" s="164"/>
      <c r="F120" s="164"/>
      <c r="G120" s="164"/>
      <c r="H120" s="164"/>
      <c r="I120" s="164"/>
      <c r="J120" s="164"/>
      <c r="K120" s="164"/>
      <c r="L120" s="164"/>
      <c r="M120" s="164"/>
      <c r="N120" s="164"/>
      <c r="O120" s="164"/>
      <c r="P120" s="164"/>
      <c r="Q120" s="164"/>
      <c r="R120" s="164"/>
      <c r="S120" s="164"/>
      <c r="T120" s="164"/>
      <c r="U120" s="165"/>
    </row>
    <row r="121" spans="1:98" x14ac:dyDescent="0.25">
      <c r="A121" s="17"/>
      <c r="B121" s="72" t="s">
        <v>3</v>
      </c>
      <c r="C121" s="72" t="s">
        <v>4</v>
      </c>
      <c r="D121" s="72" t="s">
        <v>5</v>
      </c>
      <c r="E121" s="72" t="s">
        <v>6</v>
      </c>
      <c r="F121" s="72" t="s">
        <v>7</v>
      </c>
      <c r="G121" s="72" t="s">
        <v>8</v>
      </c>
      <c r="H121" s="72" t="s">
        <v>9</v>
      </c>
      <c r="I121" s="72" t="s">
        <v>10</v>
      </c>
      <c r="J121" s="72" t="s">
        <v>11</v>
      </c>
      <c r="K121" s="72" t="s">
        <v>12</v>
      </c>
      <c r="L121" s="72" t="s">
        <v>13</v>
      </c>
      <c r="M121" s="72" t="s">
        <v>14</v>
      </c>
      <c r="N121" s="72" t="s">
        <v>15</v>
      </c>
      <c r="O121" s="72" t="s">
        <v>16</v>
      </c>
      <c r="P121" s="72" t="s">
        <v>17</v>
      </c>
      <c r="Q121" s="72" t="s">
        <v>18</v>
      </c>
      <c r="R121" s="72" t="s">
        <v>19</v>
      </c>
      <c r="S121" s="72" t="s">
        <v>20</v>
      </c>
      <c r="T121" s="72" t="s">
        <v>21</v>
      </c>
      <c r="U121" s="18" t="s">
        <v>22</v>
      </c>
    </row>
    <row r="122" spans="1:98" x14ac:dyDescent="0.25">
      <c r="A122" s="17" t="s">
        <v>3</v>
      </c>
      <c r="B122" s="19">
        <f t="shared" ref="B122:B141" si="0">(ABS($B$3-B3)+ABS($B$26-B26)+ABS($B$49-B49)+ABS($B$72-B72)+ABS($B$95-B95))/$D$116</f>
        <v>0</v>
      </c>
      <c r="C122" s="20">
        <f t="shared" ref="C122:C141" si="1">(ABS($B$4-B3)+ABS($B$27-B26)+ABS($B$50-B49)+ABS($B$73-B72)+ABS($B$96-B95))/$D$116</f>
        <v>0.15810141187500057</v>
      </c>
      <c r="D122" s="19">
        <f>(ABS($B$5-B3)+ABS($B$28-B26)+ABS($B$51-B49)+ABS($B$74-B72)+ABS($B$97-B95))/$D$116</f>
        <v>0.14635317671875128</v>
      </c>
      <c r="E122" s="19">
        <f>(ABS($B$6-B3)+ABS($B$29-B26)+ABS($B$52-B49)+ABS($B$75-B72)+ABS($B$98-B95))/$D$116</f>
        <v>0.14160336473973636</v>
      </c>
      <c r="F122" s="19">
        <f>(ABS($B$7-B3)+ABS($B$30-B26)+ABS($B$53-B49)+ABS($B$76-B72)+ABS($B$99-B95))/$D$116</f>
        <v>0.13925258264880963</v>
      </c>
      <c r="G122" s="19">
        <f>(ABS($B$8-B3)+ABS($B$31-B26)+ABS($B$54-B49)+ABS($B$77-B72)+ABS($B$100-B95))/$D$116</f>
        <v>0.17962607217630203</v>
      </c>
      <c r="H122" s="19">
        <f t="shared" ref="H122:H127" si="2">(ABS($B$9-B3)+ABS($B$32-B26)+ABS($B$55-B49)+ABS($B$78-B72)+ABS($B$101-B95))/$D$116</f>
        <v>0.1380712378943442</v>
      </c>
      <c r="I122" s="19">
        <f t="shared" ref="I122:I130" si="3">(ABS($B$10-B3)+ABS($B$33-B26)+ABS($B$56-B49)+ABS($B$79-B72)+ABS($B$102-B95))/$D$116</f>
        <v>0.1488288918302805</v>
      </c>
      <c r="J122" s="19">
        <f t="shared" ref="J122:J129" si="4">(ABS($B$11-B3)+ABS($B$34-B26)+ABS($B$57-B49)+ABS($B$80-B72)+ABS($B$103-B95))/$D$116</f>
        <v>0.12734273344759323</v>
      </c>
      <c r="K122" s="19">
        <f t="shared" ref="K122:K130" si="5">(ABS($B$12-B3)+ABS($B$35-B26)+ABS($B$58-B49)+ABS($B$81-B72)+ABS($B$104-B95))/$D$116</f>
        <v>0.22310429180427685</v>
      </c>
      <c r="L122" s="19">
        <f t="shared" ref="L122:L131" si="6">(ABS($B$13-B3)+ABS($B$36-B26)+ABS($B$59-B49)+ABS($B$82-B72)+ABS($B$105-B95))/$D$116</f>
        <v>0.22807530157857969</v>
      </c>
      <c r="M122" s="19">
        <f t="shared" ref="M122:M132" si="7">(ABS($B$14-B3)+ABS($B$37-B26)+ABS($B$60-B49)+ABS($B$83-B72)+ABS($B$106-B95))/$D$116</f>
        <v>0.27779440384676263</v>
      </c>
      <c r="N122" s="19">
        <f t="shared" ref="N122:N133" si="8">(ABS($B$15-B3)+ABS($B$38-B26)+ABS($B$61-B49)+ABS($B$84-B72)+ABS($B$107-B95))/$D$116</f>
        <v>0.13609133974702797</v>
      </c>
      <c r="O122" s="19">
        <f t="shared" ref="O122:O135" si="9">(ABS($B$16-B3)+ABS($B$39-B26)+ABS($B$62-B49)+ABS($B$85-B72)+ABS($B$108-B95))/$D$116</f>
        <v>0.13322395845982388</v>
      </c>
      <c r="P122" s="19">
        <f t="shared" ref="P122:P135" si="10">(ABS($B$17-B3)+ABS($B$40-B26)+ABS($B$63-B49)+ABS($B$86-B72)+ABS($B$109-B95))/$D$116</f>
        <v>0.24294401608896088</v>
      </c>
      <c r="Q122" s="19">
        <f t="shared" ref="Q122:Q136" si="11">(ABS($B$18-B3)+ABS($B$41-B26)+ABS($B$64-B49)+ABS($B$87-B72)+ABS($B$110-B95))/$D$116</f>
        <v>0.2922379045610109</v>
      </c>
      <c r="R122" s="19">
        <f t="shared" ref="R122:R137" si="12">(ABS($B$19-B3)+ABS($B$42-B26)+ABS($B$65-B49)+ABS($B$88-B72)+ABS($B$111-B95))/$D$116</f>
        <v>0.13863310792313424</v>
      </c>
      <c r="S122" s="19">
        <f t="shared" ref="S122:S138" si="13">(ABS($B$20-B3)+ABS($B$43-B26)+ABS($B$66-B49)+ABS($B$89-B72)+ABS($B$112-B95))/$D$116</f>
        <v>0.16859411727431975</v>
      </c>
      <c r="T122" s="19">
        <f t="shared" ref="T122:T139" si="14">(ABS($B$21-B3)+ABS($B$44-B26)+ABS($B$67-B49)+ABS($B$90-B72)+ABS($B$113-B95))/$D$116</f>
        <v>0.17173198024568495</v>
      </c>
      <c r="U122" s="21">
        <f t="shared" ref="U122:U140" si="15">(ABS($B$22-B3)+ABS($B$45-B26)+ABS($B$68-B49)+ABS($B$91-B72)+ABS($B$114-B95))/$D$116</f>
        <v>0.15372852100446427</v>
      </c>
    </row>
    <row r="123" spans="1:98" x14ac:dyDescent="0.25">
      <c r="A123" s="17" t="s">
        <v>4</v>
      </c>
      <c r="B123" s="19">
        <f t="shared" si="0"/>
        <v>0.15810141187500057</v>
      </c>
      <c r="C123" s="20">
        <f t="shared" si="1"/>
        <v>0</v>
      </c>
      <c r="D123" s="19">
        <f>(ABS($B$5-B4)+ABS($B$28-B27)+ABS($B$51-B50)+ABS($B$74-B73)+ABS($B$97-B96))/$D$116</f>
        <v>0.17485834201637046</v>
      </c>
      <c r="E123" s="19">
        <f>(ABS($B$6-B4)+ABS($B$29-B27)+ABS($B$52-B50)+ABS($B$75-B73)+ABS($B$98-B96))/$D$116</f>
        <v>0.17528062046890724</v>
      </c>
      <c r="F123" s="19">
        <f>(ABS($B$7-B4)+ABS($B$30-B27)+ABS($B$53-B50)+ABS($B$76-B73)+ABS($B$99-B96))/$D$116</f>
        <v>0.17298123288690676</v>
      </c>
      <c r="G123" s="19">
        <f>(ABS($B$8-B4)+ABS($B$31-B27)+ABS($B$54-B50)+ABS($B$77-B73)+ABS($B$100-B96))/$D$116</f>
        <v>9.863004016000898E-2</v>
      </c>
      <c r="H123" s="19">
        <f t="shared" si="2"/>
        <v>0.18008182695684843</v>
      </c>
      <c r="I123" s="19">
        <f t="shared" si="3"/>
        <v>0.18316764892849882</v>
      </c>
      <c r="J123" s="19">
        <f t="shared" si="4"/>
        <v>0.13236855993568925</v>
      </c>
      <c r="K123" s="19">
        <f t="shared" si="5"/>
        <v>0.1324430489024952</v>
      </c>
      <c r="L123" s="19">
        <f t="shared" si="6"/>
        <v>0.15778411671011552</v>
      </c>
      <c r="M123" s="19">
        <f t="shared" si="7"/>
        <v>0.11969299197176202</v>
      </c>
      <c r="N123" s="19">
        <f t="shared" si="8"/>
        <v>0.15363429773809942</v>
      </c>
      <c r="O123" s="19">
        <f t="shared" si="9"/>
        <v>0.16063804247768093</v>
      </c>
      <c r="P123" s="19">
        <f t="shared" si="10"/>
        <v>9.8903177527112293E-2</v>
      </c>
      <c r="Q123" s="19">
        <f t="shared" si="11"/>
        <v>0.1341364926860103</v>
      </c>
      <c r="R123" s="19">
        <f t="shared" si="12"/>
        <v>0.24145964034873052</v>
      </c>
      <c r="S123" s="19">
        <f t="shared" si="13"/>
        <v>0.15269053343252981</v>
      </c>
      <c r="T123" s="19">
        <f t="shared" si="14"/>
        <v>0.15237459692693478</v>
      </c>
      <c r="U123" s="21">
        <f t="shared" si="15"/>
        <v>0.17191584886160777</v>
      </c>
    </row>
    <row r="124" spans="1:98" x14ac:dyDescent="0.25">
      <c r="A124" s="17" t="s">
        <v>5</v>
      </c>
      <c r="B124" s="19">
        <f t="shared" si="0"/>
        <v>0.14635317671875128</v>
      </c>
      <c r="C124" s="20">
        <f t="shared" si="1"/>
        <v>0.17485834201637046</v>
      </c>
      <c r="D124" s="19">
        <f t="shared" ref="D124:D141" si="16">(ABS($B$5-B5)+ABS($B$28-B28)+ABS($B$51-B51)+ABS($B$74-B74)+ABS($B$97-B97))/$D$116</f>
        <v>0</v>
      </c>
      <c r="E124" s="19">
        <f>(ABS($B$6-B5)+ABS($B$29-B28)+ABS($B$52-B51)+ABS($B$75-B74)+ABS($B$98-B97))/$D$116</f>
        <v>0.17102369032753736</v>
      </c>
      <c r="F124" s="19">
        <f>(ABS($B$7-B5)+ABS($B$30-B28)+ABS($B$53-B51)+ABS($B$76-B74)+ABS($B$99-B97))/$D$116</f>
        <v>9.043392740327498E-2</v>
      </c>
      <c r="G124" s="19">
        <f>(ABS($B$8-B5)+ABS($B$31-B28)+ABS($B$54-B51)+ABS($B$77-B74)+ABS($B$100-B97))/$D$116</f>
        <v>0.18185597851566362</v>
      </c>
      <c r="H124" s="19">
        <f t="shared" si="2"/>
        <v>0.13022348494047797</v>
      </c>
      <c r="I124" s="19">
        <f t="shared" si="3"/>
        <v>0.11562991502239876</v>
      </c>
      <c r="J124" s="19">
        <f t="shared" si="4"/>
        <v>0.1982834617586052</v>
      </c>
      <c r="K124" s="19">
        <f t="shared" si="5"/>
        <v>0.13259358170018512</v>
      </c>
      <c r="L124" s="19">
        <f t="shared" si="6"/>
        <v>0.28510793725326933</v>
      </c>
      <c r="M124" s="19">
        <f t="shared" si="7"/>
        <v>0.24894992211313188</v>
      </c>
      <c r="N124" s="19">
        <f t="shared" si="8"/>
        <v>0.19716094203125439</v>
      </c>
      <c r="O124" s="19">
        <f t="shared" si="9"/>
        <v>0.20416468677083585</v>
      </c>
      <c r="P124" s="19">
        <f t="shared" si="10"/>
        <v>0.21409953435533016</v>
      </c>
      <c r="Q124" s="19">
        <f t="shared" si="11"/>
        <v>0.21560984839285532</v>
      </c>
      <c r="R124" s="19">
        <f t="shared" si="12"/>
        <v>0.28498628464188552</v>
      </c>
      <c r="S124" s="19">
        <f t="shared" si="13"/>
        <v>0.14545409490080802</v>
      </c>
      <c r="T124" s="19">
        <f t="shared" si="14"/>
        <v>9.510392407752942E-2</v>
      </c>
      <c r="U124" s="21">
        <f t="shared" si="15"/>
        <v>0.17073450410714233</v>
      </c>
    </row>
    <row r="125" spans="1:98" x14ac:dyDescent="0.25">
      <c r="A125" s="17" t="s">
        <v>6</v>
      </c>
      <c r="B125" s="19">
        <f t="shared" si="0"/>
        <v>0.14160336473973636</v>
      </c>
      <c r="C125" s="20">
        <f t="shared" si="1"/>
        <v>0.17528062046890724</v>
      </c>
      <c r="D125" s="19">
        <f t="shared" si="16"/>
        <v>0.17102369032753736</v>
      </c>
      <c r="E125" s="19">
        <f t="shared" ref="E125:E141" si="17">(ABS($B$6-B6)+ABS($B$29-B29)+ABS($B$52-B52)+ABS($B$75-B75)+ABS($B$98-B98))/$D$116</f>
        <v>0</v>
      </c>
      <c r="F125" s="19">
        <f>(ABS($B$7-B6)+ABS($B$30-B29)+ABS($B$53-B52)+ABS($B$76-B75)+ABS($B$99-B98))/$D$116</f>
        <v>0.16392309625759566</v>
      </c>
      <c r="G125" s="19">
        <f>(ABS($B$8-B6)+ABS($B$31-B29)+ABS($B$54-B52)+ABS($B$77-B75)+ABS($B$100-B98))/$D$116</f>
        <v>0.26174537110510154</v>
      </c>
      <c r="H125" s="19">
        <f t="shared" si="2"/>
        <v>7.7707230029913629E-2</v>
      </c>
      <c r="I125" s="19">
        <f t="shared" si="3"/>
        <v>0.17349940543906656</v>
      </c>
      <c r="J125" s="19">
        <f t="shared" si="4"/>
        <v>0.20145453470518437</v>
      </c>
      <c r="K125" s="19">
        <f t="shared" si="5"/>
        <v>0.24777480541306299</v>
      </c>
      <c r="L125" s="19">
        <f t="shared" si="6"/>
        <v>0.21619788347335459</v>
      </c>
      <c r="M125" s="19">
        <f t="shared" si="7"/>
        <v>0.27289248571417535</v>
      </c>
      <c r="N125" s="19">
        <f t="shared" si="8"/>
        <v>9.2271549441816439E-2</v>
      </c>
      <c r="O125" s="19">
        <f t="shared" si="9"/>
        <v>0.13525463299092114</v>
      </c>
      <c r="P125" s="19">
        <f t="shared" si="10"/>
        <v>0.2380420979563736</v>
      </c>
      <c r="Q125" s="19">
        <f t="shared" si="11"/>
        <v>0.2145524119938988</v>
      </c>
      <c r="R125" s="19">
        <f t="shared" si="12"/>
        <v>0.16396259431434818</v>
      </c>
      <c r="S125" s="19">
        <f t="shared" si="13"/>
        <v>0.15323854592774394</v>
      </c>
      <c r="T125" s="19">
        <f t="shared" si="14"/>
        <v>0.14112761440506677</v>
      </c>
      <c r="U125" s="21">
        <f t="shared" si="15"/>
        <v>0.19467706770818577</v>
      </c>
    </row>
    <row r="126" spans="1:98" x14ac:dyDescent="0.25">
      <c r="A126" s="17" t="s">
        <v>7</v>
      </c>
      <c r="B126" s="19">
        <f t="shared" si="0"/>
        <v>0.13925258264880963</v>
      </c>
      <c r="C126" s="20">
        <f t="shared" si="1"/>
        <v>0.17298123288690676</v>
      </c>
      <c r="D126" s="19">
        <f t="shared" si="16"/>
        <v>9.043392740327498E-2</v>
      </c>
      <c r="E126" s="19">
        <f t="shared" si="17"/>
        <v>0.16392309625759566</v>
      </c>
      <c r="F126" s="19">
        <f t="shared" ref="F126:F141" si="18">(ABS($B$7-B7)+ABS($B$30-B30)+ABS($B$53-B53)+ABS($B$76-B76)+ABS($B$99-B99))/$D$116</f>
        <v>0</v>
      </c>
      <c r="G126" s="19">
        <f>(ABS($B$8-B7)+ABS($B$31-B30)+ABS($B$54-B53)+ABS($B$77-B76)+ABS($B$100-B99))/$D$116</f>
        <v>0.13831220271953326</v>
      </c>
      <c r="H126" s="19">
        <f t="shared" si="2"/>
        <v>0.12312289087053629</v>
      </c>
      <c r="I126" s="19">
        <f t="shared" si="3"/>
        <v>2.5195987619123783E-2</v>
      </c>
      <c r="J126" s="19">
        <f t="shared" si="4"/>
        <v>0.23807301929580818</v>
      </c>
      <c r="K126" s="19">
        <f t="shared" si="5"/>
        <v>8.9049805904054757E-2</v>
      </c>
      <c r="L126" s="19">
        <f t="shared" si="6"/>
        <v>0.32489749479047231</v>
      </c>
      <c r="M126" s="19">
        <f t="shared" si="7"/>
        <v>0.20540614631700155</v>
      </c>
      <c r="N126" s="19">
        <f t="shared" si="8"/>
        <v>0.20097116075893412</v>
      </c>
      <c r="O126" s="19">
        <f t="shared" si="9"/>
        <v>0.24395424430803878</v>
      </c>
      <c r="P126" s="19">
        <f t="shared" si="10"/>
        <v>0.17055575855919983</v>
      </c>
      <c r="Q126" s="19">
        <f t="shared" si="11"/>
        <v>0.17206607259672499</v>
      </c>
      <c r="R126" s="19">
        <f t="shared" si="12"/>
        <v>0.2778856905719439</v>
      </c>
      <c r="S126" s="19">
        <f t="shared" si="13"/>
        <v>0.18524365243801094</v>
      </c>
      <c r="T126" s="19">
        <f t="shared" si="14"/>
        <v>8.9653123638544843E-2</v>
      </c>
      <c r="U126" s="21">
        <f t="shared" si="15"/>
        <v>0.20873721598958489</v>
      </c>
    </row>
    <row r="127" spans="1:98" x14ac:dyDescent="0.25">
      <c r="A127" s="17" t="s">
        <v>8</v>
      </c>
      <c r="B127" s="19">
        <f t="shared" si="0"/>
        <v>0.17962607217630203</v>
      </c>
      <c r="C127" s="20">
        <f t="shared" si="1"/>
        <v>9.863004016000898E-2</v>
      </c>
      <c r="D127" s="19">
        <f t="shared" si="16"/>
        <v>0.18185597851566362</v>
      </c>
      <c r="E127" s="19">
        <f t="shared" si="17"/>
        <v>0.26174537110510154</v>
      </c>
      <c r="F127" s="19">
        <f t="shared" si="18"/>
        <v>0.13831220271953326</v>
      </c>
      <c r="G127" s="19">
        <f t="shared" ref="G127:G141" si="19">(ABS($B$8-B8)+ABS($B$31-B31)+ABS($B$54-B54)+ABS($B$77-B77)+ABS($B$100-B100))/$D$116</f>
        <v>0</v>
      </c>
      <c r="H127" s="19">
        <f t="shared" si="2"/>
        <v>0.22094516571804218</v>
      </c>
      <c r="I127" s="19">
        <f t="shared" si="3"/>
        <v>0.12811199684148211</v>
      </c>
      <c r="J127" s="19">
        <f t="shared" si="4"/>
        <v>0.15389322023699073</v>
      </c>
      <c r="K127" s="19">
        <f t="shared" si="5"/>
        <v>6.4887396815478504E-2</v>
      </c>
      <c r="L127" s="19">
        <f t="shared" si="6"/>
        <v>0.22408529207093902</v>
      </c>
      <c r="M127" s="19">
        <f t="shared" si="7"/>
        <v>0.11691833167046058</v>
      </c>
      <c r="N127" s="19">
        <f t="shared" si="8"/>
        <v>0.24009904837429374</v>
      </c>
      <c r="O127" s="19">
        <f t="shared" si="9"/>
        <v>0.216028405040883</v>
      </c>
      <c r="P127" s="19">
        <f t="shared" si="10"/>
        <v>0.10081794391265882</v>
      </c>
      <c r="Q127" s="19">
        <f t="shared" si="11"/>
        <v>0.13136183238470883</v>
      </c>
      <c r="R127" s="19">
        <f t="shared" si="12"/>
        <v>0.29685000291193264</v>
      </c>
      <c r="S127" s="19">
        <f t="shared" si="13"/>
        <v>0.20528958180682358</v>
      </c>
      <c r="T127" s="19">
        <f t="shared" si="14"/>
        <v>0.13675205443813421</v>
      </c>
      <c r="U127" s="21">
        <f t="shared" si="15"/>
        <v>0.18081137672242903</v>
      </c>
    </row>
    <row r="128" spans="1:98" x14ac:dyDescent="0.25">
      <c r="A128" s="17" t="s">
        <v>9</v>
      </c>
      <c r="B128" s="19">
        <f t="shared" si="0"/>
        <v>0.1380712378943442</v>
      </c>
      <c r="C128" s="20">
        <f t="shared" si="1"/>
        <v>0.18008182695684843</v>
      </c>
      <c r="D128" s="19">
        <f t="shared" si="16"/>
        <v>0.13022348494047797</v>
      </c>
      <c r="E128" s="19">
        <f t="shared" si="17"/>
        <v>7.7707230029913629E-2</v>
      </c>
      <c r="F128" s="19">
        <f t="shared" si="18"/>
        <v>0.12312289087053629</v>
      </c>
      <c r="G128" s="19">
        <f t="shared" si="19"/>
        <v>0.22094516571804218</v>
      </c>
      <c r="H128" s="19">
        <f t="shared" ref="H128:H141" si="20">(ABS($B$9-B9)+ABS($B$32-B32)+ABS($B$55-B55)+ABS($B$78-B78)+ABS($B$101-B101))/$D$116</f>
        <v>0</v>
      </c>
      <c r="I128" s="19">
        <f t="shared" si="3"/>
        <v>0.13269920005200717</v>
      </c>
      <c r="J128" s="19">
        <f t="shared" si="4"/>
        <v>0.18517900401520834</v>
      </c>
      <c r="K128" s="19">
        <f t="shared" si="5"/>
        <v>0.2069746000260036</v>
      </c>
      <c r="L128" s="19">
        <f t="shared" si="6"/>
        <v>0.20699808886041399</v>
      </c>
      <c r="M128" s="19">
        <f t="shared" si="7"/>
        <v>0.26250674038694327</v>
      </c>
      <c r="N128" s="19">
        <f t="shared" si="8"/>
        <v>0.10177432011161117</v>
      </c>
      <c r="O128" s="19">
        <f t="shared" si="9"/>
        <v>0.14331844019345452</v>
      </c>
      <c r="P128" s="19">
        <f t="shared" si="10"/>
        <v>0.22765635262914147</v>
      </c>
      <c r="Q128" s="19">
        <f t="shared" si="11"/>
        <v>0.22916666666666669</v>
      </c>
      <c r="R128" s="19">
        <f t="shared" si="12"/>
        <v>0.17424251801978408</v>
      </c>
      <c r="S128" s="19">
        <f t="shared" si="13"/>
        <v>0.11473250403771365</v>
      </c>
      <c r="T128" s="19">
        <f t="shared" si="14"/>
        <v>0.1503274090180074</v>
      </c>
      <c r="U128" s="21">
        <f t="shared" si="15"/>
        <v>0.18429132238095364</v>
      </c>
    </row>
    <row r="129" spans="1:21" x14ac:dyDescent="0.25">
      <c r="A129" s="17" t="s">
        <v>10</v>
      </c>
      <c r="B129" s="19">
        <f t="shared" si="0"/>
        <v>0.1488288918302805</v>
      </c>
      <c r="C129" s="20">
        <f t="shared" si="1"/>
        <v>0.18316764892849882</v>
      </c>
      <c r="D129" s="19">
        <f t="shared" si="16"/>
        <v>0.11562991502239876</v>
      </c>
      <c r="E129" s="19">
        <f t="shared" si="17"/>
        <v>0.17349940543906656</v>
      </c>
      <c r="F129" s="19">
        <f t="shared" si="18"/>
        <v>2.5195987619123783E-2</v>
      </c>
      <c r="G129" s="19">
        <f t="shared" si="19"/>
        <v>0.12811199684148211</v>
      </c>
      <c r="H129" s="19">
        <f t="shared" si="20"/>
        <v>0.13269920005200717</v>
      </c>
      <c r="I129" s="19">
        <f t="shared" si="3"/>
        <v>0</v>
      </c>
      <c r="J129" s="19">
        <f t="shared" si="4"/>
        <v>0.25287281341775703</v>
      </c>
      <c r="K129" s="19">
        <f t="shared" si="5"/>
        <v>7.7797696774591057E-2</v>
      </c>
      <c r="L129" s="19">
        <f t="shared" si="6"/>
        <v>0.33969728891242112</v>
      </c>
      <c r="M129" s="19">
        <f t="shared" si="7"/>
        <v>0.21395594043895039</v>
      </c>
      <c r="N129" s="19">
        <f t="shared" si="8"/>
        <v>0.21577095488088299</v>
      </c>
      <c r="O129" s="19">
        <f t="shared" si="9"/>
        <v>0.25875403842998768</v>
      </c>
      <c r="P129" s="19">
        <f t="shared" si="10"/>
        <v>0.18535555268114864</v>
      </c>
      <c r="Q129" s="19">
        <f t="shared" si="11"/>
        <v>0.18061586671867386</v>
      </c>
      <c r="R129" s="19">
        <f t="shared" si="12"/>
        <v>0.28746199975341474</v>
      </c>
      <c r="S129" s="19">
        <f t="shared" si="13"/>
        <v>0.20004344655995981</v>
      </c>
      <c r="T129" s="19">
        <f t="shared" si="14"/>
        <v>0.10445291776049367</v>
      </c>
      <c r="U129" s="21">
        <f t="shared" si="15"/>
        <v>0.22353701011153371</v>
      </c>
    </row>
    <row r="130" spans="1:21" x14ac:dyDescent="0.25">
      <c r="A130" s="17" t="s">
        <v>11</v>
      </c>
      <c r="B130" s="19">
        <f t="shared" si="0"/>
        <v>0.12734273344759323</v>
      </c>
      <c r="C130" s="20">
        <f t="shared" si="1"/>
        <v>0.13236855993568925</v>
      </c>
      <c r="D130" s="19">
        <f t="shared" si="16"/>
        <v>0.1982834617586052</v>
      </c>
      <c r="E130" s="19">
        <f t="shared" si="17"/>
        <v>0.20145453470518437</v>
      </c>
      <c r="F130" s="19">
        <f t="shared" si="18"/>
        <v>0.23807301929580818</v>
      </c>
      <c r="G130" s="19">
        <f t="shared" si="19"/>
        <v>0.15389322023699073</v>
      </c>
      <c r="H130" s="19">
        <f t="shared" si="20"/>
        <v>0.18517900401520834</v>
      </c>
      <c r="I130" s="19">
        <f t="shared" si="3"/>
        <v>0.25287281341775703</v>
      </c>
      <c r="J130" s="19">
        <f t="shared" ref="J130:J141" si="21">(ABS($B$11-B11)+ABS($B$34-B34)+ABS($B$57-B57)+ABS($B$80-B80)+ABS($B$103-B103))/$D$116</f>
        <v>0</v>
      </c>
      <c r="K130" s="19">
        <f t="shared" si="5"/>
        <v>0.2026463193143698</v>
      </c>
      <c r="L130" s="19">
        <f t="shared" si="6"/>
        <v>0.12364066904616544</v>
      </c>
      <c r="M130" s="19">
        <f t="shared" si="7"/>
        <v>0.25206155190745128</v>
      </c>
      <c r="N130" s="19">
        <f t="shared" si="8"/>
        <v>0.14002430355389792</v>
      </c>
      <c r="O130" s="19">
        <f t="shared" si="9"/>
        <v>0.10053321359109861</v>
      </c>
      <c r="P130" s="19">
        <f t="shared" si="10"/>
        <v>0.21721116414964953</v>
      </c>
      <c r="Q130" s="19">
        <f t="shared" si="11"/>
        <v>0.26650505262169955</v>
      </c>
      <c r="R130" s="19">
        <f t="shared" si="12"/>
        <v>0.15909108041304135</v>
      </c>
      <c r="S130" s="19">
        <f t="shared" si="13"/>
        <v>8.9080539248328316E-2</v>
      </c>
      <c r="T130" s="19">
        <f t="shared" si="14"/>
        <v>0.19841989565726331</v>
      </c>
      <c r="U130" s="21">
        <f t="shared" si="15"/>
        <v>0.17747582567973494</v>
      </c>
    </row>
    <row r="131" spans="1:21" x14ac:dyDescent="0.25">
      <c r="A131" s="17" t="s">
        <v>12</v>
      </c>
      <c r="B131" s="19">
        <f t="shared" si="0"/>
        <v>0.22310429180427685</v>
      </c>
      <c r="C131" s="20">
        <f t="shared" si="1"/>
        <v>0.1324430489024952</v>
      </c>
      <c r="D131" s="19">
        <f t="shared" si="16"/>
        <v>0.13259358170018512</v>
      </c>
      <c r="E131" s="19">
        <f t="shared" si="17"/>
        <v>0.24777480541306299</v>
      </c>
      <c r="F131" s="19">
        <f t="shared" si="18"/>
        <v>8.9049805904054757E-2</v>
      </c>
      <c r="G131" s="19">
        <f t="shared" si="19"/>
        <v>6.4887396815478504E-2</v>
      </c>
      <c r="H131" s="19">
        <f t="shared" si="20"/>
        <v>0.2069746000260036</v>
      </c>
      <c r="I131" s="19">
        <f>(ABS($B$10-B12)+ABS($B$33-B35)+ABS($B$56-B58)+ABS($B$79-B81)+ABS($B$102-B104))/$D$116</f>
        <v>7.7797696774591057E-2</v>
      </c>
      <c r="J131" s="19">
        <f t="shared" si="21"/>
        <v>0.2026463193143698</v>
      </c>
      <c r="K131" s="19">
        <f t="shared" ref="K131:K141" si="22">(ABS($B$12-B12)+ABS($B$35-B35)+ABS($B$58-B58)+ABS($B$81-B81)+ABS($B$104-B104))/$D$116</f>
        <v>0</v>
      </c>
      <c r="L131" s="19">
        <f t="shared" si="6"/>
        <v>0.28897268888641758</v>
      </c>
      <c r="M131" s="19">
        <f t="shared" si="7"/>
        <v>0.14135634041294681</v>
      </c>
      <c r="N131" s="19">
        <f t="shared" si="8"/>
        <v>0.27391205711677996</v>
      </c>
      <c r="O131" s="19">
        <f t="shared" si="9"/>
        <v>0.28091580185636145</v>
      </c>
      <c r="P131" s="19">
        <f t="shared" si="10"/>
        <v>0.13463095265514508</v>
      </c>
      <c r="Q131" s="19">
        <f t="shared" si="11"/>
        <v>0.10801626669267024</v>
      </c>
      <c r="R131" s="19">
        <f t="shared" si="12"/>
        <v>0.36173739972741115</v>
      </c>
      <c r="S131" s="19">
        <f t="shared" si="13"/>
        <v>0.16946312751359116</v>
      </c>
      <c r="T131" s="19">
        <f t="shared" si="14"/>
        <v>0.10664719100799616</v>
      </c>
      <c r="U131" s="21">
        <f t="shared" si="15"/>
        <v>0.24569877353790753</v>
      </c>
    </row>
    <row r="132" spans="1:21" x14ac:dyDescent="0.25">
      <c r="A132" s="17" t="s">
        <v>13</v>
      </c>
      <c r="B132" s="19">
        <f t="shared" si="0"/>
        <v>0.22807530157857969</v>
      </c>
      <c r="C132" s="20">
        <f t="shared" si="1"/>
        <v>0.15778411671011552</v>
      </c>
      <c r="D132" s="19">
        <f t="shared" si="16"/>
        <v>0.28510793725326933</v>
      </c>
      <c r="E132" s="19">
        <f t="shared" si="17"/>
        <v>0.21619788347335459</v>
      </c>
      <c r="F132" s="19">
        <f t="shared" si="18"/>
        <v>0.32489749479047231</v>
      </c>
      <c r="G132" s="19">
        <f t="shared" si="19"/>
        <v>0.22408529207093902</v>
      </c>
      <c r="H132" s="19">
        <f t="shared" si="20"/>
        <v>0.20699808886041399</v>
      </c>
      <c r="I132" s="19">
        <f t="shared" ref="I132:I141" si="23">(ABS($B$10-B13)+ABS($B$33-B36)+ABS($B$56-B59)+ABS($B$79-B82)+ABS($B$102-B105))/$D$116</f>
        <v>0.33969728891242112</v>
      </c>
      <c r="J132" s="19">
        <f t="shared" si="21"/>
        <v>0.12364066904616544</v>
      </c>
      <c r="K132" s="19">
        <f t="shared" si="22"/>
        <v>0.28897268888641758</v>
      </c>
      <c r="L132" s="19">
        <f t="shared" ref="L132:L141" si="24">(ABS($B$13-B13)+ABS($B$36-B36)+ABS($B$59-B59)+ABS($B$82-B82)+ABS($B$105-B105))/$D$116</f>
        <v>0</v>
      </c>
      <c r="M132" s="19">
        <f t="shared" si="7"/>
        <v>0.23445682700025411</v>
      </c>
      <c r="N132" s="19">
        <f t="shared" si="8"/>
        <v>0.12392633403153812</v>
      </c>
      <c r="O132" s="19">
        <f t="shared" si="9"/>
        <v>9.5495712984827813E-2</v>
      </c>
      <c r="P132" s="19">
        <f t="shared" si="10"/>
        <v>0.18311308599317527</v>
      </c>
      <c r="Q132" s="19">
        <f t="shared" si="11"/>
        <v>0.24192060939612584</v>
      </c>
      <c r="R132" s="19">
        <f t="shared" si="12"/>
        <v>0.15132065252239377</v>
      </c>
      <c r="S132" s="19">
        <f t="shared" si="13"/>
        <v>0.1407620551351989</v>
      </c>
      <c r="T132" s="19">
        <f t="shared" si="14"/>
        <v>0.28524437115192747</v>
      </c>
      <c r="U132" s="21">
        <f t="shared" si="15"/>
        <v>0.18341014128839786</v>
      </c>
    </row>
    <row r="133" spans="1:21" x14ac:dyDescent="0.25">
      <c r="A133" s="17" t="s">
        <v>14</v>
      </c>
      <c r="B133" s="19">
        <f t="shared" si="0"/>
        <v>0.27779440384676263</v>
      </c>
      <c r="C133" s="20">
        <f t="shared" si="1"/>
        <v>0.11969299197176202</v>
      </c>
      <c r="D133" s="19">
        <f t="shared" si="16"/>
        <v>0.24894992211313188</v>
      </c>
      <c r="E133" s="19">
        <f t="shared" si="17"/>
        <v>0.27289248571417535</v>
      </c>
      <c r="F133" s="19">
        <f t="shared" si="18"/>
        <v>0.20540614631700155</v>
      </c>
      <c r="G133" s="19">
        <f t="shared" si="19"/>
        <v>0.11691833167046058</v>
      </c>
      <c r="H133" s="19">
        <f t="shared" si="20"/>
        <v>0.26250674038694327</v>
      </c>
      <c r="I133" s="19">
        <f t="shared" si="23"/>
        <v>0.21395594043895039</v>
      </c>
      <c r="J133" s="19">
        <f t="shared" si="21"/>
        <v>0.25206155190745128</v>
      </c>
      <c r="K133" s="19">
        <f t="shared" si="22"/>
        <v>0.14135634041294681</v>
      </c>
      <c r="L133" s="19">
        <f t="shared" si="24"/>
        <v>0.23445682700025411</v>
      </c>
      <c r="M133" s="19">
        <f t="shared" ref="M133:M141" si="25">(ABS($B$14-B14)+ABS($B$37-B37)+ABS($B$60-B60)+ABS($B$83-B83)+ABS($B$106-B106))/$D$116</f>
        <v>0</v>
      </c>
      <c r="N133" s="19">
        <f t="shared" si="8"/>
        <v>0.23523431435271566</v>
      </c>
      <c r="O133" s="19">
        <f t="shared" si="9"/>
        <v>0.24306295590777571</v>
      </c>
      <c r="P133" s="19">
        <f t="shared" si="10"/>
        <v>8.8307809275583612E-2</v>
      </c>
      <c r="Q133" s="19">
        <f t="shared" si="11"/>
        <v>6.5319792038653082E-2</v>
      </c>
      <c r="R133" s="19">
        <f t="shared" si="12"/>
        <v>0.31813235063886908</v>
      </c>
      <c r="S133" s="19">
        <f t="shared" si="13"/>
        <v>0.27238352540429184</v>
      </c>
      <c r="T133" s="19">
        <f t="shared" si="14"/>
        <v>0.20384599803560249</v>
      </c>
      <c r="U133" s="21">
        <f t="shared" si="15"/>
        <v>0.20209372444936552</v>
      </c>
    </row>
    <row r="134" spans="1:21" x14ac:dyDescent="0.25">
      <c r="A134" s="17" t="s">
        <v>15</v>
      </c>
      <c r="B134" s="19">
        <f t="shared" si="0"/>
        <v>0.13609133974702797</v>
      </c>
      <c r="C134" s="20">
        <f t="shared" si="1"/>
        <v>0.15363429773809942</v>
      </c>
      <c r="D134" s="19">
        <f t="shared" si="16"/>
        <v>0.19716094203125439</v>
      </c>
      <c r="E134" s="19">
        <f t="shared" si="17"/>
        <v>9.2271549441816439E-2</v>
      </c>
      <c r="F134" s="19">
        <f t="shared" si="18"/>
        <v>0.20097116075893412</v>
      </c>
      <c r="G134" s="19">
        <f t="shared" si="19"/>
        <v>0.24009904837429374</v>
      </c>
      <c r="H134" s="19">
        <f t="shared" si="20"/>
        <v>0.10177432011161117</v>
      </c>
      <c r="I134" s="19">
        <f t="shared" si="23"/>
        <v>0.21577095488088299</v>
      </c>
      <c r="J134" s="19">
        <f t="shared" si="21"/>
        <v>0.14002430355389792</v>
      </c>
      <c r="K134" s="19">
        <f t="shared" si="22"/>
        <v>0.27391205711677996</v>
      </c>
      <c r="L134" s="19">
        <f t="shared" si="24"/>
        <v>0.12392633403153812</v>
      </c>
      <c r="M134" s="19">
        <f t="shared" si="25"/>
        <v>0.23523431435271566</v>
      </c>
      <c r="N134" s="19">
        <f t="shared" ref="N134:N141" si="26">(ABS($B$15-B15)+ABS($B$38-B38)+ABS($B$61-B61)+ABS($B$84-B84)+ABS($B$107-B107))/$D$116</f>
        <v>0</v>
      </c>
      <c r="O134" s="19">
        <f t="shared" si="9"/>
        <v>4.3807980364583207E-2</v>
      </c>
      <c r="P134" s="19">
        <f t="shared" si="10"/>
        <v>0.20038392659491394</v>
      </c>
      <c r="Q134" s="19">
        <f t="shared" si="11"/>
        <v>0.24967781506696399</v>
      </c>
      <c r="R134" s="19">
        <f t="shared" si="12"/>
        <v>8.8950068771198876E-2</v>
      </c>
      <c r="S134" s="19">
        <f t="shared" si="13"/>
        <v>0.13221946156003275</v>
      </c>
      <c r="T134" s="19">
        <f t="shared" si="14"/>
        <v>0.21726486610878379</v>
      </c>
      <c r="U134" s="21">
        <f t="shared" si="15"/>
        <v>0.15701889634672611</v>
      </c>
    </row>
    <row r="135" spans="1:21" x14ac:dyDescent="0.25">
      <c r="A135" s="17" t="s">
        <v>16</v>
      </c>
      <c r="B135" s="19">
        <f t="shared" si="0"/>
        <v>0.13322395845982388</v>
      </c>
      <c r="C135" s="20">
        <f t="shared" si="1"/>
        <v>0.16063804247768093</v>
      </c>
      <c r="D135" s="19">
        <f t="shared" si="16"/>
        <v>0.20416468677083585</v>
      </c>
      <c r="E135" s="19">
        <f t="shared" si="17"/>
        <v>0.13525463299092114</v>
      </c>
      <c r="F135" s="19">
        <f t="shared" si="18"/>
        <v>0.24395424430803878</v>
      </c>
      <c r="G135" s="19">
        <f t="shared" si="19"/>
        <v>0.216028405040883</v>
      </c>
      <c r="H135" s="19">
        <f t="shared" si="20"/>
        <v>0.14331844019345452</v>
      </c>
      <c r="I135" s="19">
        <f t="shared" si="23"/>
        <v>0.25875403842998768</v>
      </c>
      <c r="J135" s="19">
        <f t="shared" si="21"/>
        <v>0.10053321359109861</v>
      </c>
      <c r="K135" s="19">
        <f t="shared" si="22"/>
        <v>0.28091580185636145</v>
      </c>
      <c r="L135" s="19">
        <f t="shared" si="24"/>
        <v>9.5495712984827813E-2</v>
      </c>
      <c r="M135" s="19">
        <f t="shared" si="25"/>
        <v>0.24306295590777571</v>
      </c>
      <c r="N135" s="19">
        <f t="shared" si="26"/>
        <v>4.3807980364583207E-2</v>
      </c>
      <c r="O135" s="19">
        <f t="shared" si="9"/>
        <v>0</v>
      </c>
      <c r="P135" s="19">
        <f t="shared" si="10"/>
        <v>0.20821256814997396</v>
      </c>
      <c r="Q135" s="19">
        <f t="shared" si="11"/>
        <v>0.25750645662202398</v>
      </c>
      <c r="R135" s="19">
        <f t="shared" si="12"/>
        <v>8.6263214433401278E-2</v>
      </c>
      <c r="S135" s="19">
        <f t="shared" si="13"/>
        <v>0.13778424283235294</v>
      </c>
      <c r="T135" s="19">
        <f t="shared" si="14"/>
        <v>0.2242686108483653</v>
      </c>
      <c r="U135" s="21">
        <f t="shared" si="15"/>
        <v>0.11835270319940536</v>
      </c>
    </row>
    <row r="136" spans="1:21" x14ac:dyDescent="0.25">
      <c r="A136" s="17" t="s">
        <v>17</v>
      </c>
      <c r="B136" s="19">
        <f t="shared" si="0"/>
        <v>0.24294401608896088</v>
      </c>
      <c r="C136" s="20">
        <f t="shared" si="1"/>
        <v>9.8903177527112293E-2</v>
      </c>
      <c r="D136" s="19">
        <f t="shared" si="16"/>
        <v>0.21409953435533016</v>
      </c>
      <c r="E136" s="19">
        <f t="shared" si="17"/>
        <v>0.2380420979563736</v>
      </c>
      <c r="F136" s="19">
        <f t="shared" si="18"/>
        <v>0.17055575855919983</v>
      </c>
      <c r="G136" s="19">
        <f t="shared" si="19"/>
        <v>0.10081794391265882</v>
      </c>
      <c r="H136" s="19">
        <f t="shared" si="20"/>
        <v>0.22765635262914147</v>
      </c>
      <c r="I136" s="19">
        <f t="shared" si="23"/>
        <v>0.18535555268114864</v>
      </c>
      <c r="J136" s="19">
        <f t="shared" si="21"/>
        <v>0.21721116414964953</v>
      </c>
      <c r="K136" s="19">
        <f t="shared" si="22"/>
        <v>0.13463095265514508</v>
      </c>
      <c r="L136" s="19">
        <f t="shared" si="24"/>
        <v>0.18311308599317527</v>
      </c>
      <c r="M136" s="19">
        <f t="shared" si="25"/>
        <v>8.8307809275583612E-2</v>
      </c>
      <c r="N136" s="19">
        <f t="shared" si="26"/>
        <v>0.20038392659491394</v>
      </c>
      <c r="O136" s="19">
        <f t="shared" ref="O136:O141" si="27">(ABS($B$16-B17)+ABS($B$39-B40)+ABS($B$62-B63)+ABS($B$85-B86)+ABS($B$108-B109))/$D$116</f>
        <v>0.20821256814997396</v>
      </c>
      <c r="P136" s="19">
        <f t="shared" ref="P136:P141" si="28">(ABS($B$17-B17)+ABS($B$40-B40)+ABS($B$63-B63)+ABS($B$86-B86)+ABS($B$109-B109))/$D$116</f>
        <v>0</v>
      </c>
      <c r="Q136" s="19">
        <f t="shared" si="11"/>
        <v>9.5771591671455381E-2</v>
      </c>
      <c r="R136" s="19">
        <f t="shared" si="12"/>
        <v>0.25380763521214939</v>
      </c>
      <c r="S136" s="19">
        <f t="shared" si="13"/>
        <v>0.23753313764649012</v>
      </c>
      <c r="T136" s="19">
        <f t="shared" si="14"/>
        <v>0.16899561027780075</v>
      </c>
      <c r="U136" s="21">
        <f t="shared" si="15"/>
        <v>0.11378591517378189</v>
      </c>
    </row>
    <row r="137" spans="1:21" x14ac:dyDescent="0.25">
      <c r="A137" s="17" t="s">
        <v>18</v>
      </c>
      <c r="B137" s="19">
        <f t="shared" si="0"/>
        <v>0.2922379045610109</v>
      </c>
      <c r="C137" s="20">
        <f t="shared" si="1"/>
        <v>0.1341364926860103</v>
      </c>
      <c r="D137" s="19">
        <f t="shared" si="16"/>
        <v>0.21560984839285532</v>
      </c>
      <c r="E137" s="19">
        <f t="shared" si="17"/>
        <v>0.2145524119938988</v>
      </c>
      <c r="F137" s="19">
        <f t="shared" si="18"/>
        <v>0.17206607259672499</v>
      </c>
      <c r="G137" s="19">
        <f t="shared" si="19"/>
        <v>0.13136183238470883</v>
      </c>
      <c r="H137" s="19">
        <f t="shared" si="20"/>
        <v>0.22916666666666669</v>
      </c>
      <c r="I137" s="19">
        <f t="shared" si="23"/>
        <v>0.18061586671867386</v>
      </c>
      <c r="J137" s="19">
        <f t="shared" si="21"/>
        <v>0.26650505262169955</v>
      </c>
      <c r="K137" s="19">
        <f t="shared" si="22"/>
        <v>0.10801626669267024</v>
      </c>
      <c r="L137" s="19">
        <f t="shared" si="24"/>
        <v>0.24192060939612584</v>
      </c>
      <c r="M137" s="19">
        <f t="shared" si="25"/>
        <v>6.5319792038653082E-2</v>
      </c>
      <c r="N137" s="19">
        <f t="shared" si="26"/>
        <v>0.24967781506696399</v>
      </c>
      <c r="O137" s="19">
        <f t="shared" si="27"/>
        <v>0.25750645662202398</v>
      </c>
      <c r="P137" s="19">
        <f t="shared" si="28"/>
        <v>9.5771591671455381E-2</v>
      </c>
      <c r="Q137" s="19">
        <f>(ABS($B$18-B18)+ABS($B$41-B41)+ABS($B$64-B64)+ABS($B$87-B87)+ABS($B$110-B110))/$D$116</f>
        <v>0</v>
      </c>
      <c r="R137" s="19">
        <f t="shared" si="12"/>
        <v>0.32559613303474089</v>
      </c>
      <c r="S137" s="19">
        <f t="shared" si="13"/>
        <v>0.23793523890127774</v>
      </c>
      <c r="T137" s="19">
        <f t="shared" si="14"/>
        <v>0.14550592431532591</v>
      </c>
      <c r="U137" s="21">
        <f t="shared" si="15"/>
        <v>0.20955750684523727</v>
      </c>
    </row>
    <row r="138" spans="1:21" x14ac:dyDescent="0.25">
      <c r="A138" s="17" t="s">
        <v>19</v>
      </c>
      <c r="B138" s="19">
        <f t="shared" si="0"/>
        <v>0.13863310792313424</v>
      </c>
      <c r="C138" s="20">
        <f t="shared" si="1"/>
        <v>0.24145964034873052</v>
      </c>
      <c r="D138" s="19">
        <f t="shared" si="16"/>
        <v>0.28498628464188552</v>
      </c>
      <c r="E138" s="19">
        <f t="shared" si="17"/>
        <v>0.16396259431434818</v>
      </c>
      <c r="F138" s="19">
        <f t="shared" si="18"/>
        <v>0.2778856905719439</v>
      </c>
      <c r="G138" s="19">
        <f t="shared" si="19"/>
        <v>0.29685000291193264</v>
      </c>
      <c r="H138" s="19">
        <f t="shared" si="20"/>
        <v>0.17424251801978408</v>
      </c>
      <c r="I138" s="19">
        <f t="shared" si="23"/>
        <v>0.28746199975341474</v>
      </c>
      <c r="J138" s="19">
        <f t="shared" si="21"/>
        <v>0.15909108041304135</v>
      </c>
      <c r="K138" s="19">
        <f t="shared" si="22"/>
        <v>0.36173739972741115</v>
      </c>
      <c r="L138" s="19">
        <f t="shared" si="24"/>
        <v>0.15132065252239377</v>
      </c>
      <c r="M138" s="19">
        <f t="shared" si="25"/>
        <v>0.31813235063886908</v>
      </c>
      <c r="N138" s="19">
        <f t="shared" si="26"/>
        <v>8.8950068771198876E-2</v>
      </c>
      <c r="O138" s="19">
        <f t="shared" si="27"/>
        <v>8.6263214433401278E-2</v>
      </c>
      <c r="P138" s="19">
        <f t="shared" si="28"/>
        <v>0.25380763521214939</v>
      </c>
      <c r="Q138" s="19">
        <f>(ABS($B$18-B19)+ABS($B$41-B42)+ABS($B$64-B65)+ABS($B$87-B88)+ABS($B$110-B111))/$D$116</f>
        <v>0.32559613303474089</v>
      </c>
      <c r="R138" s="19">
        <f>(ABS($B$19-B19)+ABS($B$42-B42)+ABS($B$65-B65)+ABS($B$88-B88)+ABS($B$111-B111))/$D$116</f>
        <v>0</v>
      </c>
      <c r="S138" s="19">
        <f t="shared" si="13"/>
        <v>0.2208219572063051</v>
      </c>
      <c r="T138" s="19">
        <f t="shared" si="14"/>
        <v>0.305090208719415</v>
      </c>
      <c r="U138" s="21">
        <f t="shared" si="15"/>
        <v>0.14134472277646243</v>
      </c>
    </row>
    <row r="139" spans="1:21" x14ac:dyDescent="0.25">
      <c r="A139" s="17" t="s">
        <v>20</v>
      </c>
      <c r="B139" s="19">
        <f t="shared" si="0"/>
        <v>0.16859411727431975</v>
      </c>
      <c r="C139" s="20">
        <f t="shared" si="1"/>
        <v>0.15269053343252981</v>
      </c>
      <c r="D139" s="19">
        <f t="shared" si="16"/>
        <v>0.14545409490080802</v>
      </c>
      <c r="E139" s="19">
        <f t="shared" si="17"/>
        <v>0.15323854592774394</v>
      </c>
      <c r="F139" s="19">
        <f t="shared" si="18"/>
        <v>0.18524365243801094</v>
      </c>
      <c r="G139" s="19">
        <f t="shared" si="19"/>
        <v>0.20528958180682358</v>
      </c>
      <c r="H139" s="19">
        <f t="shared" si="20"/>
        <v>0.11473250403771365</v>
      </c>
      <c r="I139" s="19">
        <f t="shared" si="23"/>
        <v>0.20004344655995981</v>
      </c>
      <c r="J139" s="19">
        <f t="shared" si="21"/>
        <v>8.9080539248328316E-2</v>
      </c>
      <c r="K139" s="19">
        <f t="shared" si="22"/>
        <v>0.16946312751359116</v>
      </c>
      <c r="L139" s="19">
        <f t="shared" si="24"/>
        <v>0.1407620551351989</v>
      </c>
      <c r="M139" s="19">
        <f t="shared" si="25"/>
        <v>0.27238352540429184</v>
      </c>
      <c r="N139" s="19">
        <f t="shared" si="26"/>
        <v>0.13221946156003275</v>
      </c>
      <c r="O139" s="19">
        <f t="shared" si="27"/>
        <v>0.13778424283235294</v>
      </c>
      <c r="P139" s="19">
        <f t="shared" si="28"/>
        <v>0.23753313764649012</v>
      </c>
      <c r="Q139" s="19">
        <f>(ABS($B$18-B20)+ABS($B$41-B43)+ABS($B$64-B66)+ABS($B$87-B89)+ABS($B$110-B112))/$D$116</f>
        <v>0.23793523890127774</v>
      </c>
      <c r="R139" s="19">
        <f>(ABS($B$19-B20)+ABS($B$42-B43)+ABS($B$65-B66)+ABS($B$88-B89)+ABS($B$111-B112))/$D$116</f>
        <v>0.2208219572063051</v>
      </c>
      <c r="S139" s="19">
        <f>(ABS($B$20-B20)+ABS($B$43-B43)+ABS($B$66-B66)+ABS($B$89-B89)+ABS($B$112-B112))/$D$116</f>
        <v>0</v>
      </c>
      <c r="T139" s="19">
        <f t="shared" si="14"/>
        <v>0.15020390687982288</v>
      </c>
      <c r="U139" s="21">
        <f t="shared" si="15"/>
        <v>0.24691018987104468</v>
      </c>
    </row>
    <row r="140" spans="1:21" x14ac:dyDescent="0.25">
      <c r="A140" s="17" t="s">
        <v>21</v>
      </c>
      <c r="B140" s="19">
        <f t="shared" si="0"/>
        <v>0.17173198024568495</v>
      </c>
      <c r="C140" s="20">
        <f t="shared" si="1"/>
        <v>0.15237459692693478</v>
      </c>
      <c r="D140" s="19">
        <f t="shared" si="16"/>
        <v>9.510392407752942E-2</v>
      </c>
      <c r="E140" s="19">
        <f t="shared" si="17"/>
        <v>0.14112761440506677</v>
      </c>
      <c r="F140" s="19">
        <f t="shared" si="18"/>
        <v>8.9653123638544843E-2</v>
      </c>
      <c r="G140" s="19">
        <f t="shared" si="19"/>
        <v>0.13675205443813421</v>
      </c>
      <c r="H140" s="19">
        <f t="shared" si="20"/>
        <v>0.1503274090180074</v>
      </c>
      <c r="I140" s="19">
        <f t="shared" si="23"/>
        <v>0.10445291776049367</v>
      </c>
      <c r="J140" s="19">
        <f t="shared" si="21"/>
        <v>0.19841989565726331</v>
      </c>
      <c r="K140" s="19">
        <f t="shared" si="22"/>
        <v>0.10664719100799616</v>
      </c>
      <c r="L140" s="19">
        <f t="shared" si="24"/>
        <v>0.28524437115192747</v>
      </c>
      <c r="M140" s="19">
        <f t="shared" si="25"/>
        <v>0.20384599803560249</v>
      </c>
      <c r="N140" s="19">
        <f t="shared" si="26"/>
        <v>0.21726486610878379</v>
      </c>
      <c r="O140" s="19">
        <f t="shared" si="27"/>
        <v>0.2242686108483653</v>
      </c>
      <c r="P140" s="19">
        <f t="shared" si="28"/>
        <v>0.16899561027780075</v>
      </c>
      <c r="Q140" s="19">
        <f>(ABS($B$18-B21)+ABS($B$41-B44)+ABS($B$64-B67)+ABS($B$87-B90)+ABS($B$110-B113))/$D$116</f>
        <v>0.14550592431532591</v>
      </c>
      <c r="R140" s="19">
        <f>(ABS($B$19-B21)+ABS($B$42-B44)+ABS($B$65-B67)+ABS($B$88-B90)+ABS($B$111-B113))/$D$116</f>
        <v>0.305090208719415</v>
      </c>
      <c r="S140" s="19">
        <f>(ABS($B$20-B21)+ABS($B$43-B44)+ABS($B$66-B67)+ABS($B$89-B90)+ABS($B$112-B113))/$D$116</f>
        <v>0.15020390687982288</v>
      </c>
      <c r="T140" s="19">
        <f>(ABS($B$21-B21)+ABS($B$44-B44)+ABS($B$67-B67)+ABS($B$90-B90)+ABS($B$113-B113))/$D$116</f>
        <v>0</v>
      </c>
      <c r="U140" s="21">
        <f t="shared" si="15"/>
        <v>0.18905158252991133</v>
      </c>
    </row>
    <row r="141" spans="1:21" x14ac:dyDescent="0.25">
      <c r="A141" s="22" t="s">
        <v>22</v>
      </c>
      <c r="B141" s="19">
        <f t="shared" si="0"/>
        <v>0.15372852100446427</v>
      </c>
      <c r="C141" s="20">
        <f t="shared" si="1"/>
        <v>0.17191584886160777</v>
      </c>
      <c r="D141" s="19">
        <f t="shared" si="16"/>
        <v>0.17073450410714233</v>
      </c>
      <c r="E141" s="19">
        <f t="shared" si="17"/>
        <v>0.19467706770818577</v>
      </c>
      <c r="F141" s="19">
        <f t="shared" si="18"/>
        <v>0.20873721598958489</v>
      </c>
      <c r="G141" s="19">
        <f t="shared" si="19"/>
        <v>0.18081137672242903</v>
      </c>
      <c r="H141" s="19">
        <f t="shared" si="20"/>
        <v>0.18429132238095364</v>
      </c>
      <c r="I141" s="19">
        <f t="shared" si="23"/>
        <v>0.22353701011153371</v>
      </c>
      <c r="J141" s="19">
        <f t="shared" si="21"/>
        <v>0.17747582567973494</v>
      </c>
      <c r="K141" s="19">
        <f t="shared" si="22"/>
        <v>0.24569877353790753</v>
      </c>
      <c r="L141" s="19">
        <f t="shared" si="24"/>
        <v>0.18341014128839786</v>
      </c>
      <c r="M141" s="19">
        <f t="shared" si="25"/>
        <v>0.20209372444936552</v>
      </c>
      <c r="N141" s="19">
        <f t="shared" si="26"/>
        <v>0.15701889634672611</v>
      </c>
      <c r="O141" s="19">
        <f t="shared" si="27"/>
        <v>0.11835270319940536</v>
      </c>
      <c r="P141" s="19">
        <f t="shared" si="28"/>
        <v>0.11378591517378189</v>
      </c>
      <c r="Q141" s="19">
        <f>(ABS($B$18-B22)+ABS($B$41-B45)+ABS($B$64-B68)+ABS($B$87-B91)+ABS($B$110-B114))/$D$116</f>
        <v>0.20955750684523727</v>
      </c>
      <c r="R141" s="19">
        <f>(ABS($B$19-B22)+ABS($B$42-B45)+ABS($B$65-B68)+ABS($B$88-B91)+ABS($B$111-B114))/$D$116</f>
        <v>0.14134472277646243</v>
      </c>
      <c r="S141" s="19">
        <f>(ABS($B$20-B22)+ABS($B$43-B45)+ABS($B$66-B68)+ABS($B$89-B91)+ABS($B$112-B114))/$D$116</f>
        <v>0.24691018987104468</v>
      </c>
      <c r="T141" s="19">
        <f>(ABS($B$21-B22)+ABS($B$44-B45)+ABS($B$67-B68)+ABS($B$90-B91)+ABS($B$113-B114))/$D$116</f>
        <v>0.18905158252991133</v>
      </c>
      <c r="U141" s="21">
        <f>(ABS($B$22-B22)+ABS($B$45-B45)+ABS($B$68-B68)+ABS($B$91-B91)+ABS($B$114-B114))/$D$116</f>
        <v>0</v>
      </c>
    </row>
  </sheetData>
  <mergeCells count="22">
    <mergeCell ref="Q47:Z47"/>
    <mergeCell ref="AE47:AN47"/>
    <mergeCell ref="AS47:BB47"/>
    <mergeCell ref="BG47:BP47"/>
    <mergeCell ref="CG24:CP24"/>
    <mergeCell ref="BU47:CD47"/>
    <mergeCell ref="O24:X24"/>
    <mergeCell ref="AC24:AL24"/>
    <mergeCell ref="AQ24:AZ24"/>
    <mergeCell ref="BE24:BN24"/>
    <mergeCell ref="BS24:CB24"/>
    <mergeCell ref="BU93:CD93"/>
    <mergeCell ref="Q70:Z70"/>
    <mergeCell ref="AE70:AN70"/>
    <mergeCell ref="AS70:BB70"/>
    <mergeCell ref="BG70:BP70"/>
    <mergeCell ref="BU70:CD70"/>
    <mergeCell ref="A120:U120"/>
    <mergeCell ref="Q93:Z93"/>
    <mergeCell ref="AE93:AN93"/>
    <mergeCell ref="AS93:BB93"/>
    <mergeCell ref="BG93:BP93"/>
  </mergeCells>
  <phoneticPr fontId="1" type="noConversion"/>
  <conditionalFormatting sqref="B122:U141">
    <cfRule type="cellIs" dxfId="10" priority="1" operator="equal">
      <formula>0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41"/>
  <sheetViews>
    <sheetView topLeftCell="A94" zoomScale="85" zoomScaleNormal="85" workbookViewId="0">
      <selection activeCell="I94" sqref="I94"/>
    </sheetView>
  </sheetViews>
  <sheetFormatPr defaultRowHeight="13.8" x14ac:dyDescent="0.25"/>
  <cols>
    <col min="1" max="1" width="9.5546875" style="65" bestFit="1" customWidth="1"/>
    <col min="2" max="2" width="8.5546875" style="65" bestFit="1" customWidth="1"/>
    <col min="3" max="3" width="7.5546875" style="65" bestFit="1" customWidth="1"/>
    <col min="4" max="21" width="6.5546875" style="65" bestFit="1" customWidth="1"/>
    <col min="22" max="25" width="7.44140625" style="65" bestFit="1" customWidth="1"/>
    <col min="26" max="26" width="8.5546875" style="65" bestFit="1" customWidth="1"/>
    <col min="27" max="27" width="7.44140625" style="65" bestFit="1" customWidth="1"/>
    <col min="28" max="28" width="8.5546875" style="65" bestFit="1" customWidth="1"/>
    <col min="29" max="31" width="7.44140625" style="65" bestFit="1" customWidth="1"/>
    <col min="32" max="32" width="5.21875" style="65" bestFit="1" customWidth="1"/>
    <col min="33" max="39" width="7.44140625" style="65" bestFit="1" customWidth="1"/>
    <col min="40" max="40" width="8.5546875" style="65" bestFit="1" customWidth="1"/>
    <col min="41" max="41" width="7.44140625" style="65" bestFit="1" customWidth="1"/>
    <col min="42" max="42" width="8.5546875" style="65" bestFit="1" customWidth="1"/>
    <col min="43" max="52" width="7.44140625" style="65" bestFit="1" customWidth="1"/>
    <col min="53" max="53" width="3" style="65" bestFit="1" customWidth="1"/>
    <col min="54" max="54" width="8.5546875" style="65" bestFit="1" customWidth="1"/>
    <col min="55" max="55" width="4.109375" style="65" bestFit="1" customWidth="1"/>
    <col min="56" max="56" width="8.5546875" style="65" bestFit="1" customWidth="1"/>
    <col min="57" max="57" width="5.33203125" style="65" bestFit="1" customWidth="1"/>
    <col min="58" max="61" width="4.109375" style="65" bestFit="1" customWidth="1"/>
    <col min="62" max="67" width="3" style="65" bestFit="1" customWidth="1"/>
    <col min="68" max="68" width="8.5546875" style="65" bestFit="1" customWidth="1"/>
    <col min="69" max="69" width="4.109375" style="65" bestFit="1" customWidth="1"/>
    <col min="70" max="70" width="8.5546875" style="65" bestFit="1" customWidth="1"/>
    <col min="71" max="71" width="5.33203125" style="65" bestFit="1" customWidth="1"/>
    <col min="72" max="75" width="4.109375" style="65" bestFit="1" customWidth="1"/>
    <col min="76" max="81" width="3" style="65" bestFit="1" customWidth="1"/>
    <col min="82" max="82" width="8.5546875" style="65" bestFit="1" customWidth="1"/>
    <col min="83" max="83" width="4.109375" style="65" bestFit="1" customWidth="1"/>
    <col min="84" max="84" width="8.5546875" style="65" bestFit="1" customWidth="1"/>
    <col min="85" max="85" width="5.33203125" style="65" bestFit="1" customWidth="1"/>
    <col min="86" max="89" width="4.109375" style="65" bestFit="1" customWidth="1"/>
    <col min="90" max="95" width="3" style="65" bestFit="1" customWidth="1"/>
    <col min="96" max="96" width="8.5546875" style="65" bestFit="1" customWidth="1"/>
    <col min="97" max="97" width="4.109375" style="65" bestFit="1" customWidth="1"/>
    <col min="98" max="98" width="8.5546875" style="65" bestFit="1" customWidth="1"/>
    <col min="99" max="16384" width="8.88671875" style="65"/>
  </cols>
  <sheetData>
    <row r="1" spans="1:86" x14ac:dyDescent="0.25">
      <c r="A1" s="86" t="s">
        <v>132</v>
      </c>
      <c r="B1" s="65" t="s">
        <v>23</v>
      </c>
      <c r="C1" s="76" t="s">
        <v>188</v>
      </c>
      <c r="D1" s="76" t="s">
        <v>189</v>
      </c>
      <c r="E1" s="76" t="s">
        <v>190</v>
      </c>
      <c r="F1" s="76" t="s">
        <v>191</v>
      </c>
      <c r="G1" s="76" t="s">
        <v>192</v>
      </c>
      <c r="H1" s="76" t="s">
        <v>193</v>
      </c>
      <c r="I1" s="76" t="s">
        <v>194</v>
      </c>
      <c r="J1" s="76" t="s">
        <v>195</v>
      </c>
      <c r="K1" s="76" t="s">
        <v>196</v>
      </c>
      <c r="L1" s="76" t="s">
        <v>197</v>
      </c>
      <c r="M1" s="76" t="s">
        <v>198</v>
      </c>
      <c r="N1" s="76" t="s">
        <v>199</v>
      </c>
      <c r="O1" s="84"/>
      <c r="P1" s="84"/>
      <c r="Q1" s="76"/>
      <c r="R1" s="76"/>
      <c r="S1" s="76"/>
      <c r="T1" s="76"/>
      <c r="U1" s="76"/>
      <c r="V1" s="76"/>
      <c r="W1" s="76"/>
      <c r="X1" s="76"/>
      <c r="Y1" s="76"/>
      <c r="Z1" s="76"/>
      <c r="AA1" s="84"/>
      <c r="AB1" s="84"/>
      <c r="AC1" s="84"/>
      <c r="AD1" s="84"/>
      <c r="AE1" s="76"/>
      <c r="AF1" s="76"/>
      <c r="AG1" s="76"/>
      <c r="AH1" s="76"/>
      <c r="AI1" s="76"/>
      <c r="AJ1" s="76"/>
      <c r="AK1" s="76"/>
      <c r="AL1" s="76"/>
      <c r="AM1" s="76"/>
      <c r="AN1" s="76"/>
      <c r="AO1" s="84"/>
      <c r="AP1" s="84"/>
      <c r="AQ1" s="84"/>
      <c r="AR1" s="84"/>
      <c r="AS1" s="76"/>
      <c r="AT1" s="76"/>
      <c r="AU1" s="76"/>
      <c r="AV1" s="76"/>
      <c r="AW1" s="76"/>
      <c r="AX1" s="76"/>
      <c r="AY1" s="76"/>
      <c r="AZ1" s="76"/>
      <c r="BA1" s="76"/>
      <c r="BB1" s="76"/>
      <c r="BC1" s="84"/>
      <c r="BD1" s="84"/>
      <c r="BE1" s="84"/>
      <c r="BF1" s="84"/>
      <c r="BG1" s="76"/>
      <c r="BH1" s="76"/>
      <c r="BI1" s="76"/>
      <c r="BJ1" s="76"/>
      <c r="BK1" s="76"/>
      <c r="BL1" s="76"/>
      <c r="BM1" s="76"/>
      <c r="BN1" s="76"/>
      <c r="BO1" s="76"/>
      <c r="BP1" s="76"/>
      <c r="BQ1" s="84"/>
      <c r="BU1" s="73"/>
      <c r="BV1" s="73"/>
      <c r="BW1" s="73"/>
      <c r="BX1" s="73"/>
      <c r="BY1" s="73"/>
      <c r="BZ1" s="73"/>
      <c r="CA1" s="73"/>
      <c r="CB1" s="73"/>
      <c r="CC1" s="73"/>
      <c r="CD1" s="73"/>
      <c r="CE1" s="5"/>
    </row>
    <row r="2" spans="1:86" x14ac:dyDescent="0.25">
      <c r="A2" s="71" t="s">
        <v>1</v>
      </c>
      <c r="B2" s="26"/>
      <c r="C2" s="136">
        <v>0</v>
      </c>
      <c r="D2" s="136">
        <v>0</v>
      </c>
      <c r="E2" s="136">
        <v>0</v>
      </c>
      <c r="F2" s="136">
        <v>0</v>
      </c>
      <c r="G2" s="136">
        <v>0</v>
      </c>
      <c r="H2" s="136">
        <v>0</v>
      </c>
      <c r="I2" s="136">
        <v>0</v>
      </c>
      <c r="J2" s="72"/>
      <c r="K2" s="72"/>
      <c r="L2" s="72"/>
      <c r="M2" s="72"/>
      <c r="N2" s="75"/>
      <c r="O2" s="72"/>
      <c r="P2" s="75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5"/>
      <c r="AC2" s="72"/>
      <c r="AD2" s="72"/>
      <c r="AE2" s="72"/>
      <c r="AF2" s="72"/>
      <c r="AG2" s="72"/>
      <c r="AH2" s="72"/>
      <c r="AI2" s="72"/>
      <c r="AJ2" s="72"/>
      <c r="AK2" s="72"/>
      <c r="AL2" s="72"/>
      <c r="AM2" s="72"/>
      <c r="AN2" s="72"/>
      <c r="AO2" s="72"/>
      <c r="AP2" s="75"/>
      <c r="AQ2" s="72"/>
      <c r="AR2" s="72"/>
      <c r="AS2" s="72"/>
      <c r="AT2" s="72"/>
      <c r="AU2" s="72"/>
      <c r="AV2" s="72"/>
      <c r="AW2" s="72"/>
      <c r="AX2" s="72"/>
      <c r="AY2" s="72"/>
      <c r="AZ2" s="72"/>
      <c r="BA2" s="72"/>
      <c r="BB2" s="72"/>
      <c r="BC2" s="72"/>
      <c r="BD2" s="75"/>
      <c r="BE2" s="72"/>
      <c r="BF2" s="72"/>
      <c r="BG2" s="72"/>
      <c r="BH2" s="72"/>
      <c r="BI2" s="72"/>
      <c r="BJ2" s="72"/>
      <c r="BK2" s="72"/>
      <c r="BL2" s="72"/>
      <c r="BM2" s="72"/>
      <c r="BN2" s="72"/>
      <c r="BO2" s="72"/>
      <c r="BP2" s="72"/>
      <c r="BQ2" s="72"/>
      <c r="BR2" s="26"/>
      <c r="BU2" s="71"/>
      <c r="BV2" s="71"/>
      <c r="BW2" s="71"/>
      <c r="BX2" s="71"/>
      <c r="BY2" s="71"/>
      <c r="BZ2" s="71"/>
      <c r="CA2" s="71"/>
      <c r="CB2" s="71"/>
      <c r="CC2" s="71"/>
      <c r="CD2" s="71"/>
      <c r="CE2" s="5"/>
      <c r="CF2" s="26"/>
    </row>
    <row r="3" spans="1:86" x14ac:dyDescent="0.25">
      <c r="A3" s="71" t="s">
        <v>3</v>
      </c>
      <c r="B3" s="34">
        <f>算例!M3*参数!B11+D4*参数!B12</f>
        <v>0.70833333333333337</v>
      </c>
      <c r="C3" s="72">
        <v>1</v>
      </c>
      <c r="D3" s="72">
        <v>1</v>
      </c>
      <c r="E3" s="72">
        <v>0.70833333333333337</v>
      </c>
      <c r="F3" s="72">
        <v>0.70833333333333337</v>
      </c>
      <c r="G3" s="72">
        <v>0.70833333333333337</v>
      </c>
      <c r="H3" s="72">
        <v>0.70833333333333337</v>
      </c>
      <c r="I3" s="72">
        <v>0.70833333333333337</v>
      </c>
      <c r="J3" s="72"/>
      <c r="K3" s="72"/>
      <c r="L3" s="72"/>
      <c r="M3" s="72"/>
      <c r="N3" s="72"/>
      <c r="O3" s="72"/>
      <c r="P3" s="75"/>
      <c r="Q3" s="72"/>
      <c r="R3" s="72"/>
      <c r="S3" s="72"/>
      <c r="T3" s="72"/>
      <c r="U3" s="72"/>
      <c r="V3" s="72"/>
      <c r="W3" s="72"/>
      <c r="X3" s="72"/>
      <c r="Y3" s="72"/>
      <c r="Z3" s="72"/>
      <c r="AA3" s="72"/>
      <c r="AB3" s="75"/>
      <c r="AC3" s="72"/>
      <c r="AD3" s="75"/>
      <c r="AE3" s="72"/>
      <c r="AF3" s="72"/>
      <c r="AG3" s="72"/>
      <c r="AH3" s="72"/>
      <c r="AI3" s="72"/>
      <c r="AJ3" s="72"/>
      <c r="AK3" s="72"/>
      <c r="AL3" s="72"/>
      <c r="AM3" s="72"/>
      <c r="AN3" s="72"/>
      <c r="AO3" s="72"/>
      <c r="AP3" s="75"/>
      <c r="AQ3" s="72"/>
      <c r="AR3" s="75"/>
      <c r="AS3" s="72"/>
      <c r="AT3" s="72"/>
      <c r="AU3" s="72"/>
      <c r="AV3" s="72"/>
      <c r="AW3" s="72"/>
      <c r="AX3" s="72"/>
      <c r="AY3" s="72"/>
      <c r="AZ3" s="72"/>
      <c r="BA3" s="72"/>
      <c r="BB3" s="72"/>
      <c r="BC3" s="72"/>
      <c r="BD3" s="75"/>
      <c r="BE3" s="72"/>
      <c r="BF3" s="75"/>
      <c r="BG3" s="72"/>
      <c r="BH3" s="72"/>
      <c r="BI3" s="72"/>
      <c r="BJ3" s="72"/>
      <c r="BK3" s="72"/>
      <c r="BL3" s="72"/>
      <c r="BM3" s="72"/>
      <c r="BN3" s="72"/>
      <c r="BO3" s="72"/>
      <c r="BP3" s="72"/>
      <c r="BQ3" s="72"/>
      <c r="BR3" s="26"/>
      <c r="BT3" s="26"/>
      <c r="BU3" s="71"/>
      <c r="BV3" s="71"/>
      <c r="BW3" s="71"/>
      <c r="BX3" s="71"/>
      <c r="BY3" s="71"/>
      <c r="BZ3" s="71"/>
      <c r="CA3" s="71"/>
      <c r="CB3" s="71"/>
      <c r="CC3" s="71"/>
      <c r="CD3" s="71"/>
      <c r="CE3" s="5"/>
      <c r="CF3" s="26"/>
      <c r="CH3" s="26"/>
    </row>
    <row r="4" spans="1:86" x14ac:dyDescent="0.25">
      <c r="A4" s="71" t="s">
        <v>4</v>
      </c>
      <c r="B4" s="34">
        <f>算例!M4</f>
        <v>0.41666666666666669</v>
      </c>
      <c r="C4" s="72">
        <v>0.41666666666666669</v>
      </c>
      <c r="D4" s="72">
        <v>0.41666666666666669</v>
      </c>
      <c r="E4" s="72">
        <v>0.41666666666666669</v>
      </c>
      <c r="F4" s="72">
        <v>0.41666666666666669</v>
      </c>
      <c r="G4" s="72">
        <v>0.41666666666666669</v>
      </c>
      <c r="H4" s="72">
        <v>0.41666666666666669</v>
      </c>
      <c r="I4" s="72">
        <v>0.41666666666666669</v>
      </c>
      <c r="J4" s="72"/>
      <c r="K4" s="72"/>
      <c r="L4" s="72"/>
      <c r="M4" s="72"/>
      <c r="N4" s="72"/>
      <c r="O4" s="72"/>
      <c r="P4" s="75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5"/>
      <c r="AC4" s="72"/>
      <c r="AD4" s="75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5"/>
      <c r="AQ4" s="72"/>
      <c r="AR4" s="75"/>
      <c r="AS4" s="72"/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5"/>
      <c r="BE4" s="72"/>
      <c r="BF4" s="75"/>
      <c r="BG4" s="72"/>
      <c r="BH4" s="72"/>
      <c r="BI4" s="72"/>
      <c r="BJ4" s="72"/>
      <c r="BK4" s="72"/>
      <c r="BL4" s="72"/>
      <c r="BM4" s="72"/>
      <c r="BN4" s="72"/>
      <c r="BO4" s="72"/>
      <c r="BP4" s="72"/>
      <c r="BQ4" s="72"/>
      <c r="BR4" s="26"/>
      <c r="BT4" s="26"/>
      <c r="BU4" s="71"/>
      <c r="BV4" s="71"/>
      <c r="BW4" s="71"/>
      <c r="BX4" s="71"/>
      <c r="BY4" s="71"/>
      <c r="BZ4" s="71"/>
      <c r="CA4" s="71"/>
      <c r="CB4" s="71"/>
      <c r="CC4" s="71"/>
      <c r="CD4" s="71"/>
      <c r="CE4" s="5"/>
      <c r="CF4" s="26"/>
      <c r="CH4" s="26"/>
    </row>
    <row r="5" spans="1:86" x14ac:dyDescent="0.25">
      <c r="A5" s="71" t="s">
        <v>5</v>
      </c>
      <c r="B5" s="34">
        <f>算例!M5</f>
        <v>0.11669361991395928</v>
      </c>
      <c r="C5" s="72">
        <v>0.11669361991395928</v>
      </c>
      <c r="D5" s="72">
        <v>0.11669361991395928</v>
      </c>
      <c r="E5" s="72">
        <v>0.11669361991395928</v>
      </c>
      <c r="F5" s="72">
        <v>0.11669361991395928</v>
      </c>
      <c r="G5" s="72">
        <v>0.11669361991395928</v>
      </c>
      <c r="H5" s="72">
        <v>0.11669361991395928</v>
      </c>
      <c r="I5" s="72">
        <v>0.11669361991395928</v>
      </c>
      <c r="J5" s="72"/>
      <c r="L5" s="72"/>
      <c r="M5" s="72"/>
      <c r="N5" s="72"/>
      <c r="O5" s="72"/>
      <c r="P5" s="75"/>
      <c r="Q5" s="72"/>
      <c r="R5" s="72"/>
      <c r="S5" s="72"/>
      <c r="T5" s="72"/>
      <c r="U5" s="72"/>
      <c r="V5" s="72"/>
      <c r="W5" s="72"/>
      <c r="X5" s="72"/>
      <c r="Y5" s="72"/>
      <c r="Z5" s="72"/>
      <c r="AA5" s="72"/>
      <c r="AB5" s="75"/>
      <c r="AC5" s="72"/>
      <c r="AD5" s="75"/>
      <c r="AE5" s="72"/>
      <c r="AF5" s="72"/>
      <c r="AG5" s="72"/>
      <c r="AH5" s="72"/>
      <c r="AI5" s="72"/>
      <c r="AJ5" s="72"/>
      <c r="AK5" s="72"/>
      <c r="AL5" s="72"/>
      <c r="AM5" s="72"/>
      <c r="AN5" s="72"/>
      <c r="AO5" s="72"/>
      <c r="AP5" s="75"/>
      <c r="AQ5" s="72"/>
      <c r="AR5" s="75"/>
      <c r="AS5" s="72"/>
      <c r="AT5" s="72"/>
      <c r="AU5" s="72"/>
      <c r="AV5" s="72"/>
      <c r="AW5" s="72"/>
      <c r="AX5" s="72"/>
      <c r="AY5" s="72"/>
      <c r="AZ5" s="72"/>
      <c r="BA5" s="72"/>
      <c r="BB5" s="72"/>
      <c r="BC5" s="72"/>
      <c r="BD5" s="75"/>
      <c r="BE5" s="72"/>
      <c r="BF5" s="75"/>
      <c r="BG5" s="72"/>
      <c r="BH5" s="72"/>
      <c r="BI5" s="72"/>
      <c r="BJ5" s="72"/>
      <c r="BK5" s="72"/>
      <c r="BL5" s="72"/>
      <c r="BM5" s="72"/>
      <c r="BN5" s="72"/>
      <c r="BO5" s="72"/>
      <c r="BP5" s="72"/>
      <c r="BQ5" s="72"/>
      <c r="BR5" s="26"/>
      <c r="BT5" s="26"/>
      <c r="BU5" s="71"/>
      <c r="BV5" s="71"/>
      <c r="BW5" s="71"/>
      <c r="BX5" s="71"/>
      <c r="BY5" s="71"/>
      <c r="BZ5" s="71"/>
      <c r="CA5" s="71"/>
      <c r="CB5" s="71"/>
      <c r="CC5" s="71"/>
      <c r="CD5" s="71"/>
      <c r="CE5" s="5"/>
      <c r="CF5" s="26"/>
      <c r="CH5" s="26"/>
    </row>
    <row r="6" spans="1:86" x14ac:dyDescent="0.25">
      <c r="A6" s="71" t="s">
        <v>6</v>
      </c>
      <c r="B6" s="34">
        <f>算例!M6*参数!B11+G4*参数!B12</f>
        <v>0.29551114840029735</v>
      </c>
      <c r="C6" s="72">
        <v>0.17435563013392796</v>
      </c>
      <c r="D6" s="72">
        <v>0.17435563013392796</v>
      </c>
      <c r="E6" s="72">
        <v>0.17435563013392796</v>
      </c>
      <c r="F6" s="72">
        <v>0.17435563013392796</v>
      </c>
      <c r="G6" s="72">
        <v>0.17435563013392796</v>
      </c>
      <c r="H6" s="72">
        <v>0.29551114840029735</v>
      </c>
      <c r="I6" s="72">
        <v>0.29551114840029735</v>
      </c>
      <c r="J6" s="72"/>
      <c r="K6" s="72"/>
      <c r="L6" s="72"/>
      <c r="M6" s="72"/>
      <c r="N6" s="72"/>
      <c r="O6" s="72"/>
      <c r="P6" s="75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5"/>
      <c r="AC6" s="72"/>
      <c r="AD6" s="75"/>
      <c r="AE6" s="72"/>
      <c r="AF6" s="72"/>
      <c r="AG6" s="72"/>
      <c r="AH6" s="72"/>
      <c r="AI6" s="72"/>
      <c r="AJ6" s="72"/>
      <c r="AK6" s="72"/>
      <c r="AL6" s="72"/>
      <c r="AM6" s="72"/>
      <c r="AN6" s="72"/>
      <c r="AO6" s="72"/>
      <c r="AP6" s="75"/>
      <c r="AQ6" s="72"/>
      <c r="AR6" s="75"/>
      <c r="AS6" s="72"/>
      <c r="AT6" s="72"/>
      <c r="AU6" s="72"/>
      <c r="AV6" s="72"/>
      <c r="AW6" s="72"/>
      <c r="AX6" s="72"/>
      <c r="AY6" s="72"/>
      <c r="AZ6" s="72"/>
      <c r="BA6" s="72"/>
      <c r="BB6" s="72"/>
      <c r="BC6" s="72"/>
      <c r="BD6" s="75"/>
      <c r="BE6" s="72"/>
      <c r="BF6" s="75"/>
      <c r="BG6" s="72"/>
      <c r="BH6" s="72"/>
      <c r="BI6" s="72"/>
      <c r="BJ6" s="72"/>
      <c r="BK6" s="72"/>
      <c r="BL6" s="72"/>
      <c r="BM6" s="72"/>
      <c r="BN6" s="72"/>
      <c r="BO6" s="72"/>
      <c r="BP6" s="72"/>
      <c r="BQ6" s="72"/>
      <c r="BR6" s="26"/>
      <c r="BT6" s="26"/>
      <c r="BU6" s="71"/>
      <c r="BV6" s="71"/>
      <c r="BW6" s="71"/>
      <c r="BX6" s="71"/>
      <c r="BY6" s="71"/>
      <c r="BZ6" s="71"/>
      <c r="CA6" s="71"/>
      <c r="CB6" s="71"/>
      <c r="CC6" s="71"/>
      <c r="CD6" s="71"/>
      <c r="CE6" s="5"/>
      <c r="CF6" s="26"/>
      <c r="CH6" s="26"/>
    </row>
    <row r="7" spans="1:86" x14ac:dyDescent="0.25">
      <c r="A7" s="71" t="s">
        <v>7</v>
      </c>
      <c r="B7" s="34">
        <f>算例!M7*参数!B11+I4*参数!B12</f>
        <v>0.3125</v>
      </c>
      <c r="C7" s="72">
        <v>0.20833333333333334</v>
      </c>
      <c r="D7" s="72">
        <v>0.20833333333333334</v>
      </c>
      <c r="E7" s="72">
        <v>0.20833333333333334</v>
      </c>
      <c r="F7" s="72">
        <v>0.20833333333333334</v>
      </c>
      <c r="G7" s="72">
        <v>0.20833333333333334</v>
      </c>
      <c r="H7" s="72">
        <v>0.20833333333333334</v>
      </c>
      <c r="I7" s="72">
        <v>0.20833333333333334</v>
      </c>
      <c r="J7" s="72"/>
      <c r="K7" s="72"/>
      <c r="L7" s="72"/>
      <c r="M7" s="72"/>
      <c r="N7" s="72"/>
      <c r="O7" s="72"/>
      <c r="P7" s="75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  <c r="AB7" s="75"/>
      <c r="AC7" s="72"/>
      <c r="AD7" s="75"/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75"/>
      <c r="AQ7" s="72"/>
      <c r="AR7" s="75"/>
      <c r="AS7" s="72"/>
      <c r="AT7" s="72"/>
      <c r="AU7" s="72"/>
      <c r="AV7" s="72"/>
      <c r="AW7" s="72"/>
      <c r="AX7" s="72"/>
      <c r="AY7" s="72"/>
      <c r="AZ7" s="72"/>
      <c r="BA7" s="72"/>
      <c r="BB7" s="72"/>
      <c r="BC7" s="72"/>
      <c r="BD7" s="75"/>
      <c r="BE7" s="72"/>
      <c r="BF7" s="75"/>
      <c r="BG7" s="72"/>
      <c r="BH7" s="72"/>
      <c r="BI7" s="72"/>
      <c r="BJ7" s="72"/>
      <c r="BK7" s="72"/>
      <c r="BL7" s="72"/>
      <c r="BM7" s="72"/>
      <c r="BN7" s="72"/>
      <c r="BO7" s="72"/>
      <c r="BP7" s="72"/>
      <c r="BQ7" s="72"/>
      <c r="BR7" s="26"/>
      <c r="BT7" s="26"/>
      <c r="BU7" s="71"/>
      <c r="BV7" s="71"/>
      <c r="BW7" s="71"/>
      <c r="BX7" s="71"/>
      <c r="BY7" s="71"/>
      <c r="BZ7" s="71"/>
      <c r="CA7" s="71"/>
      <c r="CB7" s="71"/>
      <c r="CC7" s="71"/>
      <c r="CD7" s="71"/>
      <c r="CE7" s="5"/>
      <c r="CF7" s="26"/>
      <c r="CH7" s="26"/>
    </row>
    <row r="8" spans="1:86" x14ac:dyDescent="0.25">
      <c r="A8" s="71" t="s">
        <v>8</v>
      </c>
      <c r="B8" s="34">
        <f>(算例!M8*参数!B11+E10*参数!B12)*参数!B11+H6*参数!B12</f>
        <v>0.47067224086681536</v>
      </c>
      <c r="C8" s="72">
        <v>0.875</v>
      </c>
      <c r="D8" s="72">
        <v>0.875</v>
      </c>
      <c r="E8" s="72">
        <v>0.875</v>
      </c>
      <c r="F8" s="72">
        <v>0.64583333333333337</v>
      </c>
      <c r="G8" s="72">
        <v>0.64583333333333337</v>
      </c>
      <c r="H8" s="72">
        <v>0.64583333333333337</v>
      </c>
      <c r="I8" s="72">
        <v>0.47067224086681536</v>
      </c>
      <c r="J8" s="72"/>
      <c r="K8" s="72"/>
      <c r="L8" s="72"/>
      <c r="M8" s="72"/>
      <c r="N8" s="72"/>
      <c r="O8" s="72"/>
      <c r="P8" s="75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5"/>
      <c r="AC8" s="72"/>
      <c r="AD8" s="75"/>
      <c r="AE8" s="72"/>
      <c r="AF8" s="72"/>
      <c r="AG8" s="72"/>
      <c r="AH8" s="72"/>
      <c r="AI8" s="72"/>
      <c r="AJ8" s="72"/>
      <c r="AK8" s="72"/>
      <c r="AL8" s="72"/>
      <c r="AM8" s="72"/>
      <c r="AN8" s="72"/>
      <c r="AO8" s="72"/>
      <c r="AP8" s="75"/>
      <c r="AQ8" s="72"/>
      <c r="AR8" s="75"/>
      <c r="AS8" s="72"/>
      <c r="AT8" s="72"/>
      <c r="AU8" s="72"/>
      <c r="AV8" s="72"/>
      <c r="AW8" s="72"/>
      <c r="AX8" s="72"/>
      <c r="AY8" s="72"/>
      <c r="AZ8" s="72"/>
      <c r="BA8" s="72"/>
      <c r="BB8" s="72"/>
      <c r="BC8" s="72"/>
      <c r="BD8" s="75"/>
      <c r="BE8" s="72"/>
      <c r="BF8" s="75"/>
      <c r="BG8" s="72"/>
      <c r="BH8" s="72"/>
      <c r="BI8" s="72"/>
      <c r="BJ8" s="72"/>
      <c r="BK8" s="72"/>
      <c r="BL8" s="72"/>
      <c r="BM8" s="72"/>
      <c r="BN8" s="72"/>
      <c r="BO8" s="72"/>
      <c r="BP8" s="72"/>
      <c r="BQ8" s="72"/>
      <c r="BR8" s="26"/>
      <c r="BT8" s="26"/>
      <c r="BU8" s="71"/>
      <c r="BV8" s="71"/>
      <c r="BW8" s="71"/>
      <c r="BX8" s="71"/>
      <c r="BY8" s="71"/>
      <c r="BZ8" s="71"/>
      <c r="CA8" s="71"/>
      <c r="CB8" s="71"/>
      <c r="CC8" s="71"/>
      <c r="CD8" s="71"/>
      <c r="CE8" s="5"/>
      <c r="CF8" s="26"/>
      <c r="CH8" s="26"/>
    </row>
    <row r="9" spans="1:86" x14ac:dyDescent="0.25">
      <c r="A9" s="71" t="s">
        <v>9</v>
      </c>
      <c r="B9" s="34">
        <f>算例!M9</f>
        <v>0.17435563013392796</v>
      </c>
      <c r="C9" s="72">
        <v>0.17435563013392796</v>
      </c>
      <c r="D9" s="72">
        <v>0.17435563013392796</v>
      </c>
      <c r="E9" s="72">
        <v>0.17435563013392796</v>
      </c>
      <c r="F9" s="72">
        <v>0.17435563013392796</v>
      </c>
      <c r="G9" s="72">
        <v>0.17435563013392796</v>
      </c>
      <c r="H9" s="72">
        <v>0.17435563013392796</v>
      </c>
      <c r="I9" s="72">
        <v>0.17435563013392796</v>
      </c>
      <c r="J9" s="72"/>
      <c r="K9" s="72"/>
      <c r="L9" s="72"/>
      <c r="M9" s="72"/>
      <c r="N9" s="72"/>
      <c r="O9" s="72"/>
      <c r="P9" s="75"/>
      <c r="Q9" s="72"/>
      <c r="R9" s="72"/>
      <c r="S9" s="72"/>
      <c r="T9" s="72"/>
      <c r="U9" s="72"/>
      <c r="V9" s="72"/>
      <c r="W9" s="72"/>
      <c r="X9" s="72"/>
      <c r="Y9" s="72"/>
      <c r="Z9" s="72"/>
      <c r="AA9" s="72"/>
      <c r="AB9" s="75"/>
      <c r="AC9" s="72"/>
      <c r="AD9" s="75"/>
      <c r="AE9" s="72"/>
      <c r="AF9" s="72"/>
      <c r="AG9" s="72"/>
      <c r="AH9" s="72"/>
      <c r="AI9" s="72"/>
      <c r="AJ9" s="72"/>
      <c r="AK9" s="72"/>
      <c r="AL9" s="72"/>
      <c r="AM9" s="72"/>
      <c r="AN9" s="72"/>
      <c r="AO9" s="72"/>
      <c r="AP9" s="75"/>
      <c r="AQ9" s="72"/>
      <c r="AR9" s="75"/>
      <c r="AS9" s="72"/>
      <c r="AT9" s="72"/>
      <c r="AU9" s="72"/>
      <c r="AV9" s="72"/>
      <c r="AW9" s="72"/>
      <c r="AX9" s="72"/>
      <c r="AY9" s="72"/>
      <c r="AZ9" s="72"/>
      <c r="BA9" s="72"/>
      <c r="BB9" s="72"/>
      <c r="BC9" s="72"/>
      <c r="BD9" s="75"/>
      <c r="BE9" s="72"/>
      <c r="BF9" s="75"/>
      <c r="BG9" s="72"/>
      <c r="BH9" s="72"/>
      <c r="BI9" s="72"/>
      <c r="BJ9" s="72"/>
      <c r="BK9" s="72"/>
      <c r="BL9" s="72"/>
      <c r="BM9" s="72"/>
      <c r="BN9" s="72"/>
      <c r="BO9" s="72"/>
      <c r="BP9" s="72"/>
      <c r="BQ9" s="72"/>
      <c r="BR9" s="26"/>
      <c r="BT9" s="26"/>
      <c r="BU9" s="71"/>
      <c r="BV9" s="71"/>
      <c r="BW9" s="71"/>
      <c r="BX9" s="71"/>
      <c r="BY9" s="71"/>
      <c r="BZ9" s="71"/>
      <c r="CA9" s="71"/>
      <c r="CB9" s="71"/>
      <c r="CC9" s="71"/>
      <c r="CD9" s="71"/>
      <c r="CE9" s="5"/>
      <c r="CF9" s="26"/>
      <c r="CH9" s="26"/>
    </row>
    <row r="10" spans="1:86" x14ac:dyDescent="0.25">
      <c r="A10" s="71" t="s">
        <v>10</v>
      </c>
      <c r="B10" s="34">
        <f>算例!M10</f>
        <v>0.41666666666666669</v>
      </c>
      <c r="C10" s="72">
        <v>0.41666666666666669</v>
      </c>
      <c r="D10" s="72">
        <v>0.41666666666666669</v>
      </c>
      <c r="E10" s="72">
        <v>0.41666666666666669</v>
      </c>
      <c r="F10" s="72">
        <v>0.41666666666666669</v>
      </c>
      <c r="G10" s="72">
        <v>0.41666666666666669</v>
      </c>
      <c r="H10" s="72">
        <v>0.41666666666666669</v>
      </c>
      <c r="I10" s="72">
        <v>0.41666666666666669</v>
      </c>
      <c r="J10" s="72"/>
      <c r="K10" s="72"/>
      <c r="L10" s="72"/>
      <c r="M10" s="72"/>
      <c r="N10" s="72"/>
      <c r="O10" s="72"/>
      <c r="P10" s="75"/>
      <c r="Q10" s="72"/>
      <c r="R10" s="72"/>
      <c r="S10" s="72"/>
      <c r="T10" s="72"/>
      <c r="U10" s="72"/>
      <c r="V10" s="72"/>
      <c r="W10" s="72"/>
      <c r="X10" s="72"/>
      <c r="Y10" s="72"/>
      <c r="Z10" s="72"/>
      <c r="AA10" s="72"/>
      <c r="AB10" s="75"/>
      <c r="AC10" s="72"/>
      <c r="AD10" s="75"/>
      <c r="AE10" s="72"/>
      <c r="AF10" s="72"/>
      <c r="AG10" s="72"/>
      <c r="AH10" s="72"/>
      <c r="AI10" s="72"/>
      <c r="AJ10" s="72"/>
      <c r="AK10" s="72"/>
      <c r="AL10" s="72"/>
      <c r="AM10" s="72"/>
      <c r="AN10" s="72"/>
      <c r="AO10" s="72"/>
      <c r="AP10" s="75"/>
      <c r="AQ10" s="72"/>
      <c r="AR10" s="75"/>
      <c r="AS10" s="72"/>
      <c r="AT10" s="72"/>
      <c r="AU10" s="72"/>
      <c r="AV10" s="72"/>
      <c r="AW10" s="72"/>
      <c r="AX10" s="72"/>
      <c r="AY10" s="72"/>
      <c r="AZ10" s="72"/>
      <c r="BA10" s="72"/>
      <c r="BB10" s="72"/>
      <c r="BC10" s="72"/>
      <c r="BD10" s="75"/>
      <c r="BE10" s="72"/>
      <c r="BF10" s="75"/>
      <c r="BG10" s="72"/>
      <c r="BH10" s="72"/>
      <c r="BI10" s="72"/>
      <c r="BJ10" s="72"/>
      <c r="BK10" s="72"/>
      <c r="BL10" s="72"/>
      <c r="BM10" s="72"/>
      <c r="BN10" s="72"/>
      <c r="BO10" s="72"/>
      <c r="BP10" s="72"/>
      <c r="BQ10" s="72"/>
      <c r="BR10" s="26"/>
      <c r="BT10" s="26"/>
      <c r="BU10" s="71"/>
      <c r="BV10" s="71"/>
      <c r="BW10" s="71"/>
      <c r="BX10" s="71"/>
      <c r="BY10" s="71"/>
      <c r="BZ10" s="71"/>
      <c r="CA10" s="71"/>
      <c r="CB10" s="71"/>
      <c r="CC10" s="71"/>
      <c r="CD10" s="71"/>
      <c r="CE10" s="5"/>
      <c r="CF10" s="26"/>
      <c r="CH10" s="26"/>
    </row>
    <row r="11" spans="1:86" x14ac:dyDescent="0.25">
      <c r="A11" s="71" t="s">
        <v>11</v>
      </c>
      <c r="B11" s="34">
        <f>算例!M11</f>
        <v>0.40682980364583193</v>
      </c>
      <c r="C11" s="72">
        <v>0.40682980364583193</v>
      </c>
      <c r="D11" s="72">
        <v>0.40682980364583193</v>
      </c>
      <c r="E11" s="72">
        <v>0.40682980364583193</v>
      </c>
      <c r="F11" s="72">
        <v>0.40682980364583193</v>
      </c>
      <c r="G11" s="72">
        <v>0.40682980364583193</v>
      </c>
      <c r="H11" s="72">
        <v>0.40682980364583193</v>
      </c>
      <c r="I11" s="72">
        <v>0.40682980364583193</v>
      </c>
      <c r="J11" s="72"/>
      <c r="K11" s="72"/>
      <c r="L11" s="72"/>
      <c r="M11" s="72"/>
      <c r="N11" s="72"/>
      <c r="O11" s="72"/>
      <c r="P11" s="75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5"/>
      <c r="AC11" s="72"/>
      <c r="AD11" s="75"/>
      <c r="AE11" s="72"/>
      <c r="AF11" s="72"/>
      <c r="AG11" s="72"/>
      <c r="AH11" s="72"/>
      <c r="AI11" s="72"/>
      <c r="AJ11" s="72"/>
      <c r="AK11" s="72"/>
      <c r="AL11" s="72"/>
      <c r="AM11" s="72"/>
      <c r="AN11" s="72"/>
      <c r="AO11" s="72"/>
      <c r="AP11" s="75"/>
      <c r="AQ11" s="72"/>
      <c r="AR11" s="75"/>
      <c r="AS11" s="72"/>
      <c r="AT11" s="72"/>
      <c r="AU11" s="72"/>
      <c r="AV11" s="72"/>
      <c r="AW11" s="72"/>
      <c r="AX11" s="72"/>
      <c r="AY11" s="72"/>
      <c r="AZ11" s="72"/>
      <c r="BA11" s="72"/>
      <c r="BB11" s="72"/>
      <c r="BC11" s="72"/>
      <c r="BD11" s="75"/>
      <c r="BE11" s="72"/>
      <c r="BF11" s="75"/>
      <c r="BG11" s="72"/>
      <c r="BH11" s="72"/>
      <c r="BI11" s="72"/>
      <c r="BJ11" s="72"/>
      <c r="BK11" s="72"/>
      <c r="BL11" s="72"/>
      <c r="BM11" s="72"/>
      <c r="BN11" s="72"/>
      <c r="BO11" s="72"/>
      <c r="BP11" s="72"/>
      <c r="BQ11" s="72"/>
      <c r="BR11" s="26"/>
      <c r="BT11" s="26"/>
      <c r="BU11" s="71"/>
      <c r="BV11" s="71"/>
      <c r="BW11" s="71"/>
      <c r="BX11" s="71"/>
      <c r="BY11" s="71"/>
      <c r="BZ11" s="71"/>
      <c r="CA11" s="71"/>
      <c r="CB11" s="71"/>
      <c r="CC11" s="71"/>
      <c r="CD11" s="71"/>
      <c r="CE11" s="5"/>
      <c r="CF11" s="26"/>
      <c r="CH11" s="26"/>
    </row>
    <row r="12" spans="1:86" x14ac:dyDescent="0.25">
      <c r="A12" s="71" t="s">
        <v>12</v>
      </c>
      <c r="B12" s="34">
        <f>(算例!M12*参数!B11+G10*参数!B12)*参数!B11+I10*参数!B12</f>
        <v>0.50138526597842203</v>
      </c>
      <c r="C12" s="72">
        <v>0.75554106391368792</v>
      </c>
      <c r="D12" s="72">
        <v>0.75554106391368792</v>
      </c>
      <c r="E12" s="72">
        <v>0.75554106391368792</v>
      </c>
      <c r="F12" s="72">
        <v>0.75554106391368792</v>
      </c>
      <c r="G12" s="72">
        <v>0.75554106391368792</v>
      </c>
      <c r="H12" s="72">
        <v>0.58610386529017733</v>
      </c>
      <c r="I12" s="72">
        <v>0.58610386529017733</v>
      </c>
      <c r="J12" s="72"/>
      <c r="K12" s="72"/>
      <c r="L12" s="72"/>
      <c r="M12" s="72"/>
      <c r="N12" s="72"/>
      <c r="O12" s="72"/>
      <c r="P12" s="75"/>
      <c r="Q12" s="72"/>
      <c r="R12" s="72"/>
      <c r="S12" s="72"/>
      <c r="T12" s="72"/>
      <c r="U12" s="72"/>
      <c r="V12" s="72"/>
      <c r="W12" s="72"/>
      <c r="X12" s="72"/>
      <c r="Y12" s="72"/>
      <c r="Z12" s="72"/>
      <c r="AA12" s="72"/>
      <c r="AB12" s="75"/>
      <c r="AC12" s="72"/>
      <c r="AD12" s="75"/>
      <c r="AE12" s="72"/>
      <c r="AF12" s="72"/>
      <c r="AG12" s="72"/>
      <c r="AH12" s="72"/>
      <c r="AI12" s="72"/>
      <c r="AJ12" s="72"/>
      <c r="AK12" s="72"/>
      <c r="AL12" s="72"/>
      <c r="AM12" s="72"/>
      <c r="AN12" s="72"/>
      <c r="AO12" s="72"/>
      <c r="AP12" s="75"/>
      <c r="AQ12" s="72"/>
      <c r="AR12" s="75"/>
      <c r="AS12" s="72"/>
      <c r="AT12" s="72"/>
      <c r="AU12" s="72"/>
      <c r="AV12" s="72"/>
      <c r="AW12" s="72"/>
      <c r="AX12" s="72"/>
      <c r="AY12" s="72"/>
      <c r="AZ12" s="72"/>
      <c r="BA12" s="72"/>
      <c r="BB12" s="72"/>
      <c r="BC12" s="72"/>
      <c r="BD12" s="75"/>
      <c r="BE12" s="72"/>
      <c r="BF12" s="75"/>
      <c r="BG12" s="72"/>
      <c r="BH12" s="72"/>
      <c r="BI12" s="72"/>
      <c r="BJ12" s="72"/>
      <c r="BK12" s="72"/>
      <c r="BL12" s="72"/>
      <c r="BM12" s="72"/>
      <c r="BN12" s="72"/>
      <c r="BO12" s="72"/>
      <c r="BP12" s="72"/>
      <c r="BQ12" s="72"/>
      <c r="BR12" s="26"/>
      <c r="BT12" s="26"/>
      <c r="BU12" s="71"/>
      <c r="BV12" s="71"/>
      <c r="BW12" s="71"/>
      <c r="BX12" s="71"/>
      <c r="BY12" s="71"/>
      <c r="BZ12" s="71"/>
      <c r="CA12" s="71"/>
      <c r="CB12" s="71"/>
      <c r="CC12" s="71"/>
      <c r="CD12" s="71"/>
      <c r="CE12" s="5"/>
      <c r="CF12" s="26"/>
      <c r="CH12" s="26"/>
    </row>
    <row r="13" spans="1:86" x14ac:dyDescent="0.25">
      <c r="A13" s="71" t="s">
        <v>13</v>
      </c>
      <c r="B13" s="114">
        <f>(算例!M13*参数!B11+B11*参数!B12)*参数!B11+D11*参数!B12</f>
        <v>0.33637235273437394</v>
      </c>
      <c r="C13" s="72">
        <v>0.125</v>
      </c>
      <c r="D13" s="59">
        <v>0.26591490182291599</v>
      </c>
      <c r="E13" s="72">
        <v>0.33637235273437394</v>
      </c>
      <c r="F13" s="72">
        <v>0.33637235273437394</v>
      </c>
      <c r="G13" s="72">
        <v>0.33637235273437394</v>
      </c>
      <c r="H13" s="72">
        <v>0.33637235273437394</v>
      </c>
      <c r="I13" s="72">
        <v>0.33637235273437394</v>
      </c>
      <c r="J13" s="72"/>
      <c r="K13" s="72"/>
      <c r="L13" s="72"/>
      <c r="M13" s="72"/>
      <c r="N13" s="72"/>
      <c r="O13" s="72"/>
      <c r="P13" s="75"/>
      <c r="Q13" s="72"/>
      <c r="R13" s="72"/>
      <c r="S13" s="72"/>
      <c r="T13" s="72"/>
      <c r="U13" s="72"/>
      <c r="V13" s="72"/>
      <c r="W13" s="72"/>
      <c r="X13" s="72"/>
      <c r="Y13" s="72"/>
      <c r="Z13" s="72"/>
      <c r="AA13" s="72"/>
      <c r="AB13" s="75"/>
      <c r="AC13" s="72"/>
      <c r="AD13" s="75"/>
      <c r="AE13" s="72"/>
      <c r="AF13" s="72"/>
      <c r="AG13" s="72"/>
      <c r="AH13" s="72"/>
      <c r="AI13" s="72"/>
      <c r="AJ13" s="72"/>
      <c r="AK13" s="72"/>
      <c r="AL13" s="72"/>
      <c r="AM13" s="72"/>
      <c r="AN13" s="72"/>
      <c r="AO13" s="72"/>
      <c r="AP13" s="75"/>
      <c r="AQ13" s="72"/>
      <c r="AR13" s="75"/>
      <c r="AS13" s="72"/>
      <c r="AT13" s="72"/>
      <c r="AU13" s="72"/>
      <c r="AV13" s="72"/>
      <c r="AW13" s="72"/>
      <c r="AX13" s="72"/>
      <c r="AY13" s="72"/>
      <c r="AZ13" s="72"/>
      <c r="BA13" s="72"/>
      <c r="BB13" s="72"/>
      <c r="BC13" s="72"/>
      <c r="BD13" s="75"/>
      <c r="BE13" s="72"/>
      <c r="BF13" s="75"/>
      <c r="BG13" s="72"/>
      <c r="BH13" s="72"/>
      <c r="BI13" s="72"/>
      <c r="BJ13" s="72"/>
      <c r="BK13" s="72"/>
      <c r="BL13" s="72"/>
      <c r="BM13" s="72"/>
      <c r="BN13" s="72"/>
      <c r="BO13" s="72"/>
      <c r="BP13" s="72"/>
      <c r="BQ13" s="72"/>
      <c r="BR13" s="26"/>
      <c r="BT13" s="26"/>
      <c r="BU13" s="71"/>
      <c r="BV13" s="71"/>
      <c r="BW13" s="71"/>
      <c r="BX13" s="71"/>
      <c r="BY13" s="71"/>
      <c r="BZ13" s="71"/>
      <c r="CA13" s="71"/>
      <c r="CB13" s="71"/>
      <c r="CC13" s="71"/>
      <c r="CD13" s="71"/>
      <c r="CE13" s="5"/>
      <c r="CF13" s="26"/>
      <c r="CH13" s="26"/>
    </row>
    <row r="14" spans="1:86" x14ac:dyDescent="0.25">
      <c r="A14" s="71" t="s">
        <v>14</v>
      </c>
      <c r="B14" s="34">
        <f>算例!M14*参数!B11+E10*参数!B12</f>
        <v>0.64583333333333337</v>
      </c>
      <c r="C14" s="72">
        <v>0.875</v>
      </c>
      <c r="D14" s="72">
        <v>0.875</v>
      </c>
      <c r="E14" s="72">
        <v>0.875</v>
      </c>
      <c r="F14" s="72">
        <v>0.64583333333333337</v>
      </c>
      <c r="G14" s="72">
        <v>0.64583333333333337</v>
      </c>
      <c r="H14" s="72">
        <v>0.64583333333333337</v>
      </c>
      <c r="I14" s="72">
        <v>0.64583333333333337</v>
      </c>
      <c r="J14" s="72"/>
      <c r="K14" s="72"/>
      <c r="L14" s="72"/>
      <c r="M14" s="72"/>
      <c r="N14" s="72"/>
      <c r="O14" s="72"/>
      <c r="P14" s="75"/>
      <c r="Q14" s="72"/>
      <c r="R14" s="72"/>
      <c r="S14" s="72"/>
      <c r="T14" s="72"/>
      <c r="U14" s="72"/>
      <c r="V14" s="72"/>
      <c r="W14" s="72"/>
      <c r="X14" s="72"/>
      <c r="Y14" s="72"/>
      <c r="Z14" s="72"/>
      <c r="AA14" s="72"/>
      <c r="AB14" s="75"/>
      <c r="AC14" s="72"/>
      <c r="AD14" s="75"/>
      <c r="AE14" s="72"/>
      <c r="AF14" s="72"/>
      <c r="AG14" s="72"/>
      <c r="AH14" s="72"/>
      <c r="AI14" s="72"/>
      <c r="AJ14" s="72"/>
      <c r="AK14" s="72"/>
      <c r="AL14" s="72"/>
      <c r="AM14" s="72"/>
      <c r="AN14" s="72"/>
      <c r="AO14" s="72"/>
      <c r="AP14" s="75"/>
      <c r="AQ14" s="72"/>
      <c r="AR14" s="75"/>
      <c r="AS14" s="72"/>
      <c r="AT14" s="72"/>
      <c r="AU14" s="72"/>
      <c r="AV14" s="72"/>
      <c r="AW14" s="72"/>
      <c r="AX14" s="72"/>
      <c r="AY14" s="72"/>
      <c r="AZ14" s="72"/>
      <c r="BA14" s="72"/>
      <c r="BB14" s="72"/>
      <c r="BC14" s="72"/>
      <c r="BD14" s="75"/>
      <c r="BE14" s="72"/>
      <c r="BF14" s="75"/>
      <c r="BG14" s="72"/>
      <c r="BH14" s="72"/>
      <c r="BI14" s="72"/>
      <c r="BJ14" s="72"/>
      <c r="BK14" s="72"/>
      <c r="BL14" s="72"/>
      <c r="BM14" s="72"/>
      <c r="BN14" s="72"/>
      <c r="BO14" s="72"/>
      <c r="BP14" s="72"/>
      <c r="BQ14" s="72"/>
      <c r="BR14" s="26"/>
      <c r="BT14" s="26"/>
      <c r="BU14" s="71"/>
      <c r="BV14" s="71"/>
      <c r="BW14" s="71"/>
      <c r="BX14" s="71"/>
      <c r="BY14" s="71"/>
      <c r="BZ14" s="71"/>
      <c r="CA14" s="71"/>
      <c r="CB14" s="71"/>
      <c r="CC14" s="71"/>
      <c r="CD14" s="71"/>
      <c r="CE14" s="5"/>
      <c r="CF14" s="26"/>
      <c r="CH14" s="26"/>
    </row>
    <row r="15" spans="1:86" x14ac:dyDescent="0.25">
      <c r="A15" s="71" t="s">
        <v>15</v>
      </c>
      <c r="B15" s="34">
        <f>(算例!M15*参数!B11+E11*参数!B12)*参数!B11+G11*参数!B12</f>
        <v>0.52387235273437394</v>
      </c>
      <c r="C15" s="72">
        <v>0.875</v>
      </c>
      <c r="D15" s="72">
        <v>0.875</v>
      </c>
      <c r="E15" s="72">
        <v>0.875</v>
      </c>
      <c r="F15" s="72">
        <v>0.64091490182291599</v>
      </c>
      <c r="G15" s="72">
        <v>0.64091490182291599</v>
      </c>
      <c r="H15" s="72">
        <v>0.52387235273437394</v>
      </c>
      <c r="I15" s="72">
        <v>0.52387235273437394</v>
      </c>
      <c r="J15" s="72"/>
      <c r="K15" s="72"/>
      <c r="L15" s="72"/>
      <c r="M15" s="72"/>
      <c r="N15" s="72"/>
      <c r="O15" s="72"/>
      <c r="P15" s="75"/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2"/>
      <c r="AB15" s="75"/>
      <c r="AC15" s="72"/>
      <c r="AD15" s="75"/>
      <c r="AE15" s="72"/>
      <c r="AF15" s="72"/>
      <c r="AG15" s="72"/>
      <c r="AH15" s="72"/>
      <c r="AI15" s="72"/>
      <c r="AJ15" s="72"/>
      <c r="AK15" s="72"/>
      <c r="AL15" s="72"/>
      <c r="AM15" s="72"/>
      <c r="AN15" s="72"/>
      <c r="AO15" s="72"/>
      <c r="AP15" s="75"/>
      <c r="AQ15" s="72"/>
      <c r="AR15" s="75"/>
      <c r="AS15" s="72"/>
      <c r="AT15" s="72"/>
      <c r="AU15" s="72"/>
      <c r="AV15" s="72"/>
      <c r="AW15" s="72"/>
      <c r="AX15" s="72"/>
      <c r="AY15" s="72"/>
      <c r="AZ15" s="72"/>
      <c r="BA15" s="72"/>
      <c r="BB15" s="72"/>
      <c r="BC15" s="72"/>
      <c r="BD15" s="75"/>
      <c r="BE15" s="72"/>
      <c r="BF15" s="75"/>
      <c r="BG15" s="72"/>
      <c r="BH15" s="72"/>
      <c r="BI15" s="72"/>
      <c r="BJ15" s="72"/>
      <c r="BK15" s="72"/>
      <c r="BL15" s="72"/>
      <c r="BM15" s="72"/>
      <c r="BN15" s="72"/>
      <c r="BO15" s="72"/>
      <c r="BP15" s="72"/>
      <c r="BQ15" s="72"/>
      <c r="BR15" s="26"/>
      <c r="BT15" s="26"/>
      <c r="BU15" s="71"/>
      <c r="BV15" s="71"/>
      <c r="BW15" s="71"/>
      <c r="BX15" s="71"/>
      <c r="BY15" s="71"/>
      <c r="BZ15" s="71"/>
      <c r="CA15" s="71"/>
      <c r="CB15" s="71"/>
      <c r="CC15" s="71"/>
      <c r="CD15" s="71"/>
      <c r="CE15" s="5"/>
      <c r="CF15" s="26"/>
      <c r="CH15" s="26"/>
    </row>
    <row r="16" spans="1:86" x14ac:dyDescent="0.25">
      <c r="A16" s="71" t="s">
        <v>16</v>
      </c>
      <c r="B16" s="34">
        <f>算例!M16*参数!B11+D21*参数!B12</f>
        <v>0.69027053195684396</v>
      </c>
      <c r="C16" s="72">
        <v>0.75554106391368792</v>
      </c>
      <c r="D16" s="72">
        <v>0.75554106391368792</v>
      </c>
      <c r="E16" s="72">
        <v>0.69027053195684396</v>
      </c>
      <c r="F16" s="72">
        <v>0.69027053195684396</v>
      </c>
      <c r="G16" s="72">
        <v>0.69027053195684396</v>
      </c>
      <c r="H16" s="72">
        <v>0.69027053195684396</v>
      </c>
      <c r="I16" s="72">
        <v>0.69027053195684396</v>
      </c>
      <c r="J16" s="72"/>
      <c r="K16" s="72"/>
      <c r="L16" s="72"/>
      <c r="M16" s="72"/>
      <c r="N16" s="72"/>
      <c r="O16" s="72"/>
      <c r="P16" s="75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5"/>
      <c r="AC16" s="72"/>
      <c r="AD16" s="75"/>
      <c r="AE16" s="72"/>
      <c r="AF16" s="72"/>
      <c r="AG16" s="72"/>
      <c r="AH16" s="72"/>
      <c r="AI16" s="72"/>
      <c r="AJ16" s="72"/>
      <c r="AK16" s="72"/>
      <c r="AL16" s="72"/>
      <c r="AM16" s="72"/>
      <c r="AN16" s="72"/>
      <c r="AO16" s="72"/>
      <c r="AP16" s="75"/>
      <c r="AQ16" s="72"/>
      <c r="AR16" s="75"/>
      <c r="AS16" s="72"/>
      <c r="AT16" s="72"/>
      <c r="AU16" s="72"/>
      <c r="AV16" s="72"/>
      <c r="AW16" s="72"/>
      <c r="AX16" s="72"/>
      <c r="AY16" s="72"/>
      <c r="AZ16" s="72"/>
      <c r="BA16" s="72"/>
      <c r="BB16" s="72"/>
      <c r="BC16" s="72"/>
      <c r="BD16" s="75"/>
      <c r="BE16" s="72"/>
      <c r="BF16" s="75"/>
      <c r="BG16" s="72"/>
      <c r="BH16" s="72"/>
      <c r="BI16" s="72"/>
      <c r="BJ16" s="72"/>
      <c r="BK16" s="72"/>
      <c r="BL16" s="72"/>
      <c r="BM16" s="72"/>
      <c r="BN16" s="72"/>
      <c r="BO16" s="72"/>
      <c r="BP16" s="72"/>
      <c r="BQ16" s="72"/>
      <c r="BR16" s="26"/>
      <c r="BT16" s="26"/>
      <c r="BU16" s="71"/>
      <c r="BV16" s="71"/>
      <c r="BW16" s="71"/>
      <c r="BX16" s="71"/>
      <c r="BY16" s="71"/>
      <c r="BZ16" s="71"/>
      <c r="CA16" s="71"/>
      <c r="CB16" s="71"/>
      <c r="CC16" s="71"/>
      <c r="CD16" s="71"/>
      <c r="CE16" s="5"/>
      <c r="CF16" s="26"/>
      <c r="CH16" s="26"/>
    </row>
    <row r="17" spans="1:98" x14ac:dyDescent="0.25">
      <c r="A17" s="71" t="s">
        <v>17</v>
      </c>
      <c r="B17" s="34">
        <f>算例!M17*参数!B11+E4*参数!B12</f>
        <v>0.64422240866815328</v>
      </c>
      <c r="C17" s="72">
        <v>0.87177815066963993</v>
      </c>
      <c r="D17" s="72">
        <v>0.87177815066963993</v>
      </c>
      <c r="E17" s="72">
        <v>0.87177815066963993</v>
      </c>
      <c r="F17" s="72">
        <v>0.64422240866815328</v>
      </c>
      <c r="G17" s="72">
        <v>0.64422240866815328</v>
      </c>
      <c r="H17" s="72">
        <v>0.64422240866815328</v>
      </c>
      <c r="I17" s="72">
        <v>0.64422240866815328</v>
      </c>
      <c r="J17" s="72"/>
      <c r="K17" s="72"/>
      <c r="L17" s="72"/>
      <c r="M17" s="72"/>
      <c r="N17" s="72"/>
      <c r="O17" s="72"/>
      <c r="P17" s="75"/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2"/>
      <c r="AB17" s="75"/>
      <c r="AC17" s="72"/>
      <c r="AD17" s="75"/>
      <c r="AE17" s="72"/>
      <c r="AF17" s="72"/>
      <c r="AG17" s="72"/>
      <c r="AH17" s="72"/>
      <c r="AI17" s="72"/>
      <c r="AJ17" s="72"/>
      <c r="AK17" s="72"/>
      <c r="AL17" s="72"/>
      <c r="AM17" s="72"/>
      <c r="AN17" s="72"/>
      <c r="AO17" s="72"/>
      <c r="AP17" s="75"/>
      <c r="AQ17" s="72"/>
      <c r="AR17" s="75"/>
      <c r="AS17" s="72"/>
      <c r="AT17" s="72"/>
      <c r="AU17" s="72"/>
      <c r="AV17" s="72"/>
      <c r="AW17" s="72"/>
      <c r="AX17" s="72"/>
      <c r="AY17" s="72"/>
      <c r="AZ17" s="72"/>
      <c r="BA17" s="72"/>
      <c r="BB17" s="72"/>
      <c r="BC17" s="72"/>
      <c r="BD17" s="75"/>
      <c r="BE17" s="72"/>
      <c r="BF17" s="75"/>
      <c r="BG17" s="72"/>
      <c r="BH17" s="72"/>
      <c r="BI17" s="72"/>
      <c r="BJ17" s="72"/>
      <c r="BK17" s="72"/>
      <c r="BL17" s="72"/>
      <c r="BM17" s="72"/>
      <c r="BN17" s="72"/>
      <c r="BO17" s="72"/>
      <c r="BP17" s="72"/>
      <c r="BQ17" s="72"/>
      <c r="BR17" s="26"/>
      <c r="BT17" s="26"/>
      <c r="BU17" s="71"/>
      <c r="BV17" s="71"/>
      <c r="BW17" s="71"/>
      <c r="BX17" s="71"/>
      <c r="BY17" s="71"/>
      <c r="BZ17" s="71"/>
      <c r="CA17" s="71"/>
      <c r="CB17" s="71"/>
      <c r="CC17" s="71"/>
      <c r="CD17" s="71"/>
      <c r="CE17" s="5"/>
      <c r="CF17" s="26"/>
      <c r="CH17" s="26"/>
    </row>
    <row r="18" spans="1:98" x14ac:dyDescent="0.25">
      <c r="A18" s="71" t="s">
        <v>18</v>
      </c>
      <c r="B18" s="34">
        <f>算例!M18</f>
        <v>5.8118543377975992E-2</v>
      </c>
      <c r="C18" s="72">
        <v>5.8118543377975992E-2</v>
      </c>
      <c r="D18" s="72">
        <v>5.8118543377975992E-2</v>
      </c>
      <c r="E18" s="72">
        <v>5.8118543377975992E-2</v>
      </c>
      <c r="F18" s="72">
        <v>5.8118543377975992E-2</v>
      </c>
      <c r="G18" s="72">
        <v>5.8118543377975992E-2</v>
      </c>
      <c r="H18" s="72">
        <v>5.8118543377975992E-2</v>
      </c>
      <c r="I18" s="72">
        <v>5.8118543377975992E-2</v>
      </c>
      <c r="J18" s="72"/>
      <c r="K18" s="72"/>
      <c r="L18" s="72"/>
      <c r="M18" s="72"/>
      <c r="N18" s="72"/>
      <c r="O18" s="72"/>
      <c r="P18" s="75"/>
      <c r="Q18" s="72"/>
      <c r="R18" s="72"/>
      <c r="S18" s="72"/>
      <c r="T18" s="72"/>
      <c r="U18" s="72"/>
      <c r="V18" s="72"/>
      <c r="W18" s="72"/>
      <c r="X18" s="72"/>
      <c r="Y18" s="72"/>
      <c r="Z18" s="72"/>
      <c r="AA18" s="72"/>
      <c r="AB18" s="75"/>
      <c r="AC18" s="72"/>
      <c r="AD18" s="75"/>
      <c r="AE18" s="72"/>
      <c r="AF18" s="72"/>
      <c r="AG18" s="72"/>
      <c r="AH18" s="72"/>
      <c r="AI18" s="72"/>
      <c r="AJ18" s="72"/>
      <c r="AK18" s="72"/>
      <c r="AL18" s="72"/>
      <c r="AM18" s="72"/>
      <c r="AN18" s="72"/>
      <c r="AO18" s="72"/>
      <c r="AP18" s="75"/>
      <c r="AQ18" s="72"/>
      <c r="AR18" s="75"/>
      <c r="AS18" s="72"/>
      <c r="AT18" s="72"/>
      <c r="AU18" s="72"/>
      <c r="AV18" s="72"/>
      <c r="AW18" s="72"/>
      <c r="AX18" s="72"/>
      <c r="AY18" s="72"/>
      <c r="AZ18" s="72"/>
      <c r="BA18" s="72"/>
      <c r="BB18" s="72"/>
      <c r="BC18" s="72"/>
      <c r="BD18" s="75"/>
      <c r="BE18" s="72"/>
      <c r="BF18" s="75"/>
      <c r="BG18" s="72"/>
      <c r="BH18" s="72"/>
      <c r="BI18" s="72"/>
      <c r="BJ18" s="72"/>
      <c r="BK18" s="72"/>
      <c r="BL18" s="72"/>
      <c r="BM18" s="72"/>
      <c r="BN18" s="72"/>
      <c r="BO18" s="72"/>
      <c r="BP18" s="72"/>
      <c r="BQ18" s="72"/>
      <c r="BR18" s="26"/>
      <c r="BT18" s="26"/>
      <c r="BU18" s="71"/>
      <c r="BV18" s="71"/>
      <c r="BW18" s="71"/>
      <c r="BX18" s="71"/>
      <c r="BY18" s="71"/>
      <c r="BZ18" s="71"/>
      <c r="CA18" s="71"/>
      <c r="CB18" s="71"/>
      <c r="CC18" s="71"/>
      <c r="CD18" s="71"/>
      <c r="CE18" s="5"/>
      <c r="CF18" s="26"/>
      <c r="CH18" s="26"/>
    </row>
    <row r="19" spans="1:98" x14ac:dyDescent="0.25">
      <c r="A19" s="71" t="s">
        <v>19</v>
      </c>
      <c r="B19" s="34">
        <f>算例!M19</f>
        <v>0.25670067120535173</v>
      </c>
      <c r="C19" s="72">
        <v>0.25670067120535173</v>
      </c>
      <c r="D19" s="72">
        <v>0.25670067120535173</v>
      </c>
      <c r="E19" s="72">
        <v>0.25670067120535173</v>
      </c>
      <c r="F19" s="72">
        <v>0.25670067120535173</v>
      </c>
      <c r="G19" s="72">
        <v>0.25670067120535173</v>
      </c>
      <c r="H19" s="72">
        <v>0.25670067120535173</v>
      </c>
      <c r="I19" s="72">
        <v>0.25670067120535173</v>
      </c>
      <c r="J19" s="72"/>
      <c r="K19" s="72"/>
      <c r="L19" s="72"/>
      <c r="M19" s="72"/>
      <c r="N19" s="72"/>
      <c r="O19" s="72"/>
      <c r="P19" s="75"/>
      <c r="Q19" s="72"/>
      <c r="R19" s="72"/>
      <c r="S19" s="72"/>
      <c r="T19" s="72"/>
      <c r="U19" s="72"/>
      <c r="V19" s="72"/>
      <c r="W19" s="72"/>
      <c r="X19" s="72"/>
      <c r="Y19" s="72"/>
      <c r="Z19" s="72"/>
      <c r="AA19" s="72"/>
      <c r="AB19" s="75"/>
      <c r="AC19" s="72"/>
      <c r="AD19" s="75"/>
      <c r="AE19" s="72"/>
      <c r="AF19" s="72"/>
      <c r="AG19" s="72"/>
      <c r="AH19" s="72"/>
      <c r="AI19" s="72"/>
      <c r="AJ19" s="72"/>
      <c r="AK19" s="72"/>
      <c r="AL19" s="72"/>
      <c r="AM19" s="72"/>
      <c r="AN19" s="72"/>
      <c r="AO19" s="72"/>
      <c r="AP19" s="75"/>
      <c r="AQ19" s="72"/>
      <c r="AR19" s="75"/>
      <c r="AS19" s="72"/>
      <c r="AT19" s="72"/>
      <c r="AU19" s="72"/>
      <c r="AV19" s="72"/>
      <c r="AW19" s="72"/>
      <c r="AX19" s="72"/>
      <c r="AY19" s="72"/>
      <c r="AZ19" s="72"/>
      <c r="BA19" s="72"/>
      <c r="BB19" s="72"/>
      <c r="BC19" s="72"/>
      <c r="BD19" s="75"/>
      <c r="BE19" s="72"/>
      <c r="BF19" s="75"/>
      <c r="BG19" s="72"/>
      <c r="BH19" s="72"/>
      <c r="BI19" s="72"/>
      <c r="BJ19" s="72"/>
      <c r="BK19" s="72"/>
      <c r="BL19" s="72"/>
      <c r="BM19" s="72"/>
      <c r="BN19" s="72"/>
      <c r="BO19" s="72"/>
      <c r="BP19" s="72"/>
      <c r="BQ19" s="72"/>
      <c r="BR19" s="26"/>
      <c r="BT19" s="26"/>
      <c r="BU19" s="71"/>
      <c r="BV19" s="71"/>
      <c r="BW19" s="71"/>
      <c r="BX19" s="71"/>
      <c r="BY19" s="71"/>
      <c r="BZ19" s="71"/>
      <c r="CA19" s="71"/>
      <c r="CB19" s="71"/>
      <c r="CC19" s="71"/>
      <c r="CD19" s="71"/>
      <c r="CE19" s="5"/>
      <c r="CF19" s="26"/>
      <c r="CH19" s="26"/>
    </row>
    <row r="20" spans="1:98" x14ac:dyDescent="0.25">
      <c r="A20" s="71" t="s">
        <v>20</v>
      </c>
      <c r="B20" s="114">
        <f>(算例!M20*参数!B11+B11*参数!B12)*参数!B11+G11*参数!B12</f>
        <v>0.55512235273437394</v>
      </c>
      <c r="C20" s="72">
        <v>1</v>
      </c>
      <c r="D20" s="59">
        <v>0.70341490182291599</v>
      </c>
      <c r="E20" s="72">
        <v>0.70341490182291599</v>
      </c>
      <c r="F20" s="72">
        <v>0.70341490182291599</v>
      </c>
      <c r="G20" s="72">
        <v>0.70341490182291599</v>
      </c>
      <c r="H20" s="72">
        <v>0.55512235273437394</v>
      </c>
      <c r="I20" s="72">
        <v>0.55512235273437394</v>
      </c>
      <c r="J20" s="72"/>
      <c r="K20" s="72"/>
      <c r="L20" s="72"/>
      <c r="M20" s="72"/>
      <c r="N20" s="72"/>
      <c r="O20" s="72"/>
      <c r="P20" s="75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  <c r="AB20" s="75"/>
      <c r="AC20" s="72"/>
      <c r="AD20" s="75"/>
      <c r="AE20" s="72"/>
      <c r="AF20" s="72"/>
      <c r="AG20" s="72"/>
      <c r="AH20" s="72"/>
      <c r="AI20" s="72"/>
      <c r="AJ20" s="72"/>
      <c r="AK20" s="72"/>
      <c r="AL20" s="72"/>
      <c r="AM20" s="72"/>
      <c r="AN20" s="72"/>
      <c r="AO20" s="72"/>
      <c r="AP20" s="75"/>
      <c r="AQ20" s="72"/>
      <c r="AR20" s="75"/>
      <c r="AS20" s="72"/>
      <c r="AT20" s="72"/>
      <c r="AU20" s="72"/>
      <c r="AV20" s="72"/>
      <c r="AW20" s="72"/>
      <c r="AX20" s="72"/>
      <c r="AY20" s="72"/>
      <c r="AZ20" s="72"/>
      <c r="BA20" s="72"/>
      <c r="BB20" s="72"/>
      <c r="BC20" s="72"/>
      <c r="BD20" s="75"/>
      <c r="BE20" s="72"/>
      <c r="BF20" s="75"/>
      <c r="BG20" s="72"/>
      <c r="BH20" s="72"/>
      <c r="BI20" s="72"/>
      <c r="BJ20" s="72"/>
      <c r="BK20" s="72"/>
      <c r="BL20" s="72"/>
      <c r="BM20" s="72"/>
      <c r="BN20" s="72"/>
      <c r="BO20" s="72"/>
      <c r="BP20" s="72"/>
      <c r="BQ20" s="72"/>
      <c r="BR20" s="26"/>
      <c r="BT20" s="26"/>
      <c r="BU20" s="71"/>
      <c r="BV20" s="71"/>
      <c r="BW20" s="71"/>
      <c r="BX20" s="71"/>
      <c r="BY20" s="71"/>
      <c r="BZ20" s="71"/>
      <c r="CA20" s="71"/>
      <c r="CB20" s="71"/>
      <c r="CC20" s="71"/>
      <c r="CD20" s="71"/>
      <c r="CE20" s="5"/>
      <c r="CF20" s="26"/>
      <c r="CH20" s="26"/>
    </row>
    <row r="21" spans="1:98" x14ac:dyDescent="0.25">
      <c r="A21" s="71" t="s">
        <v>21</v>
      </c>
      <c r="B21" s="34">
        <f>算例!M21</f>
        <v>0.625</v>
      </c>
      <c r="C21" s="72">
        <v>0.625</v>
      </c>
      <c r="D21" s="72">
        <v>0.625</v>
      </c>
      <c r="E21" s="72">
        <v>0.625</v>
      </c>
      <c r="F21" s="72">
        <v>0.625</v>
      </c>
      <c r="G21" s="72">
        <v>0.625</v>
      </c>
      <c r="H21" s="72">
        <v>0.625</v>
      </c>
      <c r="I21" s="72">
        <v>0.625</v>
      </c>
      <c r="J21" s="72"/>
      <c r="K21" s="72"/>
      <c r="L21" s="72"/>
      <c r="M21" s="72"/>
      <c r="N21" s="72"/>
      <c r="O21" s="72"/>
      <c r="P21" s="75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5"/>
      <c r="AC21" s="72"/>
      <c r="AD21" s="75"/>
      <c r="AE21" s="72"/>
      <c r="AF21" s="72"/>
      <c r="AG21" s="72"/>
      <c r="AH21" s="72"/>
      <c r="AI21" s="72"/>
      <c r="AJ21" s="72"/>
      <c r="AK21" s="72"/>
      <c r="AL21" s="72"/>
      <c r="AM21" s="72"/>
      <c r="AN21" s="72"/>
      <c r="AO21" s="72"/>
      <c r="AP21" s="75"/>
      <c r="AQ21" s="72"/>
      <c r="AR21" s="75"/>
      <c r="AS21" s="72"/>
      <c r="AT21" s="72"/>
      <c r="AU21" s="72"/>
      <c r="AV21" s="72"/>
      <c r="AW21" s="72"/>
      <c r="AX21" s="72"/>
      <c r="AY21" s="72"/>
      <c r="AZ21" s="72"/>
      <c r="BA21" s="72"/>
      <c r="BB21" s="72"/>
      <c r="BC21" s="72"/>
      <c r="BD21" s="75"/>
      <c r="BE21" s="72"/>
      <c r="BF21" s="75"/>
      <c r="BG21" s="72"/>
      <c r="BH21" s="72"/>
      <c r="BI21" s="72"/>
      <c r="BJ21" s="72"/>
      <c r="BK21" s="72"/>
      <c r="BL21" s="72"/>
      <c r="BM21" s="72"/>
      <c r="BN21" s="72"/>
      <c r="BO21" s="72"/>
      <c r="BP21" s="72"/>
      <c r="BQ21" s="72"/>
      <c r="BR21" s="26"/>
      <c r="BT21" s="26"/>
      <c r="BU21" s="71"/>
      <c r="BV21" s="71"/>
      <c r="BW21" s="71"/>
      <c r="BX21" s="71"/>
      <c r="BY21" s="71"/>
      <c r="BZ21" s="71"/>
      <c r="CA21" s="71"/>
      <c r="CB21" s="71"/>
      <c r="CC21" s="71"/>
      <c r="CD21" s="71"/>
      <c r="CE21" s="5"/>
      <c r="CF21" s="26"/>
      <c r="CH21" s="26"/>
    </row>
    <row r="22" spans="1:98" x14ac:dyDescent="0.25">
      <c r="A22" s="71" t="s">
        <v>22</v>
      </c>
      <c r="B22" s="34">
        <f>算例!M22</f>
        <v>0.11669361991395928</v>
      </c>
      <c r="C22" s="72">
        <v>0.11669361991395928</v>
      </c>
      <c r="D22" s="72">
        <v>0.11669361991395928</v>
      </c>
      <c r="E22" s="72">
        <v>0.11669361991395928</v>
      </c>
      <c r="F22" s="72">
        <v>0.11669361991395928</v>
      </c>
      <c r="G22" s="72">
        <v>0.11669361991395928</v>
      </c>
      <c r="H22" s="72">
        <v>0.11669361991395928</v>
      </c>
      <c r="I22" s="72">
        <v>0.11669361991395928</v>
      </c>
      <c r="J22" s="72"/>
      <c r="K22" s="72"/>
      <c r="L22" s="72"/>
      <c r="M22" s="72"/>
      <c r="N22" s="72"/>
      <c r="O22" s="72"/>
      <c r="P22" s="75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5"/>
      <c r="AC22" s="72"/>
      <c r="AD22" s="75"/>
      <c r="AE22" s="72"/>
      <c r="AF22" s="72"/>
      <c r="AG22" s="72"/>
      <c r="AH22" s="72"/>
      <c r="AI22" s="72"/>
      <c r="AJ22" s="72"/>
      <c r="AK22" s="72"/>
      <c r="AL22" s="72"/>
      <c r="AM22" s="72"/>
      <c r="AN22" s="72"/>
      <c r="AO22" s="72"/>
      <c r="AP22" s="75"/>
      <c r="AQ22" s="72"/>
      <c r="AR22" s="75"/>
      <c r="AS22" s="72"/>
      <c r="AT22" s="72"/>
      <c r="AU22" s="72"/>
      <c r="AV22" s="72"/>
      <c r="AW22" s="72"/>
      <c r="AX22" s="72"/>
      <c r="AY22" s="72"/>
      <c r="AZ22" s="72"/>
      <c r="BA22" s="72"/>
      <c r="BB22" s="72"/>
      <c r="BC22" s="72"/>
      <c r="BD22" s="75"/>
      <c r="BE22" s="72"/>
      <c r="BF22" s="75"/>
      <c r="BG22" s="72"/>
      <c r="BH22" s="72"/>
      <c r="BI22" s="72"/>
      <c r="BJ22" s="72"/>
      <c r="BK22" s="72"/>
      <c r="BL22" s="72"/>
      <c r="BM22" s="72"/>
      <c r="BN22" s="72"/>
      <c r="BO22" s="72"/>
      <c r="BP22" s="72"/>
      <c r="BQ22" s="72"/>
      <c r="BR22" s="26"/>
      <c r="BT22" s="26"/>
      <c r="BU22" s="71"/>
      <c r="BV22" s="71"/>
      <c r="BW22" s="71"/>
      <c r="BX22" s="71"/>
      <c r="BY22" s="71"/>
      <c r="BZ22" s="71"/>
      <c r="CA22" s="71"/>
      <c r="CB22" s="71"/>
      <c r="CC22" s="71"/>
      <c r="CD22" s="71"/>
      <c r="CE22" s="5"/>
      <c r="CF22" s="26"/>
      <c r="CH22" s="26"/>
    </row>
    <row r="23" spans="1:98" s="64" customFormat="1" x14ac:dyDescent="0.25">
      <c r="A23" s="72"/>
      <c r="B23" s="72"/>
      <c r="C23" s="136">
        <v>0</v>
      </c>
      <c r="D23" s="136">
        <v>0</v>
      </c>
      <c r="E23" s="136">
        <v>0</v>
      </c>
      <c r="F23" s="136">
        <v>0</v>
      </c>
      <c r="G23" s="136">
        <v>0</v>
      </c>
      <c r="H23" s="136">
        <v>0</v>
      </c>
      <c r="I23" s="136">
        <v>0</v>
      </c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5"/>
      <c r="AA23" s="72"/>
      <c r="AB23" s="75"/>
      <c r="AC23" s="72"/>
      <c r="AD23" s="72"/>
      <c r="AE23" s="72"/>
      <c r="AF23" s="72"/>
      <c r="AG23" s="72"/>
      <c r="AH23" s="72"/>
      <c r="AI23" s="72"/>
      <c r="AJ23" s="72"/>
      <c r="AK23" s="72"/>
      <c r="AL23" s="72"/>
      <c r="AM23" s="72"/>
      <c r="AN23" s="75"/>
      <c r="AO23" s="72"/>
      <c r="AP23" s="75"/>
      <c r="AQ23" s="72"/>
      <c r="AR23" s="72"/>
      <c r="AS23" s="72"/>
      <c r="AT23" s="72"/>
      <c r="AU23" s="72"/>
      <c r="AV23" s="72"/>
      <c r="AW23" s="72"/>
      <c r="AX23" s="72"/>
      <c r="AY23" s="72"/>
      <c r="AZ23" s="72"/>
      <c r="BA23" s="72"/>
      <c r="BB23" s="75"/>
      <c r="BC23" s="72"/>
      <c r="BD23" s="75"/>
      <c r="BE23" s="72"/>
      <c r="BF23" s="72"/>
      <c r="BG23" s="72"/>
      <c r="BH23" s="72"/>
      <c r="BI23" s="72"/>
      <c r="BJ23" s="72"/>
      <c r="BK23" s="72"/>
      <c r="BL23" s="72"/>
      <c r="BM23" s="72"/>
      <c r="BN23" s="72"/>
      <c r="BO23" s="72"/>
      <c r="BP23" s="75"/>
      <c r="BQ23" s="72"/>
      <c r="BR23" s="75"/>
      <c r="BS23" s="72"/>
      <c r="BT23" s="72"/>
      <c r="BU23" s="72"/>
      <c r="BV23" s="72"/>
      <c r="BW23" s="72"/>
      <c r="BX23" s="72"/>
      <c r="BY23" s="72"/>
      <c r="BZ23" s="72"/>
      <c r="CA23" s="72"/>
      <c r="CB23" s="72"/>
      <c r="CC23" s="72"/>
      <c r="CD23" s="34"/>
      <c r="CF23" s="34"/>
      <c r="CG23" s="72"/>
      <c r="CH23" s="72"/>
      <c r="CI23" s="72"/>
      <c r="CJ23" s="72"/>
      <c r="CK23" s="72"/>
      <c r="CL23" s="72"/>
      <c r="CM23" s="72"/>
      <c r="CN23" s="72"/>
      <c r="CO23" s="72"/>
      <c r="CP23" s="72"/>
      <c r="CQ23" s="72"/>
      <c r="CR23" s="34"/>
      <c r="CT23" s="34"/>
    </row>
    <row r="24" spans="1:98" x14ac:dyDescent="0.25">
      <c r="A24" s="71" t="s">
        <v>133</v>
      </c>
      <c r="B24" s="71"/>
      <c r="C24" s="136">
        <v>0</v>
      </c>
      <c r="D24" s="136">
        <v>0</v>
      </c>
      <c r="E24" s="136">
        <v>0</v>
      </c>
      <c r="F24" s="136">
        <v>0</v>
      </c>
      <c r="G24" s="136">
        <v>0</v>
      </c>
      <c r="H24" s="136">
        <v>0</v>
      </c>
      <c r="I24" s="136">
        <v>0</v>
      </c>
      <c r="J24" s="72"/>
      <c r="K24" s="72"/>
      <c r="L24" s="72"/>
      <c r="M24" s="72"/>
      <c r="N24" s="72"/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72"/>
      <c r="Z24" s="72"/>
      <c r="AA24" s="72"/>
      <c r="AB24" s="72"/>
      <c r="AC24" s="153"/>
      <c r="AD24" s="153"/>
      <c r="AE24" s="153"/>
      <c r="AF24" s="153"/>
      <c r="AG24" s="153"/>
      <c r="AH24" s="153"/>
      <c r="AI24" s="153"/>
      <c r="AJ24" s="153"/>
      <c r="AK24" s="153"/>
      <c r="AL24" s="153"/>
      <c r="AM24" s="72"/>
      <c r="AN24" s="72"/>
      <c r="AO24" s="72"/>
      <c r="AP24" s="72"/>
      <c r="AQ24" s="153"/>
      <c r="AR24" s="153"/>
      <c r="AS24" s="153"/>
      <c r="AT24" s="153"/>
      <c r="AU24" s="153"/>
      <c r="AV24" s="153"/>
      <c r="AW24" s="153"/>
      <c r="AX24" s="153"/>
      <c r="AY24" s="153"/>
      <c r="AZ24" s="153"/>
      <c r="BA24" s="72"/>
      <c r="BB24" s="72"/>
      <c r="BC24" s="72"/>
      <c r="BD24" s="72"/>
      <c r="BE24" s="153"/>
      <c r="BF24" s="153"/>
      <c r="BG24" s="153"/>
      <c r="BH24" s="153"/>
      <c r="BI24" s="153"/>
      <c r="BJ24" s="153"/>
      <c r="BK24" s="153"/>
      <c r="BL24" s="153"/>
      <c r="BM24" s="153"/>
      <c r="BN24" s="153"/>
      <c r="BO24" s="72"/>
      <c r="BP24" s="72"/>
      <c r="BQ24" s="72"/>
      <c r="BR24" s="72"/>
      <c r="BS24" s="153"/>
      <c r="BT24" s="153"/>
      <c r="BU24" s="153"/>
      <c r="BV24" s="153"/>
      <c r="BW24" s="153"/>
      <c r="BX24" s="153"/>
      <c r="BY24" s="153"/>
      <c r="BZ24" s="153"/>
      <c r="CA24" s="153"/>
      <c r="CB24" s="153"/>
      <c r="CC24" s="72"/>
      <c r="CG24" s="166"/>
      <c r="CH24" s="166"/>
      <c r="CI24" s="166"/>
      <c r="CJ24" s="166"/>
      <c r="CK24" s="166"/>
      <c r="CL24" s="166"/>
      <c r="CM24" s="166"/>
      <c r="CN24" s="166"/>
      <c r="CO24" s="166"/>
      <c r="CP24" s="166"/>
      <c r="CQ24" s="5"/>
    </row>
    <row r="25" spans="1:98" x14ac:dyDescent="0.25">
      <c r="A25" s="71" t="s">
        <v>1</v>
      </c>
      <c r="B25" s="26"/>
      <c r="C25" s="136">
        <v>0</v>
      </c>
      <c r="D25" s="136">
        <v>0</v>
      </c>
      <c r="E25" s="136">
        <v>0</v>
      </c>
      <c r="F25" s="136">
        <v>0</v>
      </c>
      <c r="G25" s="136">
        <v>0</v>
      </c>
      <c r="H25" s="136">
        <v>0</v>
      </c>
      <c r="I25" s="136">
        <v>0</v>
      </c>
      <c r="J25" s="72"/>
      <c r="K25" s="72"/>
      <c r="L25" s="72"/>
      <c r="M25" s="72"/>
      <c r="N25" s="72"/>
      <c r="O25" s="72"/>
      <c r="P25" s="75"/>
      <c r="Q25" s="72"/>
      <c r="R25" s="72"/>
      <c r="S25" s="72"/>
      <c r="T25" s="72"/>
      <c r="U25" s="72"/>
      <c r="V25" s="72"/>
      <c r="W25" s="72"/>
      <c r="X25" s="72"/>
      <c r="Y25" s="72"/>
      <c r="Z25" s="72"/>
      <c r="AA25" s="72"/>
      <c r="AB25" s="75"/>
      <c r="AC25" s="72"/>
      <c r="AD25" s="75"/>
      <c r="AE25" s="72"/>
      <c r="AF25" s="72"/>
      <c r="AG25" s="72"/>
      <c r="AH25" s="72"/>
      <c r="AI25" s="72"/>
      <c r="AJ25" s="72"/>
      <c r="AK25" s="72"/>
      <c r="AL25" s="72"/>
      <c r="AM25" s="72"/>
      <c r="AN25" s="72"/>
      <c r="AO25" s="72"/>
      <c r="AP25" s="75"/>
      <c r="AQ25" s="72"/>
      <c r="AR25" s="75"/>
      <c r="AS25" s="72"/>
      <c r="AT25" s="72"/>
      <c r="AU25" s="72"/>
      <c r="AV25" s="72"/>
      <c r="AW25" s="72"/>
      <c r="AX25" s="72"/>
      <c r="AY25" s="72"/>
      <c r="AZ25" s="72"/>
      <c r="BA25" s="72"/>
      <c r="BB25" s="72"/>
      <c r="BC25" s="72"/>
      <c r="BD25" s="75"/>
      <c r="BE25" s="72"/>
      <c r="BF25" s="75"/>
      <c r="BG25" s="72"/>
      <c r="BH25" s="72"/>
      <c r="BI25" s="72"/>
      <c r="BJ25" s="72"/>
      <c r="BK25" s="72"/>
      <c r="BL25" s="72"/>
      <c r="BM25" s="72"/>
      <c r="BN25" s="72"/>
      <c r="BO25" s="72"/>
      <c r="BP25" s="72"/>
      <c r="BQ25" s="72"/>
      <c r="BR25" s="26"/>
      <c r="BT25" s="26"/>
      <c r="BU25" s="71"/>
      <c r="BV25" s="71"/>
      <c r="BW25" s="71"/>
      <c r="BX25" s="71"/>
      <c r="BY25" s="71"/>
      <c r="BZ25" s="71"/>
      <c r="CA25" s="71"/>
      <c r="CB25" s="71"/>
      <c r="CC25" s="71"/>
      <c r="CD25" s="71"/>
      <c r="CE25" s="5"/>
      <c r="CF25" s="26"/>
      <c r="CH25" s="26"/>
    </row>
    <row r="26" spans="1:98" x14ac:dyDescent="0.25">
      <c r="A26" s="71" t="s">
        <v>3</v>
      </c>
      <c r="B26" s="26">
        <f>算例!M26</f>
        <v>0.52306689040178389</v>
      </c>
      <c r="C26" s="72">
        <v>0.52306689040178389</v>
      </c>
      <c r="D26" s="72">
        <v>0.52306689040178389</v>
      </c>
      <c r="E26" s="72">
        <v>0.52306689040178389</v>
      </c>
      <c r="F26" s="72">
        <v>0.52306689040178389</v>
      </c>
      <c r="G26" s="72">
        <v>0.52306689040178389</v>
      </c>
      <c r="H26" s="72">
        <v>0.52306689040178389</v>
      </c>
      <c r="I26" s="72">
        <v>0.52306689040178389</v>
      </c>
      <c r="J26" s="72"/>
      <c r="K26" s="72"/>
      <c r="L26" s="72"/>
      <c r="M26" s="72"/>
      <c r="N26" s="72"/>
      <c r="O26" s="72"/>
      <c r="P26" s="75"/>
      <c r="Q26" s="72"/>
      <c r="R26" s="72"/>
      <c r="S26" s="72"/>
      <c r="T26" s="72"/>
      <c r="U26" s="72"/>
      <c r="V26" s="72"/>
      <c r="W26" s="72"/>
      <c r="X26" s="72"/>
      <c r="Y26" s="72"/>
      <c r="Z26" s="72"/>
      <c r="AA26" s="72"/>
      <c r="AB26" s="75"/>
      <c r="AC26" s="72"/>
      <c r="AD26" s="75"/>
      <c r="AE26" s="72"/>
      <c r="AF26" s="72"/>
      <c r="AG26" s="72"/>
      <c r="AH26" s="72"/>
      <c r="AI26" s="72"/>
      <c r="AJ26" s="72"/>
      <c r="AK26" s="72"/>
      <c r="AL26" s="72"/>
      <c r="AM26" s="72"/>
      <c r="AN26" s="72"/>
      <c r="AO26" s="72"/>
      <c r="AP26" s="75"/>
      <c r="AQ26" s="72"/>
      <c r="AR26" s="75"/>
      <c r="AS26" s="72"/>
      <c r="AT26" s="72"/>
      <c r="AU26" s="72"/>
      <c r="AV26" s="72"/>
      <c r="AW26" s="72"/>
      <c r="AX26" s="72"/>
      <c r="AY26" s="72"/>
      <c r="AZ26" s="72"/>
      <c r="BA26" s="72"/>
      <c r="BB26" s="72"/>
      <c r="BC26" s="72"/>
      <c r="BD26" s="75"/>
      <c r="BE26" s="72"/>
      <c r="BF26" s="75"/>
      <c r="BG26" s="72"/>
      <c r="BH26" s="72"/>
      <c r="BI26" s="72"/>
      <c r="BJ26" s="72"/>
      <c r="BK26" s="72"/>
      <c r="BL26" s="72"/>
      <c r="BM26" s="72"/>
      <c r="BN26" s="72"/>
      <c r="BO26" s="72"/>
      <c r="BP26" s="72"/>
      <c r="BQ26" s="72"/>
      <c r="BR26" s="26"/>
      <c r="BT26" s="26"/>
      <c r="BU26" s="71"/>
      <c r="BV26" s="71"/>
      <c r="BW26" s="71"/>
      <c r="BX26" s="71"/>
      <c r="BY26" s="71"/>
      <c r="BZ26" s="71"/>
      <c r="CA26" s="71"/>
      <c r="CB26" s="71"/>
      <c r="CC26" s="71"/>
      <c r="CD26" s="71"/>
      <c r="CE26" s="5"/>
      <c r="CF26" s="26"/>
      <c r="CH26" s="26"/>
    </row>
    <row r="27" spans="1:98" x14ac:dyDescent="0.25">
      <c r="A27" s="71" t="s">
        <v>4</v>
      </c>
      <c r="B27" s="26">
        <f>算例!M27</f>
        <v>0.875</v>
      </c>
      <c r="C27" s="76">
        <v>0.875</v>
      </c>
      <c r="D27" s="76">
        <v>0.875</v>
      </c>
      <c r="E27" s="76">
        <v>0.875</v>
      </c>
      <c r="F27" s="76">
        <v>0.875</v>
      </c>
      <c r="G27" s="76">
        <v>0.875</v>
      </c>
      <c r="H27" s="76">
        <v>0.875</v>
      </c>
      <c r="I27" s="76">
        <v>0.875</v>
      </c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6"/>
      <c r="U27" s="76"/>
      <c r="V27" s="76"/>
      <c r="W27" s="76"/>
      <c r="X27" s="76"/>
      <c r="Y27" s="76"/>
      <c r="Z27" s="76"/>
      <c r="AA27" s="76"/>
      <c r="AB27" s="75"/>
      <c r="AC27" s="72"/>
      <c r="AD27" s="75"/>
      <c r="AE27" s="72"/>
      <c r="AF27" s="72"/>
      <c r="AG27" s="72"/>
      <c r="AH27" s="72"/>
      <c r="AI27" s="72"/>
      <c r="AJ27" s="72"/>
      <c r="AK27" s="72"/>
      <c r="AL27" s="72"/>
      <c r="AM27" s="72"/>
      <c r="AN27" s="72"/>
      <c r="AO27" s="72"/>
      <c r="AP27" s="75"/>
      <c r="AQ27" s="72"/>
      <c r="AR27" s="75"/>
      <c r="AS27" s="72"/>
      <c r="AT27" s="72"/>
      <c r="AU27" s="72"/>
      <c r="AV27" s="72"/>
      <c r="AW27" s="72"/>
      <c r="AX27" s="72"/>
      <c r="AY27" s="72"/>
      <c r="AZ27" s="72"/>
      <c r="BA27" s="72"/>
      <c r="BB27" s="72"/>
      <c r="BC27" s="72"/>
      <c r="BD27" s="75"/>
      <c r="BE27" s="72"/>
      <c r="BF27" s="75"/>
      <c r="BG27" s="72"/>
      <c r="BH27" s="72"/>
      <c r="BI27" s="72"/>
      <c r="BJ27" s="72"/>
      <c r="BK27" s="72"/>
      <c r="BL27" s="72"/>
      <c r="BM27" s="72"/>
      <c r="BN27" s="72"/>
      <c r="BO27" s="72"/>
      <c r="BP27" s="72"/>
      <c r="BQ27" s="72"/>
      <c r="BR27" s="26"/>
      <c r="BT27" s="26"/>
      <c r="BU27" s="71"/>
      <c r="BV27" s="71"/>
      <c r="BW27" s="71"/>
      <c r="BX27" s="71"/>
      <c r="BY27" s="71"/>
      <c r="BZ27" s="71"/>
      <c r="CA27" s="71"/>
      <c r="CB27" s="71"/>
      <c r="CC27" s="71"/>
      <c r="CD27" s="71"/>
      <c r="CE27" s="5"/>
      <c r="CF27" s="26"/>
      <c r="CH27" s="26"/>
    </row>
    <row r="28" spans="1:98" x14ac:dyDescent="0.25">
      <c r="A28" s="71" t="s">
        <v>5</v>
      </c>
      <c r="B28" s="26">
        <f>算例!M28</f>
        <v>0.52083333333333337</v>
      </c>
      <c r="C28" s="76">
        <v>0.52083333333333337</v>
      </c>
      <c r="D28" s="76">
        <v>0.52083333333333337</v>
      </c>
      <c r="E28" s="76">
        <v>0.52083333333333337</v>
      </c>
      <c r="F28" s="76">
        <v>0.52083333333333337</v>
      </c>
      <c r="G28" s="76">
        <v>0.52083333333333337</v>
      </c>
      <c r="H28" s="76">
        <v>0.52083333333333337</v>
      </c>
      <c r="I28" s="76">
        <v>0.52083333333333337</v>
      </c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  <c r="AA28" s="76"/>
      <c r="AB28" s="75"/>
      <c r="AC28" s="72"/>
      <c r="AD28" s="75"/>
      <c r="AE28" s="72"/>
      <c r="AF28" s="72"/>
      <c r="AG28" s="72"/>
      <c r="AH28" s="72"/>
      <c r="AI28" s="72"/>
      <c r="AJ28" s="72"/>
      <c r="AK28" s="72"/>
      <c r="AL28" s="72"/>
      <c r="AM28" s="72"/>
      <c r="AN28" s="72"/>
      <c r="AO28" s="72"/>
      <c r="AP28" s="75"/>
      <c r="AQ28" s="72"/>
      <c r="AR28" s="75"/>
      <c r="AS28" s="72"/>
      <c r="AT28" s="72"/>
      <c r="AU28" s="72"/>
      <c r="AV28" s="72"/>
      <c r="AW28" s="72"/>
      <c r="AX28" s="72"/>
      <c r="AY28" s="72"/>
      <c r="AZ28" s="72"/>
      <c r="BA28" s="72"/>
      <c r="BB28" s="72"/>
      <c r="BC28" s="72"/>
      <c r="BD28" s="75"/>
      <c r="BE28" s="72"/>
      <c r="BF28" s="75"/>
      <c r="BG28" s="72"/>
      <c r="BH28" s="72"/>
      <c r="BI28" s="72"/>
      <c r="BJ28" s="72"/>
      <c r="BK28" s="72"/>
      <c r="BL28" s="72"/>
      <c r="BM28" s="72"/>
      <c r="BN28" s="72"/>
      <c r="BO28" s="72"/>
      <c r="BP28" s="72"/>
      <c r="BQ28" s="72"/>
      <c r="BR28" s="26"/>
      <c r="BT28" s="26"/>
      <c r="BU28" s="71"/>
      <c r="BV28" s="71"/>
      <c r="BW28" s="71"/>
      <c r="BX28" s="71"/>
      <c r="BY28" s="71"/>
      <c r="BZ28" s="71"/>
      <c r="CA28" s="71"/>
      <c r="CB28" s="71"/>
      <c r="CC28" s="71"/>
      <c r="CD28" s="71"/>
      <c r="CE28" s="5"/>
      <c r="CF28" s="26"/>
      <c r="CH28" s="26"/>
    </row>
    <row r="29" spans="1:98" x14ac:dyDescent="0.25">
      <c r="A29" s="71" t="s">
        <v>6</v>
      </c>
      <c r="B29" s="26">
        <f>算例!M29</f>
        <v>0.40476756160713562</v>
      </c>
      <c r="C29" s="76">
        <v>0.40476756160713562</v>
      </c>
      <c r="D29" s="76">
        <v>0.40476756160713562</v>
      </c>
      <c r="E29" s="76">
        <v>0.40476756160713562</v>
      </c>
      <c r="F29" s="76">
        <v>0.40476756160713562</v>
      </c>
      <c r="G29" s="76">
        <v>0.40476756160713562</v>
      </c>
      <c r="H29" s="76">
        <v>0.40476756160713562</v>
      </c>
      <c r="I29" s="76">
        <v>0.40476756160713562</v>
      </c>
      <c r="J29" s="76"/>
      <c r="K29" s="76"/>
      <c r="L29" s="76"/>
      <c r="M29" s="76"/>
      <c r="N29" s="76"/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/>
      <c r="Z29" s="76"/>
      <c r="AA29" s="76"/>
      <c r="AB29" s="75"/>
      <c r="AC29" s="72"/>
      <c r="AD29" s="75"/>
      <c r="AE29" s="72"/>
      <c r="AF29" s="72"/>
      <c r="AG29" s="72"/>
      <c r="AH29" s="72"/>
      <c r="AI29" s="72"/>
      <c r="AJ29" s="72"/>
      <c r="AK29" s="72"/>
      <c r="AL29" s="72"/>
      <c r="AM29" s="72"/>
      <c r="AN29" s="72"/>
      <c r="AO29" s="72"/>
      <c r="AP29" s="75"/>
      <c r="AQ29" s="72"/>
      <c r="AR29" s="75"/>
      <c r="AS29" s="72"/>
      <c r="AT29" s="72"/>
      <c r="AU29" s="72"/>
      <c r="AV29" s="72"/>
      <c r="AW29" s="72"/>
      <c r="AX29" s="72"/>
      <c r="AY29" s="72"/>
      <c r="AZ29" s="72"/>
      <c r="BA29" s="72"/>
      <c r="BB29" s="72"/>
      <c r="BC29" s="72"/>
      <c r="BD29" s="75"/>
      <c r="BE29" s="72"/>
      <c r="BF29" s="75"/>
      <c r="BG29" s="72"/>
      <c r="BH29" s="72"/>
      <c r="BI29" s="72"/>
      <c r="BJ29" s="72"/>
      <c r="BK29" s="72"/>
      <c r="BL29" s="72"/>
      <c r="BM29" s="72"/>
      <c r="BN29" s="72"/>
      <c r="BO29" s="72"/>
      <c r="BP29" s="72"/>
      <c r="BQ29" s="72"/>
      <c r="BR29" s="26"/>
      <c r="BT29" s="26"/>
      <c r="BU29" s="71"/>
      <c r="BV29" s="71"/>
      <c r="BW29" s="71"/>
      <c r="BX29" s="71"/>
      <c r="BY29" s="71"/>
      <c r="BZ29" s="71"/>
      <c r="CA29" s="71"/>
      <c r="CB29" s="71"/>
      <c r="CC29" s="71"/>
      <c r="CD29" s="71"/>
      <c r="CE29" s="5"/>
      <c r="CF29" s="26"/>
      <c r="CH29" s="26"/>
    </row>
    <row r="30" spans="1:98" x14ac:dyDescent="0.25">
      <c r="A30" s="71" t="s">
        <v>7</v>
      </c>
      <c r="B30" s="26">
        <f>算例!M30</f>
        <v>0.625</v>
      </c>
      <c r="C30" s="76">
        <v>0.625</v>
      </c>
      <c r="D30" s="76">
        <v>0.625</v>
      </c>
      <c r="E30" s="76">
        <v>0.625</v>
      </c>
      <c r="F30" s="76">
        <v>0.625</v>
      </c>
      <c r="G30" s="76">
        <v>0.625</v>
      </c>
      <c r="H30" s="76">
        <v>0.625</v>
      </c>
      <c r="I30" s="76">
        <v>0.625</v>
      </c>
      <c r="J30" s="76"/>
      <c r="K30" s="76"/>
      <c r="L30" s="76"/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  <c r="AA30" s="76"/>
      <c r="AB30" s="75"/>
      <c r="AC30" s="72"/>
      <c r="AD30" s="75"/>
      <c r="AE30" s="72"/>
      <c r="AF30" s="72"/>
      <c r="AG30" s="72"/>
      <c r="AH30" s="72"/>
      <c r="AI30" s="72"/>
      <c r="AJ30" s="72"/>
      <c r="AK30" s="72"/>
      <c r="AL30" s="72"/>
      <c r="AM30" s="72"/>
      <c r="AN30" s="72"/>
      <c r="AO30" s="72"/>
      <c r="AP30" s="75"/>
      <c r="AQ30" s="72"/>
      <c r="AR30" s="75"/>
      <c r="AS30" s="72"/>
      <c r="AT30" s="72"/>
      <c r="AU30" s="72"/>
      <c r="AV30" s="72"/>
      <c r="AW30" s="72"/>
      <c r="AX30" s="72"/>
      <c r="AY30" s="72"/>
      <c r="AZ30" s="72"/>
      <c r="BA30" s="72"/>
      <c r="BB30" s="72"/>
      <c r="BC30" s="72"/>
      <c r="BD30" s="75"/>
      <c r="BE30" s="72"/>
      <c r="BF30" s="75"/>
      <c r="BG30" s="72"/>
      <c r="BH30" s="72"/>
      <c r="BI30" s="72"/>
      <c r="BJ30" s="72"/>
      <c r="BK30" s="72"/>
      <c r="BL30" s="72"/>
      <c r="BM30" s="72"/>
      <c r="BN30" s="72"/>
      <c r="BO30" s="72"/>
      <c r="BP30" s="72"/>
      <c r="BQ30" s="72"/>
      <c r="BR30" s="26"/>
      <c r="BT30" s="26"/>
      <c r="BU30" s="71"/>
      <c r="BV30" s="71"/>
      <c r="BW30" s="71"/>
      <c r="BX30" s="71"/>
      <c r="BY30" s="71"/>
      <c r="BZ30" s="71"/>
      <c r="CA30" s="71"/>
      <c r="CB30" s="71"/>
      <c r="CC30" s="71"/>
      <c r="CD30" s="71"/>
      <c r="CE30" s="5"/>
      <c r="CF30" s="26"/>
      <c r="CH30" s="26"/>
    </row>
    <row r="31" spans="1:98" x14ac:dyDescent="0.25">
      <c r="A31" s="71" t="s">
        <v>8</v>
      </c>
      <c r="B31" s="26">
        <f>算例!M31*参数!B11+I37*参数!B12</f>
        <v>0.56799823515624925</v>
      </c>
      <c r="C31" s="76">
        <v>0.72916666666666663</v>
      </c>
      <c r="D31" s="76">
        <v>0.72916666666666663</v>
      </c>
      <c r="E31" s="76">
        <v>0.72916666666666663</v>
      </c>
      <c r="F31" s="76">
        <v>0.72916666666666663</v>
      </c>
      <c r="G31" s="76">
        <v>0.72916666666666663</v>
      </c>
      <c r="H31" s="76">
        <v>0.72916666666666663</v>
      </c>
      <c r="I31" s="76">
        <v>0.72916666666666663</v>
      </c>
      <c r="J31" s="76"/>
      <c r="K31" s="76"/>
      <c r="L31" s="76"/>
      <c r="M31" s="76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  <c r="AA31" s="76"/>
      <c r="AB31" s="75"/>
      <c r="AC31" s="72"/>
      <c r="AD31" s="75"/>
      <c r="AE31" s="72"/>
      <c r="AF31" s="72"/>
      <c r="AG31" s="72"/>
      <c r="AH31" s="72"/>
      <c r="AI31" s="72"/>
      <c r="AJ31" s="72"/>
      <c r="AK31" s="72"/>
      <c r="AL31" s="72"/>
      <c r="AM31" s="72"/>
      <c r="AN31" s="72"/>
      <c r="AO31" s="72"/>
      <c r="AP31" s="75"/>
      <c r="AQ31" s="72"/>
      <c r="AR31" s="75"/>
      <c r="AS31" s="72"/>
      <c r="AT31" s="72"/>
      <c r="AU31" s="72"/>
      <c r="AV31" s="72"/>
      <c r="AW31" s="72"/>
      <c r="AX31" s="72"/>
      <c r="AY31" s="72"/>
      <c r="AZ31" s="72"/>
      <c r="BA31" s="72"/>
      <c r="BB31" s="72"/>
      <c r="BC31" s="72"/>
      <c r="BD31" s="75"/>
      <c r="BE31" s="72"/>
      <c r="BF31" s="75"/>
      <c r="BG31" s="72"/>
      <c r="BH31" s="72"/>
      <c r="BI31" s="72"/>
      <c r="BJ31" s="72"/>
      <c r="BK31" s="72"/>
      <c r="BL31" s="72"/>
      <c r="BM31" s="72"/>
      <c r="BN31" s="72"/>
      <c r="BO31" s="72"/>
      <c r="BP31" s="72"/>
      <c r="BQ31" s="72"/>
      <c r="BR31" s="26"/>
      <c r="BT31" s="26"/>
      <c r="BU31" s="71"/>
      <c r="BV31" s="71"/>
      <c r="BW31" s="71"/>
      <c r="BX31" s="71"/>
      <c r="BY31" s="71"/>
      <c r="BZ31" s="71"/>
      <c r="CA31" s="71"/>
      <c r="CB31" s="71"/>
      <c r="CC31" s="71"/>
      <c r="CD31" s="71"/>
      <c r="CE31" s="5"/>
      <c r="CF31" s="26"/>
      <c r="CH31" s="26"/>
    </row>
    <row r="32" spans="1:98" x14ac:dyDescent="0.25">
      <c r="A32" s="71" t="s">
        <v>9</v>
      </c>
      <c r="B32" s="26">
        <f>算例!M32</f>
        <v>0.52306689040178389</v>
      </c>
      <c r="C32" s="76">
        <v>0.52306689040178389</v>
      </c>
      <c r="D32" s="76">
        <v>0.52306689040178389</v>
      </c>
      <c r="E32" s="76">
        <v>0.52306689040178389</v>
      </c>
      <c r="F32" s="76">
        <v>0.52306689040178389</v>
      </c>
      <c r="G32" s="76">
        <v>0.52306689040178389</v>
      </c>
      <c r="H32" s="76">
        <v>0.52306689040178389</v>
      </c>
      <c r="I32" s="76">
        <v>0.52306689040178389</v>
      </c>
      <c r="J32" s="76"/>
      <c r="K32" s="76"/>
      <c r="L32" s="76"/>
      <c r="M32" s="76"/>
      <c r="N32" s="76"/>
      <c r="O32" s="76"/>
      <c r="P32" s="76"/>
      <c r="Q32" s="76"/>
      <c r="R32" s="76"/>
      <c r="S32" s="76"/>
      <c r="T32" s="76"/>
      <c r="U32" s="76"/>
      <c r="V32" s="76"/>
      <c r="W32" s="76"/>
      <c r="X32" s="76"/>
      <c r="Y32" s="76"/>
      <c r="Z32" s="76"/>
      <c r="AA32" s="76"/>
      <c r="AB32" s="75"/>
      <c r="AC32" s="72"/>
      <c r="AD32" s="75"/>
      <c r="AE32" s="72"/>
      <c r="AF32" s="72"/>
      <c r="AG32" s="72"/>
      <c r="AH32" s="72"/>
      <c r="AI32" s="72"/>
      <c r="AJ32" s="72"/>
      <c r="AK32" s="72"/>
      <c r="AL32" s="72"/>
      <c r="AM32" s="72"/>
      <c r="AN32" s="72"/>
      <c r="AO32" s="72"/>
      <c r="AP32" s="75"/>
      <c r="AQ32" s="72"/>
      <c r="AR32" s="75"/>
      <c r="AS32" s="72"/>
      <c r="AT32" s="72"/>
      <c r="AU32" s="72"/>
      <c r="AV32" s="72"/>
      <c r="AW32" s="72"/>
      <c r="AX32" s="72"/>
      <c r="AY32" s="72"/>
      <c r="AZ32" s="72"/>
      <c r="BA32" s="72"/>
      <c r="BB32" s="72"/>
      <c r="BC32" s="72"/>
      <c r="BD32" s="75"/>
      <c r="BE32" s="72"/>
      <c r="BF32" s="75"/>
      <c r="BG32" s="72"/>
      <c r="BH32" s="72"/>
      <c r="BI32" s="72"/>
      <c r="BJ32" s="72"/>
      <c r="BK32" s="72"/>
      <c r="BL32" s="72"/>
      <c r="BM32" s="72"/>
      <c r="BN32" s="72"/>
      <c r="BO32" s="72"/>
      <c r="BP32" s="72"/>
      <c r="BQ32" s="72"/>
      <c r="BR32" s="26"/>
      <c r="BT32" s="26"/>
      <c r="BU32" s="71"/>
      <c r="BV32" s="71"/>
      <c r="BW32" s="71"/>
      <c r="BX32" s="71"/>
      <c r="BY32" s="71"/>
      <c r="BZ32" s="71"/>
      <c r="CA32" s="71"/>
      <c r="CB32" s="71"/>
      <c r="CC32" s="71"/>
      <c r="CD32" s="71"/>
      <c r="CE32" s="5"/>
      <c r="CF32" s="26"/>
      <c r="CH32" s="26"/>
    </row>
    <row r="33" spans="1:86" x14ac:dyDescent="0.25">
      <c r="A33" s="71" t="s">
        <v>10</v>
      </c>
      <c r="B33" s="26">
        <f>算例!M33</f>
        <v>0.58466425565475144</v>
      </c>
      <c r="C33" s="76">
        <v>0.58466425565475144</v>
      </c>
      <c r="D33" s="76">
        <v>0.58466425565475144</v>
      </c>
      <c r="E33" s="76">
        <v>0.58466425565475144</v>
      </c>
      <c r="F33" s="76">
        <v>0.58466425565475144</v>
      </c>
      <c r="G33" s="76">
        <v>0.58466425565475144</v>
      </c>
      <c r="H33" s="76">
        <v>0.58466425565475144</v>
      </c>
      <c r="I33" s="76">
        <v>0.58466425565475144</v>
      </c>
      <c r="J33" s="76"/>
      <c r="K33" s="76"/>
      <c r="L33" s="76"/>
      <c r="M33" s="76"/>
      <c r="N33" s="76"/>
      <c r="O33" s="76"/>
      <c r="P33" s="76"/>
      <c r="Q33" s="76"/>
      <c r="R33" s="76"/>
      <c r="S33" s="76"/>
      <c r="T33" s="76"/>
      <c r="U33" s="76"/>
      <c r="V33" s="76"/>
      <c r="W33" s="76"/>
      <c r="X33" s="76"/>
      <c r="Y33" s="76"/>
      <c r="Z33" s="76"/>
      <c r="AA33" s="76"/>
      <c r="AB33" s="75"/>
      <c r="AC33" s="72"/>
      <c r="AD33" s="75"/>
      <c r="AE33" s="72"/>
      <c r="AF33" s="72"/>
      <c r="AG33" s="72"/>
      <c r="AH33" s="72"/>
      <c r="AI33" s="72"/>
      <c r="AJ33" s="72"/>
      <c r="AK33" s="72"/>
      <c r="AL33" s="72"/>
      <c r="AM33" s="72"/>
      <c r="AN33" s="72"/>
      <c r="AO33" s="72"/>
      <c r="AP33" s="75"/>
      <c r="AQ33" s="72"/>
      <c r="AR33" s="75"/>
      <c r="AS33" s="72"/>
      <c r="AT33" s="72"/>
      <c r="AU33" s="72"/>
      <c r="AV33" s="72"/>
      <c r="AW33" s="72"/>
      <c r="AX33" s="72"/>
      <c r="AY33" s="72"/>
      <c r="AZ33" s="72"/>
      <c r="BA33" s="72"/>
      <c r="BB33" s="72"/>
      <c r="BC33" s="72"/>
      <c r="BD33" s="75"/>
      <c r="BE33" s="72"/>
      <c r="BF33" s="75"/>
      <c r="BG33" s="72"/>
      <c r="BH33" s="72"/>
      <c r="BI33" s="72"/>
      <c r="BJ33" s="72"/>
      <c r="BK33" s="72"/>
      <c r="BL33" s="72"/>
      <c r="BM33" s="72"/>
      <c r="BN33" s="72"/>
      <c r="BO33" s="72"/>
      <c r="BP33" s="72"/>
      <c r="BQ33" s="72"/>
      <c r="BR33" s="26"/>
      <c r="BT33" s="26"/>
      <c r="BU33" s="71"/>
      <c r="BV33" s="71"/>
      <c r="BW33" s="71"/>
      <c r="BX33" s="71"/>
      <c r="BY33" s="71"/>
      <c r="BZ33" s="71"/>
      <c r="CA33" s="71"/>
      <c r="CB33" s="71"/>
      <c r="CC33" s="71"/>
      <c r="CD33" s="71"/>
      <c r="CE33" s="5"/>
      <c r="CF33" s="26"/>
      <c r="CH33" s="26"/>
    </row>
    <row r="34" spans="1:86" x14ac:dyDescent="0.25">
      <c r="A34" s="71" t="s">
        <v>11</v>
      </c>
      <c r="B34" s="114">
        <f>算例!M34*参数!B11+B30*参数!B12</f>
        <v>0.37084680995697966</v>
      </c>
      <c r="C34" s="76">
        <v>0.11669361991395928</v>
      </c>
      <c r="D34" s="130">
        <v>0.37084680995697966</v>
      </c>
      <c r="E34" s="76">
        <v>0.37084680995697966</v>
      </c>
      <c r="F34" s="76">
        <v>0.37084680995697966</v>
      </c>
      <c r="G34" s="76">
        <v>0.37084680995697966</v>
      </c>
      <c r="H34" s="76">
        <v>0.37084680995697966</v>
      </c>
      <c r="I34" s="76">
        <v>0.37084680995697966</v>
      </c>
      <c r="J34" s="76"/>
      <c r="K34" s="76"/>
      <c r="L34" s="76"/>
      <c r="M34" s="76"/>
      <c r="N34" s="76"/>
      <c r="O34" s="76"/>
      <c r="P34" s="76"/>
      <c r="Q34" s="76"/>
      <c r="R34" s="76"/>
      <c r="S34" s="76"/>
      <c r="T34" s="76"/>
      <c r="U34" s="76"/>
      <c r="V34" s="76"/>
      <c r="W34" s="76"/>
      <c r="X34" s="76"/>
      <c r="Y34" s="76"/>
      <c r="Z34" s="76"/>
      <c r="AA34" s="76"/>
      <c r="AB34" s="75"/>
      <c r="AC34" s="72"/>
      <c r="AD34" s="75"/>
      <c r="AE34" s="72"/>
      <c r="AF34" s="72"/>
      <c r="AG34" s="72"/>
      <c r="AH34" s="72"/>
      <c r="AI34" s="72"/>
      <c r="AJ34" s="72"/>
      <c r="AK34" s="72"/>
      <c r="AL34" s="72"/>
      <c r="AM34" s="72"/>
      <c r="AN34" s="72"/>
      <c r="AO34" s="72"/>
      <c r="AP34" s="75"/>
      <c r="AQ34" s="72"/>
      <c r="AR34" s="75"/>
      <c r="AS34" s="72"/>
      <c r="AT34" s="72"/>
      <c r="AU34" s="72"/>
      <c r="AV34" s="72"/>
      <c r="AW34" s="72"/>
      <c r="AX34" s="72"/>
      <c r="AY34" s="72"/>
      <c r="AZ34" s="72"/>
      <c r="BA34" s="72"/>
      <c r="BB34" s="72"/>
      <c r="BC34" s="72"/>
      <c r="BD34" s="75"/>
      <c r="BE34" s="72"/>
      <c r="BF34" s="75"/>
      <c r="BG34" s="72"/>
      <c r="BH34" s="72"/>
      <c r="BI34" s="72"/>
      <c r="BJ34" s="72"/>
      <c r="BK34" s="72"/>
      <c r="BL34" s="72"/>
      <c r="BM34" s="72"/>
      <c r="BN34" s="72"/>
      <c r="BO34" s="72"/>
      <c r="BP34" s="72"/>
      <c r="BQ34" s="72"/>
      <c r="BR34" s="26"/>
      <c r="BT34" s="26"/>
      <c r="BU34" s="71"/>
      <c r="BV34" s="71"/>
      <c r="BW34" s="71"/>
      <c r="BX34" s="71"/>
      <c r="BY34" s="71"/>
      <c r="BZ34" s="71"/>
      <c r="CA34" s="71"/>
      <c r="CB34" s="71"/>
      <c r="CC34" s="71"/>
      <c r="CD34" s="71"/>
      <c r="CE34" s="5"/>
      <c r="CF34" s="26"/>
      <c r="CH34" s="26"/>
    </row>
    <row r="35" spans="1:86" x14ac:dyDescent="0.25">
      <c r="A35" s="71" t="s">
        <v>12</v>
      </c>
      <c r="B35" s="114">
        <f>算例!M35*参数!B11+B33*参数!B12</f>
        <v>0.66733212782737572</v>
      </c>
      <c r="C35" s="76">
        <v>0.75</v>
      </c>
      <c r="D35" s="130">
        <v>0.66733212782737572</v>
      </c>
      <c r="E35" s="76">
        <v>0.66733212782737572</v>
      </c>
      <c r="F35" s="76">
        <v>0.66733212782737572</v>
      </c>
      <c r="G35" s="76">
        <v>0.66733212782737572</v>
      </c>
      <c r="H35" s="76">
        <v>0.66733212782737572</v>
      </c>
      <c r="I35" s="76">
        <v>0.66733212782737572</v>
      </c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6"/>
      <c r="Z35" s="76"/>
      <c r="AA35" s="76"/>
      <c r="AB35" s="75"/>
      <c r="AC35" s="72"/>
      <c r="AD35" s="75"/>
      <c r="AE35" s="72"/>
      <c r="AF35" s="72"/>
      <c r="AG35" s="72"/>
      <c r="AH35" s="72"/>
      <c r="AI35" s="72"/>
      <c r="AJ35" s="72"/>
      <c r="AK35" s="72"/>
      <c r="AL35" s="72"/>
      <c r="AM35" s="72"/>
      <c r="AN35" s="72"/>
      <c r="AO35" s="72"/>
      <c r="AP35" s="75"/>
      <c r="AQ35" s="72"/>
      <c r="AR35" s="75"/>
      <c r="AS35" s="72"/>
      <c r="AT35" s="72"/>
      <c r="AU35" s="72"/>
      <c r="AV35" s="72"/>
      <c r="AW35" s="72"/>
      <c r="AX35" s="72"/>
      <c r="AY35" s="72"/>
      <c r="AZ35" s="72"/>
      <c r="BA35" s="72"/>
      <c r="BB35" s="72"/>
      <c r="BC35" s="72"/>
      <c r="BD35" s="75"/>
      <c r="BE35" s="72"/>
      <c r="BF35" s="75"/>
      <c r="BG35" s="72"/>
      <c r="BH35" s="72"/>
      <c r="BI35" s="72"/>
      <c r="BJ35" s="72"/>
      <c r="BK35" s="72"/>
      <c r="BL35" s="72"/>
      <c r="BM35" s="72"/>
      <c r="BN35" s="72"/>
      <c r="BO35" s="72"/>
      <c r="BP35" s="72"/>
      <c r="BQ35" s="72"/>
      <c r="BR35" s="26"/>
      <c r="BT35" s="26"/>
      <c r="BU35" s="71"/>
      <c r="BV35" s="71"/>
      <c r="BW35" s="71"/>
      <c r="BX35" s="71"/>
      <c r="BY35" s="71"/>
      <c r="BZ35" s="71"/>
      <c r="CA35" s="71"/>
      <c r="CB35" s="71"/>
      <c r="CC35" s="71"/>
      <c r="CD35" s="71"/>
      <c r="CE35" s="5"/>
      <c r="CF35" s="26"/>
      <c r="CH35" s="26"/>
    </row>
    <row r="36" spans="1:86" x14ac:dyDescent="0.25">
      <c r="A36" s="71" t="s">
        <v>13</v>
      </c>
      <c r="B36" s="26">
        <f>算例!M36</f>
        <v>0.25</v>
      </c>
      <c r="C36" s="76">
        <v>0.25</v>
      </c>
      <c r="D36" s="76">
        <v>0.25</v>
      </c>
      <c r="E36" s="76">
        <v>0.25</v>
      </c>
      <c r="F36" s="76">
        <v>0.25</v>
      </c>
      <c r="G36" s="76">
        <v>0.25</v>
      </c>
      <c r="H36" s="76">
        <v>0.25</v>
      </c>
      <c r="I36" s="76">
        <v>0.25</v>
      </c>
      <c r="J36" s="76"/>
      <c r="K36" s="76"/>
      <c r="L36" s="76"/>
      <c r="M36" s="76"/>
      <c r="N36" s="76"/>
      <c r="O36" s="76"/>
      <c r="P36" s="76"/>
      <c r="Q36" s="76"/>
      <c r="R36" s="76"/>
      <c r="S36" s="76"/>
      <c r="T36" s="76"/>
      <c r="U36" s="76"/>
      <c r="V36" s="76"/>
      <c r="W36" s="76"/>
      <c r="X36" s="76"/>
      <c r="Y36" s="76"/>
      <c r="Z36" s="76"/>
      <c r="AA36" s="76"/>
      <c r="AB36" s="75"/>
      <c r="AC36" s="72"/>
      <c r="AD36" s="75"/>
      <c r="AE36" s="72"/>
      <c r="AF36" s="72"/>
      <c r="AG36" s="72"/>
      <c r="AH36" s="72"/>
      <c r="AI36" s="72"/>
      <c r="AJ36" s="72"/>
      <c r="AK36" s="72"/>
      <c r="AL36" s="72"/>
      <c r="AM36" s="72"/>
      <c r="AN36" s="72"/>
      <c r="AO36" s="72"/>
      <c r="AP36" s="75"/>
      <c r="AQ36" s="72"/>
      <c r="AR36" s="75"/>
      <c r="AS36" s="72"/>
      <c r="AT36" s="72"/>
      <c r="AU36" s="72"/>
      <c r="AV36" s="72"/>
      <c r="AW36" s="72"/>
      <c r="AX36" s="72"/>
      <c r="AY36" s="72"/>
      <c r="AZ36" s="72"/>
      <c r="BA36" s="72"/>
      <c r="BB36" s="72"/>
      <c r="BC36" s="72"/>
      <c r="BD36" s="75"/>
      <c r="BE36" s="72"/>
      <c r="BF36" s="75"/>
      <c r="BG36" s="72"/>
      <c r="BH36" s="72"/>
      <c r="BI36" s="72"/>
      <c r="BJ36" s="72"/>
      <c r="BK36" s="72"/>
      <c r="BL36" s="72"/>
      <c r="BM36" s="72"/>
      <c r="BN36" s="72"/>
      <c r="BO36" s="72"/>
      <c r="BP36" s="72"/>
      <c r="BQ36" s="72"/>
      <c r="BR36" s="26"/>
      <c r="BT36" s="26"/>
      <c r="BU36" s="71"/>
      <c r="BV36" s="71"/>
      <c r="BW36" s="71"/>
      <c r="BX36" s="71"/>
      <c r="BY36" s="71"/>
      <c r="BZ36" s="71"/>
      <c r="CA36" s="71"/>
      <c r="CB36" s="71"/>
      <c r="CC36" s="71"/>
      <c r="CD36" s="71"/>
      <c r="CE36" s="5"/>
      <c r="CF36" s="26"/>
      <c r="CH36" s="26"/>
    </row>
    <row r="37" spans="1:86" x14ac:dyDescent="0.25">
      <c r="A37" s="71" t="s">
        <v>14</v>
      </c>
      <c r="B37" s="26">
        <f>算例!M37</f>
        <v>0.40682980364583193</v>
      </c>
      <c r="C37" s="76">
        <v>0.40682980364583193</v>
      </c>
      <c r="D37" s="76">
        <v>0.40682980364583193</v>
      </c>
      <c r="E37" s="76">
        <v>0.40682980364583193</v>
      </c>
      <c r="F37" s="76">
        <v>0.40682980364583193</v>
      </c>
      <c r="G37" s="76">
        <v>0.40682980364583193</v>
      </c>
      <c r="H37" s="76">
        <v>0.40682980364583193</v>
      </c>
      <c r="I37" s="76">
        <v>0.40682980364583193</v>
      </c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76"/>
      <c r="W37" s="76"/>
      <c r="X37" s="76"/>
      <c r="Y37" s="76"/>
      <c r="Z37" s="76"/>
      <c r="AA37" s="76"/>
      <c r="AB37" s="75"/>
      <c r="AC37" s="72"/>
      <c r="AD37" s="75"/>
      <c r="AE37" s="72"/>
      <c r="AF37" s="72"/>
      <c r="AG37" s="72"/>
      <c r="AH37" s="72"/>
      <c r="AI37" s="72"/>
      <c r="AJ37" s="72"/>
      <c r="AK37" s="72"/>
      <c r="AL37" s="72"/>
      <c r="AM37" s="72"/>
      <c r="AN37" s="72"/>
      <c r="AO37" s="72"/>
      <c r="AP37" s="75"/>
      <c r="AQ37" s="72"/>
      <c r="AR37" s="75"/>
      <c r="AS37" s="72"/>
      <c r="AT37" s="72"/>
      <c r="AU37" s="72"/>
      <c r="AV37" s="72"/>
      <c r="AW37" s="72"/>
      <c r="AX37" s="72"/>
      <c r="AY37" s="72"/>
      <c r="AZ37" s="72"/>
      <c r="BA37" s="72"/>
      <c r="BB37" s="72"/>
      <c r="BC37" s="72"/>
      <c r="BD37" s="75"/>
      <c r="BE37" s="72"/>
      <c r="BF37" s="75"/>
      <c r="BG37" s="72"/>
      <c r="BH37" s="72"/>
      <c r="BI37" s="72"/>
      <c r="BJ37" s="72"/>
      <c r="BK37" s="72"/>
      <c r="BL37" s="72"/>
      <c r="BM37" s="72"/>
      <c r="BN37" s="72"/>
      <c r="BO37" s="72"/>
      <c r="BP37" s="72"/>
      <c r="BQ37" s="72"/>
      <c r="BR37" s="26"/>
      <c r="BT37" s="26"/>
      <c r="BU37" s="71"/>
      <c r="BV37" s="71"/>
      <c r="BW37" s="71"/>
      <c r="BX37" s="71"/>
      <c r="BY37" s="71"/>
      <c r="BZ37" s="71"/>
      <c r="CA37" s="71"/>
      <c r="CB37" s="71"/>
      <c r="CC37" s="71"/>
      <c r="CD37" s="71"/>
      <c r="CE37" s="5"/>
      <c r="CF37" s="26"/>
      <c r="CH37" s="26"/>
    </row>
    <row r="38" spans="1:86" x14ac:dyDescent="0.25">
      <c r="A38" s="71" t="s">
        <v>15</v>
      </c>
      <c r="B38" s="26">
        <f>算例!M38*参数!B11+G29*参数!B12</f>
        <v>0.35925641320683832</v>
      </c>
      <c r="C38" s="76">
        <v>0.31374526480654097</v>
      </c>
      <c r="D38" s="76">
        <v>0.31374526480654097</v>
      </c>
      <c r="E38" s="76">
        <v>0.31374526480654097</v>
      </c>
      <c r="F38" s="76">
        <v>0.31374526480654097</v>
      </c>
      <c r="G38" s="76">
        <v>0.31374526480654097</v>
      </c>
      <c r="H38" s="76">
        <v>0.35925641320683832</v>
      </c>
      <c r="I38" s="76">
        <v>0.35925641320683832</v>
      </c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6"/>
      <c r="X38" s="76"/>
      <c r="Y38" s="76"/>
      <c r="Z38" s="76"/>
      <c r="AA38" s="76"/>
      <c r="AB38" s="75"/>
      <c r="AC38" s="72"/>
      <c r="AD38" s="75"/>
      <c r="AE38" s="72"/>
      <c r="AF38" s="72"/>
      <c r="AG38" s="72"/>
      <c r="AH38" s="72"/>
      <c r="AI38" s="72"/>
      <c r="AJ38" s="72"/>
      <c r="AK38" s="72"/>
      <c r="AL38" s="72"/>
      <c r="AM38" s="72"/>
      <c r="AN38" s="72"/>
      <c r="AO38" s="72"/>
      <c r="AP38" s="75"/>
      <c r="AQ38" s="72"/>
      <c r="AR38" s="75"/>
      <c r="AS38" s="72"/>
      <c r="AT38" s="72"/>
      <c r="AU38" s="72"/>
      <c r="AV38" s="72"/>
      <c r="AW38" s="72"/>
      <c r="AX38" s="72"/>
      <c r="AY38" s="72"/>
      <c r="AZ38" s="72"/>
      <c r="BA38" s="72"/>
      <c r="BB38" s="72"/>
      <c r="BC38" s="72"/>
      <c r="BD38" s="75"/>
      <c r="BE38" s="72"/>
      <c r="BF38" s="75"/>
      <c r="BG38" s="72"/>
      <c r="BH38" s="72"/>
      <c r="BI38" s="72"/>
      <c r="BJ38" s="72"/>
      <c r="BK38" s="72"/>
      <c r="BL38" s="72"/>
      <c r="BM38" s="72"/>
      <c r="BN38" s="72"/>
      <c r="BO38" s="72"/>
      <c r="BP38" s="72"/>
      <c r="BQ38" s="72"/>
      <c r="BR38" s="26"/>
      <c r="BT38" s="26"/>
      <c r="BU38" s="71"/>
      <c r="BV38" s="71"/>
      <c r="BW38" s="71"/>
      <c r="BX38" s="71"/>
      <c r="BY38" s="71"/>
      <c r="BZ38" s="71"/>
      <c r="CA38" s="71"/>
      <c r="CB38" s="71"/>
      <c r="CC38" s="71"/>
      <c r="CD38" s="71"/>
      <c r="CE38" s="5"/>
      <c r="CF38" s="26"/>
      <c r="CH38" s="26"/>
    </row>
    <row r="39" spans="1:86" x14ac:dyDescent="0.25">
      <c r="A39" s="71" t="s">
        <v>16</v>
      </c>
      <c r="B39" s="26">
        <f>(算例!M39*参数!B11+D29*参数!B12)*参数!B11+H29*参数!B12</f>
        <v>0.35565900453868504</v>
      </c>
      <c r="C39" s="76">
        <v>0.20833333333333334</v>
      </c>
      <c r="D39" s="76">
        <v>0.20833333333333334</v>
      </c>
      <c r="E39" s="76">
        <v>0.30655044747023447</v>
      </c>
      <c r="F39" s="76">
        <v>0.30655044747023447</v>
      </c>
      <c r="G39" s="76">
        <v>0.30655044747023447</v>
      </c>
      <c r="H39" s="76">
        <v>0.30655044747023447</v>
      </c>
      <c r="I39" s="76">
        <v>0.35565900453868504</v>
      </c>
      <c r="J39" s="76"/>
      <c r="K39" s="76"/>
      <c r="L39" s="76"/>
      <c r="M39" s="76"/>
      <c r="N39" s="76"/>
      <c r="O39" s="76"/>
      <c r="P39" s="76"/>
      <c r="Q39" s="76"/>
      <c r="R39" s="76"/>
      <c r="S39" s="76"/>
      <c r="T39" s="76"/>
      <c r="U39" s="76"/>
      <c r="V39" s="76"/>
      <c r="W39" s="76"/>
      <c r="X39" s="76"/>
      <c r="Y39" s="76"/>
      <c r="Z39" s="76"/>
      <c r="AA39" s="76"/>
      <c r="AB39" s="75"/>
      <c r="AC39" s="72"/>
      <c r="AD39" s="75"/>
      <c r="AE39" s="72"/>
      <c r="AF39" s="72"/>
      <c r="AG39" s="72"/>
      <c r="AH39" s="72"/>
      <c r="AI39" s="72"/>
      <c r="AJ39" s="72"/>
      <c r="AK39" s="72"/>
      <c r="AL39" s="72"/>
      <c r="AM39" s="72"/>
      <c r="AN39" s="72"/>
      <c r="AO39" s="72"/>
      <c r="AP39" s="75"/>
      <c r="AQ39" s="72"/>
      <c r="AR39" s="75"/>
      <c r="AS39" s="72"/>
      <c r="AT39" s="72"/>
      <c r="AU39" s="72"/>
      <c r="AV39" s="72"/>
      <c r="AW39" s="72"/>
      <c r="AX39" s="72"/>
      <c r="AY39" s="72"/>
      <c r="AZ39" s="72"/>
      <c r="BA39" s="72"/>
      <c r="BB39" s="72"/>
      <c r="BC39" s="72"/>
      <c r="BD39" s="75"/>
      <c r="BE39" s="72"/>
      <c r="BF39" s="75"/>
      <c r="BG39" s="72"/>
      <c r="BH39" s="72"/>
      <c r="BI39" s="72"/>
      <c r="BJ39" s="72"/>
      <c r="BK39" s="72"/>
      <c r="BL39" s="72"/>
      <c r="BM39" s="72"/>
      <c r="BN39" s="72"/>
      <c r="BO39" s="72"/>
      <c r="BP39" s="72"/>
      <c r="BQ39" s="72"/>
      <c r="BR39" s="26"/>
      <c r="BT39" s="26"/>
      <c r="BU39" s="71"/>
      <c r="BV39" s="71"/>
      <c r="BW39" s="71"/>
      <c r="BX39" s="71"/>
      <c r="BY39" s="71"/>
      <c r="BZ39" s="71"/>
      <c r="CA39" s="71"/>
      <c r="CB39" s="71"/>
      <c r="CC39" s="71"/>
      <c r="CD39" s="71"/>
      <c r="CE39" s="5"/>
      <c r="CF39" s="26"/>
      <c r="CH39" s="26"/>
    </row>
    <row r="40" spans="1:86" x14ac:dyDescent="0.25">
      <c r="A40" s="71" t="s">
        <v>17</v>
      </c>
      <c r="B40" s="26">
        <f>算例!M40</f>
        <v>0.625</v>
      </c>
      <c r="C40" s="76">
        <v>0.625</v>
      </c>
      <c r="D40" s="76">
        <v>0.625</v>
      </c>
      <c r="E40" s="76">
        <v>0.625</v>
      </c>
      <c r="F40" s="76">
        <v>0.625</v>
      </c>
      <c r="G40" s="76">
        <v>0.625</v>
      </c>
      <c r="H40" s="76">
        <v>0.625</v>
      </c>
      <c r="I40" s="76">
        <v>0.625</v>
      </c>
      <c r="J40" s="76"/>
      <c r="K40" s="76"/>
      <c r="L40" s="76"/>
      <c r="M40" s="76"/>
      <c r="N40" s="76"/>
      <c r="O40" s="76"/>
      <c r="P40" s="76"/>
      <c r="Q40" s="76"/>
      <c r="R40" s="76"/>
      <c r="S40" s="76"/>
      <c r="T40" s="76"/>
      <c r="U40" s="76"/>
      <c r="V40" s="76"/>
      <c r="W40" s="76"/>
      <c r="X40" s="76"/>
      <c r="Y40" s="76"/>
      <c r="Z40" s="76"/>
      <c r="AA40" s="76"/>
      <c r="AB40" s="75"/>
      <c r="AC40" s="72"/>
      <c r="AD40" s="75"/>
      <c r="AE40" s="72"/>
      <c r="AF40" s="72"/>
      <c r="AG40" s="72"/>
      <c r="AH40" s="72"/>
      <c r="AI40" s="72"/>
      <c r="AJ40" s="72"/>
      <c r="AK40" s="72"/>
      <c r="AL40" s="72"/>
      <c r="AM40" s="72"/>
      <c r="AN40" s="72"/>
      <c r="AO40" s="72"/>
      <c r="AP40" s="75"/>
      <c r="AQ40" s="72"/>
      <c r="AR40" s="75"/>
      <c r="AS40" s="72"/>
      <c r="AT40" s="72"/>
      <c r="AU40" s="72"/>
      <c r="AV40" s="72"/>
      <c r="AW40" s="72"/>
      <c r="AX40" s="72"/>
      <c r="AY40" s="72"/>
      <c r="AZ40" s="72"/>
      <c r="BA40" s="72"/>
      <c r="BB40" s="72"/>
      <c r="BC40" s="72"/>
      <c r="BD40" s="75"/>
      <c r="BE40" s="72"/>
      <c r="BF40" s="75"/>
      <c r="BG40" s="72"/>
      <c r="BH40" s="72"/>
      <c r="BI40" s="72"/>
      <c r="BJ40" s="72"/>
      <c r="BK40" s="72"/>
      <c r="BL40" s="72"/>
      <c r="BM40" s="72"/>
      <c r="BN40" s="72"/>
      <c r="BO40" s="72"/>
      <c r="BP40" s="72"/>
      <c r="BQ40" s="72"/>
      <c r="BR40" s="26"/>
      <c r="BT40" s="26"/>
      <c r="BU40" s="71"/>
      <c r="BV40" s="71"/>
      <c r="BW40" s="71"/>
      <c r="BX40" s="71"/>
      <c r="BY40" s="71"/>
      <c r="BZ40" s="71"/>
      <c r="CA40" s="71"/>
      <c r="CB40" s="71"/>
      <c r="CC40" s="71"/>
      <c r="CD40" s="71"/>
      <c r="CE40" s="5"/>
      <c r="CF40" s="26"/>
      <c r="CH40" s="26"/>
    </row>
    <row r="41" spans="1:86" x14ac:dyDescent="0.25">
      <c r="A41" s="71" t="s">
        <v>18</v>
      </c>
      <c r="B41" s="26">
        <f>算例!M41</f>
        <v>0.625</v>
      </c>
      <c r="C41" s="76">
        <v>0.625</v>
      </c>
      <c r="D41" s="76">
        <v>0.625</v>
      </c>
      <c r="E41" s="76">
        <v>0.625</v>
      </c>
      <c r="F41" s="76">
        <v>0.625</v>
      </c>
      <c r="G41" s="76">
        <v>0.625</v>
      </c>
      <c r="H41" s="76">
        <v>0.625</v>
      </c>
      <c r="I41" s="76">
        <v>0.625</v>
      </c>
      <c r="J41" s="76"/>
      <c r="K41" s="76"/>
      <c r="L41" s="76"/>
      <c r="M41" s="76"/>
      <c r="N41" s="76"/>
      <c r="O41" s="76"/>
      <c r="P41" s="76"/>
      <c r="Q41" s="76"/>
      <c r="R41" s="76"/>
      <c r="S41" s="76"/>
      <c r="T41" s="76"/>
      <c r="U41" s="76"/>
      <c r="V41" s="76"/>
      <c r="W41" s="76"/>
      <c r="X41" s="76"/>
      <c r="Y41" s="76"/>
      <c r="Z41" s="76"/>
      <c r="AA41" s="76"/>
      <c r="AB41" s="75"/>
      <c r="AC41" s="72"/>
      <c r="AD41" s="75"/>
      <c r="AE41" s="72"/>
      <c r="AF41" s="72"/>
      <c r="AG41" s="72"/>
      <c r="AH41" s="72"/>
      <c r="AI41" s="72"/>
      <c r="AJ41" s="72"/>
      <c r="AK41" s="72"/>
      <c r="AL41" s="72"/>
      <c r="AM41" s="72"/>
      <c r="AN41" s="72"/>
      <c r="AO41" s="72"/>
      <c r="AP41" s="75"/>
      <c r="AQ41" s="72"/>
      <c r="AR41" s="75"/>
      <c r="AS41" s="72"/>
      <c r="AT41" s="72"/>
      <c r="AU41" s="72"/>
      <c r="AV41" s="72"/>
      <c r="AW41" s="72"/>
      <c r="AX41" s="72"/>
      <c r="AY41" s="72"/>
      <c r="AZ41" s="72"/>
      <c r="BA41" s="72"/>
      <c r="BB41" s="72"/>
      <c r="BC41" s="72"/>
      <c r="BD41" s="75"/>
      <c r="BE41" s="72"/>
      <c r="BF41" s="75"/>
      <c r="BG41" s="72"/>
      <c r="BH41" s="72"/>
      <c r="BI41" s="72"/>
      <c r="BJ41" s="72"/>
      <c r="BK41" s="72"/>
      <c r="BL41" s="72"/>
      <c r="BM41" s="72"/>
      <c r="BN41" s="72"/>
      <c r="BO41" s="72"/>
      <c r="BP41" s="72"/>
      <c r="BQ41" s="72"/>
      <c r="BR41" s="26"/>
      <c r="BT41" s="26"/>
      <c r="BU41" s="71"/>
      <c r="BV41" s="71"/>
      <c r="BW41" s="71"/>
      <c r="BX41" s="71"/>
      <c r="BY41" s="71"/>
      <c r="BZ41" s="71"/>
      <c r="CA41" s="71"/>
      <c r="CB41" s="71"/>
      <c r="CC41" s="71"/>
      <c r="CD41" s="71"/>
      <c r="CE41" s="5"/>
      <c r="CF41" s="26"/>
      <c r="CH41" s="26"/>
    </row>
    <row r="42" spans="1:86" x14ac:dyDescent="0.25">
      <c r="A42" s="71" t="s">
        <v>19</v>
      </c>
      <c r="B42" s="26">
        <f>算例!M42*参数!B11+G32*参数!B12</f>
        <v>0.37273274099683323</v>
      </c>
      <c r="C42" s="76">
        <v>0.22239859159188261</v>
      </c>
      <c r="D42" s="76">
        <v>0.22239859159188261</v>
      </c>
      <c r="E42" s="76">
        <v>0.22239859159188261</v>
      </c>
      <c r="F42" s="76">
        <v>0.22239859159188261</v>
      </c>
      <c r="G42" s="76">
        <v>0.22239859159188261</v>
      </c>
      <c r="H42" s="76">
        <v>0.37273274099683323</v>
      </c>
      <c r="I42" s="76">
        <v>0.37273274099683323</v>
      </c>
      <c r="J42" s="76"/>
      <c r="K42" s="76"/>
      <c r="L42" s="76"/>
      <c r="M42" s="76"/>
      <c r="N42" s="76"/>
      <c r="O42" s="76"/>
      <c r="P42" s="76"/>
      <c r="Q42" s="76"/>
      <c r="R42" s="76"/>
      <c r="S42" s="76"/>
      <c r="T42" s="76"/>
      <c r="U42" s="76"/>
      <c r="V42" s="76"/>
      <c r="W42" s="76"/>
      <c r="X42" s="76"/>
      <c r="Y42" s="76"/>
      <c r="Z42" s="76"/>
      <c r="AA42" s="76"/>
      <c r="AB42" s="75"/>
      <c r="AC42" s="72"/>
      <c r="AD42" s="75"/>
      <c r="AE42" s="72"/>
      <c r="AF42" s="72"/>
      <c r="AG42" s="72"/>
      <c r="AH42" s="72"/>
      <c r="AI42" s="72"/>
      <c r="AJ42" s="72"/>
      <c r="AK42" s="72"/>
      <c r="AL42" s="72"/>
      <c r="AM42" s="72"/>
      <c r="AN42" s="72"/>
      <c r="AO42" s="72"/>
      <c r="AP42" s="75"/>
      <c r="AQ42" s="72"/>
      <c r="AR42" s="75"/>
      <c r="AS42" s="72"/>
      <c r="AT42" s="72"/>
      <c r="AU42" s="72"/>
      <c r="AV42" s="72"/>
      <c r="AW42" s="72"/>
      <c r="AX42" s="72"/>
      <c r="AY42" s="72"/>
      <c r="AZ42" s="72"/>
      <c r="BA42" s="72"/>
      <c r="BB42" s="72"/>
      <c r="BC42" s="72"/>
      <c r="BD42" s="75"/>
      <c r="BE42" s="72"/>
      <c r="BF42" s="75"/>
      <c r="BG42" s="72"/>
      <c r="BH42" s="72"/>
      <c r="BI42" s="72"/>
      <c r="BJ42" s="72"/>
      <c r="BK42" s="72"/>
      <c r="BL42" s="72"/>
      <c r="BM42" s="72"/>
      <c r="BN42" s="72"/>
      <c r="BO42" s="72"/>
      <c r="BP42" s="72"/>
      <c r="BQ42" s="72"/>
      <c r="BR42" s="26"/>
      <c r="BT42" s="26"/>
      <c r="BU42" s="71"/>
      <c r="BV42" s="71"/>
      <c r="BW42" s="71"/>
      <c r="BX42" s="71"/>
      <c r="BY42" s="71"/>
      <c r="BZ42" s="71"/>
      <c r="CA42" s="71"/>
      <c r="CB42" s="71"/>
      <c r="CC42" s="71"/>
      <c r="CD42" s="71"/>
      <c r="CE42" s="5"/>
      <c r="CF42" s="26"/>
      <c r="CH42" s="26"/>
    </row>
    <row r="43" spans="1:86" x14ac:dyDescent="0.25">
      <c r="A43" s="71" t="s">
        <v>20</v>
      </c>
      <c r="B43" s="26">
        <f>((算例!M43*参数!B11+D29*参数!B12)*参数!B11+E29*参数!B12)*参数!B11+H29*参数!B12</f>
        <v>0.36719244973957699</v>
      </c>
      <c r="C43" s="76">
        <v>0.10416666666666667</v>
      </c>
      <c r="D43" s="76">
        <v>0.10416666666666667</v>
      </c>
      <c r="E43" s="76">
        <v>0.25446711413690115</v>
      </c>
      <c r="F43" s="76">
        <v>0.32961733787201841</v>
      </c>
      <c r="G43" s="76">
        <v>0.32961733787201841</v>
      </c>
      <c r="H43" s="76">
        <v>0.32961733787201841</v>
      </c>
      <c r="I43" s="76">
        <v>0.36719244973957699</v>
      </c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5"/>
      <c r="AC43" s="72"/>
      <c r="AD43" s="75"/>
      <c r="AE43" s="72"/>
      <c r="AF43" s="72"/>
      <c r="AG43" s="72"/>
      <c r="AH43" s="72"/>
      <c r="AI43" s="72"/>
      <c r="AJ43" s="72"/>
      <c r="AK43" s="72"/>
      <c r="AL43" s="72"/>
      <c r="AM43" s="72"/>
      <c r="AN43" s="72"/>
      <c r="AO43" s="72"/>
      <c r="AP43" s="75"/>
      <c r="AQ43" s="72"/>
      <c r="AR43" s="75"/>
      <c r="AS43" s="72"/>
      <c r="AT43" s="72"/>
      <c r="AU43" s="72"/>
      <c r="AV43" s="72"/>
      <c r="AW43" s="72"/>
      <c r="AX43" s="72"/>
      <c r="AY43" s="72"/>
      <c r="AZ43" s="72"/>
      <c r="BA43" s="72"/>
      <c r="BB43" s="72"/>
      <c r="BC43" s="72"/>
      <c r="BD43" s="75"/>
      <c r="BE43" s="72"/>
      <c r="BF43" s="75"/>
      <c r="BG43" s="72"/>
      <c r="BH43" s="72"/>
      <c r="BI43" s="72"/>
      <c r="BJ43" s="72"/>
      <c r="BK43" s="72"/>
      <c r="BL43" s="72"/>
      <c r="BM43" s="72"/>
      <c r="BN43" s="72"/>
      <c r="BO43" s="72"/>
      <c r="BP43" s="72"/>
      <c r="BQ43" s="72"/>
      <c r="BR43" s="26"/>
      <c r="BT43" s="26"/>
      <c r="BU43" s="71"/>
      <c r="BV43" s="71"/>
      <c r="BW43" s="71"/>
      <c r="BX43" s="71"/>
      <c r="BY43" s="71"/>
      <c r="BZ43" s="71"/>
      <c r="CA43" s="71"/>
      <c r="CB43" s="71"/>
      <c r="CC43" s="71"/>
      <c r="CD43" s="71"/>
      <c r="CE43" s="5"/>
      <c r="CF43" s="26"/>
      <c r="CH43" s="26"/>
    </row>
    <row r="44" spans="1:86" x14ac:dyDescent="0.25">
      <c r="A44" s="71" t="s">
        <v>21</v>
      </c>
      <c r="B44" s="26">
        <f>算例!M44</f>
        <v>0.75</v>
      </c>
      <c r="C44" s="76">
        <v>0.75</v>
      </c>
      <c r="D44" s="76">
        <v>0.75</v>
      </c>
      <c r="E44" s="76">
        <v>0.75</v>
      </c>
      <c r="F44" s="76">
        <v>0.75</v>
      </c>
      <c r="G44" s="76">
        <v>0.75</v>
      </c>
      <c r="H44" s="76">
        <v>0.75</v>
      </c>
      <c r="I44" s="76">
        <v>0.75</v>
      </c>
      <c r="J44" s="76"/>
      <c r="K44" s="76"/>
      <c r="L44" s="76"/>
      <c r="M44" s="76"/>
      <c r="N44" s="76"/>
      <c r="O44" s="76"/>
      <c r="P44" s="76"/>
      <c r="Q44" s="76"/>
      <c r="R44" s="76"/>
      <c r="S44" s="76"/>
      <c r="T44" s="76"/>
      <c r="U44" s="76"/>
      <c r="V44" s="76"/>
      <c r="W44" s="76"/>
      <c r="X44" s="76"/>
      <c r="Y44" s="76"/>
      <c r="Z44" s="76"/>
      <c r="AA44" s="76"/>
      <c r="AB44" s="75"/>
      <c r="AC44" s="72"/>
      <c r="AD44" s="75"/>
      <c r="AE44" s="72"/>
      <c r="AF44" s="72"/>
      <c r="AG44" s="72"/>
      <c r="AH44" s="72"/>
      <c r="AI44" s="72"/>
      <c r="AJ44" s="72"/>
      <c r="AK44" s="72"/>
      <c r="AL44" s="72"/>
      <c r="AM44" s="72"/>
      <c r="AN44" s="72"/>
      <c r="AO44" s="72"/>
      <c r="AP44" s="75"/>
      <c r="AQ44" s="72"/>
      <c r="AR44" s="75"/>
      <c r="AS44" s="72"/>
      <c r="AT44" s="72"/>
      <c r="AU44" s="72"/>
      <c r="AV44" s="72"/>
      <c r="AW44" s="72"/>
      <c r="AX44" s="72"/>
      <c r="AY44" s="72"/>
      <c r="AZ44" s="72"/>
      <c r="BA44" s="72"/>
      <c r="BB44" s="72"/>
      <c r="BC44" s="72"/>
      <c r="BD44" s="75"/>
      <c r="BE44" s="72"/>
      <c r="BF44" s="75"/>
      <c r="BG44" s="72"/>
      <c r="BH44" s="72"/>
      <c r="BI44" s="72"/>
      <c r="BJ44" s="72"/>
      <c r="BK44" s="72"/>
      <c r="BL44" s="72"/>
      <c r="BM44" s="72"/>
      <c r="BN44" s="72"/>
      <c r="BO44" s="72"/>
      <c r="BP44" s="72"/>
      <c r="BQ44" s="72"/>
      <c r="BR44" s="26"/>
      <c r="BT44" s="26"/>
      <c r="BU44" s="71"/>
      <c r="BV44" s="71"/>
      <c r="BW44" s="71"/>
      <c r="BX44" s="71"/>
      <c r="BY44" s="71"/>
      <c r="BZ44" s="71"/>
      <c r="CA44" s="71"/>
      <c r="CB44" s="71"/>
      <c r="CC44" s="71"/>
      <c r="CD44" s="71"/>
      <c r="CE44" s="5"/>
      <c r="CF44" s="26"/>
      <c r="CH44" s="26"/>
    </row>
    <row r="45" spans="1:86" x14ac:dyDescent="0.25">
      <c r="A45" s="71" t="s">
        <v>22</v>
      </c>
      <c r="B45" s="26">
        <f>算例!M45</f>
        <v>0.52306689040178389</v>
      </c>
      <c r="C45" s="76">
        <v>0.52306689040178389</v>
      </c>
      <c r="D45" s="76">
        <v>0.52306689040178389</v>
      </c>
      <c r="E45" s="76">
        <v>0.52306689040178389</v>
      </c>
      <c r="F45" s="76">
        <v>0.52306689040178389</v>
      </c>
      <c r="G45" s="76">
        <v>0.52306689040178389</v>
      </c>
      <c r="H45" s="76">
        <v>0.52306689040178389</v>
      </c>
      <c r="I45" s="76">
        <v>0.52306689040178389</v>
      </c>
      <c r="J45" s="76"/>
      <c r="K45" s="76"/>
      <c r="L45" s="76"/>
      <c r="M45" s="76"/>
      <c r="N45" s="76"/>
      <c r="O45" s="76"/>
      <c r="P45" s="76"/>
      <c r="Q45" s="76"/>
      <c r="R45" s="76"/>
      <c r="S45" s="76"/>
      <c r="T45" s="76"/>
      <c r="U45" s="76"/>
      <c r="V45" s="76"/>
      <c r="W45" s="76"/>
      <c r="X45" s="76"/>
      <c r="Y45" s="76"/>
      <c r="Z45" s="76"/>
      <c r="AA45" s="76"/>
      <c r="AB45" s="75"/>
      <c r="AC45" s="72"/>
      <c r="AD45" s="75"/>
      <c r="AE45" s="72"/>
      <c r="AF45" s="72"/>
      <c r="AG45" s="72"/>
      <c r="AH45" s="72"/>
      <c r="AI45" s="72"/>
      <c r="AJ45" s="72"/>
      <c r="AK45" s="72"/>
      <c r="AL45" s="72"/>
      <c r="AM45" s="72"/>
      <c r="AN45" s="72"/>
      <c r="AO45" s="72"/>
      <c r="AP45" s="75"/>
      <c r="AQ45" s="72"/>
      <c r="AR45" s="75"/>
      <c r="AS45" s="72"/>
      <c r="AT45" s="72"/>
      <c r="AU45" s="72"/>
      <c r="AV45" s="72"/>
      <c r="AW45" s="72"/>
      <c r="AX45" s="72"/>
      <c r="AY45" s="72"/>
      <c r="AZ45" s="72"/>
      <c r="BA45" s="72"/>
      <c r="BB45" s="72"/>
      <c r="BC45" s="72"/>
      <c r="BD45" s="75"/>
      <c r="BE45" s="72"/>
      <c r="BF45" s="75"/>
      <c r="BG45" s="72"/>
      <c r="BH45" s="72"/>
      <c r="BI45" s="72"/>
      <c r="BJ45" s="72"/>
      <c r="BK45" s="72"/>
      <c r="BL45" s="72"/>
      <c r="BM45" s="72"/>
      <c r="BN45" s="72"/>
      <c r="BO45" s="72"/>
      <c r="BP45" s="72"/>
      <c r="BQ45" s="72"/>
      <c r="BR45" s="26"/>
      <c r="BT45" s="26"/>
      <c r="BU45" s="71"/>
      <c r="BV45" s="71"/>
      <c r="BW45" s="71"/>
      <c r="BX45" s="71"/>
      <c r="BY45" s="71"/>
      <c r="BZ45" s="71"/>
      <c r="CA45" s="71"/>
      <c r="CB45" s="71"/>
      <c r="CC45" s="71"/>
      <c r="CD45" s="71"/>
      <c r="CE45" s="5"/>
      <c r="CF45" s="26"/>
      <c r="CH45" s="26"/>
    </row>
    <row r="46" spans="1:86" x14ac:dyDescent="0.25">
      <c r="C46" s="136">
        <v>0</v>
      </c>
      <c r="D46" s="136">
        <v>0</v>
      </c>
      <c r="E46" s="136">
        <v>0</v>
      </c>
      <c r="F46" s="136">
        <v>0</v>
      </c>
      <c r="G46" s="136">
        <v>0</v>
      </c>
      <c r="H46" s="136">
        <v>0</v>
      </c>
      <c r="I46" s="136">
        <v>0</v>
      </c>
      <c r="J46" s="76"/>
      <c r="K46" s="76"/>
      <c r="L46" s="76"/>
      <c r="M46" s="76"/>
      <c r="N46" s="76"/>
      <c r="O46" s="76"/>
      <c r="P46" s="76"/>
      <c r="Q46" s="76"/>
      <c r="R46" s="76"/>
      <c r="S46" s="76"/>
      <c r="T46" s="76"/>
      <c r="U46" s="76"/>
      <c r="V46" s="76"/>
      <c r="W46" s="76"/>
      <c r="X46" s="76"/>
      <c r="Y46" s="76"/>
      <c r="Z46" s="76"/>
      <c r="AA46" s="76"/>
      <c r="AB46" s="72"/>
      <c r="AC46" s="72"/>
      <c r="AD46" s="72"/>
      <c r="AE46" s="72"/>
      <c r="AF46" s="72"/>
      <c r="AG46" s="72"/>
      <c r="AH46" s="72"/>
      <c r="AI46" s="72"/>
      <c r="AJ46" s="72"/>
      <c r="AK46" s="72"/>
      <c r="AL46" s="72"/>
      <c r="AM46" s="72"/>
      <c r="AN46" s="72"/>
      <c r="AO46" s="72"/>
      <c r="AP46" s="72"/>
      <c r="AQ46" s="72"/>
      <c r="AR46" s="72"/>
      <c r="AS46" s="72"/>
      <c r="AT46" s="72"/>
      <c r="AU46" s="72"/>
      <c r="AV46" s="72"/>
      <c r="AW46" s="72"/>
      <c r="AX46" s="72"/>
      <c r="AY46" s="72"/>
      <c r="AZ46" s="72"/>
      <c r="BA46" s="72"/>
      <c r="BB46" s="72"/>
      <c r="BC46" s="72"/>
      <c r="BD46" s="72"/>
      <c r="BE46" s="72"/>
      <c r="BF46" s="72"/>
      <c r="BG46" s="72"/>
      <c r="BH46" s="72"/>
      <c r="BI46" s="72"/>
      <c r="BJ46" s="72"/>
      <c r="BK46" s="72"/>
      <c r="BL46" s="72"/>
      <c r="BM46" s="72"/>
      <c r="BN46" s="72"/>
      <c r="BO46" s="72"/>
      <c r="BP46" s="72"/>
      <c r="BQ46" s="72"/>
    </row>
    <row r="47" spans="1:86" x14ac:dyDescent="0.25">
      <c r="A47" s="71" t="s">
        <v>134</v>
      </c>
      <c r="B47" s="65" t="s">
        <v>23</v>
      </c>
      <c r="C47" s="136">
        <v>0</v>
      </c>
      <c r="D47" s="136">
        <v>0</v>
      </c>
      <c r="E47" s="136">
        <v>0</v>
      </c>
      <c r="F47" s="136">
        <v>0</v>
      </c>
      <c r="G47" s="136">
        <v>0</v>
      </c>
      <c r="H47" s="136">
        <v>0</v>
      </c>
      <c r="I47" s="136">
        <v>0</v>
      </c>
      <c r="J47" s="76"/>
      <c r="K47" s="76"/>
      <c r="L47" s="76"/>
      <c r="M47" s="76"/>
      <c r="N47" s="76"/>
      <c r="O47" s="76"/>
      <c r="P47" s="76"/>
      <c r="Q47" s="76"/>
      <c r="R47" s="76"/>
      <c r="S47" s="76"/>
      <c r="T47" s="76"/>
      <c r="U47" s="76"/>
      <c r="V47" s="76"/>
      <c r="W47" s="76"/>
      <c r="X47" s="76"/>
      <c r="Y47" s="76"/>
      <c r="Z47" s="76"/>
      <c r="AA47" s="76"/>
      <c r="AB47" s="72"/>
      <c r="AC47" s="72"/>
      <c r="AD47" s="72"/>
      <c r="AE47" s="153"/>
      <c r="AF47" s="153"/>
      <c r="AG47" s="153"/>
      <c r="AH47" s="153"/>
      <c r="AI47" s="153"/>
      <c r="AJ47" s="153"/>
      <c r="AK47" s="153"/>
      <c r="AL47" s="153"/>
      <c r="AM47" s="153"/>
      <c r="AN47" s="153"/>
      <c r="AO47" s="72"/>
      <c r="AP47" s="72"/>
      <c r="AQ47" s="72"/>
      <c r="AR47" s="72"/>
      <c r="AS47" s="153"/>
      <c r="AT47" s="153"/>
      <c r="AU47" s="153"/>
      <c r="AV47" s="153"/>
      <c r="AW47" s="153"/>
      <c r="AX47" s="153"/>
      <c r="AY47" s="153"/>
      <c r="AZ47" s="153"/>
      <c r="BA47" s="153"/>
      <c r="BB47" s="153"/>
      <c r="BC47" s="72"/>
      <c r="BD47" s="72"/>
      <c r="BE47" s="72"/>
      <c r="BF47" s="72"/>
      <c r="BG47" s="153"/>
      <c r="BH47" s="153"/>
      <c r="BI47" s="153"/>
      <c r="BJ47" s="153"/>
      <c r="BK47" s="153"/>
      <c r="BL47" s="153"/>
      <c r="BM47" s="153"/>
      <c r="BN47" s="153"/>
      <c r="BO47" s="153"/>
      <c r="BP47" s="153"/>
      <c r="BQ47" s="72"/>
      <c r="BU47" s="166"/>
      <c r="BV47" s="166"/>
      <c r="BW47" s="166"/>
      <c r="BX47" s="166"/>
      <c r="BY47" s="166"/>
      <c r="BZ47" s="166"/>
      <c r="CA47" s="166"/>
      <c r="CB47" s="166"/>
      <c r="CC47" s="166"/>
      <c r="CD47" s="166"/>
      <c r="CE47" s="5"/>
    </row>
    <row r="48" spans="1:86" x14ac:dyDescent="0.25">
      <c r="A48" s="71" t="s">
        <v>1</v>
      </c>
      <c r="B48" s="26"/>
      <c r="C48" s="136">
        <v>0</v>
      </c>
      <c r="D48" s="136">
        <v>0</v>
      </c>
      <c r="E48" s="136">
        <v>0</v>
      </c>
      <c r="F48" s="136">
        <v>0</v>
      </c>
      <c r="G48" s="136">
        <v>0</v>
      </c>
      <c r="H48" s="136">
        <v>0</v>
      </c>
      <c r="I48" s="136">
        <v>0</v>
      </c>
      <c r="J48" s="76"/>
      <c r="K48" s="76"/>
      <c r="L48" s="76"/>
      <c r="M48" s="76"/>
      <c r="N48" s="76"/>
      <c r="O48" s="76"/>
      <c r="P48" s="76"/>
      <c r="Q48" s="76"/>
      <c r="R48" s="76"/>
      <c r="S48" s="76"/>
      <c r="T48" s="76"/>
      <c r="U48" s="76"/>
      <c r="V48" s="76"/>
      <c r="W48" s="76"/>
      <c r="X48" s="76"/>
      <c r="Y48" s="76"/>
      <c r="Z48" s="76"/>
      <c r="AA48" s="76"/>
      <c r="AB48" s="75"/>
      <c r="AC48" s="72"/>
      <c r="AD48" s="75"/>
      <c r="AE48" s="72"/>
      <c r="AF48" s="72"/>
      <c r="AG48" s="72"/>
      <c r="AH48" s="72"/>
      <c r="AI48" s="72"/>
      <c r="AJ48" s="72"/>
      <c r="AK48" s="72"/>
      <c r="AL48" s="72"/>
      <c r="AM48" s="72"/>
      <c r="AN48" s="72"/>
      <c r="AO48" s="72"/>
      <c r="AP48" s="75"/>
      <c r="AQ48" s="72"/>
      <c r="AR48" s="75"/>
      <c r="AS48" s="72"/>
      <c r="AT48" s="72"/>
      <c r="AU48" s="72"/>
      <c r="AV48" s="72"/>
      <c r="AW48" s="72"/>
      <c r="AX48" s="72"/>
      <c r="AY48" s="72"/>
      <c r="AZ48" s="72"/>
      <c r="BA48" s="72"/>
      <c r="BB48" s="72"/>
      <c r="BC48" s="72"/>
      <c r="BD48" s="75"/>
      <c r="BE48" s="72"/>
      <c r="BF48" s="75"/>
      <c r="BG48" s="72"/>
      <c r="BH48" s="72"/>
      <c r="BI48" s="72"/>
      <c r="BJ48" s="72"/>
      <c r="BK48" s="72"/>
      <c r="BL48" s="72"/>
      <c r="BM48" s="72"/>
      <c r="BN48" s="72"/>
      <c r="BO48" s="72"/>
      <c r="BP48" s="72"/>
      <c r="BQ48" s="72"/>
      <c r="BR48" s="26"/>
      <c r="BT48" s="26"/>
      <c r="BU48" s="71"/>
      <c r="BV48" s="71"/>
      <c r="BW48" s="71"/>
      <c r="BX48" s="71"/>
      <c r="BY48" s="71"/>
      <c r="BZ48" s="71"/>
      <c r="CA48" s="71"/>
      <c r="CB48" s="71"/>
      <c r="CC48" s="71"/>
      <c r="CD48" s="71"/>
      <c r="CE48" s="5"/>
      <c r="CF48" s="26"/>
      <c r="CH48" s="26"/>
    </row>
    <row r="49" spans="1:86" x14ac:dyDescent="0.25">
      <c r="A49" s="71" t="s">
        <v>3</v>
      </c>
      <c r="B49" s="26">
        <f>算例!M49</f>
        <v>5.8118543377975992E-2</v>
      </c>
      <c r="C49" s="72">
        <v>5.8118543377975992E-2</v>
      </c>
      <c r="D49" s="72">
        <v>5.8118543377975992E-2</v>
      </c>
      <c r="E49" s="72">
        <v>5.8118543377975992E-2</v>
      </c>
      <c r="F49" s="72">
        <v>5.8118543377975992E-2</v>
      </c>
      <c r="G49" s="72">
        <v>5.8118543377975992E-2</v>
      </c>
      <c r="H49" s="72">
        <v>5.8118543377975992E-2</v>
      </c>
      <c r="I49" s="72">
        <v>5.8118543377975992E-2</v>
      </c>
      <c r="J49" s="72"/>
      <c r="K49" s="72"/>
      <c r="L49" s="72"/>
      <c r="M49" s="72"/>
      <c r="N49" s="75"/>
      <c r="O49" s="72"/>
      <c r="P49" s="75"/>
      <c r="Q49" s="72"/>
      <c r="R49" s="72"/>
      <c r="S49" s="72"/>
      <c r="T49" s="72"/>
      <c r="U49" s="72"/>
      <c r="V49" s="72"/>
      <c r="W49" s="72"/>
      <c r="X49" s="72"/>
      <c r="Y49" s="72"/>
      <c r="Z49" s="72"/>
      <c r="AA49" s="72"/>
      <c r="AB49" s="75"/>
      <c r="AC49" s="72"/>
      <c r="AD49" s="75"/>
      <c r="AE49" s="72"/>
      <c r="AF49" s="72"/>
      <c r="AG49" s="72"/>
      <c r="AH49" s="72"/>
      <c r="AI49" s="72"/>
      <c r="AJ49" s="72"/>
      <c r="AK49" s="72"/>
      <c r="AL49" s="72"/>
      <c r="AM49" s="72"/>
      <c r="AN49" s="72"/>
      <c r="AO49" s="72"/>
      <c r="AP49" s="75"/>
      <c r="AQ49" s="72"/>
      <c r="AR49" s="75"/>
      <c r="AS49" s="72"/>
      <c r="AT49" s="72"/>
      <c r="AU49" s="72"/>
      <c r="AV49" s="72"/>
      <c r="AW49" s="72"/>
      <c r="AX49" s="72"/>
      <c r="AY49" s="72"/>
      <c r="AZ49" s="72"/>
      <c r="BA49" s="72"/>
      <c r="BB49" s="72"/>
      <c r="BC49" s="72"/>
      <c r="BD49" s="75"/>
      <c r="BE49" s="72"/>
      <c r="BF49" s="75"/>
      <c r="BG49" s="72"/>
      <c r="BH49" s="72"/>
      <c r="BI49" s="72"/>
      <c r="BJ49" s="72"/>
      <c r="BK49" s="72"/>
      <c r="BL49" s="72"/>
      <c r="BM49" s="72"/>
      <c r="BN49" s="72"/>
      <c r="BO49" s="72"/>
      <c r="BP49" s="72"/>
      <c r="BQ49" s="72"/>
      <c r="BR49" s="26"/>
      <c r="BT49" s="26"/>
      <c r="BU49" s="71"/>
      <c r="BV49" s="71"/>
      <c r="BW49" s="71"/>
      <c r="BX49" s="71"/>
      <c r="BY49" s="71"/>
      <c r="BZ49" s="71"/>
      <c r="CA49" s="71"/>
      <c r="CB49" s="71"/>
      <c r="CC49" s="71"/>
      <c r="CD49" s="71"/>
      <c r="CE49" s="5"/>
      <c r="CF49" s="26"/>
      <c r="CH49" s="26"/>
    </row>
    <row r="50" spans="1:86" x14ac:dyDescent="0.25">
      <c r="A50" s="71" t="s">
        <v>4</v>
      </c>
      <c r="B50" s="26">
        <f>(算例!M50*参数!B11+F68*参数!B12)*参数!B11+I68*参数!B12</f>
        <v>0.26041666666666669</v>
      </c>
      <c r="C50" s="72">
        <v>0.10416666666666667</v>
      </c>
      <c r="D50" s="72">
        <v>0.10416666666666667</v>
      </c>
      <c r="E50" s="72">
        <v>0.10416666666666667</v>
      </c>
      <c r="F50" s="72">
        <v>0.10416666666666667</v>
      </c>
      <c r="G50" s="72">
        <v>0.20833333333333334</v>
      </c>
      <c r="H50" s="72">
        <v>0.20833333333333334</v>
      </c>
      <c r="I50" s="72">
        <v>0.20833333333333334</v>
      </c>
      <c r="J50" s="72"/>
      <c r="K50" s="72"/>
      <c r="L50" s="72"/>
      <c r="M50" s="72"/>
      <c r="N50" s="75"/>
      <c r="O50" s="72"/>
      <c r="P50" s="75"/>
      <c r="Q50" s="72"/>
      <c r="R50" s="72"/>
      <c r="S50" s="72"/>
      <c r="T50" s="72"/>
      <c r="U50" s="72"/>
      <c r="V50" s="72"/>
      <c r="W50" s="72"/>
      <c r="X50" s="72"/>
      <c r="Y50" s="72"/>
      <c r="Z50" s="72"/>
      <c r="AA50" s="72"/>
      <c r="AB50" s="75"/>
      <c r="AC50" s="72"/>
      <c r="AD50" s="75"/>
      <c r="AE50" s="72"/>
      <c r="AF50" s="72"/>
      <c r="AG50" s="72"/>
      <c r="AH50" s="72"/>
      <c r="AI50" s="72"/>
      <c r="AJ50" s="72"/>
      <c r="AK50" s="72"/>
      <c r="AL50" s="72"/>
      <c r="AM50" s="72"/>
      <c r="AN50" s="72"/>
      <c r="AO50" s="72"/>
      <c r="AP50" s="75"/>
      <c r="AQ50" s="72"/>
      <c r="AR50" s="75"/>
      <c r="AS50" s="72"/>
      <c r="AT50" s="72"/>
      <c r="AU50" s="72"/>
      <c r="AV50" s="72"/>
      <c r="AW50" s="72"/>
      <c r="AX50" s="72"/>
      <c r="AY50" s="72"/>
      <c r="AZ50" s="72"/>
      <c r="BA50" s="72"/>
      <c r="BB50" s="72"/>
      <c r="BC50" s="72"/>
      <c r="BD50" s="75"/>
      <c r="BE50" s="72"/>
      <c r="BF50" s="75"/>
      <c r="BG50" s="72"/>
      <c r="BH50" s="72"/>
      <c r="BI50" s="72"/>
      <c r="BJ50" s="72"/>
      <c r="BK50" s="72"/>
      <c r="BL50" s="72"/>
      <c r="BM50" s="72"/>
      <c r="BN50" s="72"/>
      <c r="BO50" s="72"/>
      <c r="BP50" s="72"/>
      <c r="BQ50" s="72"/>
      <c r="BR50" s="26"/>
      <c r="BT50" s="26"/>
      <c r="BU50" s="71"/>
      <c r="BV50" s="71"/>
      <c r="BW50" s="71"/>
      <c r="BX50" s="71"/>
      <c r="BY50" s="71"/>
      <c r="BZ50" s="71"/>
      <c r="CA50" s="71"/>
      <c r="CB50" s="71"/>
      <c r="CC50" s="71"/>
      <c r="CD50" s="71"/>
      <c r="CE50" s="5"/>
      <c r="CF50" s="26"/>
      <c r="CH50" s="26"/>
    </row>
    <row r="51" spans="1:86" x14ac:dyDescent="0.25">
      <c r="A51" s="71" t="s">
        <v>5</v>
      </c>
      <c r="B51" s="26">
        <f>算例!M51</f>
        <v>0.58466425565475144</v>
      </c>
      <c r="C51" s="72">
        <v>0.58466425565475144</v>
      </c>
      <c r="D51" s="72">
        <v>0.58466425565475144</v>
      </c>
      <c r="E51" s="72">
        <v>0.58466425565475144</v>
      </c>
      <c r="F51" s="72">
        <v>0.58466425565475144</v>
      </c>
      <c r="G51" s="72">
        <v>0.58466425565475144</v>
      </c>
      <c r="H51" s="72">
        <v>0.58466425565475144</v>
      </c>
      <c r="I51" s="72">
        <v>0.58466425565475144</v>
      </c>
      <c r="J51" s="72"/>
      <c r="K51" s="72"/>
      <c r="L51" s="72"/>
      <c r="M51" s="72"/>
      <c r="N51" s="75"/>
      <c r="O51" s="72"/>
      <c r="P51" s="75"/>
      <c r="Q51" s="72"/>
      <c r="R51" s="72"/>
      <c r="S51" s="72"/>
      <c r="T51" s="72"/>
      <c r="U51" s="72"/>
      <c r="V51" s="72"/>
      <c r="W51" s="72"/>
      <c r="X51" s="72"/>
      <c r="Y51" s="72"/>
      <c r="Z51" s="72"/>
      <c r="AA51" s="72"/>
      <c r="AB51" s="75"/>
      <c r="AC51" s="72"/>
      <c r="AD51" s="75"/>
      <c r="AE51" s="72"/>
      <c r="AF51" s="72"/>
      <c r="AG51" s="72"/>
      <c r="AH51" s="72"/>
      <c r="AI51" s="72"/>
      <c r="AJ51" s="72"/>
      <c r="AK51" s="72"/>
      <c r="AL51" s="72"/>
      <c r="AM51" s="72"/>
      <c r="AN51" s="72"/>
      <c r="AO51" s="72"/>
      <c r="AP51" s="75"/>
      <c r="AQ51" s="72"/>
      <c r="AR51" s="75"/>
      <c r="AS51" s="72"/>
      <c r="AT51" s="72"/>
      <c r="AU51" s="72"/>
      <c r="AV51" s="72"/>
      <c r="AW51" s="72"/>
      <c r="AX51" s="72"/>
      <c r="AY51" s="72"/>
      <c r="AZ51" s="72"/>
      <c r="BA51" s="72"/>
      <c r="BB51" s="72"/>
      <c r="BC51" s="72"/>
      <c r="BD51" s="75"/>
      <c r="BE51" s="72"/>
      <c r="BF51" s="75"/>
      <c r="BG51" s="72"/>
      <c r="BH51" s="72"/>
      <c r="BI51" s="72"/>
      <c r="BJ51" s="72"/>
      <c r="BK51" s="72"/>
      <c r="BL51" s="72"/>
      <c r="BM51" s="72"/>
      <c r="BN51" s="72"/>
      <c r="BO51" s="72"/>
      <c r="BP51" s="72"/>
      <c r="BQ51" s="72"/>
      <c r="BR51" s="26"/>
      <c r="BT51" s="26"/>
      <c r="BU51" s="71"/>
      <c r="BV51" s="71"/>
      <c r="BW51" s="71"/>
      <c r="BX51" s="71"/>
      <c r="BY51" s="71"/>
      <c r="BZ51" s="71"/>
      <c r="CA51" s="71"/>
      <c r="CB51" s="71"/>
      <c r="CC51" s="71"/>
      <c r="CD51" s="71"/>
      <c r="CE51" s="5"/>
      <c r="CF51" s="26"/>
      <c r="CH51" s="26"/>
    </row>
    <row r="52" spans="1:86" x14ac:dyDescent="0.25">
      <c r="A52" s="71" t="s">
        <v>6</v>
      </c>
      <c r="B52" s="26">
        <f>算例!M52</f>
        <v>0.29059271688987998</v>
      </c>
      <c r="C52" s="72">
        <v>0.29059271688987998</v>
      </c>
      <c r="D52" s="72">
        <v>0.29059271688987998</v>
      </c>
      <c r="E52" s="72">
        <v>0.29059271688987998</v>
      </c>
      <c r="F52" s="72">
        <v>0.29059271688987998</v>
      </c>
      <c r="G52" s="72">
        <v>0.29059271688987998</v>
      </c>
      <c r="H52" s="72">
        <v>0.29059271688987998</v>
      </c>
      <c r="I52" s="72">
        <v>0.29059271688987998</v>
      </c>
      <c r="J52" s="72"/>
      <c r="K52" s="72"/>
      <c r="L52" s="72"/>
      <c r="M52" s="72"/>
      <c r="N52" s="75"/>
      <c r="O52" s="72"/>
      <c r="P52" s="75"/>
      <c r="Q52" s="72"/>
      <c r="R52" s="72"/>
      <c r="S52" s="72"/>
      <c r="T52" s="72"/>
      <c r="U52" s="72"/>
      <c r="V52" s="72"/>
      <c r="W52" s="72"/>
      <c r="X52" s="72"/>
      <c r="Y52" s="72"/>
      <c r="Z52" s="72"/>
      <c r="AA52" s="72"/>
      <c r="AB52" s="75"/>
      <c r="AC52" s="72"/>
      <c r="AD52" s="75"/>
      <c r="AE52" s="72"/>
      <c r="AF52" s="72"/>
      <c r="AG52" s="72"/>
      <c r="AH52" s="72"/>
      <c r="AI52" s="72"/>
      <c r="AJ52" s="72"/>
      <c r="AK52" s="72"/>
      <c r="AL52" s="72"/>
      <c r="AM52" s="72"/>
      <c r="AN52" s="72"/>
      <c r="AO52" s="72"/>
      <c r="AP52" s="75"/>
      <c r="AQ52" s="72"/>
      <c r="AR52" s="75"/>
      <c r="AS52" s="72"/>
      <c r="AT52" s="72"/>
      <c r="AU52" s="72"/>
      <c r="AV52" s="72"/>
      <c r="AW52" s="72"/>
      <c r="AX52" s="72"/>
      <c r="AY52" s="72"/>
      <c r="AZ52" s="72"/>
      <c r="BA52" s="72"/>
      <c r="BB52" s="72"/>
      <c r="BC52" s="72"/>
      <c r="BD52" s="75"/>
      <c r="BE52" s="72"/>
      <c r="BF52" s="75"/>
      <c r="BG52" s="72"/>
      <c r="BH52" s="72"/>
      <c r="BI52" s="72"/>
      <c r="BJ52" s="72"/>
      <c r="BK52" s="72"/>
      <c r="BL52" s="72"/>
      <c r="BM52" s="72"/>
      <c r="BN52" s="72"/>
      <c r="BO52" s="72"/>
      <c r="BP52" s="72"/>
      <c r="BQ52" s="72"/>
      <c r="BR52" s="26"/>
      <c r="BT52" s="26"/>
      <c r="BU52" s="71"/>
      <c r="BV52" s="71"/>
      <c r="BW52" s="71"/>
      <c r="BX52" s="71"/>
      <c r="BY52" s="71"/>
      <c r="BZ52" s="71"/>
      <c r="CA52" s="71"/>
      <c r="CB52" s="71"/>
      <c r="CC52" s="71"/>
      <c r="CD52" s="71"/>
      <c r="CE52" s="5"/>
      <c r="CF52" s="26"/>
      <c r="CH52" s="26"/>
    </row>
    <row r="53" spans="1:86" x14ac:dyDescent="0.25">
      <c r="A53" s="71" t="s">
        <v>7</v>
      </c>
      <c r="B53" s="26">
        <f>算例!M53</f>
        <v>0.75</v>
      </c>
      <c r="C53" s="72">
        <v>0.75</v>
      </c>
      <c r="D53" s="72">
        <v>0.75</v>
      </c>
      <c r="E53" s="72">
        <v>0.75</v>
      </c>
      <c r="F53" s="72">
        <v>0.75</v>
      </c>
      <c r="G53" s="72">
        <v>0.75</v>
      </c>
      <c r="H53" s="72">
        <v>0.75</v>
      </c>
      <c r="I53" s="72">
        <v>0.75</v>
      </c>
      <c r="J53" s="72"/>
      <c r="K53" s="72"/>
      <c r="L53" s="72"/>
      <c r="M53" s="72"/>
      <c r="N53" s="75"/>
      <c r="O53" s="72"/>
      <c r="P53" s="75"/>
      <c r="Q53" s="72"/>
      <c r="R53" s="72"/>
      <c r="S53" s="72"/>
      <c r="T53" s="72"/>
      <c r="U53" s="72"/>
      <c r="V53" s="72"/>
      <c r="W53" s="72"/>
      <c r="X53" s="72"/>
      <c r="Y53" s="72"/>
      <c r="Z53" s="72"/>
      <c r="AA53" s="72"/>
      <c r="AB53" s="75"/>
      <c r="AC53" s="72"/>
      <c r="AD53" s="75"/>
      <c r="AE53" s="72"/>
      <c r="AF53" s="72"/>
      <c r="AG53" s="72"/>
      <c r="AH53" s="72"/>
      <c r="AI53" s="72"/>
      <c r="AJ53" s="72"/>
      <c r="AK53" s="72"/>
      <c r="AL53" s="72"/>
      <c r="AM53" s="72"/>
      <c r="AN53" s="72"/>
      <c r="AO53" s="72"/>
      <c r="AP53" s="75"/>
      <c r="AQ53" s="72"/>
      <c r="AR53" s="75"/>
      <c r="AS53" s="72"/>
      <c r="AT53" s="72"/>
      <c r="AU53" s="72"/>
      <c r="AV53" s="72"/>
      <c r="AW53" s="72"/>
      <c r="AX53" s="72"/>
      <c r="AY53" s="72"/>
      <c r="AZ53" s="72"/>
      <c r="BA53" s="72"/>
      <c r="BB53" s="72"/>
      <c r="BC53" s="72"/>
      <c r="BD53" s="75"/>
      <c r="BE53" s="72"/>
      <c r="BF53" s="75"/>
      <c r="BG53" s="72"/>
      <c r="BH53" s="72"/>
      <c r="BI53" s="72"/>
      <c r="BJ53" s="72"/>
      <c r="BK53" s="72"/>
      <c r="BL53" s="72"/>
      <c r="BM53" s="72"/>
      <c r="BN53" s="72"/>
      <c r="BO53" s="72"/>
      <c r="BP53" s="72"/>
      <c r="BQ53" s="72"/>
      <c r="BR53" s="26"/>
      <c r="BT53" s="26"/>
      <c r="BU53" s="71"/>
      <c r="BV53" s="71"/>
      <c r="BW53" s="71"/>
      <c r="BX53" s="71"/>
      <c r="BY53" s="71"/>
      <c r="BZ53" s="71"/>
      <c r="CA53" s="71"/>
      <c r="CB53" s="71"/>
      <c r="CC53" s="71"/>
      <c r="CD53" s="71"/>
      <c r="CE53" s="5"/>
      <c r="CF53" s="26"/>
      <c r="CH53" s="26"/>
    </row>
    <row r="54" spans="1:86" x14ac:dyDescent="0.25">
      <c r="A54" s="71" t="s">
        <v>8</v>
      </c>
      <c r="B54" s="114">
        <f>((算例!M54*参数!B11+B56*参数!B12)*参数!B11+G56*参数!B12)*参数!B11+I56*参数!B12</f>
        <v>0.58268352910156085</v>
      </c>
      <c r="C54" s="72">
        <v>1</v>
      </c>
      <c r="D54" s="59">
        <v>0.76153344520089195</v>
      </c>
      <c r="E54" s="72">
        <v>0.76153344520089195</v>
      </c>
      <c r="F54" s="72">
        <v>0.76153344520089195</v>
      </c>
      <c r="G54" s="72">
        <v>0.76153344520089195</v>
      </c>
      <c r="H54" s="72">
        <v>0.64230016780133792</v>
      </c>
      <c r="I54" s="72">
        <v>0.64230016780133792</v>
      </c>
      <c r="J54" s="72"/>
      <c r="K54" s="72"/>
      <c r="L54" s="72"/>
      <c r="M54" s="72"/>
      <c r="N54" s="75"/>
      <c r="O54" s="72"/>
      <c r="P54" s="75"/>
      <c r="Q54" s="72"/>
      <c r="R54" s="72"/>
      <c r="S54" s="72"/>
      <c r="T54" s="72"/>
      <c r="U54" s="72"/>
      <c r="V54" s="72"/>
      <c r="W54" s="72"/>
      <c r="X54" s="72"/>
      <c r="Y54" s="72"/>
      <c r="Z54" s="72"/>
      <c r="AA54" s="72"/>
      <c r="AB54" s="75"/>
      <c r="AC54" s="72"/>
      <c r="AD54" s="75"/>
      <c r="AE54" s="72"/>
      <c r="AF54" s="72"/>
      <c r="AG54" s="72"/>
      <c r="AH54" s="72"/>
      <c r="AI54" s="72"/>
      <c r="AJ54" s="72"/>
      <c r="AK54" s="72"/>
      <c r="AL54" s="72"/>
      <c r="AM54" s="72"/>
      <c r="AN54" s="72"/>
      <c r="AO54" s="72"/>
      <c r="AP54" s="75"/>
      <c r="AQ54" s="72"/>
      <c r="AR54" s="75"/>
      <c r="AS54" s="72"/>
      <c r="AT54" s="72"/>
      <c r="AU54" s="72"/>
      <c r="AV54" s="72"/>
      <c r="AW54" s="72"/>
      <c r="AX54" s="72"/>
      <c r="AY54" s="72"/>
      <c r="AZ54" s="72"/>
      <c r="BA54" s="72"/>
      <c r="BB54" s="72"/>
      <c r="BC54" s="72"/>
      <c r="BD54" s="75"/>
      <c r="BE54" s="72"/>
      <c r="BF54" s="75"/>
      <c r="BG54" s="72"/>
      <c r="BH54" s="72"/>
      <c r="BI54" s="72"/>
      <c r="BJ54" s="72"/>
      <c r="BK54" s="72"/>
      <c r="BL54" s="72"/>
      <c r="BM54" s="72"/>
      <c r="BN54" s="72"/>
      <c r="BO54" s="72"/>
      <c r="BP54" s="72"/>
      <c r="BQ54" s="72"/>
      <c r="BR54" s="26"/>
      <c r="BT54" s="26"/>
      <c r="BU54" s="71"/>
      <c r="BV54" s="71"/>
      <c r="BW54" s="71"/>
      <c r="BX54" s="71"/>
      <c r="BY54" s="71"/>
      <c r="BZ54" s="71"/>
      <c r="CA54" s="71"/>
      <c r="CB54" s="71"/>
      <c r="CC54" s="71"/>
      <c r="CD54" s="71"/>
      <c r="CE54" s="5"/>
      <c r="CF54" s="26"/>
      <c r="CH54" s="26"/>
    </row>
    <row r="55" spans="1:86" x14ac:dyDescent="0.25">
      <c r="A55" s="71" t="s">
        <v>9</v>
      </c>
      <c r="B55" s="26">
        <f>算例!M55</f>
        <v>5.8118543377975992E-2</v>
      </c>
      <c r="C55" s="72">
        <v>5.8118543377975992E-2</v>
      </c>
      <c r="D55" s="72">
        <v>5.8118543377975992E-2</v>
      </c>
      <c r="E55" s="72">
        <v>5.8118543377975992E-2</v>
      </c>
      <c r="F55" s="72">
        <v>5.8118543377975992E-2</v>
      </c>
      <c r="G55" s="72">
        <v>5.8118543377975992E-2</v>
      </c>
      <c r="H55" s="72">
        <v>5.8118543377975992E-2</v>
      </c>
      <c r="I55" s="72">
        <v>5.8118543377975992E-2</v>
      </c>
      <c r="J55" s="72"/>
      <c r="K55" s="72"/>
      <c r="L55" s="72"/>
      <c r="M55" s="72"/>
      <c r="N55" s="75"/>
      <c r="O55" s="72"/>
      <c r="P55" s="75"/>
      <c r="Q55" s="72"/>
      <c r="R55" s="72"/>
      <c r="S55" s="72"/>
      <c r="T55" s="72"/>
      <c r="U55" s="72"/>
      <c r="V55" s="72"/>
      <c r="W55" s="72"/>
      <c r="X55" s="72"/>
      <c r="Y55" s="72"/>
      <c r="Z55" s="72"/>
      <c r="AA55" s="72"/>
      <c r="AB55" s="75"/>
      <c r="AC55" s="72"/>
      <c r="AD55" s="75"/>
      <c r="AE55" s="72"/>
      <c r="AF55" s="72"/>
      <c r="AG55" s="72"/>
      <c r="AH55" s="72"/>
      <c r="AI55" s="72"/>
      <c r="AJ55" s="72"/>
      <c r="AK55" s="72"/>
      <c r="AL55" s="72"/>
      <c r="AM55" s="72"/>
      <c r="AN55" s="72"/>
      <c r="AO55" s="72"/>
      <c r="AP55" s="75"/>
      <c r="AQ55" s="72"/>
      <c r="AR55" s="75"/>
      <c r="AS55" s="72"/>
      <c r="AT55" s="72"/>
      <c r="AU55" s="72"/>
      <c r="AV55" s="72"/>
      <c r="AW55" s="72"/>
      <c r="AX55" s="72"/>
      <c r="AY55" s="72"/>
      <c r="AZ55" s="72"/>
      <c r="BA55" s="72"/>
      <c r="BB55" s="72"/>
      <c r="BC55" s="72"/>
      <c r="BD55" s="75"/>
      <c r="BE55" s="72"/>
      <c r="BF55" s="75"/>
      <c r="BG55" s="72"/>
      <c r="BH55" s="72"/>
      <c r="BI55" s="72"/>
      <c r="BJ55" s="72"/>
      <c r="BK55" s="72"/>
      <c r="BL55" s="72"/>
      <c r="BM55" s="72"/>
      <c r="BN55" s="72"/>
      <c r="BO55" s="72"/>
      <c r="BP55" s="72"/>
      <c r="BQ55" s="72"/>
      <c r="BR55" s="26"/>
      <c r="BT55" s="26"/>
      <c r="BU55" s="71"/>
      <c r="BV55" s="71"/>
      <c r="BW55" s="71"/>
      <c r="BX55" s="71"/>
      <c r="BY55" s="71"/>
      <c r="BZ55" s="71"/>
      <c r="CA55" s="71"/>
      <c r="CB55" s="71"/>
      <c r="CC55" s="71"/>
      <c r="CD55" s="71"/>
      <c r="CE55" s="5"/>
      <c r="CF55" s="26"/>
      <c r="CH55" s="26"/>
    </row>
    <row r="56" spans="1:86" x14ac:dyDescent="0.25">
      <c r="A56" s="71" t="s">
        <v>10</v>
      </c>
      <c r="B56" s="26">
        <f>算例!M56</f>
        <v>0.52306689040178389</v>
      </c>
      <c r="C56" s="72">
        <v>0.52306689040178389</v>
      </c>
      <c r="D56" s="72">
        <v>0.52306689040178389</v>
      </c>
      <c r="E56" s="72">
        <v>0.52306689040178389</v>
      </c>
      <c r="F56" s="72">
        <v>0.52306689040178389</v>
      </c>
      <c r="G56" s="72">
        <v>0.52306689040178389</v>
      </c>
      <c r="H56" s="72">
        <v>0.52306689040178389</v>
      </c>
      <c r="I56" s="72">
        <v>0.52306689040178389</v>
      </c>
      <c r="J56" s="72"/>
      <c r="K56" s="72"/>
      <c r="L56" s="72"/>
      <c r="M56" s="72"/>
      <c r="N56" s="75"/>
      <c r="O56" s="72"/>
      <c r="P56" s="75"/>
      <c r="Q56" s="72"/>
      <c r="R56" s="72"/>
      <c r="S56" s="72"/>
      <c r="T56" s="72"/>
      <c r="U56" s="72"/>
      <c r="V56" s="72"/>
      <c r="W56" s="72"/>
      <c r="X56" s="72"/>
      <c r="Y56" s="72"/>
      <c r="Z56" s="72"/>
      <c r="AA56" s="72"/>
      <c r="AB56" s="75"/>
      <c r="AC56" s="72"/>
      <c r="AD56" s="75"/>
      <c r="AE56" s="72"/>
      <c r="AF56" s="72"/>
      <c r="AG56" s="72"/>
      <c r="AH56" s="72"/>
      <c r="AI56" s="72"/>
      <c r="AJ56" s="72"/>
      <c r="AK56" s="72"/>
      <c r="AL56" s="72"/>
      <c r="AM56" s="72"/>
      <c r="AN56" s="72"/>
      <c r="AO56" s="72"/>
      <c r="AP56" s="75"/>
      <c r="AQ56" s="72"/>
      <c r="AR56" s="75"/>
      <c r="AS56" s="72"/>
      <c r="AT56" s="72"/>
      <c r="AU56" s="72"/>
      <c r="AV56" s="72"/>
      <c r="AW56" s="72"/>
      <c r="AX56" s="72"/>
      <c r="AY56" s="72"/>
      <c r="AZ56" s="72"/>
      <c r="BA56" s="72"/>
      <c r="BB56" s="72"/>
      <c r="BC56" s="72"/>
      <c r="BD56" s="75"/>
      <c r="BE56" s="72"/>
      <c r="BF56" s="75"/>
      <c r="BG56" s="72"/>
      <c r="BH56" s="72"/>
      <c r="BI56" s="72"/>
      <c r="BJ56" s="72"/>
      <c r="BK56" s="72"/>
      <c r="BL56" s="72"/>
      <c r="BM56" s="72"/>
      <c r="BN56" s="72"/>
      <c r="BO56" s="72"/>
      <c r="BP56" s="72"/>
      <c r="BQ56" s="72"/>
      <c r="BR56" s="26"/>
      <c r="BT56" s="26"/>
      <c r="BU56" s="71"/>
      <c r="BV56" s="71"/>
      <c r="BW56" s="71"/>
      <c r="BX56" s="71"/>
      <c r="BY56" s="71"/>
      <c r="BZ56" s="71"/>
      <c r="CA56" s="71"/>
      <c r="CB56" s="71"/>
      <c r="CC56" s="71"/>
      <c r="CD56" s="71"/>
      <c r="CE56" s="5"/>
      <c r="CF56" s="26"/>
      <c r="CH56" s="26"/>
    </row>
    <row r="57" spans="1:86" x14ac:dyDescent="0.25">
      <c r="A57" s="71" t="s">
        <v>11</v>
      </c>
      <c r="B57" s="26">
        <f>算例!M57</f>
        <v>0.20833333333333334</v>
      </c>
      <c r="C57" s="72">
        <v>0.20833333333333334</v>
      </c>
      <c r="D57" s="72">
        <v>0.20833333333333334</v>
      </c>
      <c r="E57" s="72">
        <v>0.20833333333333334</v>
      </c>
      <c r="F57" s="72">
        <v>0.20833333333333334</v>
      </c>
      <c r="G57" s="72">
        <v>0.20833333333333334</v>
      </c>
      <c r="H57" s="72">
        <v>0.20833333333333334</v>
      </c>
      <c r="I57" s="72">
        <v>0.20833333333333334</v>
      </c>
      <c r="J57" s="72"/>
      <c r="K57" s="72"/>
      <c r="L57" s="72"/>
      <c r="M57" s="72"/>
      <c r="N57" s="75"/>
      <c r="O57" s="72"/>
      <c r="P57" s="75"/>
      <c r="Q57" s="72"/>
      <c r="R57" s="72"/>
      <c r="S57" s="72"/>
      <c r="T57" s="72"/>
      <c r="U57" s="72"/>
      <c r="V57" s="72"/>
      <c r="W57" s="72"/>
      <c r="X57" s="72"/>
      <c r="Y57" s="72"/>
      <c r="Z57" s="72"/>
      <c r="AA57" s="72"/>
      <c r="AB57" s="75"/>
      <c r="AC57" s="72"/>
      <c r="AD57" s="75"/>
      <c r="AE57" s="72"/>
      <c r="AF57" s="72"/>
      <c r="AG57" s="72"/>
      <c r="AH57" s="72"/>
      <c r="AI57" s="72"/>
      <c r="AJ57" s="72"/>
      <c r="AK57" s="72"/>
      <c r="AL57" s="72"/>
      <c r="AM57" s="72"/>
      <c r="AN57" s="72"/>
      <c r="AO57" s="72"/>
      <c r="AP57" s="75"/>
      <c r="AQ57" s="72"/>
      <c r="AR57" s="75"/>
      <c r="AS57" s="72"/>
      <c r="AT57" s="72"/>
      <c r="AU57" s="72"/>
      <c r="AV57" s="72"/>
      <c r="AW57" s="72"/>
      <c r="AX57" s="72"/>
      <c r="AY57" s="72"/>
      <c r="AZ57" s="72"/>
      <c r="BA57" s="72"/>
      <c r="BB57" s="72"/>
      <c r="BC57" s="72"/>
      <c r="BD57" s="75"/>
      <c r="BE57" s="72"/>
      <c r="BF57" s="75"/>
      <c r="BG57" s="72"/>
      <c r="BH57" s="72"/>
      <c r="BI57" s="72"/>
      <c r="BJ57" s="72"/>
      <c r="BK57" s="72"/>
      <c r="BL57" s="72"/>
      <c r="BM57" s="72"/>
      <c r="BN57" s="72"/>
      <c r="BO57" s="72"/>
      <c r="BP57" s="72"/>
      <c r="BQ57" s="72"/>
      <c r="BR57" s="26"/>
      <c r="BT57" s="26"/>
      <c r="BU57" s="71"/>
      <c r="BV57" s="71"/>
      <c r="BW57" s="71"/>
      <c r="BX57" s="71"/>
      <c r="BY57" s="71"/>
      <c r="BZ57" s="71"/>
      <c r="CA57" s="71"/>
      <c r="CB57" s="71"/>
      <c r="CC57" s="71"/>
      <c r="CD57" s="71"/>
      <c r="CE57" s="5"/>
      <c r="CF57" s="26"/>
      <c r="CH57" s="26"/>
    </row>
    <row r="58" spans="1:86" x14ac:dyDescent="0.25">
      <c r="A58" s="71" t="s">
        <v>12</v>
      </c>
      <c r="B58" s="114">
        <f>((算例!M58*参数!B11+B56*参数!B12)*参数!B11+G56*参数!B12)*参数!B11+H56*参数!B12</f>
        <v>0.58268352910156085</v>
      </c>
      <c r="C58" s="72">
        <v>1</v>
      </c>
      <c r="D58" s="59">
        <v>0.76153344520089195</v>
      </c>
      <c r="E58" s="72">
        <v>0.76153344520089195</v>
      </c>
      <c r="F58" s="72">
        <v>0.76153344520089195</v>
      </c>
      <c r="G58" s="72">
        <v>0.76153344520089195</v>
      </c>
      <c r="H58" s="72">
        <v>0.64230016780133792</v>
      </c>
      <c r="I58" s="72">
        <v>0.58268352910156085</v>
      </c>
      <c r="J58" s="72"/>
      <c r="K58" s="72"/>
      <c r="L58" s="72"/>
      <c r="M58" s="72"/>
      <c r="N58" s="75"/>
      <c r="O58" s="72"/>
      <c r="P58" s="75"/>
      <c r="Q58" s="72"/>
      <c r="R58" s="72"/>
      <c r="S58" s="72"/>
      <c r="T58" s="72"/>
      <c r="U58" s="72"/>
      <c r="V58" s="72"/>
      <c r="W58" s="72"/>
      <c r="X58" s="72"/>
      <c r="Y58" s="72"/>
      <c r="Z58" s="72"/>
      <c r="AA58" s="72"/>
      <c r="AB58" s="75"/>
      <c r="AC58" s="72"/>
      <c r="AD58" s="75"/>
      <c r="AE58" s="72"/>
      <c r="AF58" s="72"/>
      <c r="AG58" s="72"/>
      <c r="AH58" s="72"/>
      <c r="AI58" s="72"/>
      <c r="AJ58" s="72"/>
      <c r="AK58" s="72"/>
      <c r="AL58" s="72"/>
      <c r="AM58" s="72"/>
      <c r="AN58" s="72"/>
      <c r="AO58" s="72"/>
      <c r="AP58" s="75"/>
      <c r="AQ58" s="72"/>
      <c r="AR58" s="75"/>
      <c r="AS58" s="72"/>
      <c r="AT58" s="72"/>
      <c r="AU58" s="72"/>
      <c r="AV58" s="72"/>
      <c r="AW58" s="72"/>
      <c r="AX58" s="72"/>
      <c r="AY58" s="72"/>
      <c r="AZ58" s="72"/>
      <c r="BA58" s="72"/>
      <c r="BB58" s="72"/>
      <c r="BC58" s="72"/>
      <c r="BD58" s="75"/>
      <c r="BE58" s="72"/>
      <c r="BF58" s="75"/>
      <c r="BG58" s="72"/>
      <c r="BH58" s="72"/>
      <c r="BI58" s="72"/>
      <c r="BJ58" s="72"/>
      <c r="BK58" s="72"/>
      <c r="BL58" s="72"/>
      <c r="BM58" s="72"/>
      <c r="BN58" s="72"/>
      <c r="BO58" s="72"/>
      <c r="BP58" s="72"/>
      <c r="BQ58" s="72"/>
      <c r="BR58" s="26"/>
      <c r="BT58" s="26"/>
      <c r="BU58" s="71"/>
      <c r="BV58" s="71"/>
      <c r="BW58" s="71"/>
      <c r="BX58" s="71"/>
      <c r="BY58" s="71"/>
      <c r="BZ58" s="71"/>
      <c r="CA58" s="71"/>
      <c r="CB58" s="71"/>
      <c r="CC58" s="71"/>
      <c r="CD58" s="71"/>
      <c r="CE58" s="5"/>
      <c r="CF58" s="26"/>
      <c r="CH58" s="26"/>
    </row>
    <row r="59" spans="1:86" x14ac:dyDescent="0.25">
      <c r="A59" s="71" t="s">
        <v>13</v>
      </c>
      <c r="B59" s="26">
        <f>算例!M59</f>
        <v>0.72916666666666663</v>
      </c>
      <c r="C59" s="72">
        <v>0.72916666666666663</v>
      </c>
      <c r="D59" s="72">
        <v>0.72916666666666663</v>
      </c>
      <c r="E59" s="72">
        <v>0.72916666666666663</v>
      </c>
      <c r="F59" s="72">
        <v>0.72916666666666663</v>
      </c>
      <c r="G59" s="72">
        <v>0.72916666666666663</v>
      </c>
      <c r="H59" s="72">
        <v>0.72916666666666663</v>
      </c>
      <c r="I59" s="72">
        <v>0.72916666666666663</v>
      </c>
      <c r="J59" s="72"/>
      <c r="K59" s="72"/>
      <c r="L59" s="72"/>
      <c r="M59" s="72"/>
      <c r="N59" s="75"/>
      <c r="O59" s="72"/>
      <c r="P59" s="75"/>
      <c r="Q59" s="72"/>
      <c r="R59" s="72"/>
      <c r="S59" s="72"/>
      <c r="T59" s="72"/>
      <c r="U59" s="72"/>
      <c r="V59" s="72"/>
      <c r="W59" s="72"/>
      <c r="X59" s="72"/>
      <c r="Y59" s="72"/>
      <c r="Z59" s="72"/>
      <c r="AA59" s="72"/>
      <c r="AB59" s="75"/>
      <c r="AC59" s="72"/>
      <c r="AD59" s="75"/>
      <c r="AE59" s="72"/>
      <c r="AF59" s="72"/>
      <c r="AG59" s="72"/>
      <c r="AH59" s="72"/>
      <c r="AI59" s="72"/>
      <c r="AJ59" s="72"/>
      <c r="AK59" s="72"/>
      <c r="AL59" s="72"/>
      <c r="AM59" s="72"/>
      <c r="AN59" s="72"/>
      <c r="AO59" s="72"/>
      <c r="AP59" s="75"/>
      <c r="AQ59" s="72"/>
      <c r="AR59" s="75"/>
      <c r="AS59" s="72"/>
      <c r="AT59" s="72"/>
      <c r="AU59" s="72"/>
      <c r="AV59" s="72"/>
      <c r="AW59" s="72"/>
      <c r="AX59" s="72"/>
      <c r="AY59" s="72"/>
      <c r="AZ59" s="72"/>
      <c r="BA59" s="72"/>
      <c r="BB59" s="72"/>
      <c r="BC59" s="72"/>
      <c r="BD59" s="75"/>
      <c r="BE59" s="72"/>
      <c r="BF59" s="75"/>
      <c r="BG59" s="72"/>
      <c r="BH59" s="72"/>
      <c r="BI59" s="72"/>
      <c r="BJ59" s="72"/>
      <c r="BK59" s="72"/>
      <c r="BL59" s="72"/>
      <c r="BM59" s="72"/>
      <c r="BN59" s="72"/>
      <c r="BO59" s="72"/>
      <c r="BP59" s="72"/>
      <c r="BQ59" s="72"/>
      <c r="BR59" s="26"/>
      <c r="BT59" s="26"/>
      <c r="BU59" s="71"/>
      <c r="BV59" s="71"/>
      <c r="BW59" s="71"/>
      <c r="BX59" s="71"/>
      <c r="BY59" s="71"/>
      <c r="BZ59" s="71"/>
      <c r="CA59" s="71"/>
      <c r="CB59" s="71"/>
      <c r="CC59" s="71"/>
      <c r="CD59" s="71"/>
      <c r="CE59" s="5"/>
      <c r="CF59" s="26"/>
      <c r="CH59" s="26"/>
    </row>
    <row r="60" spans="1:86" x14ac:dyDescent="0.25">
      <c r="A60" s="71" t="s">
        <v>14</v>
      </c>
      <c r="B60" s="26">
        <f>算例!M60*参数!B11+E56*参数!B12</f>
        <v>0.69742252053571185</v>
      </c>
      <c r="C60" s="72">
        <v>0.87177815066963993</v>
      </c>
      <c r="D60" s="72">
        <v>0.87177815066963993</v>
      </c>
      <c r="E60" s="72">
        <v>0.87177815066963993</v>
      </c>
      <c r="F60" s="72">
        <v>0.69742252053571185</v>
      </c>
      <c r="G60" s="72">
        <v>0.69742252053571185</v>
      </c>
      <c r="H60" s="72">
        <v>0.69742252053571185</v>
      </c>
      <c r="I60" s="72">
        <v>0.69742252053571185</v>
      </c>
      <c r="J60" s="72"/>
      <c r="K60" s="72"/>
      <c r="L60" s="72"/>
      <c r="M60" s="72"/>
      <c r="N60" s="75"/>
      <c r="O60" s="72"/>
      <c r="P60" s="75"/>
      <c r="Q60" s="72"/>
      <c r="R60" s="72"/>
      <c r="S60" s="72"/>
      <c r="T60" s="72"/>
      <c r="U60" s="72"/>
      <c r="V60" s="72"/>
      <c r="W60" s="72"/>
      <c r="X60" s="72"/>
      <c r="Y60" s="72"/>
      <c r="Z60" s="72"/>
      <c r="AA60" s="72"/>
      <c r="AB60" s="75"/>
      <c r="AC60" s="72"/>
      <c r="AD60" s="75"/>
      <c r="AE60" s="72"/>
      <c r="AF60" s="72"/>
      <c r="AG60" s="72"/>
      <c r="AH60" s="72"/>
      <c r="AI60" s="72"/>
      <c r="AJ60" s="72"/>
      <c r="AK60" s="72"/>
      <c r="AL60" s="72"/>
      <c r="AM60" s="72"/>
      <c r="AN60" s="72"/>
      <c r="AO60" s="72"/>
      <c r="AP60" s="75"/>
      <c r="AQ60" s="72"/>
      <c r="AR60" s="75"/>
      <c r="AS60" s="72"/>
      <c r="AT60" s="72"/>
      <c r="AU60" s="72"/>
      <c r="AV60" s="72"/>
      <c r="AW60" s="72"/>
      <c r="AX60" s="72"/>
      <c r="AY60" s="72"/>
      <c r="AZ60" s="72"/>
      <c r="BA60" s="72"/>
      <c r="BB60" s="72"/>
      <c r="BC60" s="72"/>
      <c r="BD60" s="75"/>
      <c r="BE60" s="72"/>
      <c r="BF60" s="75"/>
      <c r="BG60" s="72"/>
      <c r="BH60" s="72"/>
      <c r="BI60" s="72"/>
      <c r="BJ60" s="72"/>
      <c r="BK60" s="72"/>
      <c r="BL60" s="72"/>
      <c r="BM60" s="72"/>
      <c r="BN60" s="72"/>
      <c r="BO60" s="72"/>
      <c r="BP60" s="72"/>
      <c r="BQ60" s="72"/>
      <c r="BR60" s="26"/>
      <c r="BT60" s="26"/>
      <c r="BU60" s="71"/>
      <c r="BV60" s="71"/>
      <c r="BW60" s="71"/>
      <c r="BX60" s="71"/>
      <c r="BY60" s="71"/>
      <c r="BZ60" s="71"/>
      <c r="CA60" s="71"/>
      <c r="CB60" s="71"/>
      <c r="CC60" s="71"/>
      <c r="CD60" s="71"/>
      <c r="CE60" s="5"/>
      <c r="CF60" s="26"/>
      <c r="CH60" s="26"/>
    </row>
    <row r="61" spans="1:86" x14ac:dyDescent="0.25">
      <c r="A61" s="71" t="s">
        <v>15</v>
      </c>
      <c r="B61" s="26">
        <f>算例!M61*参数!B11+E65*参数!B12</f>
        <v>0.280179527412874</v>
      </c>
      <c r="C61" s="72">
        <v>0.15559149321861238</v>
      </c>
      <c r="D61" s="72">
        <v>0.15559149321861238</v>
      </c>
      <c r="E61" s="72">
        <v>0.15559149321861238</v>
      </c>
      <c r="F61" s="72">
        <v>0.280179527412874</v>
      </c>
      <c r="G61" s="72">
        <v>0.280179527412874</v>
      </c>
      <c r="H61" s="72">
        <v>0.280179527412874</v>
      </c>
      <c r="I61" s="72">
        <v>0.280179527412874</v>
      </c>
      <c r="J61" s="72"/>
      <c r="K61" s="72"/>
      <c r="L61" s="72"/>
      <c r="M61" s="72"/>
      <c r="N61" s="75"/>
      <c r="O61" s="72"/>
      <c r="P61" s="75"/>
      <c r="Q61" s="72"/>
      <c r="R61" s="72"/>
      <c r="S61" s="72"/>
      <c r="T61" s="72"/>
      <c r="U61" s="72"/>
      <c r="V61" s="72"/>
      <c r="W61" s="72"/>
      <c r="X61" s="72"/>
      <c r="Y61" s="72"/>
      <c r="Z61" s="72"/>
      <c r="AA61" s="72"/>
      <c r="AB61" s="75"/>
      <c r="AC61" s="72"/>
      <c r="AD61" s="75"/>
      <c r="AE61" s="72"/>
      <c r="AF61" s="72"/>
      <c r="AG61" s="72"/>
      <c r="AH61" s="72"/>
      <c r="AI61" s="72"/>
      <c r="AJ61" s="72"/>
      <c r="AK61" s="72"/>
      <c r="AL61" s="72"/>
      <c r="AM61" s="72"/>
      <c r="AN61" s="72"/>
      <c r="AO61" s="72"/>
      <c r="AP61" s="75"/>
      <c r="AQ61" s="72"/>
      <c r="AR61" s="75"/>
      <c r="AS61" s="72"/>
      <c r="AT61" s="72"/>
      <c r="AU61" s="72"/>
      <c r="AV61" s="72"/>
      <c r="AW61" s="72"/>
      <c r="AX61" s="72"/>
      <c r="AY61" s="72"/>
      <c r="AZ61" s="72"/>
      <c r="BA61" s="72"/>
      <c r="BB61" s="72"/>
      <c r="BC61" s="72"/>
      <c r="BD61" s="75"/>
      <c r="BE61" s="72"/>
      <c r="BF61" s="75"/>
      <c r="BG61" s="72"/>
      <c r="BH61" s="72"/>
      <c r="BI61" s="72"/>
      <c r="BJ61" s="72"/>
      <c r="BK61" s="72"/>
      <c r="BL61" s="72"/>
      <c r="BM61" s="72"/>
      <c r="BN61" s="72"/>
      <c r="BO61" s="72"/>
      <c r="BP61" s="72"/>
      <c r="BQ61" s="72"/>
      <c r="BR61" s="26"/>
      <c r="BT61" s="26"/>
      <c r="BU61" s="71"/>
      <c r="BV61" s="71"/>
      <c r="BW61" s="71"/>
      <c r="BX61" s="71"/>
      <c r="BY61" s="71"/>
      <c r="BZ61" s="71"/>
      <c r="CA61" s="71"/>
      <c r="CB61" s="71"/>
      <c r="CC61" s="71"/>
      <c r="CD61" s="71"/>
      <c r="CE61" s="5"/>
      <c r="CF61" s="26"/>
      <c r="CH61" s="26"/>
    </row>
    <row r="62" spans="1:86" x14ac:dyDescent="0.25">
      <c r="A62" s="71" t="s">
        <v>16</v>
      </c>
      <c r="B62" s="114">
        <f>(算例!M62*参数!B11+B66*参数!B12)*参数!B11+E67*参数!B12</f>
        <v>0.5318083892671126</v>
      </c>
      <c r="C62" s="72">
        <v>0.875</v>
      </c>
      <c r="D62" s="59">
        <v>0.75</v>
      </c>
      <c r="E62" s="72">
        <v>0.75</v>
      </c>
      <c r="F62" s="72">
        <v>0.5318083892671126</v>
      </c>
      <c r="G62" s="72">
        <v>0.5318083892671126</v>
      </c>
      <c r="H62" s="72">
        <v>0.5318083892671126</v>
      </c>
      <c r="I62" s="72">
        <v>0.5318083892671126</v>
      </c>
      <c r="J62" s="72"/>
      <c r="K62" s="72"/>
      <c r="L62" s="72"/>
      <c r="M62" s="72"/>
      <c r="N62" s="75"/>
      <c r="O62" s="72"/>
      <c r="P62" s="75"/>
      <c r="Q62" s="72"/>
      <c r="R62" s="72"/>
      <c r="S62" s="72"/>
      <c r="T62" s="72"/>
      <c r="U62" s="72"/>
      <c r="V62" s="72"/>
      <c r="W62" s="72"/>
      <c r="X62" s="72"/>
      <c r="Y62" s="72"/>
      <c r="Z62" s="72"/>
      <c r="AA62" s="72"/>
      <c r="AB62" s="75"/>
      <c r="AC62" s="72"/>
      <c r="AD62" s="75"/>
      <c r="AE62" s="72"/>
      <c r="AF62" s="72"/>
      <c r="AG62" s="72"/>
      <c r="AH62" s="72"/>
      <c r="AI62" s="72"/>
      <c r="AJ62" s="72"/>
      <c r="AK62" s="72"/>
      <c r="AL62" s="72"/>
      <c r="AM62" s="72"/>
      <c r="AN62" s="72"/>
      <c r="AO62" s="72"/>
      <c r="AP62" s="75"/>
      <c r="AQ62" s="72"/>
      <c r="AR62" s="75"/>
      <c r="AS62" s="72"/>
      <c r="AT62" s="72"/>
      <c r="AU62" s="72"/>
      <c r="AV62" s="72"/>
      <c r="AW62" s="72"/>
      <c r="AX62" s="72"/>
      <c r="AY62" s="72"/>
      <c r="AZ62" s="72"/>
      <c r="BA62" s="72"/>
      <c r="BB62" s="72"/>
      <c r="BC62" s="72"/>
      <c r="BD62" s="75"/>
      <c r="BE62" s="72"/>
      <c r="BF62" s="75"/>
      <c r="BG62" s="72"/>
      <c r="BH62" s="72"/>
      <c r="BI62" s="72"/>
      <c r="BJ62" s="72"/>
      <c r="BK62" s="72"/>
      <c r="BL62" s="72"/>
      <c r="BM62" s="72"/>
      <c r="BN62" s="72"/>
      <c r="BO62" s="72"/>
      <c r="BP62" s="72"/>
      <c r="BQ62" s="72"/>
      <c r="BR62" s="26"/>
      <c r="BT62" s="26"/>
      <c r="BU62" s="71"/>
      <c r="BV62" s="71"/>
      <c r="BW62" s="71"/>
      <c r="BX62" s="71"/>
      <c r="BY62" s="71"/>
      <c r="BZ62" s="71"/>
      <c r="CA62" s="71"/>
      <c r="CB62" s="71"/>
      <c r="CC62" s="71"/>
      <c r="CD62" s="71"/>
      <c r="CE62" s="5"/>
      <c r="CF62" s="26"/>
      <c r="CH62" s="26"/>
    </row>
    <row r="63" spans="1:86" x14ac:dyDescent="0.25">
      <c r="A63" s="71" t="s">
        <v>17</v>
      </c>
      <c r="B63" s="26">
        <f>算例!M63</f>
        <v>0.13492252053571185</v>
      </c>
      <c r="C63" s="72">
        <v>0.13492252053571185</v>
      </c>
      <c r="D63" s="72">
        <v>0.13492252053571185</v>
      </c>
      <c r="E63" s="72">
        <v>0.13492252053571185</v>
      </c>
      <c r="F63" s="72">
        <v>0.13492252053571185</v>
      </c>
      <c r="G63" s="72">
        <v>0.13492252053571185</v>
      </c>
      <c r="H63" s="72">
        <v>0.13492252053571185</v>
      </c>
      <c r="I63" s="72">
        <v>0.13492252053571185</v>
      </c>
      <c r="J63" s="72"/>
      <c r="K63" s="72"/>
      <c r="L63" s="72"/>
      <c r="M63" s="72"/>
      <c r="N63" s="75"/>
      <c r="O63" s="72"/>
      <c r="P63" s="75"/>
      <c r="Q63" s="72"/>
      <c r="R63" s="72"/>
      <c r="S63" s="72"/>
      <c r="T63" s="72"/>
      <c r="U63" s="72"/>
      <c r="V63" s="72"/>
      <c r="W63" s="72"/>
      <c r="X63" s="72"/>
      <c r="Y63" s="72"/>
      <c r="Z63" s="72"/>
      <c r="AA63" s="72"/>
      <c r="AB63" s="75"/>
      <c r="AC63" s="72"/>
      <c r="AD63" s="75"/>
      <c r="AE63" s="72"/>
      <c r="AF63" s="72"/>
      <c r="AG63" s="72"/>
      <c r="AH63" s="72"/>
      <c r="AI63" s="72"/>
      <c r="AJ63" s="72"/>
      <c r="AK63" s="72"/>
      <c r="AL63" s="72"/>
      <c r="AM63" s="72"/>
      <c r="AN63" s="72"/>
      <c r="AO63" s="72"/>
      <c r="AP63" s="75"/>
      <c r="AQ63" s="72"/>
      <c r="AR63" s="75"/>
      <c r="AS63" s="72"/>
      <c r="AT63" s="72"/>
      <c r="AU63" s="72"/>
      <c r="AV63" s="72"/>
      <c r="AW63" s="72"/>
      <c r="AX63" s="72"/>
      <c r="AY63" s="72"/>
      <c r="AZ63" s="72"/>
      <c r="BA63" s="72"/>
      <c r="BB63" s="72"/>
      <c r="BC63" s="72"/>
      <c r="BD63" s="75"/>
      <c r="BE63" s="72"/>
      <c r="BF63" s="75"/>
      <c r="BG63" s="72"/>
      <c r="BH63" s="72"/>
      <c r="BI63" s="72"/>
      <c r="BJ63" s="72"/>
      <c r="BK63" s="72"/>
      <c r="BL63" s="72"/>
      <c r="BM63" s="72"/>
      <c r="BN63" s="72"/>
      <c r="BO63" s="72"/>
      <c r="BP63" s="72"/>
      <c r="BQ63" s="72"/>
      <c r="BR63" s="26"/>
      <c r="BT63" s="26"/>
      <c r="BU63" s="71"/>
      <c r="BV63" s="71"/>
      <c r="BW63" s="71"/>
      <c r="BX63" s="71"/>
      <c r="BY63" s="71"/>
      <c r="BZ63" s="71"/>
      <c r="CA63" s="71"/>
      <c r="CB63" s="71"/>
      <c r="CC63" s="71"/>
      <c r="CD63" s="71"/>
      <c r="CE63" s="5"/>
      <c r="CF63" s="26"/>
      <c r="CH63" s="26"/>
    </row>
    <row r="64" spans="1:86" x14ac:dyDescent="0.25">
      <c r="A64" s="71" t="s">
        <v>18</v>
      </c>
      <c r="B64" s="26">
        <f>算例!M64*参数!B11+F67*参数!B12</f>
        <v>0.5943083892671126</v>
      </c>
      <c r="C64" s="72">
        <v>0.875</v>
      </c>
      <c r="D64" s="72">
        <v>0.875</v>
      </c>
      <c r="E64" s="72">
        <v>0.875</v>
      </c>
      <c r="F64" s="72">
        <v>0.875</v>
      </c>
      <c r="G64" s="72">
        <v>0.5943083892671126</v>
      </c>
      <c r="H64" s="72">
        <v>0.5943083892671126</v>
      </c>
      <c r="I64" s="72">
        <v>0.5943083892671126</v>
      </c>
      <c r="J64" s="72"/>
      <c r="K64" s="72"/>
      <c r="L64" s="72"/>
      <c r="M64" s="72"/>
      <c r="N64" s="75"/>
      <c r="O64" s="72"/>
      <c r="P64" s="75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5"/>
      <c r="AC64" s="72"/>
      <c r="AD64" s="75"/>
      <c r="AE64" s="72"/>
      <c r="AF64" s="72"/>
      <c r="AG64" s="72"/>
      <c r="AH64" s="72"/>
      <c r="AI64" s="72"/>
      <c r="AJ64" s="72"/>
      <c r="AK64" s="72"/>
      <c r="AL64" s="72"/>
      <c r="AM64" s="72"/>
      <c r="AN64" s="72"/>
      <c r="AO64" s="72"/>
      <c r="AP64" s="75"/>
      <c r="AQ64" s="72"/>
      <c r="AR64" s="75"/>
      <c r="AS64" s="72"/>
      <c r="AT64" s="72"/>
      <c r="AU64" s="72"/>
      <c r="AV64" s="72"/>
      <c r="AW64" s="72"/>
      <c r="AX64" s="72"/>
      <c r="AY64" s="72"/>
      <c r="AZ64" s="72"/>
      <c r="BA64" s="72"/>
      <c r="BB64" s="72"/>
      <c r="BC64" s="72"/>
      <c r="BD64" s="75"/>
      <c r="BE64" s="72"/>
      <c r="BF64" s="75"/>
      <c r="BG64" s="72"/>
      <c r="BH64" s="72"/>
      <c r="BI64" s="72"/>
      <c r="BJ64" s="72"/>
      <c r="BK64" s="72"/>
      <c r="BL64" s="72"/>
      <c r="BM64" s="72"/>
      <c r="BN64" s="72"/>
      <c r="BO64" s="72"/>
      <c r="BP64" s="72"/>
      <c r="BQ64" s="72"/>
      <c r="BR64" s="26"/>
      <c r="BT64" s="26"/>
      <c r="BU64" s="71"/>
      <c r="BV64" s="71"/>
      <c r="BW64" s="71"/>
      <c r="BX64" s="71"/>
      <c r="BY64" s="71"/>
      <c r="BZ64" s="71"/>
      <c r="CA64" s="71"/>
      <c r="CB64" s="71"/>
      <c r="CC64" s="71"/>
      <c r="CD64" s="71"/>
      <c r="CE64" s="5"/>
      <c r="CF64" s="26"/>
      <c r="CH64" s="26"/>
    </row>
    <row r="65" spans="1:86" x14ac:dyDescent="0.25">
      <c r="A65" s="71" t="s">
        <v>19</v>
      </c>
      <c r="B65" s="26">
        <f>算例!M65</f>
        <v>0.40476756160713562</v>
      </c>
      <c r="C65" s="72">
        <v>0.40476756160713562</v>
      </c>
      <c r="D65" s="72">
        <v>0.40476756160713562</v>
      </c>
      <c r="E65" s="72">
        <v>0.40476756160713562</v>
      </c>
      <c r="F65" s="72">
        <v>0.40476756160713562</v>
      </c>
      <c r="G65" s="72">
        <v>0.40476756160713562</v>
      </c>
      <c r="H65" s="72">
        <v>0.40476756160713562</v>
      </c>
      <c r="I65" s="72">
        <v>0.40476756160713562</v>
      </c>
      <c r="J65" s="72"/>
      <c r="K65" s="72"/>
      <c r="L65" s="72"/>
      <c r="M65" s="72"/>
      <c r="N65" s="75"/>
      <c r="O65" s="72"/>
      <c r="P65" s="75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5"/>
      <c r="AC65" s="72"/>
      <c r="AD65" s="75"/>
      <c r="AE65" s="72"/>
      <c r="AF65" s="72"/>
      <c r="AG65" s="72"/>
      <c r="AH65" s="72"/>
      <c r="AI65" s="72"/>
      <c r="AJ65" s="72"/>
      <c r="AK65" s="72"/>
      <c r="AL65" s="72"/>
      <c r="AM65" s="72"/>
      <c r="AN65" s="72"/>
      <c r="AO65" s="72"/>
      <c r="AP65" s="75"/>
      <c r="AQ65" s="72"/>
      <c r="AR65" s="75"/>
      <c r="AS65" s="72"/>
      <c r="AT65" s="72"/>
      <c r="AU65" s="72"/>
      <c r="AV65" s="72"/>
      <c r="AW65" s="72"/>
      <c r="AX65" s="72"/>
      <c r="AY65" s="72"/>
      <c r="AZ65" s="72"/>
      <c r="BA65" s="72"/>
      <c r="BB65" s="72"/>
      <c r="BC65" s="72"/>
      <c r="BD65" s="75"/>
      <c r="BE65" s="72"/>
      <c r="BF65" s="75"/>
      <c r="BG65" s="72"/>
      <c r="BH65" s="72"/>
      <c r="BI65" s="72"/>
      <c r="BJ65" s="72"/>
      <c r="BK65" s="72"/>
      <c r="BL65" s="72"/>
      <c r="BM65" s="72"/>
      <c r="BN65" s="72"/>
      <c r="BO65" s="72"/>
      <c r="BP65" s="72"/>
      <c r="BQ65" s="72"/>
      <c r="BR65" s="26"/>
      <c r="BT65" s="26"/>
      <c r="BU65" s="71"/>
      <c r="BV65" s="71"/>
      <c r="BW65" s="71"/>
      <c r="BX65" s="71"/>
      <c r="BY65" s="71"/>
      <c r="BZ65" s="71"/>
      <c r="CA65" s="71"/>
      <c r="CB65" s="71"/>
      <c r="CC65" s="71"/>
      <c r="CD65" s="71"/>
      <c r="CE65" s="5"/>
      <c r="CF65" s="26"/>
      <c r="CH65" s="26"/>
    </row>
    <row r="66" spans="1:86" x14ac:dyDescent="0.25">
      <c r="A66" s="71" t="s">
        <v>20</v>
      </c>
      <c r="B66" s="26">
        <f>算例!M66</f>
        <v>0.625</v>
      </c>
      <c r="C66" s="72">
        <v>0.625</v>
      </c>
      <c r="D66" s="72">
        <v>0.625</v>
      </c>
      <c r="E66" s="72">
        <v>0.625</v>
      </c>
      <c r="F66" s="72">
        <v>0.625</v>
      </c>
      <c r="G66" s="72">
        <v>0.625</v>
      </c>
      <c r="H66" s="72">
        <v>0.625</v>
      </c>
      <c r="I66" s="72">
        <v>0.625</v>
      </c>
      <c r="J66" s="72"/>
      <c r="K66" s="72"/>
      <c r="L66" s="72"/>
      <c r="M66" s="72"/>
      <c r="N66" s="75"/>
      <c r="O66" s="72"/>
      <c r="P66" s="75"/>
      <c r="Q66" s="72"/>
      <c r="R66" s="72"/>
      <c r="S66" s="72"/>
      <c r="T66" s="72"/>
      <c r="U66" s="72"/>
      <c r="V66" s="72"/>
      <c r="W66" s="72"/>
      <c r="X66" s="72"/>
      <c r="Y66" s="72"/>
      <c r="Z66" s="72"/>
      <c r="AA66" s="72"/>
      <c r="AB66" s="75"/>
      <c r="AC66" s="72"/>
      <c r="AD66" s="75"/>
      <c r="AE66" s="72"/>
      <c r="AF66" s="72"/>
      <c r="AG66" s="72"/>
      <c r="AH66" s="72"/>
      <c r="AI66" s="72"/>
      <c r="AJ66" s="72"/>
      <c r="AK66" s="72"/>
      <c r="AL66" s="72"/>
      <c r="AM66" s="72"/>
      <c r="AN66" s="72"/>
      <c r="AO66" s="72"/>
      <c r="AP66" s="75"/>
      <c r="AQ66" s="72"/>
      <c r="AR66" s="75"/>
      <c r="AS66" s="72"/>
      <c r="AT66" s="72"/>
      <c r="AU66" s="72"/>
      <c r="AV66" s="72"/>
      <c r="AW66" s="72"/>
      <c r="AX66" s="72"/>
      <c r="AY66" s="72"/>
      <c r="AZ66" s="72"/>
      <c r="BA66" s="72"/>
      <c r="BB66" s="72"/>
      <c r="BC66" s="72"/>
      <c r="BD66" s="75"/>
      <c r="BE66" s="72"/>
      <c r="BF66" s="75"/>
      <c r="BG66" s="72"/>
      <c r="BH66" s="72"/>
      <c r="BI66" s="72"/>
      <c r="BJ66" s="72"/>
      <c r="BK66" s="72"/>
      <c r="BL66" s="72"/>
      <c r="BM66" s="72"/>
      <c r="BN66" s="72"/>
      <c r="BO66" s="72"/>
      <c r="BP66" s="72"/>
      <c r="BQ66" s="72"/>
      <c r="BR66" s="26"/>
      <c r="BT66" s="26"/>
      <c r="BU66" s="71"/>
      <c r="BV66" s="71"/>
      <c r="BW66" s="71"/>
      <c r="BX66" s="71"/>
      <c r="BY66" s="71"/>
      <c r="BZ66" s="71"/>
      <c r="CA66" s="71"/>
      <c r="CB66" s="71"/>
      <c r="CC66" s="71"/>
      <c r="CD66" s="71"/>
      <c r="CE66" s="5"/>
      <c r="CF66" s="26"/>
      <c r="CH66" s="26"/>
    </row>
    <row r="67" spans="1:86" x14ac:dyDescent="0.25">
      <c r="A67" s="71" t="s">
        <v>21</v>
      </c>
      <c r="B67" s="26">
        <f>算例!M67*参数!B11+D56*参数!B12</f>
        <v>0.31361677853422526</v>
      </c>
      <c r="C67" s="72">
        <v>0.10416666666666667</v>
      </c>
      <c r="D67" s="72">
        <v>0.10416666666666667</v>
      </c>
      <c r="E67" s="72">
        <v>0.31361677853422526</v>
      </c>
      <c r="F67" s="72">
        <v>0.31361677853422526</v>
      </c>
      <c r="G67" s="72">
        <v>0.31361677853422526</v>
      </c>
      <c r="H67" s="72">
        <v>0.31361677853422526</v>
      </c>
      <c r="I67" s="72">
        <v>0.31361677853422526</v>
      </c>
      <c r="J67" s="72"/>
      <c r="K67" s="72"/>
      <c r="L67" s="72"/>
      <c r="M67" s="72"/>
      <c r="N67" s="75"/>
      <c r="O67" s="72"/>
      <c r="P67" s="75"/>
      <c r="Q67" s="72"/>
      <c r="R67" s="72"/>
      <c r="S67" s="72"/>
      <c r="T67" s="72"/>
      <c r="U67" s="72"/>
      <c r="V67" s="72"/>
      <c r="W67" s="72"/>
      <c r="X67" s="72"/>
      <c r="Y67" s="72"/>
      <c r="Z67" s="72"/>
      <c r="AA67" s="72"/>
      <c r="AB67" s="75"/>
      <c r="AC67" s="72"/>
      <c r="AD67" s="75"/>
      <c r="AE67" s="72"/>
      <c r="AF67" s="72"/>
      <c r="AG67" s="72"/>
      <c r="AH67" s="72"/>
      <c r="AI67" s="72"/>
      <c r="AJ67" s="72"/>
      <c r="AK67" s="72"/>
      <c r="AL67" s="72"/>
      <c r="AM67" s="72"/>
      <c r="AN67" s="72"/>
      <c r="AO67" s="72"/>
      <c r="AP67" s="75"/>
      <c r="AQ67" s="72"/>
      <c r="AR67" s="75"/>
      <c r="AS67" s="72"/>
      <c r="AT67" s="72"/>
      <c r="AU67" s="72"/>
      <c r="AV67" s="72"/>
      <c r="AW67" s="72"/>
      <c r="AX67" s="72"/>
      <c r="AY67" s="72"/>
      <c r="AZ67" s="72"/>
      <c r="BA67" s="72"/>
      <c r="BB67" s="72"/>
      <c r="BC67" s="72"/>
      <c r="BD67" s="75"/>
      <c r="BE67" s="72"/>
      <c r="BF67" s="75"/>
      <c r="BG67" s="72"/>
      <c r="BH67" s="72"/>
      <c r="BI67" s="72"/>
      <c r="BJ67" s="72"/>
      <c r="BK67" s="72"/>
      <c r="BL67" s="72"/>
      <c r="BM67" s="72"/>
      <c r="BN67" s="72"/>
      <c r="BO67" s="72"/>
      <c r="BP67" s="72"/>
      <c r="BQ67" s="72"/>
      <c r="BR67" s="26"/>
      <c r="BT67" s="26"/>
      <c r="BU67" s="71"/>
      <c r="BV67" s="71"/>
      <c r="BW67" s="71"/>
      <c r="BX67" s="71"/>
      <c r="BY67" s="71"/>
      <c r="BZ67" s="71"/>
      <c r="CA67" s="71"/>
      <c r="CB67" s="71"/>
      <c r="CC67" s="71"/>
      <c r="CD67" s="71"/>
      <c r="CE67" s="5"/>
      <c r="CF67" s="26"/>
      <c r="CH67" s="26"/>
    </row>
    <row r="68" spans="1:86" x14ac:dyDescent="0.25">
      <c r="A68" s="71" t="s">
        <v>22</v>
      </c>
      <c r="B68" s="26">
        <f>算例!M68</f>
        <v>0.3125</v>
      </c>
      <c r="C68" s="72">
        <v>0.3125</v>
      </c>
      <c r="D68" s="72">
        <v>0.3125</v>
      </c>
      <c r="E68" s="72">
        <v>0.3125</v>
      </c>
      <c r="F68" s="72">
        <v>0.3125</v>
      </c>
      <c r="G68" s="72">
        <v>0.3125</v>
      </c>
      <c r="H68" s="72">
        <v>0.3125</v>
      </c>
      <c r="I68" s="72">
        <v>0.3125</v>
      </c>
      <c r="J68" s="72"/>
      <c r="K68" s="72"/>
      <c r="L68" s="72"/>
      <c r="M68" s="72"/>
      <c r="N68" s="75"/>
      <c r="O68" s="72"/>
      <c r="P68" s="75"/>
      <c r="Q68" s="72"/>
      <c r="R68" s="72"/>
      <c r="S68" s="72"/>
      <c r="T68" s="72"/>
      <c r="U68" s="72"/>
      <c r="V68" s="72"/>
      <c r="W68" s="72"/>
      <c r="X68" s="72"/>
      <c r="Y68" s="72"/>
      <c r="Z68" s="72"/>
      <c r="AA68" s="72"/>
      <c r="AB68" s="75"/>
      <c r="AC68" s="72"/>
      <c r="AD68" s="75"/>
      <c r="AE68" s="72"/>
      <c r="AF68" s="72"/>
      <c r="AG68" s="72"/>
      <c r="AH68" s="72"/>
      <c r="AI68" s="72"/>
      <c r="AJ68" s="72"/>
      <c r="AK68" s="72"/>
      <c r="AL68" s="72"/>
      <c r="AM68" s="72"/>
      <c r="AN68" s="72"/>
      <c r="AO68" s="72"/>
      <c r="AP68" s="75"/>
      <c r="AQ68" s="72"/>
      <c r="AR68" s="75"/>
      <c r="AS68" s="72"/>
      <c r="AT68" s="72"/>
      <c r="AU68" s="72"/>
      <c r="AV68" s="72"/>
      <c r="AW68" s="72"/>
      <c r="AX68" s="72"/>
      <c r="AY68" s="72"/>
      <c r="AZ68" s="72"/>
      <c r="BA68" s="72"/>
      <c r="BB68" s="72"/>
      <c r="BC68" s="72"/>
      <c r="BD68" s="75"/>
      <c r="BE68" s="72"/>
      <c r="BF68" s="75"/>
      <c r="BG68" s="72"/>
      <c r="BH68" s="72"/>
      <c r="BI68" s="72"/>
      <c r="BJ68" s="72"/>
      <c r="BK68" s="72"/>
      <c r="BL68" s="72"/>
      <c r="BM68" s="72"/>
      <c r="BN68" s="72"/>
      <c r="BO68" s="72"/>
      <c r="BP68" s="72"/>
      <c r="BQ68" s="72"/>
      <c r="BR68" s="26"/>
      <c r="BT68" s="26"/>
      <c r="BU68" s="71"/>
      <c r="BV68" s="71"/>
      <c r="BW68" s="71"/>
      <c r="BX68" s="71"/>
      <c r="BY68" s="71"/>
      <c r="BZ68" s="71"/>
      <c r="CA68" s="71"/>
      <c r="CB68" s="71"/>
      <c r="CC68" s="71"/>
      <c r="CD68" s="71"/>
      <c r="CE68" s="5"/>
      <c r="CF68" s="26"/>
      <c r="CH68" s="26"/>
    </row>
    <row r="69" spans="1:86" s="64" customFormat="1" ht="16.2" customHeight="1" x14ac:dyDescent="0.25">
      <c r="A69" s="72"/>
      <c r="B69" s="34"/>
      <c r="C69" s="136">
        <v>0</v>
      </c>
      <c r="D69" s="136">
        <v>0</v>
      </c>
      <c r="E69" s="136">
        <v>0</v>
      </c>
      <c r="F69" s="136">
        <v>0</v>
      </c>
      <c r="G69" s="136">
        <v>0</v>
      </c>
      <c r="H69" s="136">
        <v>0</v>
      </c>
      <c r="I69" s="136">
        <v>0</v>
      </c>
      <c r="J69" s="72"/>
      <c r="K69" s="72"/>
      <c r="L69" s="72"/>
      <c r="M69" s="72"/>
      <c r="N69" s="75"/>
      <c r="O69" s="72"/>
      <c r="P69" s="75"/>
      <c r="Q69" s="72"/>
      <c r="R69" s="72"/>
      <c r="S69" s="72"/>
      <c r="T69" s="72"/>
      <c r="U69" s="72"/>
      <c r="V69" s="72"/>
      <c r="W69" s="72"/>
      <c r="X69" s="72"/>
      <c r="Y69" s="72"/>
      <c r="Z69" s="72"/>
      <c r="AA69" s="72"/>
      <c r="AB69" s="75"/>
      <c r="AC69" s="72"/>
      <c r="AD69" s="75"/>
      <c r="AE69" s="72"/>
      <c r="AF69" s="72"/>
      <c r="AG69" s="72"/>
      <c r="AH69" s="72"/>
      <c r="AI69" s="72"/>
      <c r="AJ69" s="72"/>
      <c r="AK69" s="72"/>
      <c r="AL69" s="72"/>
      <c r="AM69" s="72"/>
      <c r="AN69" s="72"/>
      <c r="AO69" s="72"/>
      <c r="AP69" s="75"/>
      <c r="AQ69" s="72"/>
      <c r="AR69" s="75"/>
      <c r="AS69" s="72"/>
      <c r="AT69" s="72"/>
      <c r="AU69" s="72"/>
      <c r="AV69" s="72"/>
      <c r="AW69" s="72"/>
      <c r="AX69" s="72"/>
      <c r="AY69" s="72"/>
      <c r="AZ69" s="72"/>
      <c r="BA69" s="72"/>
      <c r="BB69" s="72"/>
      <c r="BC69" s="72"/>
      <c r="BD69" s="75"/>
      <c r="BE69" s="72"/>
      <c r="BF69" s="75"/>
      <c r="BG69" s="72"/>
      <c r="BH69" s="72"/>
      <c r="BI69" s="72"/>
      <c r="BJ69" s="72"/>
      <c r="BK69" s="72"/>
      <c r="BL69" s="72"/>
      <c r="BM69" s="72"/>
      <c r="BN69" s="72"/>
      <c r="BO69" s="72"/>
      <c r="BP69" s="72"/>
      <c r="BQ69" s="72"/>
      <c r="BR69" s="34"/>
      <c r="BT69" s="34"/>
      <c r="BU69" s="72"/>
      <c r="BV69" s="72"/>
      <c r="BW69" s="72"/>
      <c r="BX69" s="72"/>
      <c r="BY69" s="72"/>
      <c r="BZ69" s="72"/>
      <c r="CA69" s="72"/>
      <c r="CB69" s="72"/>
      <c r="CC69" s="72"/>
      <c r="CD69" s="72"/>
      <c r="CE69" s="72"/>
      <c r="CF69" s="34"/>
      <c r="CH69" s="34"/>
    </row>
    <row r="70" spans="1:86" s="64" customFormat="1" ht="16.2" customHeight="1" x14ac:dyDescent="0.25">
      <c r="A70" s="71" t="s">
        <v>135</v>
      </c>
      <c r="B70" s="65" t="s">
        <v>23</v>
      </c>
      <c r="C70" s="136">
        <v>0</v>
      </c>
      <c r="D70" s="136">
        <v>0</v>
      </c>
      <c r="E70" s="136">
        <v>0</v>
      </c>
      <c r="F70" s="136">
        <v>0</v>
      </c>
      <c r="G70" s="136">
        <v>0</v>
      </c>
      <c r="H70" s="136">
        <v>0</v>
      </c>
      <c r="I70" s="136">
        <v>0</v>
      </c>
      <c r="J70" s="76"/>
      <c r="K70" s="76"/>
      <c r="L70" s="76"/>
      <c r="M70" s="72"/>
      <c r="N70" s="72"/>
      <c r="O70" s="72"/>
      <c r="P70" s="72"/>
      <c r="Q70" s="76"/>
      <c r="R70" s="76"/>
      <c r="S70" s="76"/>
      <c r="T70" s="76"/>
      <c r="U70" s="76"/>
      <c r="V70" s="76"/>
      <c r="W70" s="76"/>
      <c r="X70" s="76"/>
      <c r="Y70" s="76"/>
      <c r="Z70" s="76"/>
      <c r="AA70" s="72"/>
      <c r="AB70" s="72"/>
      <c r="AC70" s="72"/>
      <c r="AD70" s="72"/>
      <c r="AE70" s="153"/>
      <c r="AF70" s="153"/>
      <c r="AG70" s="153"/>
      <c r="AH70" s="153"/>
      <c r="AI70" s="153"/>
      <c r="AJ70" s="153"/>
      <c r="AK70" s="153"/>
      <c r="AL70" s="153"/>
      <c r="AM70" s="153"/>
      <c r="AN70" s="153"/>
      <c r="AO70" s="72"/>
      <c r="AP70" s="72"/>
      <c r="AQ70" s="72"/>
      <c r="AR70" s="72"/>
      <c r="AS70" s="153"/>
      <c r="AT70" s="153"/>
      <c r="AU70" s="153"/>
      <c r="AV70" s="153"/>
      <c r="AW70" s="153"/>
      <c r="AX70" s="153"/>
      <c r="AY70" s="153"/>
      <c r="AZ70" s="153"/>
      <c r="BA70" s="153"/>
      <c r="BB70" s="153"/>
      <c r="BC70" s="72"/>
      <c r="BD70" s="72"/>
      <c r="BE70" s="72"/>
      <c r="BF70" s="72"/>
      <c r="BG70" s="153"/>
      <c r="BH70" s="153"/>
      <c r="BI70" s="153"/>
      <c r="BJ70" s="153"/>
      <c r="BK70" s="153"/>
      <c r="BL70" s="153"/>
      <c r="BM70" s="153"/>
      <c r="BN70" s="153"/>
      <c r="BO70" s="153"/>
      <c r="BP70" s="153"/>
      <c r="BQ70" s="72"/>
      <c r="BR70" s="65"/>
      <c r="BS70" s="65"/>
      <c r="BT70" s="65"/>
      <c r="BU70" s="166"/>
      <c r="BV70" s="166"/>
      <c r="BW70" s="166"/>
      <c r="BX70" s="166"/>
      <c r="BY70" s="166"/>
      <c r="BZ70" s="166"/>
      <c r="CA70" s="166"/>
      <c r="CB70" s="166"/>
      <c r="CC70" s="166"/>
      <c r="CD70" s="166"/>
      <c r="CE70" s="5"/>
      <c r="CF70" s="65"/>
      <c r="CG70" s="65"/>
      <c r="CH70" s="65"/>
    </row>
    <row r="71" spans="1:86" s="64" customFormat="1" ht="16.2" customHeight="1" x14ac:dyDescent="0.25">
      <c r="A71" s="71" t="s">
        <v>1</v>
      </c>
      <c r="B71" s="26"/>
      <c r="C71" s="136">
        <v>0</v>
      </c>
      <c r="D71" s="136">
        <v>0</v>
      </c>
      <c r="E71" s="136">
        <v>0</v>
      </c>
      <c r="F71" s="136">
        <v>0</v>
      </c>
      <c r="G71" s="136">
        <v>0</v>
      </c>
      <c r="H71" s="136">
        <v>0</v>
      </c>
      <c r="I71" s="136">
        <v>0</v>
      </c>
      <c r="J71" s="72"/>
      <c r="K71" s="72"/>
      <c r="L71" s="72"/>
      <c r="M71" s="72"/>
      <c r="N71" s="75"/>
      <c r="O71" s="72"/>
      <c r="P71" s="75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5"/>
      <c r="AC71" s="72"/>
      <c r="AD71" s="75"/>
      <c r="AE71" s="72"/>
      <c r="AF71" s="72"/>
      <c r="AG71" s="72"/>
      <c r="AH71" s="72"/>
      <c r="AI71" s="72"/>
      <c r="AJ71" s="72"/>
      <c r="AK71" s="72"/>
      <c r="AL71" s="72"/>
      <c r="AM71" s="72"/>
      <c r="AN71" s="72"/>
      <c r="AO71" s="72"/>
      <c r="AP71" s="75"/>
      <c r="AQ71" s="72"/>
      <c r="AR71" s="75"/>
      <c r="AS71" s="72"/>
      <c r="AT71" s="72"/>
      <c r="AU71" s="72"/>
      <c r="AV71" s="72"/>
      <c r="AW71" s="72"/>
      <c r="AX71" s="72"/>
      <c r="AY71" s="72"/>
      <c r="AZ71" s="72"/>
      <c r="BA71" s="72"/>
      <c r="BB71" s="72"/>
      <c r="BC71" s="72"/>
      <c r="BD71" s="75"/>
      <c r="BE71" s="72"/>
      <c r="BF71" s="75"/>
      <c r="BG71" s="72"/>
      <c r="BH71" s="72"/>
      <c r="BI71" s="72"/>
      <c r="BJ71" s="72"/>
      <c r="BK71" s="72"/>
      <c r="BL71" s="72"/>
      <c r="BM71" s="72"/>
      <c r="BN71" s="72"/>
      <c r="BO71" s="72"/>
      <c r="BP71" s="72"/>
      <c r="BQ71" s="72"/>
      <c r="BR71" s="26"/>
      <c r="BS71" s="65"/>
      <c r="BT71" s="26"/>
      <c r="BU71" s="71"/>
      <c r="BV71" s="71"/>
      <c r="BW71" s="71"/>
      <c r="BX71" s="71"/>
      <c r="BY71" s="71"/>
      <c r="BZ71" s="71"/>
      <c r="CA71" s="71"/>
      <c r="CB71" s="71"/>
      <c r="CC71" s="71"/>
      <c r="CD71" s="71"/>
      <c r="CE71" s="5"/>
      <c r="CF71" s="26"/>
      <c r="CG71" s="65"/>
      <c r="CH71" s="26"/>
    </row>
    <row r="72" spans="1:86" s="64" customFormat="1" ht="16.2" customHeight="1" x14ac:dyDescent="0.25">
      <c r="A72" s="71" t="s">
        <v>3</v>
      </c>
      <c r="B72" s="26">
        <f>算例!M72*参数!B11+F85*参数!B12</f>
        <v>0.29059271688987998</v>
      </c>
      <c r="C72" s="72">
        <v>0.17435563013392796</v>
      </c>
      <c r="D72" s="72">
        <v>0.17435563013392796</v>
      </c>
      <c r="E72" s="72">
        <v>0.17435563013392796</v>
      </c>
      <c r="F72" s="72">
        <v>0.17435563013392796</v>
      </c>
      <c r="G72" s="72">
        <v>0.29059271688987998</v>
      </c>
      <c r="H72" s="72">
        <v>0.29059271688987998</v>
      </c>
      <c r="I72" s="72">
        <v>0.29059271688987998</v>
      </c>
      <c r="J72" s="72"/>
      <c r="K72" s="72"/>
      <c r="L72" s="72"/>
      <c r="M72" s="72"/>
      <c r="N72" s="75"/>
      <c r="O72" s="72"/>
      <c r="P72" s="75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5"/>
      <c r="AC72" s="72"/>
      <c r="AD72" s="75"/>
      <c r="AE72" s="72"/>
      <c r="AF72" s="72"/>
      <c r="AG72" s="72"/>
      <c r="AH72" s="72"/>
      <c r="AI72" s="72"/>
      <c r="AJ72" s="72"/>
      <c r="AK72" s="72"/>
      <c r="AL72" s="72"/>
      <c r="AM72" s="72"/>
      <c r="AN72" s="72"/>
      <c r="AO72" s="72"/>
      <c r="AP72" s="75"/>
      <c r="AQ72" s="72"/>
      <c r="AR72" s="75"/>
      <c r="AS72" s="72"/>
      <c r="AT72" s="72"/>
      <c r="AU72" s="72"/>
      <c r="AV72" s="72"/>
      <c r="AW72" s="72"/>
      <c r="AX72" s="72"/>
      <c r="AY72" s="72"/>
      <c r="AZ72" s="72"/>
      <c r="BA72" s="72"/>
      <c r="BB72" s="72"/>
      <c r="BC72" s="72"/>
      <c r="BD72" s="75"/>
      <c r="BE72" s="72"/>
      <c r="BF72" s="75"/>
      <c r="BG72" s="72"/>
      <c r="BH72" s="72"/>
      <c r="BI72" s="72"/>
      <c r="BJ72" s="72"/>
      <c r="BK72" s="72"/>
      <c r="BL72" s="72"/>
      <c r="BM72" s="72"/>
      <c r="BN72" s="72"/>
      <c r="BO72" s="72"/>
      <c r="BP72" s="72"/>
      <c r="BQ72" s="72"/>
      <c r="BR72" s="26"/>
      <c r="BS72" s="65"/>
      <c r="BT72" s="26"/>
      <c r="BU72" s="71"/>
      <c r="BV72" s="71"/>
      <c r="BW72" s="71"/>
      <c r="BX72" s="71"/>
      <c r="BY72" s="71"/>
      <c r="BZ72" s="71"/>
      <c r="CA72" s="71"/>
      <c r="CB72" s="71"/>
      <c r="CC72" s="71"/>
      <c r="CD72" s="71"/>
      <c r="CE72" s="5"/>
      <c r="CF72" s="26"/>
      <c r="CG72" s="65"/>
      <c r="CH72" s="26"/>
    </row>
    <row r="73" spans="1:86" s="64" customFormat="1" ht="16.2" customHeight="1" x14ac:dyDescent="0.25">
      <c r="A73" s="71" t="s">
        <v>4</v>
      </c>
      <c r="B73" s="26">
        <f>算例!M73</f>
        <v>0.87177815066963993</v>
      </c>
      <c r="C73" s="72">
        <v>0.87177815066963993</v>
      </c>
      <c r="D73" s="72">
        <v>0.87177815066963993</v>
      </c>
      <c r="E73" s="72">
        <v>0.87177815066963993</v>
      </c>
      <c r="F73" s="72">
        <v>0.87177815066963993</v>
      </c>
      <c r="G73" s="72">
        <v>0.87177815066963993</v>
      </c>
      <c r="H73" s="72">
        <v>0.87177815066963993</v>
      </c>
      <c r="I73" s="72">
        <v>0.87177815066963993</v>
      </c>
      <c r="J73" s="72"/>
      <c r="K73" s="72"/>
      <c r="L73" s="72"/>
      <c r="M73" s="72"/>
      <c r="N73" s="75"/>
      <c r="O73" s="72"/>
      <c r="P73" s="75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5"/>
      <c r="AC73" s="72"/>
      <c r="AD73" s="75"/>
      <c r="AE73" s="72"/>
      <c r="AF73" s="72"/>
      <c r="AG73" s="72"/>
      <c r="AH73" s="72"/>
      <c r="AI73" s="72"/>
      <c r="AJ73" s="72"/>
      <c r="AK73" s="72"/>
      <c r="AL73" s="72"/>
      <c r="AM73" s="72"/>
      <c r="AN73" s="72"/>
      <c r="AO73" s="72"/>
      <c r="AP73" s="75"/>
      <c r="AQ73" s="72"/>
      <c r="AR73" s="75"/>
      <c r="AS73" s="72"/>
      <c r="AT73" s="72"/>
      <c r="AU73" s="72"/>
      <c r="AV73" s="72"/>
      <c r="AW73" s="72"/>
      <c r="AX73" s="72"/>
      <c r="AY73" s="72"/>
      <c r="AZ73" s="72"/>
      <c r="BA73" s="72"/>
      <c r="BB73" s="72"/>
      <c r="BC73" s="72"/>
      <c r="BD73" s="75"/>
      <c r="BE73" s="72"/>
      <c r="BF73" s="75"/>
      <c r="BG73" s="72"/>
      <c r="BH73" s="72"/>
      <c r="BI73" s="72"/>
      <c r="BJ73" s="72"/>
      <c r="BK73" s="72"/>
      <c r="BL73" s="72"/>
      <c r="BM73" s="72"/>
      <c r="BN73" s="72"/>
      <c r="BO73" s="72"/>
      <c r="BP73" s="72"/>
      <c r="BQ73" s="72"/>
      <c r="BR73" s="26"/>
      <c r="BS73" s="65"/>
      <c r="BT73" s="26"/>
      <c r="BU73" s="71"/>
      <c r="BV73" s="71"/>
      <c r="BW73" s="71"/>
      <c r="BX73" s="71"/>
      <c r="BY73" s="71"/>
      <c r="BZ73" s="71"/>
      <c r="CA73" s="71"/>
      <c r="CB73" s="71"/>
      <c r="CC73" s="71"/>
      <c r="CD73" s="71"/>
      <c r="CE73" s="5"/>
      <c r="CF73" s="26"/>
      <c r="CG73" s="65"/>
      <c r="CH73" s="26"/>
    </row>
    <row r="74" spans="1:86" s="64" customFormat="1" ht="16.2" customHeight="1" x14ac:dyDescent="0.25">
      <c r="A74" s="71" t="s">
        <v>5</v>
      </c>
      <c r="B74" s="26">
        <f>算例!M74*参数!B11+G76*参数!B12</f>
        <v>0.35067893778435538</v>
      </c>
      <c r="C74" s="72">
        <v>0.11669361991395928</v>
      </c>
      <c r="D74" s="72">
        <v>0.11669361991395928</v>
      </c>
      <c r="E74" s="72">
        <v>0.11669361991395928</v>
      </c>
      <c r="F74" s="72">
        <v>0.11669361991395928</v>
      </c>
      <c r="G74" s="72">
        <v>0.11669361991395928</v>
      </c>
      <c r="H74" s="72">
        <v>0.35067893778435538</v>
      </c>
      <c r="I74" s="72">
        <v>0.35067893778435538</v>
      </c>
      <c r="J74" s="72"/>
      <c r="K74" s="72"/>
      <c r="L74" s="72"/>
      <c r="M74" s="72"/>
      <c r="N74" s="75"/>
      <c r="O74" s="72"/>
      <c r="P74" s="75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5"/>
      <c r="AC74" s="72"/>
      <c r="AD74" s="75"/>
      <c r="AE74" s="72"/>
      <c r="AF74" s="72"/>
      <c r="AG74" s="72"/>
      <c r="AH74" s="72"/>
      <c r="AI74" s="72"/>
      <c r="AJ74" s="72"/>
      <c r="AK74" s="72"/>
      <c r="AL74" s="72"/>
      <c r="AM74" s="72"/>
      <c r="AN74" s="72"/>
      <c r="AO74" s="72"/>
      <c r="AP74" s="75"/>
      <c r="AQ74" s="72"/>
      <c r="AR74" s="75"/>
      <c r="AS74" s="72"/>
      <c r="AT74" s="72"/>
      <c r="AU74" s="72"/>
      <c r="AV74" s="72"/>
      <c r="AW74" s="72"/>
      <c r="AX74" s="72"/>
      <c r="AY74" s="72"/>
      <c r="AZ74" s="72"/>
      <c r="BA74" s="72"/>
      <c r="BB74" s="72"/>
      <c r="BC74" s="72"/>
      <c r="BD74" s="75"/>
      <c r="BE74" s="72"/>
      <c r="BF74" s="75"/>
      <c r="BG74" s="72"/>
      <c r="BH74" s="72"/>
      <c r="BI74" s="72"/>
      <c r="BJ74" s="72"/>
      <c r="BK74" s="72"/>
      <c r="BL74" s="72"/>
      <c r="BM74" s="72"/>
      <c r="BN74" s="72"/>
      <c r="BO74" s="72"/>
      <c r="BP74" s="72"/>
      <c r="BQ74" s="72"/>
      <c r="BR74" s="26"/>
      <c r="BS74" s="65"/>
      <c r="BT74" s="26"/>
      <c r="BU74" s="71"/>
      <c r="BV74" s="71"/>
      <c r="BW74" s="71"/>
      <c r="BX74" s="71"/>
      <c r="BY74" s="71"/>
      <c r="BZ74" s="71"/>
      <c r="CA74" s="71"/>
      <c r="CB74" s="71"/>
      <c r="CC74" s="71"/>
      <c r="CD74" s="71"/>
      <c r="CE74" s="5"/>
      <c r="CF74" s="26"/>
      <c r="CG74" s="65"/>
      <c r="CH74" s="26"/>
    </row>
    <row r="75" spans="1:86" s="64" customFormat="1" ht="16.2" customHeight="1" x14ac:dyDescent="0.25">
      <c r="A75" s="71" t="s">
        <v>6</v>
      </c>
      <c r="B75" s="26">
        <f>算例!M75*参数!B11+F87*参数!B12</f>
        <v>0.3241328638639609</v>
      </c>
      <c r="C75" s="72">
        <v>0.14826572772792174</v>
      </c>
      <c r="D75" s="72">
        <v>0.14826572772792174</v>
      </c>
      <c r="E75" s="72">
        <v>0.14826572772792174</v>
      </c>
      <c r="F75" s="72">
        <v>0.14826572772792174</v>
      </c>
      <c r="G75" s="72">
        <v>0.3241328638639609</v>
      </c>
      <c r="H75" s="72">
        <v>0.3241328638639609</v>
      </c>
      <c r="I75" s="72">
        <v>0.3241328638639609</v>
      </c>
      <c r="J75" s="72"/>
      <c r="K75" s="72"/>
      <c r="L75" s="72"/>
      <c r="M75" s="72"/>
      <c r="N75" s="75"/>
      <c r="O75" s="72"/>
      <c r="P75" s="75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5"/>
      <c r="AC75" s="72"/>
      <c r="AD75" s="75"/>
      <c r="AE75" s="72"/>
      <c r="AF75" s="72"/>
      <c r="AG75" s="72"/>
      <c r="AH75" s="72"/>
      <c r="AI75" s="72"/>
      <c r="AJ75" s="72"/>
      <c r="AK75" s="72"/>
      <c r="AL75" s="72"/>
      <c r="AM75" s="72"/>
      <c r="AN75" s="72"/>
      <c r="AO75" s="72"/>
      <c r="AP75" s="75"/>
      <c r="AQ75" s="72"/>
      <c r="AR75" s="75"/>
      <c r="AS75" s="72"/>
      <c r="AT75" s="72"/>
      <c r="AU75" s="72"/>
      <c r="AV75" s="72"/>
      <c r="AW75" s="72"/>
      <c r="AX75" s="72"/>
      <c r="AY75" s="72"/>
      <c r="AZ75" s="72"/>
      <c r="BA75" s="72"/>
      <c r="BB75" s="72"/>
      <c r="BC75" s="72"/>
      <c r="BD75" s="75"/>
      <c r="BE75" s="72"/>
      <c r="BF75" s="75"/>
      <c r="BG75" s="72"/>
      <c r="BH75" s="72"/>
      <c r="BI75" s="72"/>
      <c r="BJ75" s="72"/>
      <c r="BK75" s="72"/>
      <c r="BL75" s="72"/>
      <c r="BM75" s="72"/>
      <c r="BN75" s="72"/>
      <c r="BO75" s="72"/>
      <c r="BP75" s="72"/>
      <c r="BQ75" s="72"/>
      <c r="BR75" s="26"/>
      <c r="BS75" s="65"/>
      <c r="BT75" s="26"/>
      <c r="BU75" s="71"/>
      <c r="BV75" s="71"/>
      <c r="BW75" s="71"/>
      <c r="BX75" s="71"/>
      <c r="BY75" s="71"/>
      <c r="BZ75" s="71"/>
      <c r="CA75" s="71"/>
      <c r="CB75" s="71"/>
      <c r="CC75" s="71"/>
      <c r="CD75" s="71"/>
      <c r="CE75" s="5"/>
      <c r="CF75" s="26"/>
      <c r="CG75" s="65"/>
      <c r="CH75" s="26"/>
    </row>
    <row r="76" spans="1:86" s="64" customFormat="1" ht="16.2" customHeight="1" x14ac:dyDescent="0.25">
      <c r="A76" s="71" t="s">
        <v>7</v>
      </c>
      <c r="B76" s="26">
        <f>算例!M76</f>
        <v>0.58466425565475144</v>
      </c>
      <c r="C76" s="72">
        <v>0.58466425565475144</v>
      </c>
      <c r="D76" s="72">
        <v>0.58466425565475144</v>
      </c>
      <c r="E76" s="72">
        <v>0.58466425565475144</v>
      </c>
      <c r="F76" s="72">
        <v>0.58466425565475144</v>
      </c>
      <c r="G76" s="72">
        <v>0.58466425565475144</v>
      </c>
      <c r="H76" s="72">
        <v>0.58466425565475144</v>
      </c>
      <c r="I76" s="72">
        <v>0.58466425565475144</v>
      </c>
      <c r="J76" s="72"/>
      <c r="K76" s="72"/>
      <c r="L76" s="72"/>
      <c r="M76" s="72"/>
      <c r="N76" s="75"/>
      <c r="O76" s="72"/>
      <c r="P76" s="75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5"/>
      <c r="AC76" s="72"/>
      <c r="AD76" s="75"/>
      <c r="AE76" s="72"/>
      <c r="AF76" s="72"/>
      <c r="AG76" s="72"/>
      <c r="AH76" s="72"/>
      <c r="AI76" s="72"/>
      <c r="AJ76" s="72"/>
      <c r="AK76" s="72"/>
      <c r="AL76" s="72"/>
      <c r="AM76" s="72"/>
      <c r="AN76" s="72"/>
      <c r="AO76" s="72"/>
      <c r="AP76" s="75"/>
      <c r="AQ76" s="72"/>
      <c r="AR76" s="75"/>
      <c r="AS76" s="72"/>
      <c r="AT76" s="72"/>
      <c r="AU76" s="72"/>
      <c r="AV76" s="72"/>
      <c r="AW76" s="72"/>
      <c r="AX76" s="72"/>
      <c r="AY76" s="72"/>
      <c r="AZ76" s="72"/>
      <c r="BA76" s="72"/>
      <c r="BB76" s="72"/>
      <c r="BC76" s="72"/>
      <c r="BD76" s="75"/>
      <c r="BE76" s="72"/>
      <c r="BF76" s="75"/>
      <c r="BG76" s="72"/>
      <c r="BH76" s="72"/>
      <c r="BI76" s="72"/>
      <c r="BJ76" s="72"/>
      <c r="BK76" s="72"/>
      <c r="BL76" s="72"/>
      <c r="BM76" s="72"/>
      <c r="BN76" s="72"/>
      <c r="BO76" s="72"/>
      <c r="BP76" s="72"/>
      <c r="BQ76" s="72"/>
      <c r="BR76" s="26"/>
      <c r="BS76" s="65"/>
      <c r="BT76" s="26"/>
      <c r="BU76" s="71"/>
      <c r="BV76" s="71"/>
      <c r="BW76" s="71"/>
      <c r="BX76" s="71"/>
      <c r="BY76" s="71"/>
      <c r="BZ76" s="71"/>
      <c r="CA76" s="71"/>
      <c r="CB76" s="71"/>
      <c r="CC76" s="71"/>
      <c r="CD76" s="71"/>
      <c r="CE76" s="5"/>
      <c r="CF76" s="26"/>
      <c r="CG76" s="65"/>
      <c r="CH76" s="26"/>
    </row>
    <row r="77" spans="1:86" s="64" customFormat="1" ht="16.2" customHeight="1" x14ac:dyDescent="0.25">
      <c r="A77" s="71" t="s">
        <v>8</v>
      </c>
      <c r="B77" s="26">
        <f>算例!M77*参数!B11+I79*参数!B12</f>
        <v>0.31814465965990218</v>
      </c>
      <c r="C77" s="72">
        <v>0.37066431931980437</v>
      </c>
      <c r="D77" s="72">
        <v>0.37066431931980437</v>
      </c>
      <c r="E77" s="72">
        <v>0.37066431931980437</v>
      </c>
      <c r="F77" s="72">
        <v>0.37066431931980437</v>
      </c>
      <c r="G77" s="72">
        <v>0.37066431931980437</v>
      </c>
      <c r="H77" s="72">
        <v>0.37066431931980437</v>
      </c>
      <c r="I77" s="72">
        <v>0.37066431931980437</v>
      </c>
      <c r="J77" s="72"/>
      <c r="K77" s="72"/>
      <c r="L77" s="72"/>
      <c r="M77" s="72"/>
      <c r="N77" s="75"/>
      <c r="O77" s="72"/>
      <c r="P77" s="75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5"/>
      <c r="AC77" s="72"/>
      <c r="AD77" s="75"/>
      <c r="AE77" s="72"/>
      <c r="AF77" s="72"/>
      <c r="AG77" s="72"/>
      <c r="AH77" s="72"/>
      <c r="AI77" s="72"/>
      <c r="AJ77" s="72"/>
      <c r="AK77" s="72"/>
      <c r="AL77" s="72"/>
      <c r="AM77" s="72"/>
      <c r="AN77" s="72"/>
      <c r="AO77" s="72"/>
      <c r="AP77" s="75"/>
      <c r="AQ77" s="72"/>
      <c r="AR77" s="75"/>
      <c r="AS77" s="72"/>
      <c r="AT77" s="72"/>
      <c r="AU77" s="72"/>
      <c r="AV77" s="72"/>
      <c r="AW77" s="72"/>
      <c r="AX77" s="72"/>
      <c r="AY77" s="72"/>
      <c r="AZ77" s="72"/>
      <c r="BA77" s="72"/>
      <c r="BB77" s="72"/>
      <c r="BC77" s="72"/>
      <c r="BD77" s="75"/>
      <c r="BE77" s="72"/>
      <c r="BF77" s="75"/>
      <c r="BG77" s="72"/>
      <c r="BH77" s="72"/>
      <c r="BI77" s="72"/>
      <c r="BJ77" s="72"/>
      <c r="BK77" s="72"/>
      <c r="BL77" s="72"/>
      <c r="BM77" s="72"/>
      <c r="BN77" s="72"/>
      <c r="BO77" s="72"/>
      <c r="BP77" s="72"/>
      <c r="BQ77" s="72"/>
      <c r="BR77" s="26"/>
      <c r="BS77" s="65"/>
      <c r="BT77" s="26"/>
      <c r="BU77" s="71"/>
      <c r="BV77" s="71"/>
      <c r="BW77" s="71"/>
      <c r="BX77" s="71"/>
      <c r="BY77" s="71"/>
      <c r="BZ77" s="71"/>
      <c r="CA77" s="71"/>
      <c r="CB77" s="71"/>
      <c r="CC77" s="71"/>
      <c r="CD77" s="71"/>
      <c r="CE77" s="5"/>
      <c r="CF77" s="26"/>
      <c r="CG77" s="65"/>
      <c r="CH77" s="26"/>
    </row>
    <row r="78" spans="1:86" s="64" customFormat="1" ht="16.2" customHeight="1" x14ac:dyDescent="0.25">
      <c r="A78" s="71" t="s">
        <v>9</v>
      </c>
      <c r="B78" s="26">
        <f>算例!M78</f>
        <v>0.75</v>
      </c>
      <c r="C78" s="72">
        <v>0.75</v>
      </c>
      <c r="D78" s="72">
        <v>0.75</v>
      </c>
      <c r="E78" s="72">
        <v>0.75</v>
      </c>
      <c r="F78" s="72">
        <v>0.75</v>
      </c>
      <c r="G78" s="72">
        <v>0.75</v>
      </c>
      <c r="H78" s="72">
        <v>0.75</v>
      </c>
      <c r="I78" s="72">
        <v>0.75</v>
      </c>
      <c r="J78" s="72"/>
      <c r="K78" s="72"/>
      <c r="L78" s="72"/>
      <c r="M78" s="72"/>
      <c r="N78" s="75"/>
      <c r="O78" s="72"/>
      <c r="P78" s="75"/>
      <c r="Q78" s="72"/>
      <c r="R78" s="72"/>
      <c r="S78" s="72"/>
      <c r="T78" s="72"/>
      <c r="U78" s="72"/>
      <c r="V78" s="72"/>
      <c r="W78" s="72"/>
      <c r="X78" s="72"/>
      <c r="Y78" s="72"/>
      <c r="Z78" s="72"/>
      <c r="AA78" s="72"/>
      <c r="AB78" s="75"/>
      <c r="AC78" s="72"/>
      <c r="AD78" s="75"/>
      <c r="AE78" s="72"/>
      <c r="AF78" s="72"/>
      <c r="AG78" s="72"/>
      <c r="AH78" s="72"/>
      <c r="AI78" s="72"/>
      <c r="AJ78" s="72"/>
      <c r="AK78" s="72"/>
      <c r="AL78" s="72"/>
      <c r="AM78" s="72"/>
      <c r="AN78" s="72"/>
      <c r="AO78" s="72"/>
      <c r="AP78" s="75"/>
      <c r="AQ78" s="72"/>
      <c r="AR78" s="75"/>
      <c r="AS78" s="72"/>
      <c r="AT78" s="72"/>
      <c r="AU78" s="72"/>
      <c r="AV78" s="72"/>
      <c r="AW78" s="72"/>
      <c r="AX78" s="72"/>
      <c r="AY78" s="72"/>
      <c r="AZ78" s="72"/>
      <c r="BA78" s="72"/>
      <c r="BB78" s="72"/>
      <c r="BC78" s="72"/>
      <c r="BD78" s="75"/>
      <c r="BE78" s="72"/>
      <c r="BF78" s="75"/>
      <c r="BG78" s="72"/>
      <c r="BH78" s="72"/>
      <c r="BI78" s="72"/>
      <c r="BJ78" s="72"/>
      <c r="BK78" s="72"/>
      <c r="BL78" s="72"/>
      <c r="BM78" s="72"/>
      <c r="BN78" s="72"/>
      <c r="BO78" s="72"/>
      <c r="BP78" s="72"/>
      <c r="BQ78" s="72"/>
      <c r="BR78" s="26"/>
      <c r="BS78" s="65"/>
      <c r="BT78" s="26"/>
      <c r="BU78" s="71"/>
      <c r="BV78" s="71"/>
      <c r="BW78" s="71"/>
      <c r="BX78" s="71"/>
      <c r="BY78" s="71"/>
      <c r="BZ78" s="71"/>
      <c r="CA78" s="71"/>
      <c r="CB78" s="71"/>
      <c r="CC78" s="71"/>
      <c r="CD78" s="71"/>
      <c r="CE78" s="5"/>
      <c r="CF78" s="26"/>
      <c r="CG78" s="65"/>
      <c r="CH78" s="26"/>
    </row>
    <row r="79" spans="1:86" s="64" customFormat="1" ht="16.2" customHeight="1" x14ac:dyDescent="0.25">
      <c r="A79" s="71" t="s">
        <v>10</v>
      </c>
      <c r="B79" s="114">
        <f>(算例!M79*参数!B11+B88*参数!B12)*参数!B11+F88*参数!B12</f>
        <v>0.265625</v>
      </c>
      <c r="C79" s="72">
        <v>0.125</v>
      </c>
      <c r="D79" s="59">
        <v>0.21875</v>
      </c>
      <c r="E79" s="72">
        <v>0.21875</v>
      </c>
      <c r="F79" s="72">
        <v>0.21875</v>
      </c>
      <c r="G79" s="72">
        <v>0.265625</v>
      </c>
      <c r="H79" s="72">
        <v>0.265625</v>
      </c>
      <c r="I79" s="72">
        <v>0.265625</v>
      </c>
      <c r="J79" s="72"/>
      <c r="K79" s="72"/>
      <c r="L79" s="72"/>
      <c r="M79" s="72"/>
      <c r="N79" s="75"/>
      <c r="O79" s="72"/>
      <c r="P79" s="75"/>
      <c r="Q79" s="72"/>
      <c r="R79" s="72"/>
      <c r="S79" s="72"/>
      <c r="T79" s="72"/>
      <c r="U79" s="72"/>
      <c r="V79" s="72"/>
      <c r="W79" s="72"/>
      <c r="X79" s="72"/>
      <c r="Y79" s="72"/>
      <c r="Z79" s="72"/>
      <c r="AA79" s="72"/>
      <c r="AB79" s="75"/>
      <c r="AC79" s="72"/>
      <c r="AD79" s="75"/>
      <c r="AE79" s="72"/>
      <c r="AF79" s="72"/>
      <c r="AG79" s="72"/>
      <c r="AH79" s="72"/>
      <c r="AI79" s="72"/>
      <c r="AJ79" s="72"/>
      <c r="AK79" s="72"/>
      <c r="AL79" s="72"/>
      <c r="AM79" s="72"/>
      <c r="AN79" s="72"/>
      <c r="AO79" s="72"/>
      <c r="AP79" s="75"/>
      <c r="AQ79" s="72"/>
      <c r="AR79" s="75"/>
      <c r="AS79" s="72"/>
      <c r="AT79" s="72"/>
      <c r="AU79" s="72"/>
      <c r="AV79" s="72"/>
      <c r="AW79" s="72"/>
      <c r="AX79" s="72"/>
      <c r="AY79" s="72"/>
      <c r="AZ79" s="72"/>
      <c r="BA79" s="72"/>
      <c r="BB79" s="72"/>
      <c r="BC79" s="72"/>
      <c r="BD79" s="75"/>
      <c r="BE79" s="72"/>
      <c r="BF79" s="75"/>
      <c r="BG79" s="72"/>
      <c r="BH79" s="72"/>
      <c r="BI79" s="72"/>
      <c r="BJ79" s="72"/>
      <c r="BK79" s="72"/>
      <c r="BL79" s="72"/>
      <c r="BM79" s="72"/>
      <c r="BN79" s="72"/>
      <c r="BO79" s="72"/>
      <c r="BP79" s="72"/>
      <c r="BQ79" s="72"/>
      <c r="BR79" s="26"/>
      <c r="BS79" s="65"/>
      <c r="BT79" s="26"/>
      <c r="BU79" s="71"/>
      <c r="BV79" s="71"/>
      <c r="BW79" s="71"/>
      <c r="BX79" s="71"/>
      <c r="BY79" s="71"/>
      <c r="BZ79" s="71"/>
      <c r="CA79" s="71"/>
      <c r="CB79" s="71"/>
      <c r="CC79" s="71"/>
      <c r="CD79" s="71"/>
      <c r="CE79" s="5"/>
      <c r="CF79" s="26"/>
      <c r="CG79" s="65"/>
      <c r="CH79" s="26"/>
    </row>
    <row r="80" spans="1:86" s="64" customFormat="1" ht="16.2" customHeight="1" x14ac:dyDescent="0.25">
      <c r="A80" s="71" t="s">
        <v>11</v>
      </c>
      <c r="B80" s="26">
        <f>算例!M80*参数!B11+D85*参数!B12</f>
        <v>0.57841490182291599</v>
      </c>
      <c r="C80" s="72">
        <v>0.75</v>
      </c>
      <c r="D80" s="72">
        <v>0.75</v>
      </c>
      <c r="E80" s="72">
        <v>0.57841490182291599</v>
      </c>
      <c r="F80" s="72">
        <v>0.57841490182291599</v>
      </c>
      <c r="G80" s="72">
        <v>0.57841490182291599</v>
      </c>
      <c r="H80" s="72">
        <v>0.57841490182291599</v>
      </c>
      <c r="I80" s="72">
        <v>0.57841490182291599</v>
      </c>
      <c r="J80" s="72"/>
      <c r="K80" s="72"/>
      <c r="L80" s="72"/>
      <c r="M80" s="72"/>
      <c r="N80" s="75"/>
      <c r="O80" s="72"/>
      <c r="P80" s="75"/>
      <c r="Q80" s="72"/>
      <c r="R80" s="72"/>
      <c r="S80" s="72"/>
      <c r="T80" s="72"/>
      <c r="U80" s="72"/>
      <c r="V80" s="72"/>
      <c r="W80" s="72"/>
      <c r="X80" s="72"/>
      <c r="Y80" s="72"/>
      <c r="Z80" s="72"/>
      <c r="AA80" s="72"/>
      <c r="AB80" s="75"/>
      <c r="AC80" s="72"/>
      <c r="AD80" s="75"/>
      <c r="AE80" s="72"/>
      <c r="AF80" s="72"/>
      <c r="AG80" s="72"/>
      <c r="AH80" s="72"/>
      <c r="AI80" s="72"/>
      <c r="AJ80" s="72"/>
      <c r="AK80" s="72"/>
      <c r="AL80" s="72"/>
      <c r="AM80" s="72"/>
      <c r="AN80" s="72"/>
      <c r="AO80" s="72"/>
      <c r="AP80" s="75"/>
      <c r="AQ80" s="72"/>
      <c r="AR80" s="75"/>
      <c r="AS80" s="72"/>
      <c r="AT80" s="72"/>
      <c r="AU80" s="72"/>
      <c r="AV80" s="72"/>
      <c r="AW80" s="72"/>
      <c r="AX80" s="72"/>
      <c r="AY80" s="72"/>
      <c r="AZ80" s="72"/>
      <c r="BA80" s="72"/>
      <c r="BB80" s="72"/>
      <c r="BC80" s="72"/>
      <c r="BD80" s="75"/>
      <c r="BE80" s="72"/>
      <c r="BF80" s="75"/>
      <c r="BG80" s="72"/>
      <c r="BH80" s="72"/>
      <c r="BI80" s="72"/>
      <c r="BJ80" s="72"/>
      <c r="BK80" s="72"/>
      <c r="BL80" s="72"/>
      <c r="BM80" s="72"/>
      <c r="BN80" s="72"/>
      <c r="BO80" s="72"/>
      <c r="BP80" s="72"/>
      <c r="BQ80" s="72"/>
      <c r="BR80" s="26"/>
      <c r="BS80" s="65"/>
      <c r="BT80" s="26"/>
      <c r="BU80" s="71"/>
      <c r="BV80" s="71"/>
      <c r="BW80" s="71"/>
      <c r="BX80" s="71"/>
      <c r="BY80" s="71"/>
      <c r="BZ80" s="71"/>
      <c r="CA80" s="71"/>
      <c r="CB80" s="71"/>
      <c r="CC80" s="71"/>
      <c r="CD80" s="71"/>
      <c r="CE80" s="5"/>
      <c r="CF80" s="26"/>
      <c r="CG80" s="65"/>
      <c r="CH80" s="26"/>
    </row>
    <row r="81" spans="1:86" s="64" customFormat="1" ht="16.2" customHeight="1" x14ac:dyDescent="0.25">
      <c r="A81" s="71" t="s">
        <v>12</v>
      </c>
      <c r="B81" s="26">
        <f>算例!M81</f>
        <v>0.58466425565475144</v>
      </c>
      <c r="C81" s="72">
        <v>0.58466425565475144</v>
      </c>
      <c r="D81" s="72">
        <v>0.58466425565475144</v>
      </c>
      <c r="E81" s="72">
        <v>0.58466425565475144</v>
      </c>
      <c r="F81" s="72">
        <v>0.58466425565475144</v>
      </c>
      <c r="G81" s="72">
        <v>0.58466425565475144</v>
      </c>
      <c r="H81" s="72">
        <v>0.58466425565475144</v>
      </c>
      <c r="I81" s="72">
        <v>0.58466425565475144</v>
      </c>
      <c r="J81" s="72"/>
      <c r="K81" s="72"/>
      <c r="L81" s="72"/>
      <c r="M81" s="72"/>
      <c r="N81" s="75"/>
      <c r="O81" s="72"/>
      <c r="P81" s="75"/>
      <c r="Q81" s="72"/>
      <c r="R81" s="72"/>
      <c r="S81" s="72"/>
      <c r="T81" s="72"/>
      <c r="U81" s="72"/>
      <c r="V81" s="72"/>
      <c r="W81" s="72"/>
      <c r="X81" s="72"/>
      <c r="Y81" s="72"/>
      <c r="Z81" s="72"/>
      <c r="AA81" s="72"/>
      <c r="AB81" s="75"/>
      <c r="AC81" s="72"/>
      <c r="AD81" s="75"/>
      <c r="AE81" s="72"/>
      <c r="AF81" s="72"/>
      <c r="AG81" s="72"/>
      <c r="AH81" s="72"/>
      <c r="AI81" s="72"/>
      <c r="AJ81" s="72"/>
      <c r="AK81" s="72"/>
      <c r="AL81" s="72"/>
      <c r="AM81" s="72"/>
      <c r="AN81" s="72"/>
      <c r="AO81" s="72"/>
      <c r="AP81" s="75"/>
      <c r="AQ81" s="72"/>
      <c r="AR81" s="75"/>
      <c r="AS81" s="72"/>
      <c r="AT81" s="72"/>
      <c r="AU81" s="72"/>
      <c r="AV81" s="72"/>
      <c r="AW81" s="72"/>
      <c r="AX81" s="72"/>
      <c r="AY81" s="72"/>
      <c r="AZ81" s="72"/>
      <c r="BA81" s="72"/>
      <c r="BB81" s="72"/>
      <c r="BC81" s="72"/>
      <c r="BD81" s="75"/>
      <c r="BE81" s="72"/>
      <c r="BF81" s="75"/>
      <c r="BG81" s="72"/>
      <c r="BH81" s="72"/>
      <c r="BI81" s="72"/>
      <c r="BJ81" s="72"/>
      <c r="BK81" s="72"/>
      <c r="BL81" s="72"/>
      <c r="BM81" s="72"/>
      <c r="BN81" s="72"/>
      <c r="BO81" s="72"/>
      <c r="BP81" s="72"/>
      <c r="BQ81" s="72"/>
      <c r="BR81" s="26"/>
      <c r="BS81" s="65"/>
      <c r="BT81" s="26"/>
      <c r="BU81" s="71"/>
      <c r="BV81" s="71"/>
      <c r="BW81" s="71"/>
      <c r="BX81" s="71"/>
      <c r="BY81" s="71"/>
      <c r="BZ81" s="71"/>
      <c r="CA81" s="71"/>
      <c r="CB81" s="71"/>
      <c r="CC81" s="71"/>
      <c r="CD81" s="71"/>
      <c r="CE81" s="5"/>
      <c r="CF81" s="26"/>
      <c r="CG81" s="65"/>
      <c r="CH81" s="26"/>
    </row>
    <row r="82" spans="1:86" s="64" customFormat="1" ht="16.2" customHeight="1" x14ac:dyDescent="0.25">
      <c r="A82" s="71" t="s">
        <v>13</v>
      </c>
      <c r="B82" s="26">
        <f>算例!M82*参数!B11+F84*参数!B12</f>
        <v>0.63988378080356778</v>
      </c>
      <c r="C82" s="72">
        <v>0.875</v>
      </c>
      <c r="D82" s="72">
        <v>0.875</v>
      </c>
      <c r="E82" s="72">
        <v>0.875</v>
      </c>
      <c r="F82" s="72">
        <v>0.875</v>
      </c>
      <c r="G82" s="72">
        <v>0.63988378080356778</v>
      </c>
      <c r="H82" s="72">
        <v>0.63988378080356778</v>
      </c>
      <c r="I82" s="72">
        <v>0.63988378080356778</v>
      </c>
      <c r="J82" s="72"/>
      <c r="K82" s="72"/>
      <c r="L82" s="72"/>
      <c r="M82" s="72"/>
      <c r="N82" s="75"/>
      <c r="O82" s="72"/>
      <c r="P82" s="75"/>
      <c r="Q82" s="72"/>
      <c r="R82" s="72"/>
      <c r="S82" s="72"/>
      <c r="T82" s="72"/>
      <c r="U82" s="72"/>
      <c r="V82" s="72"/>
      <c r="W82" s="72"/>
      <c r="X82" s="72"/>
      <c r="Y82" s="72"/>
      <c r="Z82" s="72"/>
      <c r="AA82" s="72"/>
      <c r="AB82" s="75"/>
      <c r="AC82" s="72"/>
      <c r="AD82" s="75"/>
      <c r="AE82" s="72"/>
      <c r="AF82" s="72"/>
      <c r="AG82" s="72"/>
      <c r="AH82" s="72"/>
      <c r="AI82" s="72"/>
      <c r="AJ82" s="72"/>
      <c r="AK82" s="72"/>
      <c r="AL82" s="72"/>
      <c r="AM82" s="72"/>
      <c r="AN82" s="72"/>
      <c r="AO82" s="72"/>
      <c r="AP82" s="75"/>
      <c r="AQ82" s="72"/>
      <c r="AR82" s="75"/>
      <c r="AS82" s="72"/>
      <c r="AT82" s="72"/>
      <c r="AU82" s="72"/>
      <c r="AV82" s="72"/>
      <c r="AW82" s="72"/>
      <c r="AX82" s="72"/>
      <c r="AY82" s="72"/>
      <c r="AZ82" s="72"/>
      <c r="BA82" s="72"/>
      <c r="BB82" s="72"/>
      <c r="BC82" s="72"/>
      <c r="BD82" s="75"/>
      <c r="BE82" s="72"/>
      <c r="BF82" s="75"/>
      <c r="BG82" s="72"/>
      <c r="BH82" s="72"/>
      <c r="BI82" s="72"/>
      <c r="BJ82" s="72"/>
      <c r="BK82" s="72"/>
      <c r="BL82" s="72"/>
      <c r="BM82" s="72"/>
      <c r="BN82" s="72"/>
      <c r="BO82" s="72"/>
      <c r="BP82" s="72"/>
      <c r="BQ82" s="72"/>
      <c r="BR82" s="26"/>
      <c r="BS82" s="65"/>
      <c r="BT82" s="26"/>
      <c r="BU82" s="71"/>
      <c r="BV82" s="71"/>
      <c r="BW82" s="71"/>
      <c r="BX82" s="71"/>
      <c r="BY82" s="71"/>
      <c r="BZ82" s="71"/>
      <c r="CA82" s="71"/>
      <c r="CB82" s="71"/>
      <c r="CC82" s="71"/>
      <c r="CD82" s="71"/>
      <c r="CE82" s="5"/>
      <c r="CF82" s="26"/>
      <c r="CG82" s="65"/>
      <c r="CH82" s="26"/>
    </row>
    <row r="83" spans="1:86" s="64" customFormat="1" ht="16.2" customHeight="1" x14ac:dyDescent="0.25">
      <c r="A83" s="71" t="s">
        <v>14</v>
      </c>
      <c r="B83" s="26">
        <f>算例!M83*参数!B11+E77*参数!B12</f>
        <v>0.27250997472686617</v>
      </c>
      <c r="C83" s="72">
        <v>0.17435563013392796</v>
      </c>
      <c r="D83" s="72">
        <v>0.17435563013392796</v>
      </c>
      <c r="E83" s="72">
        <v>0.17435563013392796</v>
      </c>
      <c r="F83" s="72">
        <v>0.27250997472686617</v>
      </c>
      <c r="G83" s="72">
        <v>0.27250997472686617</v>
      </c>
      <c r="H83" s="72">
        <v>0.27250997472686617</v>
      </c>
      <c r="I83" s="72">
        <v>0.27250997472686617</v>
      </c>
      <c r="J83" s="72"/>
      <c r="K83" s="72"/>
      <c r="L83" s="72"/>
      <c r="M83" s="72"/>
      <c r="N83" s="75"/>
      <c r="O83" s="72"/>
      <c r="P83" s="75"/>
      <c r="Q83" s="72"/>
      <c r="R83" s="72"/>
      <c r="S83" s="72"/>
      <c r="T83" s="72"/>
      <c r="U83" s="72"/>
      <c r="V83" s="72"/>
      <c r="W83" s="72"/>
      <c r="X83" s="72"/>
      <c r="Y83" s="72"/>
      <c r="Z83" s="72"/>
      <c r="AA83" s="72"/>
      <c r="AB83" s="75"/>
      <c r="AC83" s="72"/>
      <c r="AD83" s="75"/>
      <c r="AE83" s="72"/>
      <c r="AF83" s="72"/>
      <c r="AG83" s="72"/>
      <c r="AH83" s="72"/>
      <c r="AI83" s="72"/>
      <c r="AJ83" s="72"/>
      <c r="AK83" s="72"/>
      <c r="AL83" s="72"/>
      <c r="AM83" s="72"/>
      <c r="AN83" s="72"/>
      <c r="AO83" s="72"/>
      <c r="AP83" s="75"/>
      <c r="AQ83" s="72"/>
      <c r="AR83" s="75"/>
      <c r="AS83" s="72"/>
      <c r="AT83" s="72"/>
      <c r="AU83" s="72"/>
      <c r="AV83" s="72"/>
      <c r="AW83" s="72"/>
      <c r="AX83" s="72"/>
      <c r="AY83" s="72"/>
      <c r="AZ83" s="72"/>
      <c r="BA83" s="72"/>
      <c r="BB83" s="72"/>
      <c r="BC83" s="72"/>
      <c r="BD83" s="75"/>
      <c r="BE83" s="72"/>
      <c r="BF83" s="75"/>
      <c r="BG83" s="72"/>
      <c r="BH83" s="72"/>
      <c r="BI83" s="72"/>
      <c r="BJ83" s="72"/>
      <c r="BK83" s="72"/>
      <c r="BL83" s="72"/>
      <c r="BM83" s="72"/>
      <c r="BN83" s="72"/>
      <c r="BO83" s="72"/>
      <c r="BP83" s="72"/>
      <c r="BQ83" s="72"/>
      <c r="BR83" s="26"/>
      <c r="BS83" s="65"/>
      <c r="BT83" s="26"/>
      <c r="BU83" s="71"/>
      <c r="BV83" s="71"/>
      <c r="BW83" s="71"/>
      <c r="BX83" s="71"/>
      <c r="BY83" s="71"/>
      <c r="BZ83" s="71"/>
      <c r="CA83" s="71"/>
      <c r="CB83" s="71"/>
      <c r="CC83" s="71"/>
      <c r="CD83" s="71"/>
      <c r="CE83" s="5"/>
      <c r="CF83" s="26"/>
      <c r="CG83" s="65"/>
      <c r="CH83" s="26"/>
    </row>
    <row r="84" spans="1:86" s="64" customFormat="1" ht="16.2" customHeight="1" x14ac:dyDescent="0.25">
      <c r="A84" s="71" t="s">
        <v>15</v>
      </c>
      <c r="B84" s="26">
        <f>算例!M84</f>
        <v>0.40476756160713562</v>
      </c>
      <c r="C84" s="72">
        <v>0.40476756160713562</v>
      </c>
      <c r="D84" s="72">
        <v>0.40476756160713562</v>
      </c>
      <c r="E84" s="72">
        <v>0.40476756160713562</v>
      </c>
      <c r="F84" s="72">
        <v>0.40476756160713562</v>
      </c>
      <c r="G84" s="72">
        <v>0.40476756160713562</v>
      </c>
      <c r="H84" s="72">
        <v>0.40476756160713562</v>
      </c>
      <c r="I84" s="72">
        <v>0.40476756160713562</v>
      </c>
      <c r="J84" s="72"/>
      <c r="K84" s="72"/>
      <c r="L84" s="72"/>
      <c r="M84" s="72"/>
      <c r="N84" s="75"/>
      <c r="O84" s="72"/>
      <c r="P84" s="75"/>
      <c r="Q84" s="72"/>
      <c r="R84" s="72"/>
      <c r="S84" s="72"/>
      <c r="T84" s="72"/>
      <c r="U84" s="72"/>
      <c r="V84" s="72"/>
      <c r="W84" s="72"/>
      <c r="X84" s="72"/>
      <c r="Y84" s="72"/>
      <c r="Z84" s="72"/>
      <c r="AA84" s="72"/>
      <c r="AB84" s="75"/>
      <c r="AC84" s="72"/>
      <c r="AD84" s="75"/>
      <c r="AE84" s="72"/>
      <c r="AF84" s="72"/>
      <c r="AG84" s="72"/>
      <c r="AH84" s="72"/>
      <c r="AI84" s="72"/>
      <c r="AJ84" s="72"/>
      <c r="AK84" s="72"/>
      <c r="AL84" s="72"/>
      <c r="AM84" s="72"/>
      <c r="AN84" s="72"/>
      <c r="AO84" s="72"/>
      <c r="AP84" s="75"/>
      <c r="AQ84" s="72"/>
      <c r="AR84" s="75"/>
      <c r="AS84" s="72"/>
      <c r="AT84" s="72"/>
      <c r="AU84" s="72"/>
      <c r="AV84" s="72"/>
      <c r="AW84" s="72"/>
      <c r="AX84" s="72"/>
      <c r="AY84" s="72"/>
      <c r="AZ84" s="72"/>
      <c r="BA84" s="72"/>
      <c r="BB84" s="72"/>
      <c r="BC84" s="72"/>
      <c r="BD84" s="75"/>
      <c r="BE84" s="72"/>
      <c r="BF84" s="75"/>
      <c r="BG84" s="72"/>
      <c r="BH84" s="72"/>
      <c r="BI84" s="72"/>
      <c r="BJ84" s="72"/>
      <c r="BK84" s="72"/>
      <c r="BL84" s="72"/>
      <c r="BM84" s="72"/>
      <c r="BN84" s="72"/>
      <c r="BO84" s="72"/>
      <c r="BP84" s="72"/>
      <c r="BQ84" s="72"/>
      <c r="BR84" s="26"/>
      <c r="BS84" s="65"/>
      <c r="BT84" s="26"/>
      <c r="BU84" s="71"/>
      <c r="BV84" s="71"/>
      <c r="BW84" s="71"/>
      <c r="BX84" s="71"/>
      <c r="BY84" s="71"/>
      <c r="BZ84" s="71"/>
      <c r="CA84" s="71"/>
      <c r="CB84" s="71"/>
      <c r="CC84" s="71"/>
      <c r="CD84" s="71"/>
      <c r="CE84" s="5"/>
      <c r="CF84" s="26"/>
      <c r="CG84" s="65"/>
      <c r="CH84" s="26"/>
    </row>
    <row r="85" spans="1:86" s="64" customFormat="1" ht="16.2" customHeight="1" x14ac:dyDescent="0.25">
      <c r="A85" s="71" t="s">
        <v>16</v>
      </c>
      <c r="B85" s="26">
        <f>算例!M85</f>
        <v>0.40682980364583193</v>
      </c>
      <c r="C85" s="72">
        <v>0.40682980364583193</v>
      </c>
      <c r="D85" s="72">
        <v>0.40682980364583193</v>
      </c>
      <c r="E85" s="72">
        <v>0.40682980364583193</v>
      </c>
      <c r="F85" s="72">
        <v>0.40682980364583193</v>
      </c>
      <c r="G85" s="72">
        <v>0.40682980364583193</v>
      </c>
      <c r="H85" s="72">
        <v>0.40682980364583193</v>
      </c>
      <c r="I85" s="72">
        <v>0.40682980364583193</v>
      </c>
      <c r="J85" s="72"/>
      <c r="K85" s="72"/>
      <c r="L85" s="72"/>
      <c r="M85" s="72"/>
      <c r="N85" s="75"/>
      <c r="O85" s="72"/>
      <c r="P85" s="75"/>
      <c r="Q85" s="72"/>
      <c r="R85" s="72"/>
      <c r="S85" s="72"/>
      <c r="T85" s="72"/>
      <c r="U85" s="72"/>
      <c r="V85" s="72"/>
      <c r="W85" s="72"/>
      <c r="X85" s="72"/>
      <c r="Y85" s="72"/>
      <c r="Z85" s="72"/>
      <c r="AA85" s="72"/>
      <c r="AB85" s="75"/>
      <c r="AC85" s="72"/>
      <c r="AD85" s="75"/>
      <c r="AE85" s="72"/>
      <c r="AF85" s="72"/>
      <c r="AG85" s="72"/>
      <c r="AH85" s="72"/>
      <c r="AI85" s="72"/>
      <c r="AJ85" s="72"/>
      <c r="AK85" s="72"/>
      <c r="AL85" s="72"/>
      <c r="AM85" s="72"/>
      <c r="AN85" s="72"/>
      <c r="AO85" s="72"/>
      <c r="AP85" s="75"/>
      <c r="AQ85" s="72"/>
      <c r="AR85" s="75"/>
      <c r="AS85" s="72"/>
      <c r="AT85" s="72"/>
      <c r="AU85" s="72"/>
      <c r="AV85" s="72"/>
      <c r="AW85" s="72"/>
      <c r="AX85" s="72"/>
      <c r="AY85" s="72"/>
      <c r="AZ85" s="72"/>
      <c r="BA85" s="72"/>
      <c r="BB85" s="72"/>
      <c r="BC85" s="72"/>
      <c r="BD85" s="75"/>
      <c r="BE85" s="72"/>
      <c r="BF85" s="75"/>
      <c r="BG85" s="72"/>
      <c r="BH85" s="72"/>
      <c r="BI85" s="72"/>
      <c r="BJ85" s="72"/>
      <c r="BK85" s="72"/>
      <c r="BL85" s="72"/>
      <c r="BM85" s="72"/>
      <c r="BN85" s="72"/>
      <c r="BO85" s="72"/>
      <c r="BP85" s="72"/>
      <c r="BQ85" s="72"/>
      <c r="BR85" s="26"/>
      <c r="BS85" s="65"/>
      <c r="BT85" s="26"/>
      <c r="BU85" s="71"/>
      <c r="BV85" s="71"/>
      <c r="BW85" s="71"/>
      <c r="BX85" s="71"/>
      <c r="BY85" s="71"/>
      <c r="BZ85" s="71"/>
      <c r="CA85" s="71"/>
      <c r="CB85" s="71"/>
      <c r="CC85" s="71"/>
      <c r="CD85" s="71"/>
      <c r="CE85" s="5"/>
      <c r="CF85" s="26"/>
      <c r="CG85" s="65"/>
      <c r="CH85" s="26"/>
    </row>
    <row r="86" spans="1:86" s="64" customFormat="1" ht="16.2" customHeight="1" x14ac:dyDescent="0.25">
      <c r="A86" s="71" t="s">
        <v>17</v>
      </c>
      <c r="B86" s="26">
        <f>算例!M86</f>
        <v>0.22487086755951979</v>
      </c>
      <c r="C86" s="72">
        <v>0.22487086755951979</v>
      </c>
      <c r="D86" s="72">
        <v>0.22487086755951979</v>
      </c>
      <c r="E86" s="72">
        <v>0.22487086755951979</v>
      </c>
      <c r="F86" s="72">
        <v>0.22487086755951979</v>
      </c>
      <c r="G86" s="72">
        <v>0.22487086755951979</v>
      </c>
      <c r="H86" s="72">
        <v>0.22487086755951979</v>
      </c>
      <c r="I86" s="72">
        <v>0.22487086755951979</v>
      </c>
      <c r="J86" s="72"/>
      <c r="K86" s="72"/>
      <c r="L86" s="72"/>
      <c r="M86" s="72"/>
      <c r="N86" s="75"/>
      <c r="O86" s="72"/>
      <c r="P86" s="75"/>
      <c r="Q86" s="72"/>
      <c r="R86" s="72"/>
      <c r="S86" s="72"/>
      <c r="T86" s="72"/>
      <c r="U86" s="72"/>
      <c r="V86" s="72"/>
      <c r="W86" s="72"/>
      <c r="X86" s="72"/>
      <c r="Y86" s="72"/>
      <c r="Z86" s="72"/>
      <c r="AA86" s="72"/>
      <c r="AB86" s="75"/>
      <c r="AC86" s="72"/>
      <c r="AD86" s="75"/>
      <c r="AE86" s="72"/>
      <c r="AF86" s="72"/>
      <c r="AG86" s="72"/>
      <c r="AH86" s="72"/>
      <c r="AI86" s="72"/>
      <c r="AJ86" s="72"/>
      <c r="AK86" s="72"/>
      <c r="AL86" s="72"/>
      <c r="AM86" s="72"/>
      <c r="AN86" s="72"/>
      <c r="AO86" s="72"/>
      <c r="AP86" s="75"/>
      <c r="AQ86" s="72"/>
      <c r="AR86" s="75"/>
      <c r="AS86" s="72"/>
      <c r="AT86" s="72"/>
      <c r="AU86" s="72"/>
      <c r="AV86" s="72"/>
      <c r="AW86" s="72"/>
      <c r="AX86" s="72"/>
      <c r="AY86" s="72"/>
      <c r="AZ86" s="72"/>
      <c r="BA86" s="72"/>
      <c r="BB86" s="72"/>
      <c r="BC86" s="72"/>
      <c r="BD86" s="75"/>
      <c r="BE86" s="72"/>
      <c r="BF86" s="75"/>
      <c r="BG86" s="72"/>
      <c r="BH86" s="72"/>
      <c r="BI86" s="72"/>
      <c r="BJ86" s="72"/>
      <c r="BK86" s="72"/>
      <c r="BL86" s="72"/>
      <c r="BM86" s="72"/>
      <c r="BN86" s="72"/>
      <c r="BO86" s="72"/>
      <c r="BP86" s="72"/>
      <c r="BQ86" s="72"/>
      <c r="BR86" s="26"/>
      <c r="BS86" s="65"/>
      <c r="BT86" s="26"/>
      <c r="BU86" s="71"/>
      <c r="BV86" s="71"/>
      <c r="BW86" s="71"/>
      <c r="BX86" s="71"/>
      <c r="BY86" s="71"/>
      <c r="BZ86" s="71"/>
      <c r="CA86" s="71"/>
      <c r="CB86" s="71"/>
      <c r="CC86" s="71"/>
      <c r="CD86" s="71"/>
      <c r="CE86" s="5"/>
      <c r="CF86" s="26"/>
      <c r="CG86" s="65"/>
      <c r="CH86" s="26"/>
    </row>
    <row r="87" spans="1:86" s="64" customFormat="1" ht="16.2" customHeight="1" x14ac:dyDescent="0.25">
      <c r="A87" s="71" t="s">
        <v>18</v>
      </c>
      <c r="B87" s="26">
        <f>算例!M87</f>
        <v>0.5</v>
      </c>
      <c r="C87" s="72">
        <v>0.5</v>
      </c>
      <c r="D87" s="72">
        <v>0.5</v>
      </c>
      <c r="E87" s="72">
        <v>0.5</v>
      </c>
      <c r="F87" s="72">
        <v>0.5</v>
      </c>
      <c r="G87" s="72">
        <v>0.5</v>
      </c>
      <c r="H87" s="72">
        <v>0.5</v>
      </c>
      <c r="I87" s="72">
        <v>0.5</v>
      </c>
      <c r="J87" s="72"/>
      <c r="K87" s="72"/>
      <c r="L87" s="72"/>
      <c r="M87" s="72"/>
      <c r="N87" s="75"/>
      <c r="O87" s="72"/>
      <c r="P87" s="75"/>
      <c r="Q87" s="72"/>
      <c r="R87" s="72"/>
      <c r="S87" s="72"/>
      <c r="T87" s="72"/>
      <c r="U87" s="72"/>
      <c r="V87" s="72"/>
      <c r="W87" s="72"/>
      <c r="X87" s="72"/>
      <c r="Y87" s="72"/>
      <c r="Z87" s="72"/>
      <c r="AA87" s="72"/>
      <c r="AB87" s="75"/>
      <c r="AC87" s="72"/>
      <c r="AD87" s="75"/>
      <c r="AE87" s="72"/>
      <c r="AF87" s="72"/>
      <c r="AG87" s="72"/>
      <c r="AH87" s="72"/>
      <c r="AI87" s="72"/>
      <c r="AJ87" s="72"/>
      <c r="AK87" s="72"/>
      <c r="AL87" s="72"/>
      <c r="AM87" s="72"/>
      <c r="AN87" s="72"/>
      <c r="AO87" s="72"/>
      <c r="AP87" s="75"/>
      <c r="AQ87" s="72"/>
      <c r="AR87" s="75"/>
      <c r="AS87" s="72"/>
      <c r="AT87" s="72"/>
      <c r="AU87" s="72"/>
      <c r="AV87" s="72"/>
      <c r="AW87" s="72"/>
      <c r="AX87" s="72"/>
      <c r="AY87" s="72"/>
      <c r="AZ87" s="72"/>
      <c r="BA87" s="72"/>
      <c r="BB87" s="72"/>
      <c r="BC87" s="72"/>
      <c r="BD87" s="75"/>
      <c r="BE87" s="72"/>
      <c r="BF87" s="75"/>
      <c r="BG87" s="72"/>
      <c r="BH87" s="72"/>
      <c r="BI87" s="72"/>
      <c r="BJ87" s="72"/>
      <c r="BK87" s="72"/>
      <c r="BL87" s="72"/>
      <c r="BM87" s="72"/>
      <c r="BN87" s="72"/>
      <c r="BO87" s="72"/>
      <c r="BP87" s="72"/>
      <c r="BQ87" s="72"/>
      <c r="BR87" s="26"/>
      <c r="BS87" s="65"/>
      <c r="BT87" s="26"/>
      <c r="BU87" s="71"/>
      <c r="BV87" s="71"/>
      <c r="BW87" s="71"/>
      <c r="BX87" s="71"/>
      <c r="BY87" s="71"/>
      <c r="BZ87" s="71"/>
      <c r="CA87" s="71"/>
      <c r="CB87" s="71"/>
      <c r="CC87" s="71"/>
      <c r="CD87" s="71"/>
      <c r="CE87" s="5"/>
      <c r="CF87" s="26"/>
      <c r="CG87" s="65"/>
      <c r="CH87" s="26"/>
    </row>
    <row r="88" spans="1:86" s="64" customFormat="1" ht="16.2" customHeight="1" x14ac:dyDescent="0.25">
      <c r="A88" s="71" t="s">
        <v>19</v>
      </c>
      <c r="B88" s="26">
        <f>算例!M88</f>
        <v>0.3125</v>
      </c>
      <c r="C88" s="72">
        <v>0.3125</v>
      </c>
      <c r="D88" s="72">
        <v>0.3125</v>
      </c>
      <c r="E88" s="72">
        <v>0.3125</v>
      </c>
      <c r="F88" s="72">
        <v>0.3125</v>
      </c>
      <c r="G88" s="72">
        <v>0.3125</v>
      </c>
      <c r="H88" s="72">
        <v>0.3125</v>
      </c>
      <c r="I88" s="72">
        <v>0.3125</v>
      </c>
      <c r="J88" s="72"/>
      <c r="K88" s="72"/>
      <c r="L88" s="72"/>
      <c r="M88" s="72"/>
      <c r="N88" s="75"/>
      <c r="O88" s="72"/>
      <c r="P88" s="75"/>
      <c r="Q88" s="72"/>
      <c r="R88" s="72"/>
      <c r="S88" s="72"/>
      <c r="T88" s="72"/>
      <c r="U88" s="72"/>
      <c r="V88" s="72"/>
      <c r="W88" s="72"/>
      <c r="X88" s="72"/>
      <c r="Y88" s="72"/>
      <c r="Z88" s="72"/>
      <c r="AA88" s="72"/>
      <c r="AB88" s="75"/>
      <c r="AC88" s="72"/>
      <c r="AD88" s="75"/>
      <c r="AE88" s="72"/>
      <c r="AF88" s="72"/>
      <c r="AG88" s="72"/>
      <c r="AH88" s="72"/>
      <c r="AI88" s="72"/>
      <c r="AJ88" s="72"/>
      <c r="AK88" s="72"/>
      <c r="AL88" s="72"/>
      <c r="AM88" s="72"/>
      <c r="AN88" s="72"/>
      <c r="AO88" s="72"/>
      <c r="AP88" s="75"/>
      <c r="AQ88" s="72"/>
      <c r="AR88" s="75"/>
      <c r="AS88" s="72"/>
      <c r="AT88" s="72"/>
      <c r="AU88" s="72"/>
      <c r="AV88" s="72"/>
      <c r="AW88" s="72"/>
      <c r="AX88" s="72"/>
      <c r="AY88" s="72"/>
      <c r="AZ88" s="72"/>
      <c r="BA88" s="72"/>
      <c r="BB88" s="72"/>
      <c r="BC88" s="72"/>
      <c r="BD88" s="75"/>
      <c r="BE88" s="72"/>
      <c r="BF88" s="75"/>
      <c r="BG88" s="72"/>
      <c r="BH88" s="72"/>
      <c r="BI88" s="72"/>
      <c r="BJ88" s="72"/>
      <c r="BK88" s="72"/>
      <c r="BL88" s="72"/>
      <c r="BM88" s="72"/>
      <c r="BN88" s="72"/>
      <c r="BO88" s="72"/>
      <c r="BP88" s="72"/>
      <c r="BQ88" s="72"/>
      <c r="BR88" s="26"/>
      <c r="BS88" s="65"/>
      <c r="BT88" s="26"/>
      <c r="BU88" s="71"/>
      <c r="BV88" s="71"/>
      <c r="BW88" s="71"/>
      <c r="BX88" s="71"/>
      <c r="BY88" s="71"/>
      <c r="BZ88" s="71"/>
      <c r="CA88" s="71"/>
      <c r="CB88" s="71"/>
      <c r="CC88" s="71"/>
      <c r="CD88" s="71"/>
      <c r="CE88" s="5"/>
      <c r="CF88" s="26"/>
      <c r="CG88" s="65"/>
      <c r="CH88" s="26"/>
    </row>
    <row r="89" spans="1:86" s="64" customFormat="1" ht="16.2" customHeight="1" x14ac:dyDescent="0.25">
      <c r="A89" s="71" t="s">
        <v>20</v>
      </c>
      <c r="B89" s="26">
        <f>算例!M89</f>
        <v>0.14826572772792174</v>
      </c>
      <c r="C89" s="72">
        <v>0.14826572772792174</v>
      </c>
      <c r="D89" s="72">
        <v>0.14826572772792174</v>
      </c>
      <c r="E89" s="72">
        <v>0.14826572772792174</v>
      </c>
      <c r="F89" s="72">
        <v>0.14826572772792174</v>
      </c>
      <c r="G89" s="72">
        <v>0.14826572772792174</v>
      </c>
      <c r="H89" s="72">
        <v>0.14826572772792174</v>
      </c>
      <c r="I89" s="72">
        <v>0.14826572772792174</v>
      </c>
      <c r="J89" s="72"/>
      <c r="K89" s="72"/>
      <c r="L89" s="72"/>
      <c r="M89" s="72"/>
      <c r="N89" s="75"/>
      <c r="O89" s="72"/>
      <c r="P89" s="75"/>
      <c r="Q89" s="72"/>
      <c r="R89" s="72"/>
      <c r="S89" s="72"/>
      <c r="T89" s="72"/>
      <c r="U89" s="72"/>
      <c r="V89" s="72"/>
      <c r="W89" s="72"/>
      <c r="X89" s="72"/>
      <c r="Y89" s="72"/>
      <c r="Z89" s="72"/>
      <c r="AA89" s="72"/>
      <c r="AB89" s="75"/>
      <c r="AC89" s="72"/>
      <c r="AD89" s="75"/>
      <c r="AE89" s="72"/>
      <c r="AF89" s="72"/>
      <c r="AG89" s="72"/>
      <c r="AH89" s="72"/>
      <c r="AI89" s="72"/>
      <c r="AJ89" s="72"/>
      <c r="AK89" s="72"/>
      <c r="AL89" s="72"/>
      <c r="AM89" s="72"/>
      <c r="AN89" s="72"/>
      <c r="AO89" s="72"/>
      <c r="AP89" s="75"/>
      <c r="AQ89" s="72"/>
      <c r="AR89" s="75"/>
      <c r="AS89" s="72"/>
      <c r="AT89" s="72"/>
      <c r="AU89" s="72"/>
      <c r="AV89" s="72"/>
      <c r="AW89" s="72"/>
      <c r="AX89" s="72"/>
      <c r="AY89" s="72"/>
      <c r="AZ89" s="72"/>
      <c r="BA89" s="72"/>
      <c r="BB89" s="72"/>
      <c r="BC89" s="72"/>
      <c r="BD89" s="75"/>
      <c r="BE89" s="72"/>
      <c r="BF89" s="75"/>
      <c r="BG89" s="72"/>
      <c r="BH89" s="72"/>
      <c r="BI89" s="72"/>
      <c r="BJ89" s="72"/>
      <c r="BK89" s="72"/>
      <c r="BL89" s="72"/>
      <c r="BM89" s="72"/>
      <c r="BN89" s="72"/>
      <c r="BO89" s="72"/>
      <c r="BP89" s="72"/>
      <c r="BQ89" s="72"/>
      <c r="BR89" s="26"/>
      <c r="BS89" s="65"/>
      <c r="BT89" s="26"/>
      <c r="BU89" s="71"/>
      <c r="BV89" s="71"/>
      <c r="BW89" s="71"/>
      <c r="BX89" s="71"/>
      <c r="BY89" s="71"/>
      <c r="BZ89" s="71"/>
      <c r="CA89" s="71"/>
      <c r="CB89" s="71"/>
      <c r="CC89" s="71"/>
      <c r="CD89" s="71"/>
      <c r="CE89" s="5"/>
      <c r="CF89" s="26"/>
      <c r="CG89" s="65"/>
      <c r="CH89" s="26"/>
    </row>
    <row r="90" spans="1:86" s="64" customFormat="1" ht="16.2" customHeight="1" x14ac:dyDescent="0.25">
      <c r="A90" s="71" t="s">
        <v>21</v>
      </c>
      <c r="B90" s="26">
        <f>算例!M90*参数!B11+G75*参数!B12</f>
        <v>0.52664976526531371</v>
      </c>
      <c r="C90" s="72">
        <v>0.72916666666666663</v>
      </c>
      <c r="D90" s="72">
        <v>0.72916666666666663</v>
      </c>
      <c r="E90" s="72">
        <v>0.72916666666666663</v>
      </c>
      <c r="F90" s="72">
        <v>0.72916666666666663</v>
      </c>
      <c r="G90" s="72">
        <v>0.72916666666666663</v>
      </c>
      <c r="H90" s="72">
        <v>0.52664976526531371</v>
      </c>
      <c r="I90" s="72">
        <v>0.52664976526531371</v>
      </c>
      <c r="J90" s="72"/>
      <c r="K90" s="72"/>
      <c r="L90" s="72"/>
      <c r="M90" s="72"/>
      <c r="N90" s="75"/>
      <c r="O90" s="72"/>
      <c r="P90" s="75"/>
      <c r="Q90" s="72"/>
      <c r="R90" s="72"/>
      <c r="S90" s="72"/>
      <c r="T90" s="72"/>
      <c r="U90" s="72"/>
      <c r="V90" s="72"/>
      <c r="W90" s="72"/>
      <c r="X90" s="72"/>
      <c r="Y90" s="72"/>
      <c r="Z90" s="72"/>
      <c r="AA90" s="72"/>
      <c r="AB90" s="75"/>
      <c r="AC90" s="72"/>
      <c r="AD90" s="75"/>
      <c r="AE90" s="72"/>
      <c r="AF90" s="72"/>
      <c r="AG90" s="72"/>
      <c r="AH90" s="72"/>
      <c r="AI90" s="72"/>
      <c r="AJ90" s="72"/>
      <c r="AK90" s="72"/>
      <c r="AL90" s="72"/>
      <c r="AM90" s="72"/>
      <c r="AN90" s="72"/>
      <c r="AO90" s="72"/>
      <c r="AP90" s="75"/>
      <c r="AQ90" s="72"/>
      <c r="AR90" s="75"/>
      <c r="AS90" s="72"/>
      <c r="AT90" s="72"/>
      <c r="AU90" s="72"/>
      <c r="AV90" s="72"/>
      <c r="AW90" s="72"/>
      <c r="AX90" s="72"/>
      <c r="AY90" s="72"/>
      <c r="AZ90" s="72"/>
      <c r="BA90" s="72"/>
      <c r="BB90" s="72"/>
      <c r="BC90" s="72"/>
      <c r="BD90" s="75"/>
      <c r="BE90" s="72"/>
      <c r="BF90" s="75"/>
      <c r="BG90" s="72"/>
      <c r="BH90" s="72"/>
      <c r="BI90" s="72"/>
      <c r="BJ90" s="72"/>
      <c r="BK90" s="72"/>
      <c r="BL90" s="72"/>
      <c r="BM90" s="72"/>
      <c r="BN90" s="72"/>
      <c r="BO90" s="72"/>
      <c r="BP90" s="72"/>
      <c r="BQ90" s="72"/>
      <c r="BR90" s="26"/>
      <c r="BS90" s="65"/>
      <c r="BT90" s="26"/>
      <c r="BU90" s="71"/>
      <c r="BV90" s="71"/>
      <c r="BW90" s="71"/>
      <c r="BX90" s="71"/>
      <c r="BY90" s="71"/>
      <c r="BZ90" s="71"/>
      <c r="CA90" s="71"/>
      <c r="CB90" s="71"/>
      <c r="CC90" s="71"/>
      <c r="CD90" s="71"/>
      <c r="CE90" s="5"/>
      <c r="CF90" s="26"/>
      <c r="CG90" s="65"/>
      <c r="CH90" s="26"/>
    </row>
    <row r="91" spans="1:86" s="64" customFormat="1" ht="16.2" customHeight="1" x14ac:dyDescent="0.25">
      <c r="A91" s="71" t="s">
        <v>22</v>
      </c>
      <c r="B91" s="26">
        <f>算例!M91</f>
        <v>0.3125</v>
      </c>
      <c r="C91" s="72">
        <v>0.3125</v>
      </c>
      <c r="D91" s="72">
        <v>0.3125</v>
      </c>
      <c r="E91" s="72">
        <v>0.3125</v>
      </c>
      <c r="F91" s="72">
        <v>0.3125</v>
      </c>
      <c r="G91" s="72">
        <v>0.3125</v>
      </c>
      <c r="H91" s="72">
        <v>0.3125</v>
      </c>
      <c r="I91" s="72">
        <v>0.3125</v>
      </c>
      <c r="J91" s="72"/>
      <c r="K91" s="72"/>
      <c r="L91" s="72"/>
      <c r="M91" s="72"/>
      <c r="N91" s="75"/>
      <c r="O91" s="72"/>
      <c r="P91" s="75"/>
      <c r="Q91" s="72"/>
      <c r="R91" s="72"/>
      <c r="S91" s="72"/>
      <c r="T91" s="72"/>
      <c r="U91" s="72"/>
      <c r="V91" s="72"/>
      <c r="W91" s="72"/>
      <c r="X91" s="72"/>
      <c r="Y91" s="72"/>
      <c r="Z91" s="72"/>
      <c r="AA91" s="72"/>
      <c r="AB91" s="75"/>
      <c r="AC91" s="72"/>
      <c r="AD91" s="75"/>
      <c r="AE91" s="72"/>
      <c r="AF91" s="72"/>
      <c r="AG91" s="72"/>
      <c r="AH91" s="72"/>
      <c r="AI91" s="72"/>
      <c r="AJ91" s="72"/>
      <c r="AK91" s="72"/>
      <c r="AL91" s="72"/>
      <c r="AM91" s="72"/>
      <c r="AN91" s="72"/>
      <c r="AO91" s="72"/>
      <c r="AP91" s="75"/>
      <c r="AQ91" s="72"/>
      <c r="AR91" s="75"/>
      <c r="AS91" s="72"/>
      <c r="AT91" s="72"/>
      <c r="AU91" s="72"/>
      <c r="AV91" s="72"/>
      <c r="AW91" s="72"/>
      <c r="AX91" s="72"/>
      <c r="AY91" s="72"/>
      <c r="AZ91" s="72"/>
      <c r="BA91" s="72"/>
      <c r="BB91" s="72"/>
      <c r="BC91" s="72"/>
      <c r="BD91" s="75"/>
      <c r="BE91" s="72"/>
      <c r="BF91" s="75"/>
      <c r="BG91" s="72"/>
      <c r="BH91" s="72"/>
      <c r="BI91" s="72"/>
      <c r="BJ91" s="72"/>
      <c r="BK91" s="72"/>
      <c r="BL91" s="72"/>
      <c r="BM91" s="72"/>
      <c r="BN91" s="72"/>
      <c r="BO91" s="72"/>
      <c r="BP91" s="72"/>
      <c r="BQ91" s="72"/>
      <c r="BR91" s="26"/>
      <c r="BS91" s="65"/>
      <c r="BT91" s="26"/>
      <c r="BU91" s="71"/>
      <c r="BV91" s="71"/>
      <c r="BW91" s="71"/>
      <c r="BX91" s="71"/>
      <c r="BY91" s="71"/>
      <c r="BZ91" s="71"/>
      <c r="CA91" s="71"/>
      <c r="CB91" s="71"/>
      <c r="CC91" s="71"/>
      <c r="CD91" s="71"/>
      <c r="CE91" s="5"/>
      <c r="CF91" s="26"/>
      <c r="CG91" s="65"/>
      <c r="CH91" s="26"/>
    </row>
    <row r="92" spans="1:86" s="64" customFormat="1" ht="16.2" customHeight="1" x14ac:dyDescent="0.25">
      <c r="A92" s="72"/>
      <c r="B92" s="34"/>
      <c r="C92" s="136">
        <v>0</v>
      </c>
      <c r="D92" s="136">
        <v>0</v>
      </c>
      <c r="E92" s="136">
        <v>0</v>
      </c>
      <c r="F92" s="136">
        <v>0</v>
      </c>
      <c r="G92" s="136">
        <v>0</v>
      </c>
      <c r="H92" s="136">
        <v>0</v>
      </c>
      <c r="I92" s="136">
        <v>0</v>
      </c>
      <c r="J92" s="72"/>
      <c r="K92" s="72"/>
      <c r="L92" s="72"/>
      <c r="M92" s="72"/>
      <c r="N92" s="75"/>
      <c r="O92" s="72"/>
      <c r="P92" s="75"/>
      <c r="Q92" s="72"/>
      <c r="R92" s="72"/>
      <c r="S92" s="72"/>
      <c r="T92" s="72"/>
      <c r="U92" s="72"/>
      <c r="V92" s="72"/>
      <c r="W92" s="72"/>
      <c r="X92" s="72"/>
      <c r="Y92" s="72"/>
      <c r="Z92" s="72"/>
      <c r="AA92" s="72"/>
      <c r="AB92" s="75"/>
      <c r="AC92" s="72"/>
      <c r="AD92" s="75"/>
      <c r="AE92" s="72"/>
      <c r="AF92" s="72"/>
      <c r="AG92" s="72"/>
      <c r="AH92" s="72"/>
      <c r="AI92" s="72"/>
      <c r="AJ92" s="72"/>
      <c r="AK92" s="72"/>
      <c r="AL92" s="72"/>
      <c r="AM92" s="72"/>
      <c r="AN92" s="72"/>
      <c r="AO92" s="72"/>
      <c r="AP92" s="75"/>
      <c r="AQ92" s="72"/>
      <c r="AR92" s="75"/>
      <c r="AS92" s="72"/>
      <c r="AT92" s="72"/>
      <c r="AU92" s="72"/>
      <c r="AV92" s="72"/>
      <c r="AW92" s="72"/>
      <c r="AX92" s="72"/>
      <c r="AY92" s="72"/>
      <c r="AZ92" s="72"/>
      <c r="BA92" s="72"/>
      <c r="BB92" s="72"/>
      <c r="BC92" s="72"/>
      <c r="BD92" s="75"/>
      <c r="BE92" s="72"/>
      <c r="BF92" s="75"/>
      <c r="BG92" s="72"/>
      <c r="BH92" s="72"/>
      <c r="BI92" s="72"/>
      <c r="BJ92" s="72"/>
      <c r="BK92" s="72"/>
      <c r="BL92" s="72"/>
      <c r="BM92" s="72"/>
      <c r="BN92" s="72"/>
      <c r="BO92" s="72"/>
      <c r="BP92" s="72"/>
      <c r="BQ92" s="72"/>
      <c r="BR92" s="34"/>
      <c r="BT92" s="34"/>
      <c r="BU92" s="72"/>
      <c r="BV92" s="72"/>
      <c r="BW92" s="72"/>
      <c r="BX92" s="72"/>
      <c r="BY92" s="72"/>
      <c r="BZ92" s="72"/>
      <c r="CA92" s="72"/>
      <c r="CB92" s="72"/>
      <c r="CC92" s="72"/>
      <c r="CD92" s="72"/>
      <c r="CE92" s="72"/>
      <c r="CF92" s="34"/>
      <c r="CH92" s="34"/>
    </row>
    <row r="93" spans="1:86" s="64" customFormat="1" ht="16.2" customHeight="1" x14ac:dyDescent="0.25">
      <c r="A93" s="71" t="s">
        <v>136</v>
      </c>
      <c r="B93" s="65" t="s">
        <v>23</v>
      </c>
      <c r="C93" s="136">
        <v>0</v>
      </c>
      <c r="D93" s="136">
        <v>0</v>
      </c>
      <c r="E93" s="136">
        <v>0</v>
      </c>
      <c r="F93" s="136">
        <v>0</v>
      </c>
      <c r="G93" s="136">
        <v>0</v>
      </c>
      <c r="H93" s="136">
        <v>0</v>
      </c>
      <c r="I93" s="136">
        <v>0</v>
      </c>
      <c r="J93" s="76"/>
      <c r="K93" s="76"/>
      <c r="L93" s="76"/>
      <c r="M93" s="72"/>
      <c r="N93" s="72"/>
      <c r="O93" s="72"/>
      <c r="P93" s="72"/>
      <c r="Q93" s="76"/>
      <c r="R93" s="76"/>
      <c r="S93" s="76"/>
      <c r="T93" s="76"/>
      <c r="U93" s="76"/>
      <c r="V93" s="76"/>
      <c r="W93" s="76"/>
      <c r="X93" s="76"/>
      <c r="Y93" s="76"/>
      <c r="Z93" s="76"/>
      <c r="AA93" s="72"/>
      <c r="AB93" s="72"/>
      <c r="AC93" s="72"/>
      <c r="AD93" s="72"/>
      <c r="AE93" s="153"/>
      <c r="AF93" s="153"/>
      <c r="AG93" s="153"/>
      <c r="AH93" s="153"/>
      <c r="AI93" s="153"/>
      <c r="AJ93" s="153"/>
      <c r="AK93" s="153"/>
      <c r="AL93" s="153"/>
      <c r="AM93" s="153"/>
      <c r="AN93" s="153"/>
      <c r="AO93" s="72"/>
      <c r="AP93" s="72"/>
      <c r="AQ93" s="72"/>
      <c r="AR93" s="72"/>
      <c r="AS93" s="153"/>
      <c r="AT93" s="153"/>
      <c r="AU93" s="153"/>
      <c r="AV93" s="153"/>
      <c r="AW93" s="153"/>
      <c r="AX93" s="153"/>
      <c r="AY93" s="153"/>
      <c r="AZ93" s="153"/>
      <c r="BA93" s="153"/>
      <c r="BB93" s="153"/>
      <c r="BC93" s="72"/>
      <c r="BD93" s="72"/>
      <c r="BE93" s="72"/>
      <c r="BF93" s="72"/>
      <c r="BG93" s="153"/>
      <c r="BH93" s="153"/>
      <c r="BI93" s="153"/>
      <c r="BJ93" s="153"/>
      <c r="BK93" s="153"/>
      <c r="BL93" s="153"/>
      <c r="BM93" s="153"/>
      <c r="BN93" s="153"/>
      <c r="BO93" s="153"/>
      <c r="BP93" s="153"/>
      <c r="BQ93" s="72"/>
      <c r="BR93" s="65"/>
      <c r="BS93" s="65"/>
      <c r="BT93" s="65"/>
      <c r="BU93" s="166"/>
      <c r="BV93" s="166"/>
      <c r="BW93" s="166"/>
      <c r="BX93" s="166"/>
      <c r="BY93" s="166"/>
      <c r="BZ93" s="166"/>
      <c r="CA93" s="166"/>
      <c r="CB93" s="166"/>
      <c r="CC93" s="166"/>
      <c r="CD93" s="166"/>
      <c r="CE93" s="5"/>
      <c r="CF93" s="65"/>
      <c r="CG93" s="65"/>
      <c r="CH93" s="65"/>
    </row>
    <row r="94" spans="1:86" s="64" customFormat="1" ht="16.2" customHeight="1" x14ac:dyDescent="0.25">
      <c r="A94" s="71" t="s">
        <v>1</v>
      </c>
      <c r="B94" s="26"/>
      <c r="C94" s="136">
        <v>0</v>
      </c>
      <c r="D94" s="136">
        <v>0</v>
      </c>
      <c r="E94" s="136">
        <v>0</v>
      </c>
      <c r="F94" s="136">
        <v>0</v>
      </c>
      <c r="G94" s="136">
        <v>0</v>
      </c>
      <c r="H94" s="136">
        <v>0</v>
      </c>
      <c r="I94" s="136">
        <v>0</v>
      </c>
      <c r="J94" s="72"/>
      <c r="K94" s="72"/>
      <c r="L94" s="72"/>
      <c r="M94" s="72"/>
      <c r="N94" s="75"/>
      <c r="O94" s="72"/>
      <c r="P94" s="75"/>
      <c r="Q94" s="72"/>
      <c r="R94" s="72"/>
      <c r="S94" s="72"/>
      <c r="T94" s="72"/>
      <c r="U94" s="72"/>
      <c r="V94" s="72"/>
      <c r="W94" s="72"/>
      <c r="X94" s="72"/>
      <c r="Y94" s="72"/>
      <c r="Z94" s="72"/>
      <c r="AA94" s="72"/>
      <c r="AB94" s="75"/>
      <c r="AC94" s="72"/>
      <c r="AD94" s="75"/>
      <c r="AE94" s="72"/>
      <c r="AF94" s="72"/>
      <c r="AG94" s="72"/>
      <c r="AH94" s="72"/>
      <c r="AI94" s="72"/>
      <c r="AJ94" s="72"/>
      <c r="AK94" s="72"/>
      <c r="AL94" s="72"/>
      <c r="AM94" s="72"/>
      <c r="AN94" s="72"/>
      <c r="AO94" s="72"/>
      <c r="AP94" s="75"/>
      <c r="AQ94" s="72"/>
      <c r="AR94" s="75"/>
      <c r="AS94" s="72"/>
      <c r="AT94" s="72"/>
      <c r="AU94" s="72"/>
      <c r="AV94" s="72"/>
      <c r="AW94" s="72"/>
      <c r="AX94" s="72"/>
      <c r="AY94" s="72"/>
      <c r="AZ94" s="72"/>
      <c r="BA94" s="72"/>
      <c r="BB94" s="72"/>
      <c r="BC94" s="72"/>
      <c r="BD94" s="75"/>
      <c r="BE94" s="72"/>
      <c r="BF94" s="75"/>
      <c r="BG94" s="72"/>
      <c r="BH94" s="72"/>
      <c r="BI94" s="72"/>
      <c r="BJ94" s="72"/>
      <c r="BK94" s="72"/>
      <c r="BL94" s="72"/>
      <c r="BM94" s="72"/>
      <c r="BN94" s="72"/>
      <c r="BO94" s="72"/>
      <c r="BP94" s="72"/>
      <c r="BQ94" s="72"/>
      <c r="BR94" s="26"/>
      <c r="BS94" s="65"/>
      <c r="BT94" s="26"/>
      <c r="BU94" s="71"/>
      <c r="BV94" s="71"/>
      <c r="BW94" s="71"/>
      <c r="BX94" s="71"/>
      <c r="BY94" s="71"/>
      <c r="BZ94" s="71"/>
      <c r="CA94" s="71"/>
      <c r="CB94" s="71"/>
      <c r="CC94" s="71"/>
      <c r="CD94" s="71"/>
      <c r="CE94" s="5"/>
      <c r="CF94" s="26"/>
      <c r="CG94" s="65"/>
      <c r="CH94" s="26"/>
    </row>
    <row r="95" spans="1:86" s="64" customFormat="1" ht="16.2" customHeight="1" x14ac:dyDescent="0.25">
      <c r="A95" s="71" t="s">
        <v>3</v>
      </c>
      <c r="B95" s="26">
        <f>算例!M95</f>
        <v>0.625</v>
      </c>
      <c r="C95" s="72">
        <v>0.625</v>
      </c>
      <c r="D95" s="72">
        <v>0.625</v>
      </c>
      <c r="E95" s="72">
        <v>0.625</v>
      </c>
      <c r="F95" s="72">
        <v>0.625</v>
      </c>
      <c r="G95" s="72">
        <v>0.625</v>
      </c>
      <c r="H95" s="72">
        <v>0.625</v>
      </c>
      <c r="I95" s="72">
        <v>0.625</v>
      </c>
      <c r="J95" s="72"/>
      <c r="K95" s="72"/>
      <c r="L95" s="72"/>
      <c r="M95" s="72"/>
      <c r="N95" s="75"/>
      <c r="O95" s="72"/>
      <c r="P95" s="75"/>
      <c r="Q95" s="72"/>
      <c r="R95" s="72"/>
      <c r="S95" s="72"/>
      <c r="T95" s="72"/>
      <c r="U95" s="72"/>
      <c r="V95" s="72"/>
      <c r="W95" s="72"/>
      <c r="X95" s="72"/>
      <c r="Y95" s="72"/>
      <c r="Z95" s="72"/>
      <c r="AA95" s="72"/>
      <c r="AB95" s="75"/>
      <c r="AC95" s="72"/>
      <c r="AD95" s="75"/>
      <c r="AE95" s="72"/>
      <c r="AF95" s="72"/>
      <c r="AG95" s="72"/>
      <c r="AH95" s="72"/>
      <c r="AI95" s="72"/>
      <c r="AJ95" s="72"/>
      <c r="AK95" s="72"/>
      <c r="AL95" s="72"/>
      <c r="AM95" s="72"/>
      <c r="AN95" s="72"/>
      <c r="AO95" s="72"/>
      <c r="AP95" s="75"/>
      <c r="AQ95" s="72"/>
      <c r="AR95" s="75"/>
      <c r="AS95" s="72"/>
      <c r="AT95" s="72"/>
      <c r="AU95" s="72"/>
      <c r="AV95" s="72"/>
      <c r="AW95" s="72"/>
      <c r="AX95" s="72"/>
      <c r="AY95" s="72"/>
      <c r="AZ95" s="72"/>
      <c r="BA95" s="72"/>
      <c r="BB95" s="72"/>
      <c r="BC95" s="72"/>
      <c r="BD95" s="75"/>
      <c r="BE95" s="72"/>
      <c r="BF95" s="75"/>
      <c r="BG95" s="72"/>
      <c r="BH95" s="72"/>
      <c r="BI95" s="72"/>
      <c r="BJ95" s="72"/>
      <c r="BK95" s="72"/>
      <c r="BL95" s="72"/>
      <c r="BM95" s="72"/>
      <c r="BN95" s="72"/>
      <c r="BO95" s="72"/>
      <c r="BP95" s="72"/>
      <c r="BQ95" s="72"/>
      <c r="BR95" s="26"/>
      <c r="BS95" s="65"/>
      <c r="BT95" s="26"/>
      <c r="BU95" s="71"/>
      <c r="BV95" s="71"/>
      <c r="BW95" s="71"/>
      <c r="BX95" s="71"/>
      <c r="BY95" s="71"/>
      <c r="BZ95" s="71"/>
      <c r="CA95" s="71"/>
      <c r="CB95" s="71"/>
      <c r="CC95" s="71"/>
      <c r="CD95" s="71"/>
      <c r="CE95" s="5"/>
      <c r="CF95" s="26"/>
      <c r="CG95" s="65"/>
      <c r="CH95" s="26"/>
    </row>
    <row r="96" spans="1:86" s="64" customFormat="1" ht="16.2" customHeight="1" x14ac:dyDescent="0.25">
      <c r="A96" s="71" t="s">
        <v>4</v>
      </c>
      <c r="B96" s="26">
        <f>算例!M96</f>
        <v>0.625</v>
      </c>
      <c r="C96" s="72">
        <v>0.625</v>
      </c>
      <c r="D96" s="72">
        <v>0.625</v>
      </c>
      <c r="E96" s="72">
        <v>0.625</v>
      </c>
      <c r="F96" s="72">
        <v>0.625</v>
      </c>
      <c r="G96" s="72">
        <v>0.625</v>
      </c>
      <c r="H96" s="72">
        <v>0.625</v>
      </c>
      <c r="I96" s="72">
        <v>0.625</v>
      </c>
      <c r="J96" s="72"/>
      <c r="K96" s="72"/>
      <c r="L96" s="72"/>
      <c r="M96" s="72"/>
      <c r="N96" s="75"/>
      <c r="O96" s="72"/>
      <c r="P96" s="75"/>
      <c r="Q96" s="72"/>
      <c r="R96" s="72"/>
      <c r="S96" s="72"/>
      <c r="T96" s="72"/>
      <c r="U96" s="72"/>
      <c r="V96" s="72"/>
      <c r="W96" s="72"/>
      <c r="X96" s="72"/>
      <c r="Y96" s="72"/>
      <c r="Z96" s="72"/>
      <c r="AA96" s="72"/>
      <c r="AB96" s="75"/>
      <c r="AC96" s="72"/>
      <c r="AD96" s="75"/>
      <c r="AE96" s="72"/>
      <c r="AF96" s="72"/>
      <c r="AG96" s="72"/>
      <c r="AH96" s="72"/>
      <c r="AI96" s="72"/>
      <c r="AJ96" s="72"/>
      <c r="AK96" s="72"/>
      <c r="AL96" s="72"/>
      <c r="AM96" s="72"/>
      <c r="AN96" s="72"/>
      <c r="AO96" s="72"/>
      <c r="AP96" s="75"/>
      <c r="AQ96" s="72"/>
      <c r="AR96" s="75"/>
      <c r="AS96" s="72"/>
      <c r="AT96" s="72"/>
      <c r="AU96" s="72"/>
      <c r="AV96" s="72"/>
      <c r="AW96" s="72"/>
      <c r="AX96" s="72"/>
      <c r="AY96" s="72"/>
      <c r="AZ96" s="72"/>
      <c r="BA96" s="72"/>
      <c r="BB96" s="72"/>
      <c r="BC96" s="72"/>
      <c r="BD96" s="75"/>
      <c r="BE96" s="72"/>
      <c r="BF96" s="75"/>
      <c r="BG96" s="72"/>
      <c r="BH96" s="72"/>
      <c r="BI96" s="72"/>
      <c r="BJ96" s="72"/>
      <c r="BK96" s="72"/>
      <c r="BL96" s="72"/>
      <c r="BM96" s="72"/>
      <c r="BN96" s="72"/>
      <c r="BO96" s="72"/>
      <c r="BP96" s="72"/>
      <c r="BQ96" s="72"/>
      <c r="BR96" s="26"/>
      <c r="BS96" s="65"/>
      <c r="BT96" s="26"/>
      <c r="BU96" s="71"/>
      <c r="BV96" s="71"/>
      <c r="BW96" s="71"/>
      <c r="BX96" s="71"/>
      <c r="BY96" s="71"/>
      <c r="BZ96" s="71"/>
      <c r="CA96" s="71"/>
      <c r="CB96" s="71"/>
      <c r="CC96" s="71"/>
      <c r="CD96" s="71"/>
      <c r="CE96" s="5"/>
      <c r="CF96" s="26"/>
      <c r="CG96" s="65"/>
      <c r="CH96" s="26"/>
    </row>
    <row r="97" spans="1:86" s="64" customFormat="1" ht="16.2" customHeight="1" x14ac:dyDescent="0.25">
      <c r="A97" s="71" t="s">
        <v>5</v>
      </c>
      <c r="B97" s="26">
        <f>算例!M97</f>
        <v>0.37066431931980437</v>
      </c>
      <c r="C97" s="72">
        <v>0.37066431931980437</v>
      </c>
      <c r="D97" s="72">
        <v>0.37066431931980437</v>
      </c>
      <c r="E97" s="72">
        <v>0.37066431931980437</v>
      </c>
      <c r="F97" s="72">
        <v>0.37066431931980437</v>
      </c>
      <c r="G97" s="72">
        <v>0.37066431931980437</v>
      </c>
      <c r="H97" s="72">
        <v>0.37066431931980437</v>
      </c>
      <c r="I97" s="72">
        <v>0.37066431931980437</v>
      </c>
      <c r="J97" s="72"/>
      <c r="K97" s="72"/>
      <c r="L97" s="72"/>
      <c r="M97" s="72"/>
      <c r="N97" s="75"/>
      <c r="O97" s="72"/>
      <c r="P97" s="75"/>
      <c r="Q97" s="72"/>
      <c r="R97" s="72"/>
      <c r="S97" s="72"/>
      <c r="T97" s="72"/>
      <c r="U97" s="72"/>
      <c r="V97" s="72"/>
      <c r="W97" s="72"/>
      <c r="X97" s="72"/>
      <c r="Y97" s="72"/>
      <c r="Z97" s="72"/>
      <c r="AA97" s="72"/>
      <c r="AB97" s="75"/>
      <c r="AC97" s="72"/>
      <c r="AD97" s="75"/>
      <c r="AE97" s="72"/>
      <c r="AF97" s="72"/>
      <c r="AG97" s="72"/>
      <c r="AH97" s="72"/>
      <c r="AI97" s="72"/>
      <c r="AJ97" s="72"/>
      <c r="AK97" s="72"/>
      <c r="AL97" s="72"/>
      <c r="AM97" s="72"/>
      <c r="AN97" s="72"/>
      <c r="AO97" s="72"/>
      <c r="AP97" s="75"/>
      <c r="AQ97" s="72"/>
      <c r="AR97" s="75"/>
      <c r="AS97" s="72"/>
      <c r="AT97" s="72"/>
      <c r="AU97" s="72"/>
      <c r="AV97" s="72"/>
      <c r="AW97" s="72"/>
      <c r="AX97" s="72"/>
      <c r="AY97" s="72"/>
      <c r="AZ97" s="72"/>
      <c r="BA97" s="72"/>
      <c r="BB97" s="72"/>
      <c r="BC97" s="72"/>
      <c r="BD97" s="75"/>
      <c r="BE97" s="72"/>
      <c r="BF97" s="75"/>
      <c r="BG97" s="72"/>
      <c r="BH97" s="72"/>
      <c r="BI97" s="72"/>
      <c r="BJ97" s="72"/>
      <c r="BK97" s="72"/>
      <c r="BL97" s="72"/>
      <c r="BM97" s="72"/>
      <c r="BN97" s="72"/>
      <c r="BO97" s="72"/>
      <c r="BP97" s="72"/>
      <c r="BQ97" s="72"/>
      <c r="BR97" s="26"/>
      <c r="BS97" s="65"/>
      <c r="BT97" s="26"/>
      <c r="BU97" s="71"/>
      <c r="BV97" s="71"/>
      <c r="BW97" s="71"/>
      <c r="BX97" s="71"/>
      <c r="BY97" s="71"/>
      <c r="BZ97" s="71"/>
      <c r="CA97" s="71"/>
      <c r="CB97" s="71"/>
      <c r="CC97" s="71"/>
      <c r="CD97" s="71"/>
      <c r="CE97" s="5"/>
      <c r="CF97" s="26"/>
      <c r="CG97" s="65"/>
      <c r="CH97" s="26"/>
    </row>
    <row r="98" spans="1:86" s="64" customFormat="1" ht="16.2" customHeight="1" x14ac:dyDescent="0.25">
      <c r="A98" s="71" t="s">
        <v>6</v>
      </c>
      <c r="B98" s="26">
        <f>算例!M98</f>
        <v>0.41666666666666669</v>
      </c>
      <c r="C98" s="72">
        <v>0.41666666666666669</v>
      </c>
      <c r="D98" s="72">
        <v>0.41666666666666669</v>
      </c>
      <c r="E98" s="72">
        <v>0.41666666666666669</v>
      </c>
      <c r="F98" s="72">
        <v>0.41666666666666669</v>
      </c>
      <c r="G98" s="72">
        <v>0.41666666666666669</v>
      </c>
      <c r="H98" s="72">
        <v>0.41666666666666669</v>
      </c>
      <c r="I98" s="72">
        <v>0.41666666666666669</v>
      </c>
      <c r="J98" s="72"/>
      <c r="K98" s="72"/>
      <c r="L98" s="72"/>
      <c r="M98" s="72"/>
      <c r="N98" s="75"/>
      <c r="O98" s="72"/>
      <c r="P98" s="75"/>
      <c r="Q98" s="72"/>
      <c r="R98" s="72"/>
      <c r="S98" s="72"/>
      <c r="T98" s="72"/>
      <c r="U98" s="72"/>
      <c r="V98" s="72"/>
      <c r="W98" s="72"/>
      <c r="X98" s="72"/>
      <c r="Y98" s="72"/>
      <c r="Z98" s="72"/>
      <c r="AA98" s="72"/>
      <c r="AB98" s="75"/>
      <c r="AC98" s="72"/>
      <c r="AD98" s="75"/>
      <c r="AE98" s="72"/>
      <c r="AF98" s="72"/>
      <c r="AG98" s="72"/>
      <c r="AH98" s="72"/>
      <c r="AI98" s="72"/>
      <c r="AJ98" s="72"/>
      <c r="AK98" s="72"/>
      <c r="AL98" s="72"/>
      <c r="AM98" s="72"/>
      <c r="AN98" s="72"/>
      <c r="AO98" s="72"/>
      <c r="AP98" s="75"/>
      <c r="AQ98" s="72"/>
      <c r="AR98" s="75"/>
      <c r="AS98" s="72"/>
      <c r="AT98" s="72"/>
      <c r="AU98" s="72"/>
      <c r="AV98" s="72"/>
      <c r="AW98" s="72"/>
      <c r="AX98" s="72"/>
      <c r="AY98" s="72"/>
      <c r="AZ98" s="72"/>
      <c r="BA98" s="72"/>
      <c r="BB98" s="72"/>
      <c r="BC98" s="72"/>
      <c r="BD98" s="75"/>
      <c r="BE98" s="72"/>
      <c r="BF98" s="75"/>
      <c r="BG98" s="72"/>
      <c r="BH98" s="72"/>
      <c r="BI98" s="72"/>
      <c r="BJ98" s="72"/>
      <c r="BK98" s="72"/>
      <c r="BL98" s="72"/>
      <c r="BM98" s="72"/>
      <c r="BN98" s="72"/>
      <c r="BO98" s="72"/>
      <c r="BP98" s="72"/>
      <c r="BQ98" s="72"/>
      <c r="BR98" s="26"/>
      <c r="BS98" s="65"/>
      <c r="BT98" s="26"/>
      <c r="BU98" s="71"/>
      <c r="BV98" s="71"/>
      <c r="BW98" s="71"/>
      <c r="BX98" s="71"/>
      <c r="BY98" s="71"/>
      <c r="BZ98" s="71"/>
      <c r="CA98" s="71"/>
      <c r="CB98" s="71"/>
      <c r="CC98" s="71"/>
      <c r="CD98" s="71"/>
      <c r="CE98" s="5"/>
      <c r="CF98" s="26"/>
      <c r="CG98" s="65"/>
      <c r="CH98" s="26"/>
    </row>
    <row r="99" spans="1:86" s="64" customFormat="1" ht="16.2" customHeight="1" x14ac:dyDescent="0.25">
      <c r="A99" s="71" t="s">
        <v>7</v>
      </c>
      <c r="B99" s="26">
        <f>算例!M99</f>
        <v>0.625</v>
      </c>
      <c r="C99" s="72">
        <v>0.625</v>
      </c>
      <c r="D99" s="72">
        <v>0.625</v>
      </c>
      <c r="E99" s="72">
        <v>0.625</v>
      </c>
      <c r="F99" s="72">
        <v>0.625</v>
      </c>
      <c r="G99" s="72">
        <v>0.625</v>
      </c>
      <c r="H99" s="72">
        <v>0.625</v>
      </c>
      <c r="I99" s="72">
        <v>0.625</v>
      </c>
      <c r="J99" s="72"/>
      <c r="K99" s="72"/>
      <c r="L99" s="72"/>
      <c r="M99" s="72"/>
      <c r="N99" s="75"/>
      <c r="O99" s="72"/>
      <c r="P99" s="75"/>
      <c r="Q99" s="72"/>
      <c r="R99" s="72"/>
      <c r="S99" s="72"/>
      <c r="T99" s="72"/>
      <c r="U99" s="72"/>
      <c r="V99" s="72"/>
      <c r="W99" s="72"/>
      <c r="X99" s="72"/>
      <c r="Y99" s="72"/>
      <c r="Z99" s="72"/>
      <c r="AA99" s="72"/>
      <c r="AB99" s="75"/>
      <c r="AC99" s="72"/>
      <c r="AD99" s="75"/>
      <c r="AE99" s="72"/>
      <c r="AF99" s="72"/>
      <c r="AG99" s="72"/>
      <c r="AH99" s="72"/>
      <c r="AI99" s="72"/>
      <c r="AJ99" s="72"/>
      <c r="AK99" s="72"/>
      <c r="AL99" s="72"/>
      <c r="AM99" s="72"/>
      <c r="AN99" s="72"/>
      <c r="AO99" s="72"/>
      <c r="AP99" s="75"/>
      <c r="AQ99" s="72"/>
      <c r="AR99" s="75"/>
      <c r="AS99" s="72"/>
      <c r="AT99" s="72"/>
      <c r="AU99" s="72"/>
      <c r="AV99" s="72"/>
      <c r="AW99" s="72"/>
      <c r="AX99" s="72"/>
      <c r="AY99" s="72"/>
      <c r="AZ99" s="72"/>
      <c r="BA99" s="72"/>
      <c r="BB99" s="72"/>
      <c r="BC99" s="72"/>
      <c r="BD99" s="75"/>
      <c r="BE99" s="72"/>
      <c r="BF99" s="75"/>
      <c r="BG99" s="72"/>
      <c r="BH99" s="72"/>
      <c r="BI99" s="72"/>
      <c r="BJ99" s="72"/>
      <c r="BK99" s="72"/>
      <c r="BL99" s="72"/>
      <c r="BM99" s="72"/>
      <c r="BN99" s="72"/>
      <c r="BO99" s="72"/>
      <c r="BP99" s="72"/>
      <c r="BQ99" s="72"/>
      <c r="BR99" s="26"/>
      <c r="BS99" s="65"/>
      <c r="BT99" s="26"/>
      <c r="BU99" s="71"/>
      <c r="BV99" s="71"/>
      <c r="BW99" s="71"/>
      <c r="BX99" s="71"/>
      <c r="BY99" s="71"/>
      <c r="BZ99" s="71"/>
      <c r="CA99" s="71"/>
      <c r="CB99" s="71"/>
      <c r="CC99" s="71"/>
      <c r="CD99" s="71"/>
      <c r="CE99" s="5"/>
      <c r="CF99" s="26"/>
      <c r="CG99" s="65"/>
      <c r="CH99" s="26"/>
    </row>
    <row r="100" spans="1:86" s="64" customFormat="1" ht="16.2" customHeight="1" x14ac:dyDescent="0.25">
      <c r="A100" s="71" t="s">
        <v>8</v>
      </c>
      <c r="B100" s="26">
        <f>(算例!M100*参数!B11+E106*参数!B12)*参数!B11+I106*参数!B12</f>
        <v>0.34402022603902704</v>
      </c>
      <c r="C100" s="72">
        <v>0.15559149321861238</v>
      </c>
      <c r="D100" s="72">
        <v>0.15559149321861238</v>
      </c>
      <c r="E100" s="72">
        <v>0.15559149321861238</v>
      </c>
      <c r="F100" s="72">
        <v>0.28121064843222215</v>
      </c>
      <c r="G100" s="72">
        <v>0.28121064843222215</v>
      </c>
      <c r="H100" s="72">
        <v>0.28121064843222215</v>
      </c>
      <c r="I100" s="72">
        <v>0.28121064843222215</v>
      </c>
      <c r="J100" s="72"/>
      <c r="K100" s="72"/>
      <c r="L100" s="72"/>
      <c r="M100" s="72"/>
      <c r="N100" s="75"/>
      <c r="O100" s="72"/>
      <c r="P100" s="75"/>
      <c r="Q100" s="72"/>
      <c r="R100" s="72"/>
      <c r="S100" s="72"/>
      <c r="T100" s="72"/>
      <c r="U100" s="72"/>
      <c r="V100" s="72"/>
      <c r="W100" s="72"/>
      <c r="X100" s="72"/>
      <c r="Y100" s="72"/>
      <c r="Z100" s="72"/>
      <c r="AA100" s="72"/>
      <c r="AB100" s="75"/>
      <c r="AC100" s="72"/>
      <c r="AD100" s="75"/>
      <c r="AE100" s="72"/>
      <c r="AF100" s="72"/>
      <c r="AG100" s="72"/>
      <c r="AH100" s="72"/>
      <c r="AI100" s="72"/>
      <c r="AJ100" s="72"/>
      <c r="AK100" s="72"/>
      <c r="AL100" s="72"/>
      <c r="AM100" s="72"/>
      <c r="AN100" s="72"/>
      <c r="AO100" s="72"/>
      <c r="AP100" s="75"/>
      <c r="AQ100" s="72"/>
      <c r="AR100" s="75"/>
      <c r="AS100" s="72"/>
      <c r="AT100" s="72"/>
      <c r="AU100" s="72"/>
      <c r="AV100" s="72"/>
      <c r="AW100" s="72"/>
      <c r="AX100" s="72"/>
      <c r="AY100" s="72"/>
      <c r="AZ100" s="72"/>
      <c r="BA100" s="72"/>
      <c r="BB100" s="72"/>
      <c r="BC100" s="72"/>
      <c r="BD100" s="75"/>
      <c r="BE100" s="72"/>
      <c r="BF100" s="75"/>
      <c r="BG100" s="72"/>
      <c r="BH100" s="72"/>
      <c r="BI100" s="72"/>
      <c r="BJ100" s="72"/>
      <c r="BK100" s="72"/>
      <c r="BL100" s="72"/>
      <c r="BM100" s="72"/>
      <c r="BN100" s="72"/>
      <c r="BO100" s="72"/>
      <c r="BP100" s="72"/>
      <c r="BQ100" s="72"/>
      <c r="BR100" s="26"/>
      <c r="BS100" s="65"/>
      <c r="BT100" s="26"/>
      <c r="BU100" s="71"/>
      <c r="BV100" s="71"/>
      <c r="BW100" s="71"/>
      <c r="BX100" s="71"/>
      <c r="BY100" s="71"/>
      <c r="BZ100" s="71"/>
      <c r="CA100" s="71"/>
      <c r="CB100" s="71"/>
      <c r="CC100" s="71"/>
      <c r="CD100" s="71"/>
      <c r="CE100" s="5"/>
      <c r="CF100" s="26"/>
      <c r="CG100" s="65"/>
      <c r="CH100" s="26"/>
    </row>
    <row r="101" spans="1:86" s="64" customFormat="1" ht="16.2" customHeight="1" x14ac:dyDescent="0.25">
      <c r="A101" s="71" t="s">
        <v>9</v>
      </c>
      <c r="B101" s="26">
        <f>算例!M101</f>
        <v>0.5</v>
      </c>
      <c r="C101" s="72">
        <v>0.5</v>
      </c>
      <c r="D101" s="72">
        <v>0.5</v>
      </c>
      <c r="E101" s="72">
        <v>0.5</v>
      </c>
      <c r="F101" s="72">
        <v>0.5</v>
      </c>
      <c r="G101" s="72">
        <v>0.5</v>
      </c>
      <c r="H101" s="72">
        <v>0.5</v>
      </c>
      <c r="I101" s="72">
        <v>0.5</v>
      </c>
      <c r="J101" s="72"/>
      <c r="K101" s="72"/>
      <c r="L101" s="72"/>
      <c r="M101" s="72"/>
      <c r="N101" s="75"/>
      <c r="O101" s="72"/>
      <c r="P101" s="75"/>
      <c r="Q101" s="72"/>
      <c r="R101" s="72"/>
      <c r="S101" s="72"/>
      <c r="T101" s="72"/>
      <c r="U101" s="72"/>
      <c r="V101" s="72"/>
      <c r="W101" s="72"/>
      <c r="X101" s="72"/>
      <c r="Y101" s="72"/>
      <c r="Z101" s="72"/>
      <c r="AA101" s="72"/>
      <c r="AB101" s="75"/>
      <c r="AC101" s="72"/>
      <c r="AD101" s="75"/>
      <c r="AE101" s="72"/>
      <c r="AF101" s="72"/>
      <c r="AG101" s="72"/>
      <c r="AH101" s="72"/>
      <c r="AI101" s="72"/>
      <c r="AJ101" s="72"/>
      <c r="AK101" s="72"/>
      <c r="AL101" s="72"/>
      <c r="AM101" s="72"/>
      <c r="AN101" s="72"/>
      <c r="AO101" s="72"/>
      <c r="AP101" s="75"/>
      <c r="AQ101" s="72"/>
      <c r="AR101" s="75"/>
      <c r="AS101" s="72"/>
      <c r="AT101" s="72"/>
      <c r="AU101" s="72"/>
      <c r="AV101" s="72"/>
      <c r="AW101" s="72"/>
      <c r="AX101" s="72"/>
      <c r="AY101" s="72"/>
      <c r="AZ101" s="72"/>
      <c r="BA101" s="72"/>
      <c r="BB101" s="72"/>
      <c r="BC101" s="72"/>
      <c r="BD101" s="75"/>
      <c r="BE101" s="72"/>
      <c r="BF101" s="75"/>
      <c r="BG101" s="72"/>
      <c r="BH101" s="72"/>
      <c r="BI101" s="72"/>
      <c r="BJ101" s="72"/>
      <c r="BK101" s="72"/>
      <c r="BL101" s="72"/>
      <c r="BM101" s="72"/>
      <c r="BN101" s="72"/>
      <c r="BO101" s="72"/>
      <c r="BP101" s="72"/>
      <c r="BQ101" s="72"/>
      <c r="BR101" s="26"/>
      <c r="BS101" s="65"/>
      <c r="BT101" s="26"/>
      <c r="BU101" s="71"/>
      <c r="BV101" s="71"/>
      <c r="BW101" s="71"/>
      <c r="BX101" s="71"/>
      <c r="BY101" s="71"/>
      <c r="BZ101" s="71"/>
      <c r="CA101" s="71"/>
      <c r="CB101" s="71"/>
      <c r="CC101" s="71"/>
      <c r="CD101" s="71"/>
      <c r="CE101" s="5"/>
      <c r="CF101" s="26"/>
      <c r="CG101" s="65"/>
      <c r="CH101" s="26"/>
    </row>
    <row r="102" spans="1:86" s="64" customFormat="1" ht="16.2" customHeight="1" x14ac:dyDescent="0.25">
      <c r="A102" s="71" t="s">
        <v>10</v>
      </c>
      <c r="B102" s="26">
        <f>算例!M102*参数!B11+I97*参数!B12</f>
        <v>0.27250997472686617</v>
      </c>
      <c r="C102" s="72">
        <v>0.17435563013392796</v>
      </c>
      <c r="D102" s="72">
        <v>0.17435563013392796</v>
      </c>
      <c r="E102" s="72">
        <v>0.17435563013392796</v>
      </c>
      <c r="F102" s="72">
        <v>0.17435563013392796</v>
      </c>
      <c r="G102" s="72">
        <v>0.17435563013392796</v>
      </c>
      <c r="H102" s="72">
        <v>0.17435563013392796</v>
      </c>
      <c r="I102" s="72">
        <v>0.17435563013392796</v>
      </c>
      <c r="J102" s="72"/>
      <c r="K102" s="72"/>
      <c r="L102" s="72"/>
      <c r="M102" s="72"/>
      <c r="N102" s="75"/>
      <c r="O102" s="72"/>
      <c r="P102" s="75"/>
      <c r="Q102" s="72"/>
      <c r="R102" s="72"/>
      <c r="S102" s="72"/>
      <c r="T102" s="72"/>
      <c r="U102" s="72"/>
      <c r="V102" s="72"/>
      <c r="W102" s="72"/>
      <c r="X102" s="72"/>
      <c r="Y102" s="72"/>
      <c r="Z102" s="72"/>
      <c r="AA102" s="72"/>
      <c r="AB102" s="75"/>
      <c r="AC102" s="72"/>
      <c r="AD102" s="75"/>
      <c r="AE102" s="72"/>
      <c r="AF102" s="72"/>
      <c r="AG102" s="72"/>
      <c r="AH102" s="72"/>
      <c r="AI102" s="72"/>
      <c r="AJ102" s="72"/>
      <c r="AK102" s="72"/>
      <c r="AL102" s="72"/>
      <c r="AM102" s="72"/>
      <c r="AN102" s="72"/>
      <c r="AO102" s="72"/>
      <c r="AP102" s="75"/>
      <c r="AQ102" s="72"/>
      <c r="AR102" s="75"/>
      <c r="AS102" s="72"/>
      <c r="AT102" s="72"/>
      <c r="AU102" s="72"/>
      <c r="AV102" s="72"/>
      <c r="AW102" s="72"/>
      <c r="AX102" s="72"/>
      <c r="AY102" s="72"/>
      <c r="AZ102" s="72"/>
      <c r="BA102" s="72"/>
      <c r="BB102" s="72"/>
      <c r="BC102" s="72"/>
      <c r="BD102" s="75"/>
      <c r="BE102" s="72"/>
      <c r="BF102" s="75"/>
      <c r="BG102" s="72"/>
      <c r="BH102" s="72"/>
      <c r="BI102" s="72"/>
      <c r="BJ102" s="72"/>
      <c r="BK102" s="72"/>
      <c r="BL102" s="72"/>
      <c r="BM102" s="72"/>
      <c r="BN102" s="72"/>
      <c r="BO102" s="72"/>
      <c r="BP102" s="72"/>
      <c r="BQ102" s="72"/>
      <c r="BR102" s="26"/>
      <c r="BS102" s="65"/>
      <c r="BT102" s="26"/>
      <c r="BU102" s="71"/>
      <c r="BV102" s="71"/>
      <c r="BW102" s="71"/>
      <c r="BX102" s="71"/>
      <c r="BY102" s="71"/>
      <c r="BZ102" s="71"/>
      <c r="CA102" s="71"/>
      <c r="CB102" s="71"/>
      <c r="CC102" s="71"/>
      <c r="CD102" s="71"/>
      <c r="CE102" s="5"/>
      <c r="CF102" s="26"/>
      <c r="CG102" s="65"/>
      <c r="CH102" s="26"/>
    </row>
    <row r="103" spans="1:86" s="64" customFormat="1" ht="16.2" customHeight="1" x14ac:dyDescent="0.25">
      <c r="A103" s="71" t="s">
        <v>11</v>
      </c>
      <c r="B103" s="26">
        <f>算例!M103*参数!B11+G98*参数!B12</f>
        <v>0.35659906106125505</v>
      </c>
      <c r="C103" s="72">
        <v>0.29653145545584347</v>
      </c>
      <c r="D103" s="72">
        <v>0.29653145545584347</v>
      </c>
      <c r="E103" s="72">
        <v>0.29653145545584347</v>
      </c>
      <c r="F103" s="72">
        <v>0.29653145545584347</v>
      </c>
      <c r="G103" s="72">
        <v>0.29653145545584347</v>
      </c>
      <c r="H103" s="72">
        <v>0.35659906106125505</v>
      </c>
      <c r="I103" s="72">
        <v>0.35659906106125505</v>
      </c>
      <c r="J103" s="72"/>
      <c r="K103" s="72"/>
      <c r="L103" s="72"/>
      <c r="M103" s="72"/>
      <c r="N103" s="75"/>
      <c r="O103" s="72"/>
      <c r="P103" s="75"/>
      <c r="Q103" s="72"/>
      <c r="R103" s="72"/>
      <c r="S103" s="72"/>
      <c r="T103" s="72"/>
      <c r="U103" s="72"/>
      <c r="V103" s="72"/>
      <c r="W103" s="72"/>
      <c r="X103" s="72"/>
      <c r="Y103" s="72"/>
      <c r="Z103" s="72"/>
      <c r="AA103" s="72"/>
      <c r="AB103" s="75"/>
      <c r="AC103" s="72"/>
      <c r="AD103" s="75"/>
      <c r="AE103" s="72"/>
      <c r="AF103" s="72"/>
      <c r="AG103" s="72"/>
      <c r="AH103" s="72"/>
      <c r="AI103" s="72"/>
      <c r="AJ103" s="72"/>
      <c r="AK103" s="72"/>
      <c r="AL103" s="72"/>
      <c r="AM103" s="72"/>
      <c r="AN103" s="72"/>
      <c r="AO103" s="72"/>
      <c r="AP103" s="75"/>
      <c r="AQ103" s="72"/>
      <c r="AR103" s="75"/>
      <c r="AS103" s="72"/>
      <c r="AT103" s="72"/>
      <c r="AU103" s="72"/>
      <c r="AV103" s="72"/>
      <c r="AW103" s="72"/>
      <c r="AX103" s="72"/>
      <c r="AY103" s="72"/>
      <c r="AZ103" s="72"/>
      <c r="BA103" s="72"/>
      <c r="BB103" s="72"/>
      <c r="BC103" s="72"/>
      <c r="BD103" s="75"/>
      <c r="BE103" s="72"/>
      <c r="BF103" s="75"/>
      <c r="BG103" s="72"/>
      <c r="BH103" s="72"/>
      <c r="BI103" s="72"/>
      <c r="BJ103" s="72"/>
      <c r="BK103" s="72"/>
      <c r="BL103" s="72"/>
      <c r="BM103" s="72"/>
      <c r="BN103" s="72"/>
      <c r="BO103" s="72"/>
      <c r="BP103" s="72"/>
      <c r="BQ103" s="72"/>
      <c r="BR103" s="26"/>
      <c r="BS103" s="65"/>
      <c r="BT103" s="26"/>
      <c r="BU103" s="71"/>
      <c r="BV103" s="71"/>
      <c r="BW103" s="71"/>
      <c r="BX103" s="71"/>
      <c r="BY103" s="71"/>
      <c r="BZ103" s="71"/>
      <c r="CA103" s="71"/>
      <c r="CB103" s="71"/>
      <c r="CC103" s="71"/>
      <c r="CD103" s="71"/>
      <c r="CE103" s="5"/>
      <c r="CF103" s="26"/>
      <c r="CG103" s="65"/>
      <c r="CH103" s="26"/>
    </row>
    <row r="104" spans="1:86" s="64" customFormat="1" ht="16.2" customHeight="1" x14ac:dyDescent="0.25">
      <c r="A104" s="71" t="s">
        <v>12</v>
      </c>
      <c r="B104" s="26">
        <f>算例!M104</f>
        <v>0.58466425565475144</v>
      </c>
      <c r="C104" s="72">
        <v>0.58466425565475144</v>
      </c>
      <c r="D104" s="72">
        <v>0.58466425565475144</v>
      </c>
      <c r="E104" s="72">
        <v>0.58466425565475144</v>
      </c>
      <c r="F104" s="72">
        <v>0.58466425565475144</v>
      </c>
      <c r="G104" s="72">
        <v>0.58466425565475144</v>
      </c>
      <c r="H104" s="72">
        <v>0.58466425565475144</v>
      </c>
      <c r="I104" s="72">
        <v>0.58466425565475144</v>
      </c>
      <c r="J104" s="72"/>
      <c r="K104" s="72"/>
      <c r="L104" s="72"/>
      <c r="M104" s="72"/>
      <c r="N104" s="75"/>
      <c r="O104" s="72"/>
      <c r="P104" s="75"/>
      <c r="Q104" s="72"/>
      <c r="R104" s="72"/>
      <c r="S104" s="72"/>
      <c r="T104" s="72"/>
      <c r="U104" s="72"/>
      <c r="V104" s="72"/>
      <c r="W104" s="72"/>
      <c r="X104" s="72"/>
      <c r="Y104" s="72"/>
      <c r="Z104" s="72"/>
      <c r="AA104" s="72"/>
      <c r="AB104" s="75"/>
      <c r="AC104" s="72"/>
      <c r="AD104" s="75"/>
      <c r="AE104" s="72"/>
      <c r="AF104" s="72"/>
      <c r="AG104" s="72"/>
      <c r="AH104" s="72"/>
      <c r="AI104" s="72"/>
      <c r="AJ104" s="72"/>
      <c r="AK104" s="72"/>
      <c r="AL104" s="72"/>
      <c r="AM104" s="72"/>
      <c r="AN104" s="72"/>
      <c r="AO104" s="72"/>
      <c r="AP104" s="75"/>
      <c r="AQ104" s="72"/>
      <c r="AR104" s="75"/>
      <c r="AS104" s="72"/>
      <c r="AT104" s="72"/>
      <c r="AU104" s="72"/>
      <c r="AV104" s="72"/>
      <c r="AW104" s="72"/>
      <c r="AX104" s="72"/>
      <c r="AY104" s="72"/>
      <c r="AZ104" s="72"/>
      <c r="BA104" s="72"/>
      <c r="BB104" s="72"/>
      <c r="BC104" s="72"/>
      <c r="BD104" s="75"/>
      <c r="BE104" s="72"/>
      <c r="BF104" s="75"/>
      <c r="BG104" s="72"/>
      <c r="BH104" s="72"/>
      <c r="BI104" s="72"/>
      <c r="BJ104" s="72"/>
      <c r="BK104" s="72"/>
      <c r="BL104" s="72"/>
      <c r="BM104" s="72"/>
      <c r="BN104" s="72"/>
      <c r="BO104" s="72"/>
      <c r="BP104" s="72"/>
      <c r="BQ104" s="72"/>
      <c r="BR104" s="26"/>
      <c r="BS104" s="65"/>
      <c r="BT104" s="26"/>
      <c r="BU104" s="71"/>
      <c r="BV104" s="71"/>
      <c r="BW104" s="71"/>
      <c r="BX104" s="71"/>
      <c r="BY104" s="71"/>
      <c r="BZ104" s="71"/>
      <c r="CA104" s="71"/>
      <c r="CB104" s="71"/>
      <c r="CC104" s="71"/>
      <c r="CD104" s="71"/>
      <c r="CE104" s="5"/>
      <c r="CF104" s="26"/>
      <c r="CG104" s="65"/>
      <c r="CH104" s="26"/>
    </row>
    <row r="105" spans="1:86" s="64" customFormat="1" ht="16.2" customHeight="1" x14ac:dyDescent="0.25">
      <c r="A105" s="71" t="s">
        <v>13</v>
      </c>
      <c r="B105" s="26">
        <f>算例!M105</f>
        <v>0.40476756160713562</v>
      </c>
      <c r="C105" s="72">
        <v>0.40476756160713562</v>
      </c>
      <c r="D105" s="72">
        <v>0.40476756160713562</v>
      </c>
      <c r="E105" s="72">
        <v>0.40476756160713562</v>
      </c>
      <c r="F105" s="72">
        <v>0.40476756160713562</v>
      </c>
      <c r="G105" s="72">
        <v>0.40476756160713562</v>
      </c>
      <c r="H105" s="72">
        <v>0.40476756160713562</v>
      </c>
      <c r="I105" s="72">
        <v>0.40476756160713562</v>
      </c>
      <c r="J105" s="72"/>
      <c r="K105" s="72"/>
      <c r="L105" s="72"/>
      <c r="M105" s="72"/>
      <c r="N105" s="75"/>
      <c r="O105" s="72"/>
      <c r="P105" s="75"/>
      <c r="Q105" s="72"/>
      <c r="R105" s="72"/>
      <c r="S105" s="72"/>
      <c r="T105" s="72"/>
      <c r="U105" s="72"/>
      <c r="V105" s="72"/>
      <c r="W105" s="72"/>
      <c r="X105" s="72"/>
      <c r="Y105" s="72"/>
      <c r="Z105" s="72"/>
      <c r="AA105" s="72"/>
      <c r="AB105" s="75"/>
      <c r="AC105" s="72"/>
      <c r="AD105" s="75"/>
      <c r="AE105" s="72"/>
      <c r="AF105" s="72"/>
      <c r="AG105" s="72"/>
      <c r="AH105" s="72"/>
      <c r="AI105" s="72"/>
      <c r="AJ105" s="72"/>
      <c r="AK105" s="72"/>
      <c r="AL105" s="72"/>
      <c r="AM105" s="72"/>
      <c r="AN105" s="72"/>
      <c r="AO105" s="72"/>
      <c r="AP105" s="75"/>
      <c r="AQ105" s="72"/>
      <c r="AR105" s="75"/>
      <c r="AS105" s="72"/>
      <c r="AT105" s="72"/>
      <c r="AU105" s="72"/>
      <c r="AV105" s="72"/>
      <c r="AW105" s="72"/>
      <c r="AX105" s="72"/>
      <c r="AY105" s="72"/>
      <c r="AZ105" s="72"/>
      <c r="BA105" s="72"/>
      <c r="BB105" s="72"/>
      <c r="BC105" s="72"/>
      <c r="BD105" s="75"/>
      <c r="BE105" s="72"/>
      <c r="BF105" s="75"/>
      <c r="BG105" s="72"/>
      <c r="BH105" s="72"/>
      <c r="BI105" s="72"/>
      <c r="BJ105" s="72"/>
      <c r="BK105" s="72"/>
      <c r="BL105" s="72"/>
      <c r="BM105" s="72"/>
      <c r="BN105" s="72"/>
      <c r="BO105" s="72"/>
      <c r="BP105" s="72"/>
      <c r="BQ105" s="72"/>
      <c r="BR105" s="26"/>
      <c r="BS105" s="65"/>
      <c r="BT105" s="26"/>
      <c r="BU105" s="71"/>
      <c r="BV105" s="71"/>
      <c r="BW105" s="71"/>
      <c r="BX105" s="71"/>
      <c r="BY105" s="71"/>
      <c r="BZ105" s="71"/>
      <c r="CA105" s="71"/>
      <c r="CB105" s="71"/>
      <c r="CC105" s="71"/>
      <c r="CD105" s="71"/>
      <c r="CE105" s="5"/>
      <c r="CF105" s="26"/>
      <c r="CG105" s="65"/>
      <c r="CH105" s="26"/>
    </row>
    <row r="106" spans="1:86" s="64" customFormat="1" ht="16.2" customHeight="1" x14ac:dyDescent="0.25">
      <c r="A106" s="71" t="s">
        <v>14</v>
      </c>
      <c r="B106" s="26">
        <f>算例!M106</f>
        <v>0.40682980364583193</v>
      </c>
      <c r="C106" s="72">
        <v>0.40682980364583193</v>
      </c>
      <c r="D106" s="72">
        <v>0.40682980364583193</v>
      </c>
      <c r="E106" s="72">
        <v>0.40682980364583193</v>
      </c>
      <c r="F106" s="72">
        <v>0.40682980364583193</v>
      </c>
      <c r="G106" s="72">
        <v>0.40682980364583193</v>
      </c>
      <c r="H106" s="72">
        <v>0.40682980364583193</v>
      </c>
      <c r="I106" s="72">
        <v>0.40682980364583193</v>
      </c>
      <c r="J106" s="72"/>
      <c r="K106" s="72"/>
      <c r="L106" s="72"/>
      <c r="M106" s="72"/>
      <c r="N106" s="75"/>
      <c r="O106" s="72"/>
      <c r="P106" s="75"/>
      <c r="Q106" s="72"/>
      <c r="R106" s="72"/>
      <c r="S106" s="72"/>
      <c r="T106" s="72"/>
      <c r="U106" s="72"/>
      <c r="V106" s="72"/>
      <c r="W106" s="72"/>
      <c r="X106" s="72"/>
      <c r="Y106" s="72"/>
      <c r="Z106" s="72"/>
      <c r="AA106" s="72"/>
      <c r="AB106" s="75"/>
      <c r="AC106" s="72"/>
      <c r="AD106" s="75"/>
      <c r="AE106" s="72"/>
      <c r="AF106" s="72"/>
      <c r="AG106" s="72"/>
      <c r="AH106" s="72"/>
      <c r="AI106" s="72"/>
      <c r="AJ106" s="72"/>
      <c r="AK106" s="72"/>
      <c r="AL106" s="72"/>
      <c r="AM106" s="72"/>
      <c r="AN106" s="72"/>
      <c r="AO106" s="72"/>
      <c r="AP106" s="75"/>
      <c r="AQ106" s="72"/>
      <c r="AR106" s="75"/>
      <c r="AS106" s="72"/>
      <c r="AT106" s="72"/>
      <c r="AU106" s="72"/>
      <c r="AV106" s="72"/>
      <c r="AW106" s="72"/>
      <c r="AX106" s="72"/>
      <c r="AY106" s="72"/>
      <c r="AZ106" s="72"/>
      <c r="BA106" s="72"/>
      <c r="BB106" s="72"/>
      <c r="BC106" s="72"/>
      <c r="BD106" s="75"/>
      <c r="BE106" s="72"/>
      <c r="BF106" s="75"/>
      <c r="BG106" s="72"/>
      <c r="BH106" s="72"/>
      <c r="BI106" s="72"/>
      <c r="BJ106" s="72"/>
      <c r="BK106" s="72"/>
      <c r="BL106" s="72"/>
      <c r="BM106" s="72"/>
      <c r="BN106" s="72"/>
      <c r="BO106" s="72"/>
      <c r="BP106" s="72"/>
      <c r="BQ106" s="72"/>
      <c r="BR106" s="26"/>
      <c r="BS106" s="65"/>
      <c r="BT106" s="26"/>
      <c r="BU106" s="71"/>
      <c r="BV106" s="71"/>
      <c r="BW106" s="71"/>
      <c r="BX106" s="71"/>
      <c r="BY106" s="71"/>
      <c r="BZ106" s="71"/>
      <c r="CA106" s="71"/>
      <c r="CB106" s="71"/>
      <c r="CC106" s="71"/>
      <c r="CD106" s="71"/>
      <c r="CE106" s="5"/>
      <c r="CF106" s="26"/>
      <c r="CG106" s="65"/>
      <c r="CH106" s="26"/>
    </row>
    <row r="107" spans="1:86" s="64" customFormat="1" ht="16.2" customHeight="1" x14ac:dyDescent="0.25">
      <c r="A107" s="71" t="s">
        <v>15</v>
      </c>
      <c r="B107" s="26">
        <f>算例!M107</f>
        <v>0.25670067120535173</v>
      </c>
      <c r="C107" s="72">
        <v>0.25670067120535173</v>
      </c>
      <c r="D107" s="72">
        <v>0.25670067120535173</v>
      </c>
      <c r="E107" s="72">
        <v>0.25670067120535173</v>
      </c>
      <c r="F107" s="72">
        <v>0.25670067120535173</v>
      </c>
      <c r="G107" s="72">
        <v>0.25670067120535173</v>
      </c>
      <c r="H107" s="72">
        <v>0.25670067120535173</v>
      </c>
      <c r="I107" s="72">
        <v>0.25670067120535173</v>
      </c>
      <c r="J107" s="72"/>
      <c r="K107" s="72"/>
      <c r="L107" s="72"/>
      <c r="M107" s="72"/>
      <c r="N107" s="75"/>
      <c r="O107" s="72"/>
      <c r="P107" s="75"/>
      <c r="Q107" s="72"/>
      <c r="R107" s="72"/>
      <c r="S107" s="72"/>
      <c r="T107" s="72"/>
      <c r="U107" s="72"/>
      <c r="V107" s="72"/>
      <c r="W107" s="72"/>
      <c r="X107" s="72"/>
      <c r="Y107" s="72"/>
      <c r="Z107" s="72"/>
      <c r="AA107" s="72"/>
      <c r="AB107" s="75"/>
      <c r="AC107" s="72"/>
      <c r="AD107" s="75"/>
      <c r="AE107" s="72"/>
      <c r="AF107" s="72"/>
      <c r="AG107" s="72"/>
      <c r="AH107" s="72"/>
      <c r="AI107" s="72"/>
      <c r="AJ107" s="72"/>
      <c r="AK107" s="72"/>
      <c r="AL107" s="72"/>
      <c r="AM107" s="72"/>
      <c r="AN107" s="72"/>
      <c r="AO107" s="72"/>
      <c r="AP107" s="75"/>
      <c r="AQ107" s="72"/>
      <c r="AR107" s="75"/>
      <c r="AS107" s="72"/>
      <c r="AT107" s="72"/>
      <c r="AU107" s="72"/>
      <c r="AV107" s="72"/>
      <c r="AW107" s="72"/>
      <c r="AX107" s="72"/>
      <c r="AY107" s="72"/>
      <c r="AZ107" s="72"/>
      <c r="BA107" s="72"/>
      <c r="BB107" s="72"/>
      <c r="BC107" s="72"/>
      <c r="BD107" s="75"/>
      <c r="BE107" s="72"/>
      <c r="BF107" s="75"/>
      <c r="BG107" s="72"/>
      <c r="BH107" s="72"/>
      <c r="BI107" s="72"/>
      <c r="BJ107" s="72"/>
      <c r="BK107" s="72"/>
      <c r="BL107" s="72"/>
      <c r="BM107" s="72"/>
      <c r="BN107" s="72"/>
      <c r="BO107" s="72"/>
      <c r="BP107" s="72"/>
      <c r="BQ107" s="72"/>
      <c r="BR107" s="26"/>
      <c r="BS107" s="65"/>
      <c r="BT107" s="26"/>
      <c r="BU107" s="71"/>
      <c r="BV107" s="71"/>
      <c r="BW107" s="71"/>
      <c r="BX107" s="71"/>
      <c r="BY107" s="71"/>
      <c r="BZ107" s="71"/>
      <c r="CA107" s="71"/>
      <c r="CB107" s="71"/>
      <c r="CC107" s="71"/>
      <c r="CD107" s="71"/>
      <c r="CE107" s="5"/>
      <c r="CF107" s="26"/>
      <c r="CG107" s="65"/>
      <c r="CH107" s="26"/>
    </row>
    <row r="108" spans="1:86" s="64" customFormat="1" ht="16.2" customHeight="1" x14ac:dyDescent="0.25">
      <c r="A108" s="71" t="s">
        <v>16</v>
      </c>
      <c r="B108" s="26">
        <f>(算例!M108*参数!B11+E98*参数!B12)*参数!B11+G98*参数!B12</f>
        <v>0.34956643193198045</v>
      </c>
      <c r="C108" s="72">
        <v>0.14826572772792174</v>
      </c>
      <c r="D108" s="72">
        <v>0.14826572772792174</v>
      </c>
      <c r="E108" s="72">
        <v>0.14826572772792174</v>
      </c>
      <c r="F108" s="72">
        <v>0.28246619719729421</v>
      </c>
      <c r="G108" s="72">
        <v>0.28246619719729421</v>
      </c>
      <c r="H108" s="72">
        <v>0.34956643193198045</v>
      </c>
      <c r="I108" s="72">
        <v>0.34956643193198045</v>
      </c>
      <c r="J108" s="72"/>
      <c r="K108" s="72"/>
      <c r="L108" s="72"/>
      <c r="M108" s="72"/>
      <c r="N108" s="75"/>
      <c r="O108" s="72"/>
      <c r="P108" s="75"/>
      <c r="Q108" s="72"/>
      <c r="R108" s="72"/>
      <c r="S108" s="72"/>
      <c r="T108" s="72"/>
      <c r="U108" s="72"/>
      <c r="V108" s="72"/>
      <c r="W108" s="72"/>
      <c r="X108" s="72"/>
      <c r="Y108" s="72"/>
      <c r="Z108" s="72"/>
      <c r="AA108" s="72"/>
      <c r="AB108" s="75"/>
      <c r="AC108" s="72"/>
      <c r="AD108" s="75"/>
      <c r="AE108" s="72"/>
      <c r="AF108" s="72"/>
      <c r="AG108" s="72"/>
      <c r="AH108" s="72"/>
      <c r="AI108" s="72"/>
      <c r="AJ108" s="72"/>
      <c r="AK108" s="72"/>
      <c r="AL108" s="72"/>
      <c r="AM108" s="72"/>
      <c r="AN108" s="72"/>
      <c r="AO108" s="72"/>
      <c r="AP108" s="75"/>
      <c r="AQ108" s="72"/>
      <c r="AR108" s="75"/>
      <c r="AS108" s="72"/>
      <c r="AT108" s="72"/>
      <c r="AU108" s="72"/>
      <c r="AV108" s="72"/>
      <c r="AW108" s="72"/>
      <c r="AX108" s="72"/>
      <c r="AY108" s="72"/>
      <c r="AZ108" s="72"/>
      <c r="BA108" s="72"/>
      <c r="BB108" s="72"/>
      <c r="BC108" s="72"/>
      <c r="BD108" s="75"/>
      <c r="BE108" s="72"/>
      <c r="BF108" s="75"/>
      <c r="BG108" s="72"/>
      <c r="BH108" s="72"/>
      <c r="BI108" s="72"/>
      <c r="BJ108" s="72"/>
      <c r="BK108" s="72"/>
      <c r="BL108" s="72"/>
      <c r="BM108" s="72"/>
      <c r="BN108" s="72"/>
      <c r="BO108" s="72"/>
      <c r="BP108" s="72"/>
      <c r="BQ108" s="72"/>
      <c r="BR108" s="26"/>
      <c r="BS108" s="65"/>
      <c r="BT108" s="26"/>
      <c r="BU108" s="71"/>
      <c r="BV108" s="71"/>
      <c r="BW108" s="71"/>
      <c r="BX108" s="71"/>
      <c r="BY108" s="71"/>
      <c r="BZ108" s="71"/>
      <c r="CA108" s="71"/>
      <c r="CB108" s="71"/>
      <c r="CC108" s="71"/>
      <c r="CD108" s="71"/>
      <c r="CE108" s="5"/>
      <c r="CF108" s="26"/>
      <c r="CG108" s="65"/>
      <c r="CH108" s="26"/>
    </row>
    <row r="109" spans="1:86" s="64" customFormat="1" ht="16.2" customHeight="1" x14ac:dyDescent="0.25">
      <c r="A109" s="71" t="s">
        <v>17</v>
      </c>
      <c r="B109" s="26">
        <f>算例!M109</f>
        <v>1</v>
      </c>
      <c r="C109" s="72">
        <v>1</v>
      </c>
      <c r="D109" s="72">
        <v>1</v>
      </c>
      <c r="E109" s="72">
        <v>1</v>
      </c>
      <c r="F109" s="72">
        <v>1</v>
      </c>
      <c r="G109" s="72">
        <v>1</v>
      </c>
      <c r="H109" s="72">
        <v>1</v>
      </c>
      <c r="I109" s="72">
        <v>1</v>
      </c>
      <c r="J109" s="72"/>
      <c r="K109" s="72"/>
      <c r="L109" s="72"/>
      <c r="M109" s="72"/>
      <c r="N109" s="75"/>
      <c r="O109" s="72"/>
      <c r="P109" s="75"/>
      <c r="Q109" s="72"/>
      <c r="R109" s="72"/>
      <c r="S109" s="72"/>
      <c r="T109" s="72"/>
      <c r="U109" s="72"/>
      <c r="V109" s="72"/>
      <c r="W109" s="72"/>
      <c r="X109" s="72"/>
      <c r="Y109" s="72"/>
      <c r="Z109" s="72"/>
      <c r="AA109" s="72"/>
      <c r="AB109" s="75"/>
      <c r="AC109" s="72"/>
      <c r="AD109" s="75"/>
      <c r="AE109" s="72"/>
      <c r="AF109" s="72"/>
      <c r="AG109" s="72"/>
      <c r="AH109" s="72"/>
      <c r="AI109" s="72"/>
      <c r="AJ109" s="72"/>
      <c r="AK109" s="72"/>
      <c r="AL109" s="72"/>
      <c r="AM109" s="72"/>
      <c r="AN109" s="72"/>
      <c r="AO109" s="72"/>
      <c r="AP109" s="75"/>
      <c r="AQ109" s="72"/>
      <c r="AR109" s="75"/>
      <c r="AS109" s="72"/>
      <c r="AT109" s="72"/>
      <c r="AU109" s="72"/>
      <c r="AV109" s="72"/>
      <c r="AW109" s="72"/>
      <c r="AX109" s="72"/>
      <c r="AY109" s="72"/>
      <c r="AZ109" s="72"/>
      <c r="BA109" s="72"/>
      <c r="BB109" s="72"/>
      <c r="BC109" s="72"/>
      <c r="BD109" s="75"/>
      <c r="BE109" s="72"/>
      <c r="BF109" s="75"/>
      <c r="BG109" s="72"/>
      <c r="BH109" s="72"/>
      <c r="BI109" s="72"/>
      <c r="BJ109" s="72"/>
      <c r="BK109" s="72"/>
      <c r="BL109" s="72"/>
      <c r="BM109" s="72"/>
      <c r="BN109" s="72"/>
      <c r="BO109" s="72"/>
      <c r="BP109" s="72"/>
      <c r="BQ109" s="72"/>
      <c r="BR109" s="26"/>
      <c r="BS109" s="65"/>
      <c r="BT109" s="26"/>
      <c r="BU109" s="71"/>
      <c r="BV109" s="71"/>
      <c r="BW109" s="71"/>
      <c r="BX109" s="71"/>
      <c r="BY109" s="71"/>
      <c r="BZ109" s="71"/>
      <c r="CA109" s="71"/>
      <c r="CB109" s="71"/>
      <c r="CC109" s="71"/>
      <c r="CD109" s="71"/>
      <c r="CE109" s="5"/>
      <c r="CF109" s="26"/>
      <c r="CG109" s="65"/>
      <c r="CH109" s="26"/>
    </row>
    <row r="110" spans="1:86" s="64" customFormat="1" ht="16.2" customHeight="1" x14ac:dyDescent="0.25">
      <c r="A110" s="71" t="s">
        <v>18</v>
      </c>
      <c r="B110" s="26">
        <f>算例!M110</f>
        <v>0.52306689040178389</v>
      </c>
      <c r="C110" s="72">
        <v>0.52306689040178389</v>
      </c>
      <c r="D110" s="72">
        <v>0.52306689040178389</v>
      </c>
      <c r="E110" s="72">
        <v>0.52306689040178389</v>
      </c>
      <c r="F110" s="72">
        <v>0.52306689040178389</v>
      </c>
      <c r="G110" s="72">
        <v>0.52306689040178389</v>
      </c>
      <c r="H110" s="72">
        <v>0.52306689040178389</v>
      </c>
      <c r="I110" s="72">
        <v>0.52306689040178389</v>
      </c>
      <c r="J110" s="72"/>
      <c r="K110" s="72"/>
      <c r="L110" s="72"/>
      <c r="M110" s="72"/>
      <c r="N110" s="75"/>
      <c r="O110" s="72"/>
      <c r="P110" s="75"/>
      <c r="Q110" s="72"/>
      <c r="R110" s="72"/>
      <c r="S110" s="72"/>
      <c r="T110" s="72"/>
      <c r="U110" s="72"/>
      <c r="V110" s="72"/>
      <c r="W110" s="72"/>
      <c r="X110" s="72"/>
      <c r="Y110" s="72"/>
      <c r="Z110" s="72"/>
      <c r="AA110" s="72"/>
      <c r="AB110" s="75"/>
      <c r="AC110" s="72"/>
      <c r="AD110" s="75"/>
      <c r="AE110" s="72"/>
      <c r="AF110" s="72"/>
      <c r="AG110" s="72"/>
      <c r="AH110" s="72"/>
      <c r="AI110" s="72"/>
      <c r="AJ110" s="72"/>
      <c r="AK110" s="72"/>
      <c r="AL110" s="72"/>
      <c r="AM110" s="72"/>
      <c r="AN110" s="72"/>
      <c r="AO110" s="72"/>
      <c r="AP110" s="75"/>
      <c r="AQ110" s="72"/>
      <c r="AR110" s="75"/>
      <c r="AS110" s="72"/>
      <c r="AT110" s="72"/>
      <c r="AU110" s="72"/>
      <c r="AV110" s="72"/>
      <c r="AW110" s="72"/>
      <c r="AX110" s="72"/>
      <c r="AY110" s="72"/>
      <c r="AZ110" s="72"/>
      <c r="BA110" s="72"/>
      <c r="BB110" s="72"/>
      <c r="BC110" s="72"/>
      <c r="BD110" s="75"/>
      <c r="BE110" s="72"/>
      <c r="BF110" s="75"/>
      <c r="BG110" s="72"/>
      <c r="BH110" s="72"/>
      <c r="BI110" s="72"/>
      <c r="BJ110" s="72"/>
      <c r="BK110" s="72"/>
      <c r="BL110" s="72"/>
      <c r="BM110" s="72"/>
      <c r="BN110" s="72"/>
      <c r="BO110" s="72"/>
      <c r="BP110" s="72"/>
      <c r="BQ110" s="72"/>
      <c r="BR110" s="26"/>
      <c r="BS110" s="65"/>
      <c r="BT110" s="26"/>
      <c r="BU110" s="71"/>
      <c r="BV110" s="71"/>
      <c r="BW110" s="71"/>
      <c r="BX110" s="71"/>
      <c r="BY110" s="71"/>
      <c r="BZ110" s="71"/>
      <c r="CA110" s="71"/>
      <c r="CB110" s="71"/>
      <c r="CC110" s="71"/>
      <c r="CD110" s="71"/>
      <c r="CE110" s="5"/>
      <c r="CF110" s="26"/>
      <c r="CG110" s="65"/>
      <c r="CH110" s="26"/>
    </row>
    <row r="111" spans="1:86" s="64" customFormat="1" ht="16.2" customHeight="1" x14ac:dyDescent="0.25">
      <c r="A111" s="71" t="s">
        <v>19</v>
      </c>
      <c r="B111" s="26">
        <f>算例!M111</f>
        <v>0.72916666666666663</v>
      </c>
      <c r="C111" s="72">
        <v>0.72916666666666663</v>
      </c>
      <c r="D111" s="72">
        <v>0.72916666666666663</v>
      </c>
      <c r="E111" s="72">
        <v>0.72916666666666663</v>
      </c>
      <c r="F111" s="72">
        <v>0.72916666666666663</v>
      </c>
      <c r="G111" s="72">
        <v>0.72916666666666663</v>
      </c>
      <c r="H111" s="72">
        <v>0.72916666666666663</v>
      </c>
      <c r="I111" s="72">
        <v>0.72916666666666663</v>
      </c>
      <c r="J111" s="72"/>
      <c r="K111" s="72"/>
      <c r="L111" s="72"/>
      <c r="M111" s="72"/>
      <c r="N111" s="75"/>
      <c r="O111" s="72"/>
      <c r="P111" s="75"/>
      <c r="Q111" s="72"/>
      <c r="R111" s="72"/>
      <c r="S111" s="72"/>
      <c r="T111" s="72"/>
      <c r="U111" s="72"/>
      <c r="V111" s="72"/>
      <c r="W111" s="72"/>
      <c r="X111" s="72"/>
      <c r="Y111" s="72"/>
      <c r="Z111" s="72"/>
      <c r="AA111" s="72"/>
      <c r="AB111" s="75"/>
      <c r="AC111" s="72"/>
      <c r="AD111" s="75"/>
      <c r="AE111" s="72"/>
      <c r="AF111" s="72"/>
      <c r="AG111" s="72"/>
      <c r="AH111" s="72"/>
      <c r="AI111" s="72"/>
      <c r="AJ111" s="72"/>
      <c r="AK111" s="72"/>
      <c r="AL111" s="72"/>
      <c r="AM111" s="72"/>
      <c r="AN111" s="72"/>
      <c r="AO111" s="72"/>
      <c r="AP111" s="75"/>
      <c r="AQ111" s="72"/>
      <c r="AR111" s="75"/>
      <c r="AS111" s="72"/>
      <c r="AT111" s="72"/>
      <c r="AU111" s="72"/>
      <c r="AV111" s="72"/>
      <c r="AW111" s="72"/>
      <c r="AX111" s="72"/>
      <c r="AY111" s="72"/>
      <c r="AZ111" s="72"/>
      <c r="BA111" s="72"/>
      <c r="BB111" s="72"/>
      <c r="BC111" s="72"/>
      <c r="BD111" s="75"/>
      <c r="BE111" s="72"/>
      <c r="BF111" s="75"/>
      <c r="BG111" s="72"/>
      <c r="BH111" s="72"/>
      <c r="BI111" s="72"/>
      <c r="BJ111" s="72"/>
      <c r="BK111" s="72"/>
      <c r="BL111" s="72"/>
      <c r="BM111" s="72"/>
      <c r="BN111" s="72"/>
      <c r="BO111" s="72"/>
      <c r="BP111" s="72"/>
      <c r="BQ111" s="72"/>
      <c r="BR111" s="26"/>
      <c r="BS111" s="65"/>
      <c r="BT111" s="26"/>
      <c r="BU111" s="71"/>
      <c r="BV111" s="71"/>
      <c r="BW111" s="71"/>
      <c r="BX111" s="71"/>
      <c r="BY111" s="71"/>
      <c r="BZ111" s="71"/>
      <c r="CA111" s="71"/>
      <c r="CB111" s="71"/>
      <c r="CC111" s="71"/>
      <c r="CD111" s="71"/>
      <c r="CE111" s="5"/>
      <c r="CF111" s="26"/>
      <c r="CG111" s="65"/>
      <c r="CH111" s="26"/>
    </row>
    <row r="112" spans="1:86" s="64" customFormat="1" ht="16.2" customHeight="1" x14ac:dyDescent="0.25">
      <c r="A112" s="71" t="s">
        <v>20</v>
      </c>
      <c r="B112" s="26">
        <f>算例!M112</f>
        <v>0.31374526480654097</v>
      </c>
      <c r="C112" s="72">
        <v>0.31374526480654097</v>
      </c>
      <c r="D112" s="72">
        <v>0.31374526480654097</v>
      </c>
      <c r="E112" s="72">
        <v>0.31374526480654097</v>
      </c>
      <c r="F112" s="72">
        <v>0.31374526480654097</v>
      </c>
      <c r="G112" s="72">
        <v>0.31374526480654097</v>
      </c>
      <c r="H112" s="72">
        <v>0.31374526480654097</v>
      </c>
      <c r="I112" s="72">
        <v>0.31374526480654097</v>
      </c>
      <c r="J112" s="72"/>
      <c r="K112" s="72"/>
      <c r="L112" s="72"/>
      <c r="M112" s="72"/>
      <c r="N112" s="75"/>
      <c r="O112" s="72"/>
      <c r="P112" s="75"/>
      <c r="Q112" s="72"/>
      <c r="R112" s="72"/>
      <c r="S112" s="72"/>
      <c r="T112" s="72"/>
      <c r="U112" s="72"/>
      <c r="V112" s="72"/>
      <c r="W112" s="72"/>
      <c r="X112" s="72"/>
      <c r="Y112" s="72"/>
      <c r="Z112" s="72"/>
      <c r="AA112" s="72"/>
      <c r="AB112" s="75"/>
      <c r="AC112" s="72"/>
      <c r="AD112" s="75"/>
      <c r="AE112" s="72"/>
      <c r="AF112" s="72"/>
      <c r="AG112" s="72"/>
      <c r="AH112" s="72"/>
      <c r="AI112" s="72"/>
      <c r="AJ112" s="72"/>
      <c r="AK112" s="72"/>
      <c r="AL112" s="72"/>
      <c r="AM112" s="72"/>
      <c r="AN112" s="72"/>
      <c r="AO112" s="72"/>
      <c r="AP112" s="75"/>
      <c r="AQ112" s="72"/>
      <c r="AR112" s="75"/>
      <c r="AS112" s="72"/>
      <c r="AT112" s="72"/>
      <c r="AU112" s="72"/>
      <c r="AV112" s="72"/>
      <c r="AW112" s="72"/>
      <c r="AX112" s="72"/>
      <c r="AY112" s="72"/>
      <c r="AZ112" s="72"/>
      <c r="BA112" s="72"/>
      <c r="BB112" s="72"/>
      <c r="BC112" s="72"/>
      <c r="BD112" s="75"/>
      <c r="BE112" s="72"/>
      <c r="BF112" s="75"/>
      <c r="BG112" s="72"/>
      <c r="BH112" s="72"/>
      <c r="BI112" s="72"/>
      <c r="BJ112" s="72"/>
      <c r="BK112" s="72"/>
      <c r="BL112" s="72"/>
      <c r="BM112" s="72"/>
      <c r="BN112" s="72"/>
      <c r="BO112" s="72"/>
      <c r="BP112" s="72"/>
      <c r="BQ112" s="72"/>
      <c r="BR112" s="26"/>
      <c r="BS112" s="65"/>
      <c r="BT112" s="26"/>
      <c r="BU112" s="71"/>
      <c r="BV112" s="71"/>
      <c r="BW112" s="71"/>
      <c r="BX112" s="71"/>
      <c r="BY112" s="71"/>
      <c r="BZ112" s="71"/>
      <c r="CA112" s="71"/>
      <c r="CB112" s="71"/>
      <c r="CC112" s="71"/>
      <c r="CD112" s="71"/>
      <c r="CE112" s="5"/>
      <c r="CF112" s="26"/>
      <c r="CG112" s="65"/>
      <c r="CH112" s="26"/>
    </row>
    <row r="113" spans="1:98" s="64" customFormat="1" ht="16.2" customHeight="1" x14ac:dyDescent="0.25">
      <c r="A113" s="71" t="s">
        <v>21</v>
      </c>
      <c r="B113" s="26">
        <f>算例!M113*参数!B11+D98*参数!B12</f>
        <v>0.70833333333333337</v>
      </c>
      <c r="C113" s="72">
        <v>1</v>
      </c>
      <c r="D113" s="72">
        <v>1</v>
      </c>
      <c r="E113" s="72">
        <v>0.70833333333333337</v>
      </c>
      <c r="F113" s="72">
        <v>0.70833333333333337</v>
      </c>
      <c r="G113" s="72">
        <v>0.70833333333333337</v>
      </c>
      <c r="H113" s="72">
        <v>0.70833333333333337</v>
      </c>
      <c r="I113" s="72">
        <v>0.70833333333333337</v>
      </c>
      <c r="J113" s="72"/>
      <c r="K113" s="72"/>
      <c r="L113" s="72"/>
      <c r="M113" s="72"/>
      <c r="N113" s="75"/>
      <c r="O113" s="72"/>
      <c r="P113" s="75"/>
      <c r="Q113" s="72"/>
      <c r="R113" s="72"/>
      <c r="S113" s="72"/>
      <c r="T113" s="72"/>
      <c r="U113" s="72"/>
      <c r="V113" s="72"/>
      <c r="W113" s="72"/>
      <c r="X113" s="72"/>
      <c r="Y113" s="72"/>
      <c r="Z113" s="72"/>
      <c r="AA113" s="72"/>
      <c r="AB113" s="75"/>
      <c r="AC113" s="72"/>
      <c r="AD113" s="75"/>
      <c r="AE113" s="72"/>
      <c r="AF113" s="72"/>
      <c r="AG113" s="72"/>
      <c r="AH113" s="72"/>
      <c r="AI113" s="72"/>
      <c r="AJ113" s="72"/>
      <c r="AK113" s="72"/>
      <c r="AL113" s="72"/>
      <c r="AM113" s="72"/>
      <c r="AN113" s="72"/>
      <c r="AO113" s="72"/>
      <c r="AP113" s="75"/>
      <c r="AQ113" s="72"/>
      <c r="AR113" s="75"/>
      <c r="AS113" s="72"/>
      <c r="AT113" s="72"/>
      <c r="AU113" s="72"/>
      <c r="AV113" s="72"/>
      <c r="AW113" s="72"/>
      <c r="AX113" s="72"/>
      <c r="AY113" s="72"/>
      <c r="AZ113" s="72"/>
      <c r="BA113" s="72"/>
      <c r="BB113" s="72"/>
      <c r="BC113" s="72"/>
      <c r="BD113" s="75"/>
      <c r="BE113" s="72"/>
      <c r="BF113" s="75"/>
      <c r="BG113" s="72"/>
      <c r="BH113" s="72"/>
      <c r="BI113" s="72"/>
      <c r="BJ113" s="72"/>
      <c r="BK113" s="72"/>
      <c r="BL113" s="72"/>
      <c r="BM113" s="72"/>
      <c r="BN113" s="72"/>
      <c r="BO113" s="72"/>
      <c r="BP113" s="72"/>
      <c r="BQ113" s="72"/>
      <c r="BR113" s="26"/>
      <c r="BS113" s="65"/>
      <c r="BT113" s="26"/>
      <c r="BU113" s="71"/>
      <c r="BV113" s="71"/>
      <c r="BW113" s="71"/>
      <c r="BX113" s="71"/>
      <c r="BY113" s="71"/>
      <c r="BZ113" s="71"/>
      <c r="CA113" s="71"/>
      <c r="CB113" s="71"/>
      <c r="CC113" s="71"/>
      <c r="CD113" s="71"/>
      <c r="CE113" s="5"/>
      <c r="CF113" s="26"/>
      <c r="CG113" s="65"/>
      <c r="CH113" s="26"/>
    </row>
    <row r="114" spans="1:98" s="64" customFormat="1" ht="16.2" customHeight="1" x14ac:dyDescent="0.25">
      <c r="A114" s="71" t="s">
        <v>22</v>
      </c>
      <c r="B114" s="26">
        <f>算例!M114</f>
        <v>0.875</v>
      </c>
      <c r="C114" s="72">
        <v>0.875</v>
      </c>
      <c r="D114" s="72">
        <v>0.875</v>
      </c>
      <c r="E114" s="72">
        <v>0.875</v>
      </c>
      <c r="F114" s="72">
        <v>0.875</v>
      </c>
      <c r="G114" s="72">
        <v>0.875</v>
      </c>
      <c r="H114" s="72">
        <v>0.875</v>
      </c>
      <c r="I114" s="72">
        <v>0.875</v>
      </c>
      <c r="J114" s="72"/>
      <c r="K114" s="72"/>
      <c r="L114" s="72"/>
      <c r="M114" s="72"/>
      <c r="N114" s="75"/>
      <c r="O114" s="72"/>
      <c r="P114" s="75"/>
      <c r="Q114" s="72"/>
      <c r="R114" s="72"/>
      <c r="S114" s="72"/>
      <c r="T114" s="72"/>
      <c r="U114" s="72"/>
      <c r="V114" s="72"/>
      <c r="W114" s="72"/>
      <c r="X114" s="72"/>
      <c r="Y114" s="72"/>
      <c r="Z114" s="72"/>
      <c r="AA114" s="72"/>
      <c r="AB114" s="75"/>
      <c r="AC114" s="72"/>
      <c r="AD114" s="75"/>
      <c r="AE114" s="72"/>
      <c r="AF114" s="72"/>
      <c r="AG114" s="72"/>
      <c r="AH114" s="72"/>
      <c r="AI114" s="72"/>
      <c r="AJ114" s="72"/>
      <c r="AK114" s="72"/>
      <c r="AL114" s="72"/>
      <c r="AM114" s="72"/>
      <c r="AN114" s="72"/>
      <c r="AO114" s="72"/>
      <c r="AP114" s="75"/>
      <c r="AQ114" s="72"/>
      <c r="AR114" s="75"/>
      <c r="AS114" s="72"/>
      <c r="AT114" s="72"/>
      <c r="AU114" s="72"/>
      <c r="AV114" s="72"/>
      <c r="AW114" s="72"/>
      <c r="AX114" s="72"/>
      <c r="AY114" s="72"/>
      <c r="AZ114" s="72"/>
      <c r="BA114" s="72"/>
      <c r="BB114" s="72"/>
      <c r="BC114" s="72"/>
      <c r="BD114" s="75"/>
      <c r="BE114" s="72"/>
      <c r="BF114" s="75"/>
      <c r="BG114" s="72"/>
      <c r="BH114" s="72"/>
      <c r="BI114" s="72"/>
      <c r="BJ114" s="72"/>
      <c r="BK114" s="72"/>
      <c r="BL114" s="72"/>
      <c r="BM114" s="72"/>
      <c r="BN114" s="72"/>
      <c r="BO114" s="72"/>
      <c r="BP114" s="72"/>
      <c r="BQ114" s="72"/>
      <c r="BR114" s="26"/>
      <c r="BS114" s="65"/>
      <c r="BT114" s="26"/>
      <c r="BU114" s="71"/>
      <c r="BV114" s="71"/>
      <c r="BW114" s="71"/>
      <c r="BX114" s="71"/>
      <c r="BY114" s="71"/>
      <c r="BZ114" s="71"/>
      <c r="CA114" s="71"/>
      <c r="CB114" s="71"/>
      <c r="CC114" s="71"/>
      <c r="CD114" s="71"/>
      <c r="CE114" s="5"/>
      <c r="CF114" s="26"/>
      <c r="CG114" s="65"/>
      <c r="CH114" s="26"/>
    </row>
    <row r="115" spans="1:98" s="64" customFormat="1" ht="16.2" customHeight="1" x14ac:dyDescent="0.25">
      <c r="A115" s="72"/>
      <c r="B115" s="72"/>
      <c r="C115" s="72"/>
      <c r="D115" s="72"/>
      <c r="E115" s="72"/>
      <c r="F115" s="72"/>
      <c r="G115" s="72"/>
      <c r="H115" s="72"/>
      <c r="I115" s="72"/>
      <c r="J115" s="72"/>
      <c r="K115" s="72"/>
      <c r="L115" s="34"/>
      <c r="N115" s="34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5"/>
      <c r="AA115" s="72"/>
      <c r="AB115" s="75"/>
      <c r="AC115" s="72"/>
      <c r="AD115" s="72"/>
      <c r="AE115" s="72"/>
      <c r="AF115" s="72"/>
      <c r="AG115" s="72"/>
      <c r="AH115" s="72"/>
      <c r="AI115" s="72"/>
      <c r="AJ115" s="72"/>
      <c r="AK115" s="72"/>
      <c r="AL115" s="72"/>
      <c r="AM115" s="72"/>
      <c r="AN115" s="75"/>
      <c r="AO115" s="72"/>
      <c r="AP115" s="75"/>
      <c r="AQ115" s="72"/>
      <c r="AR115" s="72"/>
      <c r="AS115" s="72"/>
      <c r="AT115" s="72"/>
      <c r="AU115" s="72"/>
      <c r="AV115" s="72"/>
      <c r="AW115" s="72"/>
      <c r="AX115" s="72"/>
      <c r="AY115" s="72"/>
      <c r="AZ115" s="72"/>
      <c r="BA115" s="72"/>
      <c r="BB115" s="75"/>
      <c r="BC115" s="72"/>
      <c r="BD115" s="75"/>
      <c r="BE115" s="72"/>
      <c r="BF115" s="72"/>
      <c r="BG115" s="72"/>
      <c r="BH115" s="72"/>
      <c r="BI115" s="72"/>
      <c r="BJ115" s="72"/>
      <c r="BK115" s="72"/>
      <c r="BL115" s="72"/>
      <c r="BM115" s="72"/>
      <c r="BN115" s="72"/>
      <c r="BO115" s="72"/>
      <c r="BP115" s="75"/>
      <c r="BQ115" s="72"/>
      <c r="BR115" s="75"/>
      <c r="BS115" s="72"/>
      <c r="BT115" s="72"/>
      <c r="BU115" s="72"/>
      <c r="BV115" s="72"/>
      <c r="BW115" s="72"/>
      <c r="BX115" s="72"/>
      <c r="BY115" s="72"/>
      <c r="BZ115" s="72"/>
      <c r="CA115" s="72"/>
      <c r="CB115" s="72"/>
      <c r="CC115" s="72"/>
      <c r="CD115" s="34"/>
      <c r="CF115" s="34"/>
      <c r="CG115" s="72"/>
      <c r="CH115" s="72"/>
      <c r="CI115" s="72"/>
      <c r="CJ115" s="72"/>
      <c r="CK115" s="72"/>
      <c r="CL115" s="72"/>
      <c r="CM115" s="72"/>
      <c r="CN115" s="72"/>
      <c r="CO115" s="72"/>
      <c r="CP115" s="72"/>
      <c r="CQ115" s="72"/>
      <c r="CR115" s="34"/>
      <c r="CT115" s="34"/>
    </row>
    <row r="116" spans="1:98" ht="13.2" customHeight="1" x14ac:dyDescent="0.25">
      <c r="A116" s="31" t="s">
        <v>56</v>
      </c>
      <c r="B116" s="32">
        <f>算例!B117</f>
        <v>4</v>
      </c>
      <c r="C116" s="32" t="s">
        <v>55</v>
      </c>
      <c r="D116" s="32">
        <f>算例!D117</f>
        <v>5</v>
      </c>
      <c r="E116" s="32"/>
      <c r="F116" s="32"/>
      <c r="G116" s="32"/>
      <c r="O116" s="72"/>
      <c r="P116" s="72"/>
      <c r="Q116" s="72"/>
      <c r="R116" s="72"/>
      <c r="S116" s="72"/>
      <c r="T116" s="72"/>
      <c r="U116" s="72"/>
      <c r="V116" s="72"/>
      <c r="W116" s="72"/>
      <c r="X116" s="72"/>
      <c r="Y116" s="72"/>
      <c r="Z116" s="72"/>
      <c r="AA116" s="72"/>
      <c r="AB116" s="72"/>
      <c r="AC116" s="72"/>
      <c r="AD116" s="72"/>
      <c r="AE116" s="72"/>
      <c r="AF116" s="72"/>
      <c r="AG116" s="72"/>
      <c r="AH116" s="72"/>
      <c r="AI116" s="72"/>
      <c r="AJ116" s="72"/>
      <c r="AK116" s="72"/>
      <c r="AL116" s="72"/>
      <c r="AM116" s="72"/>
      <c r="AN116" s="72"/>
      <c r="AO116" s="72"/>
      <c r="AP116" s="72"/>
      <c r="AQ116" s="72"/>
      <c r="AR116" s="72"/>
      <c r="AS116" s="72"/>
      <c r="AT116" s="72"/>
      <c r="AU116" s="72"/>
      <c r="AV116" s="72"/>
      <c r="AW116" s="72"/>
      <c r="AX116" s="72"/>
      <c r="AY116" s="72"/>
      <c r="AZ116" s="72"/>
      <c r="BA116" s="72"/>
      <c r="BB116" s="72"/>
      <c r="BC116" s="72"/>
      <c r="BD116" s="72"/>
      <c r="BE116" s="72"/>
      <c r="BF116" s="72"/>
      <c r="BG116" s="72"/>
      <c r="BH116" s="72"/>
      <c r="BI116" s="72"/>
      <c r="BJ116" s="72"/>
      <c r="BK116" s="72"/>
      <c r="BL116" s="72"/>
      <c r="BM116" s="72"/>
      <c r="BN116" s="72"/>
      <c r="BO116" s="72"/>
      <c r="BP116" s="72"/>
      <c r="BQ116" s="72"/>
      <c r="BR116" s="72"/>
      <c r="BS116" s="72"/>
      <c r="BT116" s="72"/>
      <c r="BU116" s="72"/>
      <c r="BV116" s="72"/>
      <c r="BW116" s="72"/>
      <c r="BX116" s="72"/>
      <c r="BY116" s="72"/>
      <c r="BZ116" s="72"/>
      <c r="CA116" s="72"/>
      <c r="CB116" s="72"/>
      <c r="CC116" s="72"/>
    </row>
    <row r="117" spans="1:98" x14ac:dyDescent="0.25">
      <c r="A117" s="31"/>
      <c r="B117" s="31"/>
      <c r="C117" s="31"/>
      <c r="D117" s="31"/>
      <c r="E117" s="31"/>
      <c r="F117" s="31"/>
      <c r="G117" s="31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2"/>
      <c r="AA117" s="72"/>
      <c r="AB117" s="72"/>
      <c r="AC117" s="72"/>
      <c r="AD117" s="72"/>
      <c r="AE117" s="72"/>
      <c r="AF117" s="72"/>
      <c r="AG117" s="72"/>
      <c r="AH117" s="72"/>
      <c r="AI117" s="72"/>
      <c r="AJ117" s="72"/>
      <c r="AK117" s="72"/>
      <c r="AL117" s="72"/>
      <c r="AM117" s="72"/>
      <c r="AN117" s="72"/>
      <c r="AO117" s="72"/>
      <c r="AP117" s="72"/>
      <c r="AQ117" s="72"/>
      <c r="AR117" s="72"/>
      <c r="AS117" s="72"/>
      <c r="AT117" s="72"/>
      <c r="AU117" s="72"/>
      <c r="AV117" s="72"/>
      <c r="AW117" s="72"/>
      <c r="AX117" s="72"/>
      <c r="AY117" s="72"/>
      <c r="AZ117" s="72"/>
      <c r="BA117" s="72"/>
      <c r="BB117" s="72"/>
      <c r="BC117" s="72"/>
      <c r="BD117" s="72"/>
      <c r="BE117" s="72"/>
      <c r="BF117" s="72"/>
      <c r="BG117" s="72"/>
      <c r="BH117" s="72"/>
      <c r="BI117" s="72"/>
      <c r="BJ117" s="72"/>
      <c r="BK117" s="72"/>
      <c r="BL117" s="72"/>
      <c r="BM117" s="72"/>
      <c r="BN117" s="72"/>
      <c r="BO117" s="72"/>
      <c r="BP117" s="72"/>
      <c r="BQ117" s="72"/>
      <c r="BR117" s="72"/>
      <c r="BS117" s="72"/>
      <c r="BT117" s="72"/>
      <c r="BU117" s="72"/>
      <c r="BV117" s="72"/>
      <c r="BW117" s="72"/>
      <c r="BX117" s="72"/>
      <c r="BY117" s="72"/>
      <c r="BZ117" s="72"/>
      <c r="CA117" s="72"/>
      <c r="CB117" s="72"/>
      <c r="CC117" s="72"/>
    </row>
    <row r="118" spans="1:98" x14ac:dyDescent="0.25">
      <c r="A118" s="33"/>
      <c r="B118" s="33"/>
      <c r="C118" s="33"/>
      <c r="D118" s="33"/>
      <c r="E118" s="33"/>
      <c r="F118" s="33"/>
      <c r="G118" s="33"/>
      <c r="O118" s="72"/>
      <c r="P118" s="72"/>
      <c r="Q118" s="72"/>
      <c r="R118" s="72"/>
      <c r="S118" s="72"/>
      <c r="T118" s="72"/>
      <c r="U118" s="72"/>
      <c r="V118" s="72"/>
      <c r="W118" s="72"/>
      <c r="X118" s="72"/>
      <c r="Y118" s="72"/>
      <c r="Z118" s="72"/>
      <c r="AA118" s="72"/>
      <c r="AB118" s="72"/>
      <c r="AC118" s="72"/>
      <c r="AD118" s="72"/>
      <c r="AE118" s="72"/>
      <c r="AF118" s="72"/>
      <c r="AG118" s="72"/>
      <c r="AH118" s="72"/>
      <c r="AI118" s="72"/>
      <c r="AJ118" s="72"/>
      <c r="AK118" s="72"/>
      <c r="AL118" s="72"/>
      <c r="AM118" s="72"/>
      <c r="AN118" s="72"/>
      <c r="AO118" s="72"/>
      <c r="AP118" s="72"/>
      <c r="AQ118" s="72"/>
      <c r="AR118" s="72"/>
      <c r="AS118" s="72"/>
      <c r="AT118" s="72"/>
      <c r="AU118" s="72"/>
      <c r="AV118" s="72"/>
      <c r="AW118" s="72"/>
      <c r="AX118" s="72"/>
      <c r="AY118" s="72"/>
      <c r="AZ118" s="72"/>
      <c r="BA118" s="72"/>
      <c r="BB118" s="72"/>
      <c r="BC118" s="72"/>
      <c r="BD118" s="72"/>
      <c r="BE118" s="72"/>
      <c r="BF118" s="72"/>
      <c r="BG118" s="72"/>
      <c r="BH118" s="72"/>
      <c r="BI118" s="72"/>
      <c r="BJ118" s="72"/>
      <c r="BK118" s="72"/>
      <c r="BL118" s="72"/>
      <c r="BM118" s="72"/>
      <c r="BN118" s="72"/>
      <c r="BO118" s="72"/>
      <c r="BP118" s="72"/>
      <c r="BQ118" s="72"/>
      <c r="BR118" s="72"/>
      <c r="BS118" s="72"/>
      <c r="BT118" s="72"/>
      <c r="BU118" s="72"/>
      <c r="BV118" s="72"/>
      <c r="BW118" s="72"/>
      <c r="BX118" s="72"/>
      <c r="BY118" s="72"/>
      <c r="BZ118" s="72"/>
      <c r="CA118" s="72"/>
      <c r="CB118" s="72"/>
      <c r="CC118" s="72"/>
    </row>
    <row r="119" spans="1:98" x14ac:dyDescent="0.25"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  <c r="AA119" s="72"/>
      <c r="AB119" s="72"/>
      <c r="AC119" s="72"/>
      <c r="AD119" s="72"/>
      <c r="AE119" s="72"/>
      <c r="AF119" s="72"/>
      <c r="AG119" s="72"/>
      <c r="AH119" s="72"/>
      <c r="AI119" s="72"/>
      <c r="AJ119" s="72"/>
      <c r="AK119" s="72"/>
      <c r="AL119" s="72"/>
      <c r="AM119" s="72"/>
      <c r="AN119" s="72"/>
      <c r="AO119" s="72"/>
      <c r="AP119" s="72"/>
      <c r="AQ119" s="72"/>
      <c r="AR119" s="72"/>
      <c r="AS119" s="72"/>
      <c r="AT119" s="72"/>
      <c r="AU119" s="72"/>
      <c r="AV119" s="72"/>
      <c r="AW119" s="72"/>
      <c r="AX119" s="72"/>
      <c r="AY119" s="72"/>
      <c r="AZ119" s="72"/>
      <c r="BA119" s="72"/>
      <c r="BB119" s="72"/>
      <c r="BC119" s="72"/>
      <c r="BD119" s="72"/>
      <c r="BE119" s="72"/>
      <c r="BF119" s="72"/>
      <c r="BG119" s="72"/>
      <c r="BH119" s="72"/>
      <c r="BI119" s="72"/>
      <c r="BJ119" s="72"/>
      <c r="BK119" s="72"/>
      <c r="BL119" s="72"/>
      <c r="BM119" s="72"/>
      <c r="BN119" s="72"/>
      <c r="BO119" s="72"/>
      <c r="BP119" s="72"/>
      <c r="BQ119" s="72"/>
      <c r="BR119" s="72"/>
      <c r="BS119" s="72"/>
      <c r="BT119" s="72"/>
      <c r="BU119" s="72"/>
      <c r="BV119" s="72"/>
      <c r="BW119" s="72"/>
      <c r="BX119" s="72"/>
      <c r="BY119" s="72"/>
      <c r="BZ119" s="72"/>
      <c r="CA119" s="72"/>
      <c r="CB119" s="72"/>
      <c r="CC119" s="72"/>
    </row>
    <row r="120" spans="1:98" x14ac:dyDescent="0.25">
      <c r="A120" s="163" t="s">
        <v>142</v>
      </c>
      <c r="B120" s="164"/>
      <c r="C120" s="164"/>
      <c r="D120" s="164"/>
      <c r="E120" s="164"/>
      <c r="F120" s="164"/>
      <c r="G120" s="164"/>
      <c r="H120" s="164"/>
      <c r="I120" s="164"/>
      <c r="J120" s="164"/>
      <c r="K120" s="164"/>
      <c r="L120" s="164"/>
      <c r="M120" s="164"/>
      <c r="N120" s="164"/>
      <c r="O120" s="164"/>
      <c r="P120" s="164"/>
      <c r="Q120" s="164"/>
      <c r="R120" s="164"/>
      <c r="S120" s="164"/>
      <c r="T120" s="164"/>
      <c r="U120" s="165"/>
    </row>
    <row r="121" spans="1:98" x14ac:dyDescent="0.25">
      <c r="A121" s="17"/>
      <c r="B121" s="72" t="s">
        <v>3</v>
      </c>
      <c r="C121" s="72" t="s">
        <v>4</v>
      </c>
      <c r="D121" s="72" t="s">
        <v>5</v>
      </c>
      <c r="E121" s="72" t="s">
        <v>6</v>
      </c>
      <c r="F121" s="72" t="s">
        <v>7</v>
      </c>
      <c r="G121" s="72" t="s">
        <v>8</v>
      </c>
      <c r="H121" s="72" t="s">
        <v>9</v>
      </c>
      <c r="I121" s="72" t="s">
        <v>10</v>
      </c>
      <c r="J121" s="72" t="s">
        <v>11</v>
      </c>
      <c r="K121" s="72" t="s">
        <v>12</v>
      </c>
      <c r="L121" s="72" t="s">
        <v>13</v>
      </c>
      <c r="M121" s="72" t="s">
        <v>14</v>
      </c>
      <c r="N121" s="72" t="s">
        <v>15</v>
      </c>
      <c r="O121" s="72" t="s">
        <v>16</v>
      </c>
      <c r="P121" s="72" t="s">
        <v>17</v>
      </c>
      <c r="Q121" s="72" t="s">
        <v>18</v>
      </c>
      <c r="R121" s="72" t="s">
        <v>19</v>
      </c>
      <c r="S121" s="72" t="s">
        <v>20</v>
      </c>
      <c r="T121" s="72" t="s">
        <v>21</v>
      </c>
      <c r="U121" s="18" t="s">
        <v>22</v>
      </c>
    </row>
    <row r="122" spans="1:98" x14ac:dyDescent="0.25">
      <c r="A122" s="17" t="s">
        <v>3</v>
      </c>
      <c r="B122" s="19">
        <f t="shared" ref="B122:B141" si="0">(ABS($B$3-B3)+ABS($B$26-B26)+ABS($B$49-B49)+ABS($B$72-B72)+ABS($B$95-B95))/$D$116</f>
        <v>0</v>
      </c>
      <c r="C122" s="20">
        <f t="shared" ref="C122:C141" si="1">(ABS($B$4-B3)+ABS($B$27-B26)+ABS($B$50-B49)+ABS($B$73-B72)+ABS($B$96-B95))/$D$116</f>
        <v>0.28541666666666671</v>
      </c>
      <c r="D122" s="19">
        <f>(ABS($B$5-B3)+ABS($B$28-B26)+ABS($B$51-B49)+ABS($B$74-B72)+ABS($B$97-B95))/$D$116</f>
        <v>0.2869681768678542</v>
      </c>
      <c r="E122" s="19">
        <f>(ABS($B$6-B3)+ABS($B$29-B26)+ABS($B$52-B49)+ABS($B$75-B72)+ABS($B$98-B95))/$D$116</f>
        <v>0.20109383350940052</v>
      </c>
      <c r="F122" s="19">
        <f>(ABS($B$7-B3)+ABS($B$30-B26)+ABS($B$53-B49)+ABS($B$76-B72)+ABS($B$99-B95))/$D$116</f>
        <v>0.29674388766368898</v>
      </c>
      <c r="G122" s="19">
        <f>(ABS($B$8-B3)+ABS($B$31-B26)+ABS($B$54-B49)+ABS($B$77-B72)+ABS($B$100-B95))/$D$116</f>
        <v>0.22313782793511269</v>
      </c>
      <c r="H122" s="19">
        <f t="shared" ref="H122:H127" si="2">(ABS($B$9-B3)+ABS($B$32-B26)+ABS($B$55-B49)+ABS($B$78-B72)+ABS($B$101-B95))/$D$116</f>
        <v>0.2236769972619051</v>
      </c>
      <c r="I122" s="19">
        <f t="shared" ref="I122:I130" si="3">(ABS($B$10-B3)+ABS($B$33-B26)+ABS($B$56-B49)+ABS($B$79-B72)+ABS($B$102-B95))/$D$116</f>
        <v>0.23913402422129121</v>
      </c>
      <c r="J122" s="19">
        <f t="shared" ref="J122:J129" si="4">(ABS($B$11-B3)+ABS($B$34-B26)+ABS($B$57-B49)+ABS($B$80-B72)+ABS($B$103-B95))/$D$116</f>
        <v>0.2320323047918888</v>
      </c>
      <c r="K122" s="19">
        <f t="shared" ref="K122:K130" si="5">(ABS($B$12-B3)+ABS($B$35-B26)+ABS($B$58-B49)+ABS($B$81-B72)+ABS($B$104-B95))/$D$116</f>
        <v>0.24203711472284159</v>
      </c>
      <c r="L122" s="19">
        <f t="shared" ref="L122:L131" si="6">(ABS($B$13-B3)+ABS($B$36-B26)+ABS($B$59-B49)+ABS($B$82-B72)+ABS($B$105-B95))/$D$116</f>
        <v>0.3771198993191972</v>
      </c>
      <c r="M122" s="19">
        <f t="shared" ref="M122:M132" si="7">(ABS($B$14-B3)+ABS($B$37-B26)+ABS($B$60-B49)+ABS($B$83-B72)+ABS($B$106-B95))/$D$116</f>
        <v>0.21085880048617395</v>
      </c>
      <c r="N122" s="19">
        <f t="shared" ref="N122:N133" si="8">(ABS($B$15-B3)+ABS($B$38-B26)+ABS($B$61-B49)+ABS($B$84-B72)+ABS($B$107-B95))/$D$116</f>
        <v>0.2105613230681414</v>
      </c>
      <c r="O122" s="19">
        <f t="shared" ref="O122:O135" si="9">(ABS($B$16-B3)+ABS($B$39-B26)+ABS($B$62-B49)+ABS($B$85-B72)+ABS($B$108-B95))/$D$116</f>
        <v>0.21016623759053926</v>
      </c>
      <c r="P122" s="19">
        <f t="shared" ref="P122:P135" si="10">(ABS($B$17-B3)+ABS($B$40-B26)+ABS($B$63-B49)+ABS($B$86-B72)+ABS($B$109-B95))/$D$116</f>
        <v>0.13671397215029843</v>
      </c>
      <c r="Q122" s="19">
        <f t="shared" ref="Q122:Q136" si="11">(ABS($B$18-B3)+ABS($B$41-B26)+ABS($B$64-B49)+ABS($B$87-B72)+ABS($B$110-B95))/$D$116</f>
        <v>0.31993562763020922</v>
      </c>
      <c r="R122" s="19">
        <f t="shared" ref="R122:R137" si="12">(ABS($B$19-B3)+ABS($B$42-B26)+ABS($B$65-B49)+ABS($B$88-B72)+ABS($B$111-B95))/$D$116</f>
        <v>0.2149379559077757</v>
      </c>
      <c r="S122" s="19">
        <f t="shared" ref="S122:S138" si="13">(ABS($B$20-B3)+ABS($B$43-B26)+ABS($B$66-B49)+ABS($B$89-B72)+ABS($B$112-B95))/$D$116</f>
        <v>0.26590972044772154</v>
      </c>
      <c r="T122" s="19">
        <f t="shared" ref="T122:T139" si="14">(ABS($B$21-B3)+ABS($B$44-B26)+ABS($B$67-B49)+ABS($B$90-B72)+ABS($B$113-B95))/$D$116</f>
        <v>0.17703101195931317</v>
      </c>
      <c r="U122" s="21">
        <f t="shared" ref="U122:U140" si="15">(ABS($B$22-B3)+ABS($B$45-B26)+ABS($B$68-B49)+ABS($B$91-B72)+ABS($B$114-B95))/$D$116</f>
        <v>0.22358569063030362</v>
      </c>
    </row>
    <row r="123" spans="1:98" x14ac:dyDescent="0.25">
      <c r="A123" s="17" t="s">
        <v>4</v>
      </c>
      <c r="B123" s="19">
        <f t="shared" si="0"/>
        <v>0.28541666666666671</v>
      </c>
      <c r="C123" s="20">
        <f t="shared" si="1"/>
        <v>0</v>
      </c>
      <c r="D123" s="19">
        <f>(ABS($B$5-B4)+ABS($B$28-B27)+ABS($B$51-B50)+ABS($B$74-B73)+ABS($B$97-B96))/$D$116</f>
        <v>0.35076443919458777</v>
      </c>
      <c r="E123" s="19">
        <f>(ABS($B$6-B4)+ABS($B$29-B27)+ABS($B$52-B50)+ABS($B$75-B73)+ABS($B$98-B96))/$D$116</f>
        <v>0.27550852540429188</v>
      </c>
      <c r="F123" s="19">
        <f>(ABS($B$7-B4)+ABS($B$30-B27)+ABS($B$53-B50)+ABS($B$76-B73)+ABS($B$99-B96))/$D$116</f>
        <v>0.22617277900297772</v>
      </c>
      <c r="G123" s="19">
        <f>(ABS($B$8-B4)+ABS($B$31-B27)+ABS($B$54-B50)+ABS($B$77-B73)+ABS($B$100-B96))/$D$116</f>
        <v>0.30357749328990086</v>
      </c>
      <c r="H123" s="19">
        <f t="shared" si="2"/>
        <v>0.20866408401785713</v>
      </c>
      <c r="I123" s="19">
        <f t="shared" si="3"/>
        <v>0.30232582880462788</v>
      </c>
      <c r="J123" s="19">
        <f t="shared" si="4"/>
        <v>0.22556751483653148</v>
      </c>
      <c r="K123" s="19">
        <f t="shared" si="5"/>
        <v>0.18842059465588218</v>
      </c>
      <c r="L123" s="19">
        <f t="shared" si="6"/>
        <v>0.3252342244382459</v>
      </c>
      <c r="M123" s="19">
        <f t="shared" si="7"/>
        <v>0.39035621783736435</v>
      </c>
      <c r="N123" s="19">
        <f t="shared" si="8"/>
        <v>0.29560441029284579</v>
      </c>
      <c r="O123" s="19">
        <f t="shared" si="9"/>
        <v>0.36094369968875312</v>
      </c>
      <c r="P123" s="19">
        <f t="shared" si="10"/>
        <v>0.32499143424851235</v>
      </c>
      <c r="Q123" s="19">
        <f t="shared" si="11"/>
        <v>0.28323022123139852</v>
      </c>
      <c r="R123" s="19">
        <f t="shared" si="12"/>
        <v>0.29400579334825139</v>
      </c>
      <c r="S123" s="19">
        <f t="shared" si="13"/>
        <v>0.40912274555932815</v>
      </c>
      <c r="T123" s="19">
        <f t="shared" si="14"/>
        <v>0.16299903278771027</v>
      </c>
      <c r="U123" s="21">
        <f t="shared" si="15"/>
        <v>0.30265352807077939</v>
      </c>
    </row>
    <row r="124" spans="1:98" x14ac:dyDescent="0.25">
      <c r="A124" s="17" t="s">
        <v>5</v>
      </c>
      <c r="B124" s="19">
        <f t="shared" si="0"/>
        <v>0.2869681768678542</v>
      </c>
      <c r="C124" s="20">
        <f t="shared" si="1"/>
        <v>0.35076443919458777</v>
      </c>
      <c r="D124" s="19">
        <f t="shared" ref="D124:D141" si="16">(ABS($B$5-B5)+ABS($B$28-B28)+ABS($B$51-B51)+ABS($B$74-B74)+ABS($B$97-B97))/$D$116</f>
        <v>0</v>
      </c>
      <c r="E124" s="19">
        <f>(ABS($B$6-B5)+ABS($B$29-B28)+ABS($B$52-B51)+ABS($B$75-B74)+ABS($B$98-B97))/$D$116</f>
        <v>0.13230065204893279</v>
      </c>
      <c r="F124" s="19">
        <f>(ABS($B$7-B5)+ABS($B$30-B28)+ABS($B$53-B51)+ABS($B$76-B74)+ABS($B$99-B97))/$D$116</f>
        <v>0.19072595792970953</v>
      </c>
      <c r="G124" s="19">
        <f>(ABS($B$8-B5)+ABS($B$31-B28)+ABS($B$54-B51)+ABS($B$77-B74)+ABS($B$100-B97))/$D$116</f>
        <v>9.2460524146838613E-2</v>
      </c>
      <c r="H124" s="19">
        <f t="shared" si="2"/>
        <v>0.22301960449220698</v>
      </c>
      <c r="I124" s="19">
        <f t="shared" si="3"/>
        <v>0.12172192334087732</v>
      </c>
      <c r="J124" s="19">
        <f t="shared" si="4"/>
        <v>0.21165097034535085</v>
      </c>
      <c r="K124" s="19">
        <f t="shared" si="5"/>
        <v>0.19623128426340777</v>
      </c>
      <c r="L124" s="19">
        <f t="shared" si="6"/>
        <v>0.19166451249444139</v>
      </c>
      <c r="M124" s="19">
        <f t="shared" si="7"/>
        <v>0.17404719107427055</v>
      </c>
      <c r="N124" s="19">
        <f t="shared" si="8"/>
        <v>0.208258530625204</v>
      </c>
      <c r="O124" s="19">
        <f t="shared" si="9"/>
        <v>0.17377117209489445</v>
      </c>
      <c r="P124" s="19">
        <f t="shared" si="10"/>
        <v>0.36731618828898627</v>
      </c>
      <c r="Q124" s="19">
        <f t="shared" si="11"/>
        <v>9.4821902022527049E-2</v>
      </c>
      <c r="R124" s="19">
        <f t="shared" si="12"/>
        <v>0.17293712456134522</v>
      </c>
      <c r="S124" s="19">
        <f t="shared" si="13"/>
        <v>0.17834752506582333</v>
      </c>
      <c r="T124" s="19">
        <f t="shared" si="14"/>
        <v>0.3044320730735442</v>
      </c>
      <c r="U124" s="21">
        <f t="shared" si="15"/>
        <v>0.16338248623755058</v>
      </c>
    </row>
    <row r="125" spans="1:98" x14ac:dyDescent="0.25">
      <c r="A125" s="17" t="s">
        <v>6</v>
      </c>
      <c r="B125" s="19">
        <f t="shared" si="0"/>
        <v>0.20109383350940052</v>
      </c>
      <c r="C125" s="20">
        <f t="shared" si="1"/>
        <v>0.27550852540429188</v>
      </c>
      <c r="D125" s="19">
        <f t="shared" si="16"/>
        <v>0.13230065204893279</v>
      </c>
      <c r="E125" s="19">
        <f t="shared" ref="E125:E141" si="17">(ABS($B$6-B6)+ABS($B$29-B29)+ABS($B$52-B52)+ABS($B$75-B75)+ABS($B$98-B98))/$D$116</f>
        <v>0</v>
      </c>
      <c r="F125" s="19">
        <f>(ABS($B$7-B6)+ABS($B$30-B29)+ABS($B$53-B52)+ABS($B$76-B75)+ABS($B$99-B98))/$D$116</f>
        <v>0.23309865964536219</v>
      </c>
      <c r="G125" s="19">
        <f>(ABS($B$8-B6)+ABS($B$31-B29)+ABS($B$54-B52)+ABS($B$77-B75)+ABS($B$100-B98))/$D$116</f>
        <v>0.14182344461180216</v>
      </c>
      <c r="H125" s="19">
        <f t="shared" si="2"/>
        <v>0.1962258980084588</v>
      </c>
      <c r="I125" s="19">
        <f t="shared" si="3"/>
        <v>0.14723818832593011</v>
      </c>
      <c r="J125" s="19">
        <f t="shared" si="4"/>
        <v>0.10836968680332078</v>
      </c>
      <c r="K125" s="19">
        <f t="shared" si="5"/>
        <v>0.23781169535778418</v>
      </c>
      <c r="L125" s="19">
        <f t="shared" si="6"/>
        <v>0.19237054754342736</v>
      </c>
      <c r="M125" s="19">
        <f t="shared" si="7"/>
        <v>0.16413479655509872</v>
      </c>
      <c r="N125" s="19">
        <f t="shared" si="8"/>
        <v>0.10497724708317391</v>
      </c>
      <c r="O125" s="19">
        <f t="shared" si="9"/>
        <v>0.16697615750375744</v>
      </c>
      <c r="P125" s="19">
        <f t="shared" si="10"/>
        <v>0.28144184493053259</v>
      </c>
      <c r="Q125" s="19">
        <f t="shared" si="11"/>
        <v>0.20872161513271492</v>
      </c>
      <c r="R125" s="19">
        <f t="shared" si="12"/>
        <v>0.10183060127729289</v>
      </c>
      <c r="S125" s="19">
        <f t="shared" si="13"/>
        <v>0.18207642746158398</v>
      </c>
      <c r="T125" s="19">
        <f t="shared" si="14"/>
        <v>0.23838578394098636</v>
      </c>
      <c r="U125" s="21">
        <f t="shared" si="15"/>
        <v>0.15779806751768014</v>
      </c>
    </row>
    <row r="126" spans="1:98" x14ac:dyDescent="0.25">
      <c r="A126" s="17" t="s">
        <v>7</v>
      </c>
      <c r="B126" s="19">
        <f t="shared" si="0"/>
        <v>0.29674388766368898</v>
      </c>
      <c r="C126" s="20">
        <f t="shared" si="1"/>
        <v>0.22617277900297772</v>
      </c>
      <c r="D126" s="19">
        <f t="shared" si="16"/>
        <v>0.19072595792970953</v>
      </c>
      <c r="E126" s="19">
        <f t="shared" si="17"/>
        <v>0.23309865964536219</v>
      </c>
      <c r="F126" s="19">
        <f t="shared" ref="F126:F141" si="18">(ABS($B$7-B7)+ABS($B$30-B30)+ABS($B$53-B53)+ABS($B$76-B76)+ABS($B$99-B99))/$D$116</f>
        <v>0</v>
      </c>
      <c r="G126" s="19">
        <f>(ABS($B$8-B7)+ABS($B$31-B30)+ABS($B$54-B53)+ABS($B$77-B76)+ABS($B$100-B99))/$D$116</f>
        <v>0.1859979693129655</v>
      </c>
      <c r="H126" s="19">
        <f t="shared" si="2"/>
        <v>0.24445893608631214</v>
      </c>
      <c r="I126" s="19">
        <f t="shared" si="3"/>
        <v>0.20859296030760333</v>
      </c>
      <c r="J126" s="19">
        <f t="shared" si="4"/>
        <v>0.23295999062521985</v>
      </c>
      <c r="K126" s="19">
        <f t="shared" si="5"/>
        <v>8.7773921809897099E-2</v>
      </c>
      <c r="L126" s="19">
        <f t="shared" si="6"/>
        <v>0.13903152992187762</v>
      </c>
      <c r="M126" s="19">
        <f t="shared" si="7"/>
        <v>0.22688109728676858</v>
      </c>
      <c r="N126" s="19">
        <f t="shared" si="8"/>
        <v>0.29902648699138512</v>
      </c>
      <c r="O126" s="19">
        <f t="shared" si="9"/>
        <v>0.26371423164559704</v>
      </c>
      <c r="P126" s="19">
        <f t="shared" si="10"/>
        <v>0.33631865524553461</v>
      </c>
      <c r="Q126" s="19">
        <f t="shared" si="11"/>
        <v>0.11933408652157577</v>
      </c>
      <c r="R126" s="19">
        <f t="shared" si="12"/>
        <v>0.20592598970241954</v>
      </c>
      <c r="S126" s="19">
        <f t="shared" si="13"/>
        <v>0.2746166332230171</v>
      </c>
      <c r="T126" s="19">
        <f t="shared" si="14"/>
        <v>0.20304620903770915</v>
      </c>
      <c r="U126" s="21">
        <f t="shared" si="15"/>
        <v>0.25148074906780166</v>
      </c>
    </row>
    <row r="127" spans="1:98" x14ac:dyDescent="0.25">
      <c r="A127" s="17" t="s">
        <v>8</v>
      </c>
      <c r="B127" s="19">
        <f t="shared" si="0"/>
        <v>0.22313782793511269</v>
      </c>
      <c r="C127" s="20">
        <f t="shared" si="1"/>
        <v>0.30357749328990086</v>
      </c>
      <c r="D127" s="19">
        <f t="shared" si="16"/>
        <v>9.2460524146838613E-2</v>
      </c>
      <c r="E127" s="19">
        <f t="shared" si="17"/>
        <v>0.14182344461180216</v>
      </c>
      <c r="F127" s="19">
        <f t="shared" si="18"/>
        <v>0.1859979693129655</v>
      </c>
      <c r="G127" s="19">
        <f t="shared" ref="G127:G141" si="19">(ABS($B$8-B8)+ABS($B$31-B31)+ABS($B$54-B54)+ABS($B$77-B77)+ABS($B$100-B100))/$D$116</f>
        <v>0</v>
      </c>
      <c r="H127" s="19">
        <f t="shared" si="2"/>
        <v>0.2907296111024017</v>
      </c>
      <c r="I127" s="19">
        <f t="shared" si="3"/>
        <v>5.0863628874098177E-2</v>
      </c>
      <c r="J127" s="19">
        <f t="shared" si="4"/>
        <v>0.18163862707474446</v>
      </c>
      <c r="K127" s="19">
        <f t="shared" si="5"/>
        <v>0.12744210867866138</v>
      </c>
      <c r="L127" s="19">
        <f t="shared" si="6"/>
        <v>0.19625354351311414</v>
      </c>
      <c r="M127" s="19">
        <f t="shared" si="7"/>
        <v>0.11190255559018544</v>
      </c>
      <c r="N127" s="19">
        <f t="shared" si="8"/>
        <v>0.147677678457313</v>
      </c>
      <c r="O127" s="19">
        <f t="shared" si="9"/>
        <v>0.11540880228418485</v>
      </c>
      <c r="P127" s="19">
        <f t="shared" si="10"/>
        <v>0.28551330145445858</v>
      </c>
      <c r="Q127" s="19">
        <f t="shared" si="11"/>
        <v>0.16841646544019931</v>
      </c>
      <c r="R127" s="19">
        <f t="shared" si="12"/>
        <v>0.19558882632056934</v>
      </c>
      <c r="S127" s="19">
        <f t="shared" si="13"/>
        <v>0.10554525226942731</v>
      </c>
      <c r="T127" s="19">
        <f t="shared" si="14"/>
        <v>0.23564289748879777</v>
      </c>
      <c r="U127" s="21">
        <f t="shared" si="15"/>
        <v>0.24114358568595148</v>
      </c>
    </row>
    <row r="128" spans="1:98" x14ac:dyDescent="0.25">
      <c r="A128" s="17" t="s">
        <v>9</v>
      </c>
      <c r="B128" s="19">
        <f t="shared" si="0"/>
        <v>0.2236769972619051</v>
      </c>
      <c r="C128" s="20">
        <f t="shared" si="1"/>
        <v>0.20866408401785713</v>
      </c>
      <c r="D128" s="19">
        <f t="shared" si="16"/>
        <v>0.22301960449220698</v>
      </c>
      <c r="E128" s="19">
        <f t="shared" si="17"/>
        <v>0.1962258980084588</v>
      </c>
      <c r="F128" s="19">
        <f t="shared" si="18"/>
        <v>0.24445893608631214</v>
      </c>
      <c r="G128" s="19">
        <f t="shared" si="19"/>
        <v>0.2907296111024017</v>
      </c>
      <c r="H128" s="19">
        <f t="shared" ref="H128:H141" si="20">(ABS($B$9-B9)+ABS($B$32-B32)+ABS($B$55-B55)+ABS($B$78-B78)+ABS($B$101-B101))/$D$116</f>
        <v>0</v>
      </c>
      <c r="I128" s="19">
        <f t="shared" si="3"/>
        <v>0.29614435481652956</v>
      </c>
      <c r="J128" s="19">
        <f t="shared" si="4"/>
        <v>0.16997901620557893</v>
      </c>
      <c r="K128" s="19">
        <f t="shared" si="5"/>
        <v>0.24917197179873418</v>
      </c>
      <c r="L128" s="19">
        <f t="shared" si="6"/>
        <v>0.26229607877604344</v>
      </c>
      <c r="M128" s="19">
        <f t="shared" si="7"/>
        <v>0.35953579774807898</v>
      </c>
      <c r="N128" s="19">
        <f t="shared" si="8"/>
        <v>0.26478399020356047</v>
      </c>
      <c r="O128" s="19">
        <f t="shared" si="9"/>
        <v>0.3301232795994678</v>
      </c>
      <c r="P128" s="19">
        <f t="shared" si="10"/>
        <v>0.33474659954613151</v>
      </c>
      <c r="Q128" s="19">
        <f t="shared" si="11"/>
        <v>0.20548538652901774</v>
      </c>
      <c r="R128" s="19">
        <f t="shared" si="12"/>
        <v>0.24919897507444011</v>
      </c>
      <c r="S128" s="19">
        <f t="shared" si="13"/>
        <v>0.37830232547004278</v>
      </c>
      <c r="T128" s="19">
        <f t="shared" si="14"/>
        <v>0.27295185653771148</v>
      </c>
      <c r="U128" s="21">
        <f t="shared" si="15"/>
        <v>0.22490869336839853</v>
      </c>
    </row>
    <row r="129" spans="1:21" x14ac:dyDescent="0.25">
      <c r="A129" s="17" t="s">
        <v>10</v>
      </c>
      <c r="B129" s="19">
        <f t="shared" si="0"/>
        <v>0.23913402422129121</v>
      </c>
      <c r="C129" s="20">
        <f t="shared" si="1"/>
        <v>0.30232582880462788</v>
      </c>
      <c r="D129" s="19">
        <f t="shared" si="16"/>
        <v>0.12172192334087732</v>
      </c>
      <c r="E129" s="19">
        <f t="shared" si="17"/>
        <v>0.14723818832593011</v>
      </c>
      <c r="F129" s="19">
        <f t="shared" si="18"/>
        <v>0.20859296030760333</v>
      </c>
      <c r="G129" s="19">
        <f t="shared" si="19"/>
        <v>5.0863628874098177E-2</v>
      </c>
      <c r="H129" s="19">
        <f t="shared" si="20"/>
        <v>0.29614435481652956</v>
      </c>
      <c r="I129" s="19">
        <f t="shared" si="3"/>
        <v>0</v>
      </c>
      <c r="J129" s="19">
        <f t="shared" si="4"/>
        <v>0.18705337078887241</v>
      </c>
      <c r="K129" s="19">
        <f t="shared" si="5"/>
        <v>0.17163932935335863</v>
      </c>
      <c r="L129" s="19">
        <f t="shared" si="6"/>
        <v>0.22551494270715286</v>
      </c>
      <c r="M129" s="19">
        <f t="shared" si="7"/>
        <v>0.14451231049106922</v>
      </c>
      <c r="N129" s="19">
        <f t="shared" si="8"/>
        <v>0.14609055132663606</v>
      </c>
      <c r="O129" s="19">
        <f t="shared" si="9"/>
        <v>0.14592237522450371</v>
      </c>
      <c r="P129" s="19">
        <f t="shared" si="10"/>
        <v>0.28485600278528428</v>
      </c>
      <c r="Q129" s="19">
        <f t="shared" si="11"/>
        <v>0.19101145643483713</v>
      </c>
      <c r="R129" s="19">
        <f t="shared" si="12"/>
        <v>0.19874570617073636</v>
      </c>
      <c r="S129" s="19">
        <f t="shared" si="13"/>
        <v>0.12329103278657016</v>
      </c>
      <c r="T129" s="19">
        <f t="shared" si="14"/>
        <v>0.25599346268358431</v>
      </c>
      <c r="U129" s="21">
        <f t="shared" si="15"/>
        <v>0.24430046553611851</v>
      </c>
    </row>
    <row r="130" spans="1:21" x14ac:dyDescent="0.25">
      <c r="A130" s="17" t="s">
        <v>11</v>
      </c>
      <c r="B130" s="19">
        <f t="shared" si="0"/>
        <v>0.2320323047918888</v>
      </c>
      <c r="C130" s="20">
        <f t="shared" si="1"/>
        <v>0.22556751483653148</v>
      </c>
      <c r="D130" s="19">
        <f t="shared" si="16"/>
        <v>0.21165097034535085</v>
      </c>
      <c r="E130" s="19">
        <f t="shared" si="17"/>
        <v>0.10836968680332078</v>
      </c>
      <c r="F130" s="19">
        <f t="shared" si="18"/>
        <v>0.23295999062521985</v>
      </c>
      <c r="G130" s="19">
        <f t="shared" si="19"/>
        <v>0.18163862707474446</v>
      </c>
      <c r="H130" s="19">
        <f t="shared" si="20"/>
        <v>0.16997901620557893</v>
      </c>
      <c r="I130" s="19">
        <f t="shared" si="3"/>
        <v>0.18705337078887241</v>
      </c>
      <c r="J130" s="19">
        <f t="shared" ref="J130:J141" si="21">(ABS($B$11-B11)+ABS($B$34-B34)+ABS($B$57-B57)+ABS($B$80-B80)+ABS($B$103-B103))/$D$116</f>
        <v>0</v>
      </c>
      <c r="K130" s="19">
        <f t="shared" si="5"/>
        <v>0.19994110487930911</v>
      </c>
      <c r="L130" s="19">
        <f t="shared" si="6"/>
        <v>0.16435499474566068</v>
      </c>
      <c r="M130" s="19">
        <f t="shared" si="7"/>
        <v>0.2240422760518718</v>
      </c>
      <c r="N130" s="19">
        <f t="shared" si="8"/>
        <v>9.4804973997981545E-2</v>
      </c>
      <c r="O130" s="19">
        <f t="shared" si="9"/>
        <v>0.1601442633938889</v>
      </c>
      <c r="P130" s="19">
        <f t="shared" si="10"/>
        <v>0.31238031621302087</v>
      </c>
      <c r="Q130" s="19">
        <f t="shared" si="11"/>
        <v>0.24674444748162006</v>
      </c>
      <c r="R130" s="19">
        <f t="shared" si="12"/>
        <v>0.19738635983649272</v>
      </c>
      <c r="S130" s="19">
        <f t="shared" si="13"/>
        <v>0.20832330926446394</v>
      </c>
      <c r="T130" s="19">
        <f t="shared" si="14"/>
        <v>0.22122124808555216</v>
      </c>
      <c r="U130" s="21">
        <f t="shared" si="15"/>
        <v>0.26616775432100093</v>
      </c>
    </row>
    <row r="131" spans="1:21" x14ac:dyDescent="0.25">
      <c r="A131" s="17" t="s">
        <v>12</v>
      </c>
      <c r="B131" s="19">
        <f t="shared" si="0"/>
        <v>0.24203711472284159</v>
      </c>
      <c r="C131" s="20">
        <f t="shared" si="1"/>
        <v>0.18842059465588218</v>
      </c>
      <c r="D131" s="19">
        <f t="shared" si="16"/>
        <v>0.19623128426340777</v>
      </c>
      <c r="E131" s="19">
        <f t="shared" si="17"/>
        <v>0.23781169535778418</v>
      </c>
      <c r="F131" s="19">
        <f t="shared" si="18"/>
        <v>8.7773921809897099E-2</v>
      </c>
      <c r="G131" s="19">
        <f t="shared" si="19"/>
        <v>0.12744210867866138</v>
      </c>
      <c r="H131" s="19">
        <f t="shared" si="20"/>
        <v>0.24917197179873418</v>
      </c>
      <c r="I131" s="19">
        <f>(ABS($B$10-B12)+ABS($B$33-B35)+ABS($B$56-B58)+ABS($B$79-B81)+ABS($B$102-B104))/$D$116</f>
        <v>0.17163932935335863</v>
      </c>
      <c r="J131" s="19">
        <f t="shared" si="21"/>
        <v>0.19994110487930911</v>
      </c>
      <c r="K131" s="19">
        <f t="shared" ref="K131:K141" si="22">(ABS($B$12-B12)+ABS($B$35-B35)+ABS($B$58-B58)+ABS($B$81-B81)+ABS($B$104-B104))/$D$116</f>
        <v>0</v>
      </c>
      <c r="L131" s="19">
        <f t="shared" si="6"/>
        <v>0.19278887956659235</v>
      </c>
      <c r="M131" s="19">
        <f t="shared" si="7"/>
        <v>0.20193562318148217</v>
      </c>
      <c r="N131" s="19">
        <f t="shared" si="8"/>
        <v>0.22818541631243833</v>
      </c>
      <c r="O131" s="19">
        <f t="shared" si="9"/>
        <v>0.19287316096665025</v>
      </c>
      <c r="P131" s="19">
        <f t="shared" si="10"/>
        <v>0.28161188230468726</v>
      </c>
      <c r="Q131" s="19">
        <f t="shared" si="11"/>
        <v>0.12869706630021849</v>
      </c>
      <c r="R131" s="19">
        <f t="shared" si="12"/>
        <v>0.22677332315294096</v>
      </c>
      <c r="S131" s="19">
        <f t="shared" si="13"/>
        <v>0.220702150903446</v>
      </c>
      <c r="T131" s="19">
        <f t="shared" si="14"/>
        <v>0.13140658496591151</v>
      </c>
      <c r="U131" s="21">
        <f t="shared" si="15"/>
        <v>0.27232808251832308</v>
      </c>
    </row>
    <row r="132" spans="1:21" x14ac:dyDescent="0.25">
      <c r="A132" s="17" t="s">
        <v>13</v>
      </c>
      <c r="B132" s="19">
        <f t="shared" si="0"/>
        <v>0.3771198993191972</v>
      </c>
      <c r="C132" s="20">
        <f t="shared" si="1"/>
        <v>0.3252342244382459</v>
      </c>
      <c r="D132" s="19">
        <f t="shared" si="16"/>
        <v>0.19166451249444139</v>
      </c>
      <c r="E132" s="19">
        <f t="shared" si="17"/>
        <v>0.19237054754342736</v>
      </c>
      <c r="F132" s="19">
        <f t="shared" si="18"/>
        <v>0.13903152992187762</v>
      </c>
      <c r="G132" s="19">
        <f t="shared" si="19"/>
        <v>0.19625354351311414</v>
      </c>
      <c r="H132" s="19">
        <f t="shared" si="20"/>
        <v>0.26229607877604344</v>
      </c>
      <c r="I132" s="19">
        <f t="shared" ref="I132:I141" si="23">(ABS($B$10-B13)+ABS($B$33-B36)+ABS($B$56-B59)+ABS($B$79-B82)+ABS($B$102-B105))/$D$116</f>
        <v>0.22551494270715286</v>
      </c>
      <c r="J132" s="19">
        <f t="shared" si="21"/>
        <v>0.16435499474566068</v>
      </c>
      <c r="K132" s="19">
        <f t="shared" si="22"/>
        <v>0.19278887956659235</v>
      </c>
      <c r="L132" s="19">
        <f t="shared" ref="L132:L141" si="24">(ABS($B$13-B13)+ABS($B$36-B36)+ABS($B$59-B59)+ABS($B$82-B82)+ABS($B$105-B105))/$D$116</f>
        <v>0</v>
      </c>
      <c r="M132" s="19">
        <f t="shared" si="7"/>
        <v>0.17349419569822883</v>
      </c>
      <c r="N132" s="19">
        <f t="shared" si="8"/>
        <v>0.2257853324117694</v>
      </c>
      <c r="O132" s="19">
        <f t="shared" si="9"/>
        <v>0.18903411359871999</v>
      </c>
      <c r="P132" s="19">
        <f t="shared" si="10"/>
        <v>0.45746791074032933</v>
      </c>
      <c r="Q132" s="19">
        <f t="shared" si="11"/>
        <v>0.20925903927083361</v>
      </c>
      <c r="R132" s="19">
        <f t="shared" si="12"/>
        <v>0.23571728268969702</v>
      </c>
      <c r="S132" s="19">
        <f t="shared" si="13"/>
        <v>0.20454989325649686</v>
      </c>
      <c r="T132" s="19">
        <f t="shared" si="14"/>
        <v>0.32419546453250386</v>
      </c>
      <c r="U132" s="21">
        <f t="shared" si="15"/>
        <v>0.34140570181705948</v>
      </c>
    </row>
    <row r="133" spans="1:21" x14ac:dyDescent="0.25">
      <c r="A133" s="17" t="s">
        <v>14</v>
      </c>
      <c r="B133" s="19">
        <f t="shared" si="0"/>
        <v>0.21085880048617395</v>
      </c>
      <c r="C133" s="20">
        <f t="shared" si="1"/>
        <v>0.39035621783736435</v>
      </c>
      <c r="D133" s="19">
        <f t="shared" si="16"/>
        <v>0.17404719107427055</v>
      </c>
      <c r="E133" s="19">
        <f t="shared" si="17"/>
        <v>0.16413479655509872</v>
      </c>
      <c r="F133" s="19">
        <f t="shared" si="18"/>
        <v>0.22688109728676858</v>
      </c>
      <c r="G133" s="19">
        <f t="shared" si="19"/>
        <v>0.11190255559018544</v>
      </c>
      <c r="H133" s="19">
        <f t="shared" si="20"/>
        <v>0.35953579774807898</v>
      </c>
      <c r="I133" s="19">
        <f t="shared" si="23"/>
        <v>0.14451231049106922</v>
      </c>
      <c r="J133" s="19">
        <f t="shared" si="21"/>
        <v>0.2240422760518718</v>
      </c>
      <c r="K133" s="19">
        <f t="shared" si="22"/>
        <v>0.20193562318148217</v>
      </c>
      <c r="L133" s="19">
        <f t="shared" si="24"/>
        <v>0.17349419569822883</v>
      </c>
      <c r="M133" s="19">
        <f t="shared" ref="M133:M141" si="25">(ABS($B$14-B14)+ABS($B$37-B37)+ABS($B$60-B60)+ABS($B$83-B83)+ABS($B$106-B106))/$D$116</f>
        <v>0</v>
      </c>
      <c r="N133" s="19">
        <f t="shared" si="8"/>
        <v>0.17383281669630812</v>
      </c>
      <c r="O133" s="19">
        <f t="shared" si="9"/>
        <v>9.0561065926414802E-2</v>
      </c>
      <c r="P133" s="19">
        <f t="shared" si="10"/>
        <v>0.28461808490817248</v>
      </c>
      <c r="Q133" s="19">
        <f t="shared" si="11"/>
        <v>0.25054524592144206</v>
      </c>
      <c r="R133" s="19">
        <f t="shared" si="12"/>
        <v>0.21564231439990503</v>
      </c>
      <c r="S133" s="19">
        <f t="shared" si="13"/>
        <v>8.4019928175832329E-2</v>
      </c>
      <c r="T133" s="19">
        <f t="shared" si="14"/>
        <v>0.2606905183829874</v>
      </c>
      <c r="U133" s="21">
        <f t="shared" si="15"/>
        <v>0.30769190846766792</v>
      </c>
    </row>
    <row r="134" spans="1:21" x14ac:dyDescent="0.25">
      <c r="A134" s="17" t="s">
        <v>15</v>
      </c>
      <c r="B134" s="19">
        <f t="shared" si="0"/>
        <v>0.2105613230681414</v>
      </c>
      <c r="C134" s="20">
        <f t="shared" si="1"/>
        <v>0.29560441029284579</v>
      </c>
      <c r="D134" s="19">
        <f t="shared" si="16"/>
        <v>0.208258530625204</v>
      </c>
      <c r="E134" s="19">
        <f t="shared" si="17"/>
        <v>0.10497724708317391</v>
      </c>
      <c r="F134" s="19">
        <f t="shared" si="18"/>
        <v>0.29902648699138512</v>
      </c>
      <c r="G134" s="19">
        <f t="shared" si="19"/>
        <v>0.147677678457313</v>
      </c>
      <c r="H134" s="19">
        <f t="shared" si="20"/>
        <v>0.26478399020356047</v>
      </c>
      <c r="I134" s="19">
        <f t="shared" si="23"/>
        <v>0.14609055132663606</v>
      </c>
      <c r="J134" s="19">
        <f t="shared" si="21"/>
        <v>9.4804973997981545E-2</v>
      </c>
      <c r="K134" s="19">
        <f t="shared" si="22"/>
        <v>0.22818541631243833</v>
      </c>
      <c r="L134" s="19">
        <f t="shared" si="24"/>
        <v>0.2257853324117694</v>
      </c>
      <c r="M134" s="19">
        <f t="shared" si="25"/>
        <v>0.17383281669630812</v>
      </c>
      <c r="N134" s="19">
        <f t="shared" ref="N134:N141" si="26">(ABS($B$15-B15)+ABS($B$38-B38)+ABS($B$61-B61)+ABS($B$84-B84)+ABS($B$107-B107))/$D$116</f>
        <v>0</v>
      </c>
      <c r="O134" s="19">
        <f t="shared" si="9"/>
        <v>0.1033104905020374</v>
      </c>
      <c r="P134" s="19">
        <f t="shared" si="10"/>
        <v>0.29090933448927347</v>
      </c>
      <c r="Q134" s="19">
        <f t="shared" si="11"/>
        <v>0.28144498311861899</v>
      </c>
      <c r="R134" s="19">
        <f t="shared" si="12"/>
        <v>0.19399392011634586</v>
      </c>
      <c r="S134" s="19">
        <f t="shared" si="13"/>
        <v>0.13951058732005356</v>
      </c>
      <c r="T134" s="19">
        <f t="shared" si="14"/>
        <v>0.21976467019325976</v>
      </c>
      <c r="U134" s="21">
        <f t="shared" si="15"/>
        <v>0.26277531460085402</v>
      </c>
    </row>
    <row r="135" spans="1:21" x14ac:dyDescent="0.25">
      <c r="A135" s="17" t="s">
        <v>16</v>
      </c>
      <c r="B135" s="19">
        <f t="shared" si="0"/>
        <v>0.21016623759053926</v>
      </c>
      <c r="C135" s="20">
        <f t="shared" si="1"/>
        <v>0.36094369968875312</v>
      </c>
      <c r="D135" s="19">
        <f t="shared" si="16"/>
        <v>0.17377117209489445</v>
      </c>
      <c r="E135" s="19">
        <f t="shared" si="17"/>
        <v>0.16697615750375744</v>
      </c>
      <c r="F135" s="19">
        <f t="shared" si="18"/>
        <v>0.26371423164559704</v>
      </c>
      <c r="G135" s="19">
        <f t="shared" si="19"/>
        <v>0.11540880228418485</v>
      </c>
      <c r="H135" s="19">
        <f t="shared" si="20"/>
        <v>0.3301232795994678</v>
      </c>
      <c r="I135" s="19">
        <f t="shared" si="23"/>
        <v>0.14592237522450371</v>
      </c>
      <c r="J135" s="19">
        <f t="shared" si="21"/>
        <v>0.1601442633938889</v>
      </c>
      <c r="K135" s="19">
        <f t="shared" si="22"/>
        <v>0.19287316096665025</v>
      </c>
      <c r="L135" s="19">
        <f t="shared" si="24"/>
        <v>0.18903411359871999</v>
      </c>
      <c r="M135" s="19">
        <f t="shared" si="25"/>
        <v>9.0561065926414802E-2</v>
      </c>
      <c r="N135" s="19">
        <f t="shared" si="26"/>
        <v>0.1033104905020374</v>
      </c>
      <c r="O135" s="19">
        <f t="shared" si="9"/>
        <v>0</v>
      </c>
      <c r="P135" s="19">
        <f t="shared" si="10"/>
        <v>0.30893349832714762</v>
      </c>
      <c r="Q135" s="19">
        <f t="shared" si="11"/>
        <v>0.24613272777283091</v>
      </c>
      <c r="R135" s="19">
        <f t="shared" si="12"/>
        <v>0.21032289265002707</v>
      </c>
      <c r="S135" s="19">
        <f t="shared" si="13"/>
        <v>0.10685169563991981</v>
      </c>
      <c r="T135" s="19">
        <f t="shared" si="14"/>
        <v>0.23127800023437617</v>
      </c>
      <c r="U135" s="21">
        <f t="shared" si="15"/>
        <v>0.3160113117773895</v>
      </c>
    </row>
    <row r="136" spans="1:21" x14ac:dyDescent="0.25">
      <c r="A136" s="17" t="s">
        <v>17</v>
      </c>
      <c r="B136" s="19">
        <f t="shared" si="0"/>
        <v>0.13671397215029843</v>
      </c>
      <c r="C136" s="20">
        <f t="shared" si="1"/>
        <v>0.32499143424851235</v>
      </c>
      <c r="D136" s="19">
        <f t="shared" si="16"/>
        <v>0.36731618828898627</v>
      </c>
      <c r="E136" s="19">
        <f t="shared" si="17"/>
        <v>0.28144184493053259</v>
      </c>
      <c r="F136" s="19">
        <f t="shared" si="18"/>
        <v>0.33631865524553461</v>
      </c>
      <c r="G136" s="19">
        <f t="shared" si="19"/>
        <v>0.28551330145445858</v>
      </c>
      <c r="H136" s="19">
        <f t="shared" si="20"/>
        <v>0.33474659954613151</v>
      </c>
      <c r="I136" s="19">
        <f t="shared" si="23"/>
        <v>0.28485600278528428</v>
      </c>
      <c r="J136" s="19">
        <f t="shared" si="21"/>
        <v>0.31238031621302087</v>
      </c>
      <c r="K136" s="19">
        <f t="shared" si="22"/>
        <v>0.28161188230468726</v>
      </c>
      <c r="L136" s="19">
        <f t="shared" si="24"/>
        <v>0.45746791074032933</v>
      </c>
      <c r="M136" s="19">
        <f t="shared" si="25"/>
        <v>0.28461808490817248</v>
      </c>
      <c r="N136" s="19">
        <f t="shared" si="26"/>
        <v>0.29090933448927347</v>
      </c>
      <c r="O136" s="19">
        <f t="shared" ref="O136:O141" si="27">(ABS($B$16-B17)+ABS($B$39-B40)+ABS($B$62-B63)+ABS($B$85-B86)+ABS($B$108-B109))/$D$116</f>
        <v>0.30893349832714762</v>
      </c>
      <c r="P136" s="19">
        <f t="shared" ref="P136:P141" si="28">(ABS($B$17-B17)+ABS($B$40-B40)+ABS($B$63-B63)+ABS($B$86-B86)+ABS($B$109-B109))/$D$116</f>
        <v>0</v>
      </c>
      <c r="Q136" s="19">
        <f t="shared" si="11"/>
        <v>0.35951039521205486</v>
      </c>
      <c r="R136" s="19">
        <f t="shared" si="12"/>
        <v>0.25361930066224114</v>
      </c>
      <c r="S136" s="19">
        <f t="shared" si="13"/>
        <v>0.31996899213670948</v>
      </c>
      <c r="T136" s="19">
        <f t="shared" si="14"/>
        <v>0.18327244620782543</v>
      </c>
      <c r="U136" s="21">
        <f t="shared" si="15"/>
        <v>0.20393370205143571</v>
      </c>
    </row>
    <row r="137" spans="1:21" x14ac:dyDescent="0.25">
      <c r="A137" s="17" t="s">
        <v>18</v>
      </c>
      <c r="B137" s="19">
        <f t="shared" si="0"/>
        <v>0.31993562763020922</v>
      </c>
      <c r="C137" s="20">
        <f t="shared" si="1"/>
        <v>0.28323022123139852</v>
      </c>
      <c r="D137" s="19">
        <f t="shared" si="16"/>
        <v>9.4821902022527049E-2</v>
      </c>
      <c r="E137" s="19">
        <f t="shared" si="17"/>
        <v>0.20872161513271492</v>
      </c>
      <c r="F137" s="19">
        <f t="shared" si="18"/>
        <v>0.11933408652157577</v>
      </c>
      <c r="G137" s="19">
        <f t="shared" si="19"/>
        <v>0.16841646544019931</v>
      </c>
      <c r="H137" s="19">
        <f t="shared" si="20"/>
        <v>0.20548538652901774</v>
      </c>
      <c r="I137" s="19">
        <f t="shared" si="23"/>
        <v>0.19101145643483713</v>
      </c>
      <c r="J137" s="19">
        <f t="shared" si="21"/>
        <v>0.24674444748162006</v>
      </c>
      <c r="K137" s="19">
        <f t="shared" si="22"/>
        <v>0.12869706630021849</v>
      </c>
      <c r="L137" s="19">
        <f t="shared" si="24"/>
        <v>0.20925903927083361</v>
      </c>
      <c r="M137" s="19">
        <f t="shared" si="25"/>
        <v>0.25054524592144206</v>
      </c>
      <c r="N137" s="19">
        <f t="shared" si="26"/>
        <v>0.28144498311861899</v>
      </c>
      <c r="O137" s="19">
        <f t="shared" si="27"/>
        <v>0.24613272777283091</v>
      </c>
      <c r="P137" s="19">
        <f t="shared" si="28"/>
        <v>0.35951039521205486</v>
      </c>
      <c r="Q137" s="19">
        <f>(ABS($B$18-B18)+ABS($B$41-B41)+ABS($B$64-B64)+ABS($B$87-B87)+ABS($B$110-B110))/$D$116</f>
        <v>0</v>
      </c>
      <c r="R137" s="19">
        <f t="shared" si="12"/>
        <v>0.20679799815108044</v>
      </c>
      <c r="S137" s="19">
        <f t="shared" si="13"/>
        <v>0.26931177364340586</v>
      </c>
      <c r="T137" s="19">
        <f t="shared" si="14"/>
        <v>0.23689785511035488</v>
      </c>
      <c r="U137" s="21">
        <f t="shared" si="15"/>
        <v>0.19634993699990561</v>
      </c>
    </row>
    <row r="138" spans="1:21" x14ac:dyDescent="0.25">
      <c r="A138" s="17" t="s">
        <v>19</v>
      </c>
      <c r="B138" s="19">
        <f t="shared" si="0"/>
        <v>0.2149379559077757</v>
      </c>
      <c r="C138" s="20">
        <f t="shared" si="1"/>
        <v>0.29400579334825139</v>
      </c>
      <c r="D138" s="19">
        <f t="shared" si="16"/>
        <v>0.17293712456134522</v>
      </c>
      <c r="E138" s="19">
        <f t="shared" si="17"/>
        <v>0.10183060127729289</v>
      </c>
      <c r="F138" s="19">
        <f t="shared" si="18"/>
        <v>0.20592598970241954</v>
      </c>
      <c r="G138" s="19">
        <f t="shared" si="19"/>
        <v>0.19558882632056934</v>
      </c>
      <c r="H138" s="19">
        <f t="shared" si="20"/>
        <v>0.24919897507444011</v>
      </c>
      <c r="I138" s="19">
        <f t="shared" si="23"/>
        <v>0.19874570617073636</v>
      </c>
      <c r="J138" s="19">
        <f t="shared" si="21"/>
        <v>0.19738635983649272</v>
      </c>
      <c r="K138" s="19">
        <f t="shared" si="22"/>
        <v>0.22677332315294096</v>
      </c>
      <c r="L138" s="19">
        <f t="shared" si="24"/>
        <v>0.23571728268969702</v>
      </c>
      <c r="M138" s="19">
        <f t="shared" si="25"/>
        <v>0.21564231439990503</v>
      </c>
      <c r="N138" s="19">
        <f t="shared" si="26"/>
        <v>0.19399392011634586</v>
      </c>
      <c r="O138" s="19">
        <f t="shared" si="27"/>
        <v>0.21032289265002707</v>
      </c>
      <c r="P138" s="19">
        <f t="shared" si="28"/>
        <v>0.25361930066224114</v>
      </c>
      <c r="Q138" s="19">
        <f>(ABS($B$18-B19)+ABS($B$41-B42)+ABS($B$64-B65)+ABS($B$87-B88)+ABS($B$110-B111))/$D$116</f>
        <v>0.20679799815108044</v>
      </c>
      <c r="R138" s="19">
        <f>(ABS($B$19-B19)+ABS($B$42-B42)+ABS($B$65-B65)+ABS($B$88-B88)+ABS($B$111-B111))/$D$116</f>
        <v>0</v>
      </c>
      <c r="S138" s="19">
        <f t="shared" si="13"/>
        <v>0.22077001706226934</v>
      </c>
      <c r="T138" s="19">
        <f t="shared" si="14"/>
        <v>0.21434009389387448</v>
      </c>
      <c r="U138" s="21">
        <f t="shared" si="15"/>
        <v>0.10568841912736242</v>
      </c>
    </row>
    <row r="139" spans="1:21" x14ac:dyDescent="0.25">
      <c r="A139" s="17" t="s">
        <v>20</v>
      </c>
      <c r="B139" s="19">
        <f t="shared" si="0"/>
        <v>0.26590972044772154</v>
      </c>
      <c r="C139" s="20">
        <f t="shared" si="1"/>
        <v>0.40912274555932815</v>
      </c>
      <c r="D139" s="19">
        <f t="shared" si="16"/>
        <v>0.17834752506582333</v>
      </c>
      <c r="E139" s="19">
        <f t="shared" si="17"/>
        <v>0.18207642746158398</v>
      </c>
      <c r="F139" s="19">
        <f t="shared" si="18"/>
        <v>0.2746166332230171</v>
      </c>
      <c r="G139" s="19">
        <f t="shared" si="19"/>
        <v>0.10554525226942731</v>
      </c>
      <c r="H139" s="19">
        <f t="shared" si="20"/>
        <v>0.37830232547004278</v>
      </c>
      <c r="I139" s="19">
        <f t="shared" si="23"/>
        <v>0.12329103278657016</v>
      </c>
      <c r="J139" s="19">
        <f t="shared" si="21"/>
        <v>0.20832330926446394</v>
      </c>
      <c r="K139" s="19">
        <f t="shared" si="22"/>
        <v>0.220702150903446</v>
      </c>
      <c r="L139" s="19">
        <f t="shared" si="24"/>
        <v>0.20454989325649686</v>
      </c>
      <c r="M139" s="19">
        <f t="shared" si="25"/>
        <v>8.4019928175832329E-2</v>
      </c>
      <c r="N139" s="19">
        <f t="shared" si="26"/>
        <v>0.13951058732005356</v>
      </c>
      <c r="O139" s="19">
        <f t="shared" si="27"/>
        <v>0.10685169563991981</v>
      </c>
      <c r="P139" s="19">
        <f t="shared" si="28"/>
        <v>0.31996899213670948</v>
      </c>
      <c r="Q139" s="19">
        <f>(ABS($B$18-B20)+ABS($B$41-B43)+ABS($B$64-B66)+ABS($B$87-B89)+ABS($B$110-B112))/$D$116</f>
        <v>0.26931177364340586</v>
      </c>
      <c r="R139" s="19">
        <f>(ABS($B$19-B20)+ABS($B$42-B43)+ABS($B$65-B66)+ABS($B$88-B89)+ABS($B$111-B112))/$D$116</f>
        <v>0.22077001706226934</v>
      </c>
      <c r="S139" s="19">
        <f>(ABS($B$20-B20)+ABS($B$43-B43)+ABS($B$66-B66)+ABS($B$89-B89)+ABS($B$112-B112))/$D$116</f>
        <v>0</v>
      </c>
      <c r="T139" s="19">
        <f t="shared" si="14"/>
        <v>0.30740810501120164</v>
      </c>
      <c r="U139" s="21">
        <f t="shared" si="15"/>
        <v>0.32645843618963177</v>
      </c>
    </row>
    <row r="140" spans="1:21" x14ac:dyDescent="0.25">
      <c r="A140" s="17" t="s">
        <v>21</v>
      </c>
      <c r="B140" s="19">
        <f t="shared" si="0"/>
        <v>0.17703101195931317</v>
      </c>
      <c r="C140" s="20">
        <f t="shared" si="1"/>
        <v>0.16299903278771027</v>
      </c>
      <c r="D140" s="19">
        <f t="shared" si="16"/>
        <v>0.3044320730735442</v>
      </c>
      <c r="E140" s="19">
        <f t="shared" si="17"/>
        <v>0.23838578394098636</v>
      </c>
      <c r="F140" s="19">
        <f t="shared" si="18"/>
        <v>0.20304620903770915</v>
      </c>
      <c r="G140" s="19">
        <f t="shared" si="19"/>
        <v>0.23564289748879777</v>
      </c>
      <c r="H140" s="19">
        <f t="shared" si="20"/>
        <v>0.27295185653771148</v>
      </c>
      <c r="I140" s="19">
        <f t="shared" si="23"/>
        <v>0.25599346268358431</v>
      </c>
      <c r="J140" s="19">
        <f t="shared" si="21"/>
        <v>0.22122124808555216</v>
      </c>
      <c r="K140" s="19">
        <f t="shared" si="22"/>
        <v>0.13140658496591151</v>
      </c>
      <c r="L140" s="19">
        <f t="shared" si="24"/>
        <v>0.32419546453250386</v>
      </c>
      <c r="M140" s="19">
        <f t="shared" si="25"/>
        <v>0.2606905183829874</v>
      </c>
      <c r="N140" s="19">
        <f t="shared" si="26"/>
        <v>0.21976467019325976</v>
      </c>
      <c r="O140" s="19">
        <f t="shared" si="27"/>
        <v>0.23127800023437617</v>
      </c>
      <c r="P140" s="19">
        <f t="shared" si="28"/>
        <v>0.18327244620782543</v>
      </c>
      <c r="Q140" s="19">
        <f>(ABS($B$18-B21)+ABS($B$41-B44)+ABS($B$64-B67)+ABS($B$87-B90)+ABS($B$110-B113))/$D$116</f>
        <v>0.23689785511035488</v>
      </c>
      <c r="R140" s="19">
        <f>(ABS($B$19-B21)+ABS($B$42-B44)+ABS($B$65-B67)+ABS($B$88-B90)+ABS($B$111-B113))/$D$116</f>
        <v>0.21434009389387448</v>
      </c>
      <c r="S140" s="19">
        <f>(ABS($B$20-B21)+ABS($B$43-B44)+ABS($B$66-B67)+ABS($B$89-B90)+ABS($B$112-B113))/$D$116</f>
        <v>0.30740810501120164</v>
      </c>
      <c r="T140" s="19">
        <f>(ABS($B$21-B21)+ABS($B$44-B44)+ABS($B$67-B67)+ABS($B$90-B90)+ABS($B$113-B113))/$D$116</f>
        <v>0</v>
      </c>
      <c r="U140" s="21">
        <f t="shared" si="15"/>
        <v>0.2234345400300925</v>
      </c>
    </row>
    <row r="141" spans="1:21" x14ac:dyDescent="0.25">
      <c r="A141" s="22" t="s">
        <v>22</v>
      </c>
      <c r="B141" s="19">
        <f t="shared" si="0"/>
        <v>0.22358569063030362</v>
      </c>
      <c r="C141" s="20">
        <f t="shared" si="1"/>
        <v>0.30265352807077939</v>
      </c>
      <c r="D141" s="19">
        <f t="shared" si="16"/>
        <v>0.16338248623755058</v>
      </c>
      <c r="E141" s="19">
        <f t="shared" si="17"/>
        <v>0.15779806751768014</v>
      </c>
      <c r="F141" s="19">
        <f t="shared" si="18"/>
        <v>0.25148074906780166</v>
      </c>
      <c r="G141" s="19">
        <f t="shared" si="19"/>
        <v>0.24114358568595148</v>
      </c>
      <c r="H141" s="19">
        <f t="shared" si="20"/>
        <v>0.22490869336839853</v>
      </c>
      <c r="I141" s="19">
        <f t="shared" si="23"/>
        <v>0.24430046553611851</v>
      </c>
      <c r="J141" s="19">
        <f t="shared" si="21"/>
        <v>0.26616775432100093</v>
      </c>
      <c r="K141" s="19">
        <f t="shared" si="22"/>
        <v>0.27232808251832308</v>
      </c>
      <c r="L141" s="19">
        <f t="shared" si="24"/>
        <v>0.34140570181705948</v>
      </c>
      <c r="M141" s="19">
        <f t="shared" si="25"/>
        <v>0.30769190846766792</v>
      </c>
      <c r="N141" s="19">
        <f t="shared" si="26"/>
        <v>0.26277531460085402</v>
      </c>
      <c r="O141" s="19">
        <f t="shared" si="27"/>
        <v>0.3160113117773895</v>
      </c>
      <c r="P141" s="19">
        <f t="shared" si="28"/>
        <v>0.20393370205143571</v>
      </c>
      <c r="Q141" s="19">
        <f>(ABS($B$18-B22)+ABS($B$41-B45)+ABS($B$64-B68)+ABS($B$87-B91)+ABS($B$110-B114))/$D$116</f>
        <v>0.19634993699990561</v>
      </c>
      <c r="R141" s="19">
        <f>(ABS($B$19-B22)+ABS($B$42-B45)+ABS($B$65-B68)+ABS($B$88-B91)+ABS($B$111-B114))/$D$116</f>
        <v>0.10568841912736242</v>
      </c>
      <c r="S141" s="19">
        <f>(ABS($B$20-B22)+ABS($B$43-B45)+ABS($B$66-B68)+ABS($B$89-B91)+ABS($B$112-B114))/$D$116</f>
        <v>0.32645843618963177</v>
      </c>
      <c r="T141" s="19">
        <f>(ABS($B$21-B22)+ABS($B$44-B45)+ABS($B$67-B68)+ABS($B$90-B91)+ABS($B$113-B114))/$D$116</f>
        <v>0.2234345400300925</v>
      </c>
      <c r="U141" s="21">
        <f>(ABS($B$22-B22)+ABS($B$45-B45)+ABS($B$68-B68)+ABS($B$91-B91)+ABS($B$114-B114))/$D$116</f>
        <v>0</v>
      </c>
    </row>
  </sheetData>
  <mergeCells count="18">
    <mergeCell ref="CG24:CP24"/>
    <mergeCell ref="AE47:AN47"/>
    <mergeCell ref="AS47:BB47"/>
    <mergeCell ref="BG47:BP47"/>
    <mergeCell ref="BU47:CD47"/>
    <mergeCell ref="AC24:AL24"/>
    <mergeCell ref="AQ24:AZ24"/>
    <mergeCell ref="BE24:BN24"/>
    <mergeCell ref="BS24:CB24"/>
    <mergeCell ref="BU93:CD93"/>
    <mergeCell ref="A120:U120"/>
    <mergeCell ref="AE70:AN70"/>
    <mergeCell ref="AS70:BB70"/>
    <mergeCell ref="BG70:BP70"/>
    <mergeCell ref="BU70:CD70"/>
    <mergeCell ref="AE93:AN93"/>
    <mergeCell ref="AS93:BB93"/>
    <mergeCell ref="BG93:BP93"/>
  </mergeCells>
  <phoneticPr fontId="1" type="noConversion"/>
  <conditionalFormatting sqref="B122:U141">
    <cfRule type="cellIs" dxfId="9" priority="1" operator="equal">
      <formula>0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41"/>
  <sheetViews>
    <sheetView topLeftCell="A103" zoomScale="85" zoomScaleNormal="85" workbookViewId="0">
      <selection activeCell="C94" sqref="C94:I94"/>
    </sheetView>
  </sheetViews>
  <sheetFormatPr defaultRowHeight="13.8" x14ac:dyDescent="0.25"/>
  <cols>
    <col min="1" max="1" width="10.109375" bestFit="1" customWidth="1"/>
    <col min="2" max="2" width="7.44140625" bestFit="1" customWidth="1"/>
    <col min="3" max="3" width="9.77734375" style="88" bestFit="1" customWidth="1"/>
    <col min="4" max="11" width="7.44140625" bestFit="1" customWidth="1"/>
    <col min="12" max="12" width="8.5546875" bestFit="1" customWidth="1"/>
    <col min="13" max="13" width="7.44140625" bestFit="1" customWidth="1"/>
    <col min="14" max="14" width="8.5546875" bestFit="1" customWidth="1"/>
    <col min="15" max="25" width="7.44140625" bestFit="1" customWidth="1"/>
    <col min="26" max="26" width="8.5546875" bestFit="1" customWidth="1"/>
    <col min="27" max="27" width="7.44140625" bestFit="1" customWidth="1"/>
    <col min="28" max="28" width="8.5546875" bestFit="1" customWidth="1"/>
    <col min="29" max="31" width="7.44140625" bestFit="1" customWidth="1"/>
    <col min="32" max="32" width="5.21875" bestFit="1" customWidth="1"/>
    <col min="33" max="39" width="7.44140625" bestFit="1" customWidth="1"/>
    <col min="40" max="40" width="8.5546875" bestFit="1" customWidth="1"/>
    <col min="41" max="41" width="7.44140625" bestFit="1" customWidth="1"/>
    <col min="42" max="42" width="8.5546875" bestFit="1" customWidth="1"/>
    <col min="43" max="52" width="7.44140625" bestFit="1" customWidth="1"/>
    <col min="53" max="53" width="3" bestFit="1" customWidth="1"/>
    <col min="54" max="54" width="8.5546875" bestFit="1" customWidth="1"/>
    <col min="55" max="55" width="4.109375" bestFit="1" customWidth="1"/>
    <col min="56" max="56" width="8.5546875" bestFit="1" customWidth="1"/>
    <col min="57" max="57" width="5.33203125" bestFit="1" customWidth="1"/>
    <col min="58" max="61" width="4.109375" bestFit="1" customWidth="1"/>
    <col min="62" max="67" width="3" bestFit="1" customWidth="1"/>
    <col min="68" max="68" width="8.5546875" bestFit="1" customWidth="1"/>
    <col min="69" max="69" width="4.109375" bestFit="1" customWidth="1"/>
    <col min="70" max="70" width="8.5546875" bestFit="1" customWidth="1"/>
    <col min="71" max="71" width="5.33203125" bestFit="1" customWidth="1"/>
    <col min="72" max="75" width="4.109375" bestFit="1" customWidth="1"/>
    <col min="76" max="81" width="3" bestFit="1" customWidth="1"/>
    <col min="82" max="82" width="8.5546875" bestFit="1" customWidth="1"/>
    <col min="83" max="83" width="4.109375" bestFit="1" customWidth="1"/>
    <col min="84" max="84" width="8.5546875" bestFit="1" customWidth="1"/>
    <col min="85" max="85" width="5.33203125" bestFit="1" customWidth="1"/>
    <col min="86" max="89" width="4.109375" bestFit="1" customWidth="1"/>
    <col min="90" max="95" width="3" bestFit="1" customWidth="1"/>
    <col min="96" max="96" width="8.5546875" bestFit="1" customWidth="1"/>
    <col min="97" max="97" width="4.109375" bestFit="1" customWidth="1"/>
    <col min="98" max="98" width="8.5546875" bestFit="1" customWidth="1"/>
  </cols>
  <sheetData>
    <row r="1" spans="1:86" x14ac:dyDescent="0.25">
      <c r="A1" s="73" t="s">
        <v>141</v>
      </c>
      <c r="B1" s="65" t="s">
        <v>23</v>
      </c>
      <c r="C1" s="87" t="s">
        <v>188</v>
      </c>
      <c r="D1" s="87" t="s">
        <v>189</v>
      </c>
      <c r="E1" s="87" t="s">
        <v>190</v>
      </c>
      <c r="F1" s="87" t="s">
        <v>191</v>
      </c>
      <c r="G1" s="87" t="s">
        <v>192</v>
      </c>
      <c r="H1" s="87" t="s">
        <v>193</v>
      </c>
      <c r="I1" s="87" t="s">
        <v>194</v>
      </c>
      <c r="J1" s="87" t="s">
        <v>195</v>
      </c>
      <c r="K1" s="87" t="s">
        <v>196</v>
      </c>
      <c r="L1" s="87" t="s">
        <v>197</v>
      </c>
      <c r="M1" s="87" t="s">
        <v>198</v>
      </c>
      <c r="N1" s="87" t="s">
        <v>199</v>
      </c>
      <c r="O1" s="87" t="s">
        <v>202</v>
      </c>
      <c r="P1" s="87" t="s">
        <v>203</v>
      </c>
      <c r="Q1" s="76"/>
      <c r="R1" s="76"/>
      <c r="S1" s="76"/>
      <c r="T1" s="76"/>
      <c r="U1" s="76"/>
      <c r="V1" s="76"/>
      <c r="W1" s="76"/>
      <c r="X1" s="76"/>
      <c r="Y1" s="76"/>
      <c r="Z1" s="76"/>
      <c r="AA1" s="72"/>
      <c r="AB1" s="2"/>
      <c r="AC1" s="2"/>
      <c r="AD1" s="2"/>
      <c r="AE1" s="76"/>
      <c r="AF1" s="76"/>
      <c r="AG1" s="76"/>
      <c r="AH1" s="76"/>
      <c r="AI1" s="76"/>
      <c r="AJ1" s="76"/>
      <c r="AK1" s="76"/>
      <c r="AL1" s="76"/>
      <c r="AM1" s="76"/>
      <c r="AN1" s="76"/>
      <c r="AO1" s="72"/>
      <c r="AP1" s="2"/>
      <c r="AQ1" s="2"/>
      <c r="AR1" s="2"/>
      <c r="AS1" s="76"/>
      <c r="AT1" s="76"/>
      <c r="AU1" s="76"/>
      <c r="AV1" s="76"/>
      <c r="AW1" s="76"/>
      <c r="AX1" s="76"/>
      <c r="AY1" s="76"/>
      <c r="AZ1" s="76"/>
      <c r="BA1" s="76"/>
      <c r="BB1" s="76"/>
      <c r="BC1" s="72"/>
      <c r="BD1" s="2"/>
      <c r="BE1" s="2"/>
      <c r="BF1" s="2"/>
      <c r="BG1" s="76"/>
      <c r="BH1" s="76"/>
      <c r="BI1" s="76"/>
      <c r="BJ1" s="76"/>
      <c r="BK1" s="76"/>
      <c r="BL1" s="76"/>
      <c r="BM1" s="76"/>
      <c r="BN1" s="76"/>
      <c r="BO1" s="76"/>
      <c r="BP1" s="76"/>
      <c r="BQ1" s="72"/>
      <c r="BU1" s="73"/>
      <c r="BV1" s="73"/>
      <c r="BW1" s="73"/>
      <c r="BX1" s="73"/>
      <c r="BY1" s="73"/>
      <c r="BZ1" s="73"/>
      <c r="CA1" s="73"/>
      <c r="CB1" s="73"/>
      <c r="CC1" s="73"/>
      <c r="CD1" s="73"/>
      <c r="CE1" s="5"/>
    </row>
    <row r="2" spans="1:86" x14ac:dyDescent="0.25">
      <c r="A2" s="10" t="s">
        <v>1</v>
      </c>
      <c r="B2" s="8"/>
      <c r="C2" s="136">
        <v>0</v>
      </c>
      <c r="D2" s="136">
        <v>0</v>
      </c>
      <c r="E2" s="136">
        <v>0</v>
      </c>
      <c r="F2" s="136">
        <v>0</v>
      </c>
      <c r="G2" s="136">
        <v>0</v>
      </c>
      <c r="H2" s="136">
        <v>0</v>
      </c>
      <c r="I2" s="136">
        <v>0</v>
      </c>
      <c r="J2" s="2"/>
      <c r="K2" s="2"/>
      <c r="L2" s="2"/>
      <c r="M2" s="2"/>
      <c r="N2" s="16"/>
      <c r="O2" s="2"/>
      <c r="P2" s="16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16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16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16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6"/>
      <c r="BU2" s="4"/>
      <c r="BV2" s="4"/>
      <c r="BW2" s="4"/>
      <c r="BX2" s="4"/>
      <c r="BY2" s="4"/>
      <c r="BZ2" s="4"/>
      <c r="CA2" s="4"/>
      <c r="CB2" s="4"/>
      <c r="CC2" s="4"/>
      <c r="CD2" s="4"/>
      <c r="CE2" s="3"/>
      <c r="CF2" s="6"/>
    </row>
    <row r="3" spans="1:86" x14ac:dyDescent="0.25">
      <c r="A3" s="10" t="s">
        <v>3</v>
      </c>
      <c r="B3" s="26">
        <f>算例!T3</f>
        <v>0.625</v>
      </c>
      <c r="C3" s="87">
        <v>0.625</v>
      </c>
      <c r="D3" s="2">
        <v>0.625</v>
      </c>
      <c r="E3" s="2">
        <v>0.625</v>
      </c>
      <c r="F3" s="2">
        <v>0.625</v>
      </c>
      <c r="G3" s="2">
        <v>0.625</v>
      </c>
      <c r="H3" s="2">
        <v>0.625</v>
      </c>
      <c r="I3" s="2">
        <v>0.625</v>
      </c>
      <c r="J3" s="2"/>
      <c r="K3" s="2"/>
      <c r="L3" s="2"/>
      <c r="M3" s="2"/>
      <c r="N3" s="16"/>
      <c r="O3" s="2"/>
      <c r="P3" s="16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16"/>
      <c r="AC3" s="2"/>
      <c r="AD3" s="16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16"/>
      <c r="AQ3" s="2"/>
      <c r="AR3" s="16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16"/>
      <c r="BE3" s="2"/>
      <c r="BF3" s="16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6"/>
      <c r="BT3" s="6"/>
      <c r="BU3" s="4"/>
      <c r="BV3" s="4"/>
      <c r="BW3" s="4"/>
      <c r="BX3" s="4"/>
      <c r="BY3" s="4"/>
      <c r="BZ3" s="4"/>
      <c r="CA3" s="4"/>
      <c r="CB3" s="4"/>
      <c r="CC3" s="4"/>
      <c r="CD3" s="4"/>
      <c r="CE3" s="3"/>
      <c r="CF3" s="6"/>
      <c r="CH3" s="6"/>
    </row>
    <row r="4" spans="1:86" x14ac:dyDescent="0.25">
      <c r="A4" s="10" t="s">
        <v>4</v>
      </c>
      <c r="B4" s="26">
        <f>算例!T4*参数!B11+F3*参数!B12</f>
        <v>0.74838907533481991</v>
      </c>
      <c r="C4" s="87">
        <v>0.87177815066963993</v>
      </c>
      <c r="D4" s="2">
        <v>0.87177815066963993</v>
      </c>
      <c r="E4" s="2">
        <v>0.87177815066963993</v>
      </c>
      <c r="F4" s="2">
        <v>0.87177815066963993</v>
      </c>
      <c r="G4" s="2">
        <v>0.74838907533481991</v>
      </c>
      <c r="H4" s="2">
        <v>0.74838907533481991</v>
      </c>
      <c r="I4" s="2">
        <v>0.74838907533481991</v>
      </c>
      <c r="J4" s="2"/>
      <c r="K4" s="2"/>
      <c r="L4" s="2"/>
      <c r="M4" s="2"/>
      <c r="N4" s="16"/>
      <c r="O4" s="2"/>
      <c r="P4" s="16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16"/>
      <c r="AC4" s="2"/>
      <c r="AD4" s="16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16"/>
      <c r="AQ4" s="2"/>
      <c r="AR4" s="16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16"/>
      <c r="BE4" s="2"/>
      <c r="BF4" s="16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6"/>
      <c r="BT4" s="6"/>
      <c r="BU4" s="4"/>
      <c r="BV4" s="4"/>
      <c r="BW4" s="4"/>
      <c r="BX4" s="4"/>
      <c r="BY4" s="4"/>
      <c r="BZ4" s="4"/>
      <c r="CA4" s="4"/>
      <c r="CB4" s="4"/>
      <c r="CC4" s="4"/>
      <c r="CD4" s="4"/>
      <c r="CE4" s="3"/>
      <c r="CF4" s="6"/>
      <c r="CH4" s="6"/>
    </row>
    <row r="5" spans="1:86" x14ac:dyDescent="0.25">
      <c r="A5" s="10" t="s">
        <v>5</v>
      </c>
      <c r="B5" s="26">
        <f>算例!T5</f>
        <v>0.52083333333333337</v>
      </c>
      <c r="C5" s="87">
        <v>0.52083333333333337</v>
      </c>
      <c r="D5" s="2">
        <v>0.52083333333333337</v>
      </c>
      <c r="E5" s="2">
        <v>0.52083333333333337</v>
      </c>
      <c r="F5" s="2">
        <v>0.52083333333333337</v>
      </c>
      <c r="G5" s="2">
        <v>0.52083333333333337</v>
      </c>
      <c r="H5" s="2">
        <v>0.52083333333333337</v>
      </c>
      <c r="I5" s="2">
        <v>0.52083333333333337</v>
      </c>
      <c r="J5" s="2"/>
      <c r="K5" s="2"/>
      <c r="L5" s="2"/>
      <c r="M5" s="2"/>
      <c r="N5" s="16"/>
      <c r="O5" s="2"/>
      <c r="P5" s="16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16"/>
      <c r="AC5" s="2"/>
      <c r="AD5" s="16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16"/>
      <c r="AQ5" s="2"/>
      <c r="AR5" s="16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16"/>
      <c r="BE5" s="2"/>
      <c r="BF5" s="16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6"/>
      <c r="BT5" s="6"/>
      <c r="BU5" s="4"/>
      <c r="BV5" s="4"/>
      <c r="BW5" s="4"/>
      <c r="BX5" s="4"/>
      <c r="BY5" s="4"/>
      <c r="BZ5" s="4"/>
      <c r="CA5" s="4"/>
      <c r="CB5" s="4"/>
      <c r="CC5" s="4"/>
      <c r="CD5" s="4"/>
      <c r="CE5" s="3"/>
      <c r="CF5" s="6"/>
      <c r="CH5" s="6"/>
    </row>
    <row r="6" spans="1:86" x14ac:dyDescent="0.25">
      <c r="A6" s="10" t="s">
        <v>6</v>
      </c>
      <c r="B6" s="26">
        <f>算例!T6</f>
        <v>0.40476756160713562</v>
      </c>
      <c r="C6" s="87">
        <v>0.40476756160713562</v>
      </c>
      <c r="D6" s="2">
        <v>0.40476756160713562</v>
      </c>
      <c r="E6" s="2">
        <v>0.40476756160713562</v>
      </c>
      <c r="F6" s="2">
        <v>0.40476756160713562</v>
      </c>
      <c r="G6" s="2">
        <v>0.40476756160713562</v>
      </c>
      <c r="H6" s="2">
        <v>0.40476756160713562</v>
      </c>
      <c r="I6" s="2">
        <v>0.40476756160713562</v>
      </c>
      <c r="J6" s="2"/>
      <c r="K6" s="2"/>
      <c r="L6" s="2"/>
      <c r="M6" s="2"/>
      <c r="N6" s="16"/>
      <c r="O6" s="2"/>
      <c r="P6" s="16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16"/>
      <c r="AC6" s="2"/>
      <c r="AD6" s="16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16"/>
      <c r="AQ6" s="2"/>
      <c r="AR6" s="16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16"/>
      <c r="BE6" s="2"/>
      <c r="BF6" s="16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6"/>
      <c r="BT6" s="6"/>
      <c r="BU6" s="4"/>
      <c r="BV6" s="4"/>
      <c r="BW6" s="4"/>
      <c r="BX6" s="4"/>
      <c r="BY6" s="4"/>
      <c r="BZ6" s="4"/>
      <c r="CA6" s="4"/>
      <c r="CB6" s="4"/>
      <c r="CC6" s="4"/>
      <c r="CD6" s="4"/>
      <c r="CE6" s="3"/>
      <c r="CF6" s="6"/>
      <c r="CH6" s="6"/>
    </row>
    <row r="7" spans="1:86" x14ac:dyDescent="0.25">
      <c r="A7" s="10" t="s">
        <v>7</v>
      </c>
      <c r="B7" s="26">
        <f>算例!T7</f>
        <v>0.625</v>
      </c>
      <c r="C7" s="87">
        <v>0.625</v>
      </c>
      <c r="D7" s="2">
        <v>0.625</v>
      </c>
      <c r="E7" s="2">
        <v>0.625</v>
      </c>
      <c r="F7" s="2">
        <v>0.625</v>
      </c>
      <c r="G7" s="2">
        <v>0.625</v>
      </c>
      <c r="H7" s="2">
        <v>0.625</v>
      </c>
      <c r="I7" s="2">
        <v>0.625</v>
      </c>
      <c r="J7" s="2"/>
      <c r="K7" s="2"/>
      <c r="L7" s="2"/>
      <c r="M7" s="2"/>
      <c r="N7" s="16"/>
      <c r="O7" s="2"/>
      <c r="P7" s="16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16"/>
      <c r="AC7" s="2"/>
      <c r="AD7" s="16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16"/>
      <c r="AQ7" s="2"/>
      <c r="AR7" s="16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16"/>
      <c r="BE7" s="2"/>
      <c r="BF7" s="16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6"/>
      <c r="BT7" s="6"/>
      <c r="BU7" s="4"/>
      <c r="BV7" s="4"/>
      <c r="BW7" s="4"/>
      <c r="BX7" s="4"/>
      <c r="BY7" s="4"/>
      <c r="BZ7" s="4"/>
      <c r="CA7" s="4"/>
      <c r="CB7" s="4"/>
      <c r="CC7" s="4"/>
      <c r="CD7" s="4"/>
      <c r="CE7" s="3"/>
      <c r="CF7" s="6"/>
      <c r="CH7" s="6"/>
    </row>
    <row r="8" spans="1:86" x14ac:dyDescent="0.25">
      <c r="A8" s="10" t="s">
        <v>8</v>
      </c>
      <c r="B8" s="26">
        <f>(算例!T8*参数!B11+E14*参数!B12)*参数!B11+H14*参数!B12</f>
        <v>0.64230016780133792</v>
      </c>
      <c r="C8" s="87">
        <v>1</v>
      </c>
      <c r="D8" s="2">
        <v>1</v>
      </c>
      <c r="E8" s="2">
        <v>1</v>
      </c>
      <c r="F8" s="2">
        <v>0.76153344520089195</v>
      </c>
      <c r="G8" s="2">
        <v>0.76153344520089195</v>
      </c>
      <c r="H8" s="2">
        <v>0.76153344520089195</v>
      </c>
      <c r="I8" s="2">
        <v>0.64230016780133792</v>
      </c>
      <c r="J8" s="2"/>
      <c r="K8" s="2"/>
      <c r="L8" s="2"/>
      <c r="M8" s="2"/>
      <c r="N8" s="16"/>
      <c r="O8" s="2"/>
      <c r="P8" s="16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16"/>
      <c r="AC8" s="2"/>
      <c r="AD8" s="16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16"/>
      <c r="AQ8" s="2"/>
      <c r="AR8" s="16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16"/>
      <c r="BE8" s="2"/>
      <c r="BF8" s="16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6"/>
      <c r="BT8" s="6"/>
      <c r="BU8" s="4"/>
      <c r="BV8" s="4"/>
      <c r="BW8" s="4"/>
      <c r="BX8" s="4"/>
      <c r="BY8" s="4"/>
      <c r="BZ8" s="4"/>
      <c r="CA8" s="4"/>
      <c r="CB8" s="4"/>
      <c r="CC8" s="4"/>
      <c r="CD8" s="4"/>
      <c r="CE8" s="3"/>
      <c r="CF8" s="6"/>
      <c r="CH8" s="6"/>
    </row>
    <row r="9" spans="1:86" x14ac:dyDescent="0.25">
      <c r="A9" s="10" t="s">
        <v>9</v>
      </c>
      <c r="B9" s="26">
        <f>算例!T9</f>
        <v>0.5</v>
      </c>
      <c r="C9" s="87">
        <v>0.5</v>
      </c>
      <c r="D9" s="2">
        <v>0.5</v>
      </c>
      <c r="E9" s="2">
        <v>0.5</v>
      </c>
      <c r="F9" s="2">
        <v>0.5</v>
      </c>
      <c r="G9" s="2">
        <v>0.5</v>
      </c>
      <c r="H9" s="2">
        <v>0.5</v>
      </c>
      <c r="I9" s="2">
        <v>0.5</v>
      </c>
      <c r="J9" s="2"/>
      <c r="K9" s="2"/>
      <c r="L9" s="2"/>
      <c r="M9" s="2"/>
      <c r="N9" s="16"/>
      <c r="O9" s="2"/>
      <c r="P9" s="16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16"/>
      <c r="AC9" s="2"/>
      <c r="AD9" s="16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16"/>
      <c r="AQ9" s="2"/>
      <c r="AR9" s="16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16"/>
      <c r="BE9" s="2"/>
      <c r="BF9" s="16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6"/>
      <c r="BT9" s="6"/>
      <c r="BU9" s="4"/>
      <c r="BV9" s="4"/>
      <c r="BW9" s="4"/>
      <c r="BX9" s="4"/>
      <c r="BY9" s="4"/>
      <c r="BZ9" s="4"/>
      <c r="CA9" s="4"/>
      <c r="CB9" s="4"/>
      <c r="CC9" s="4"/>
      <c r="CD9" s="4"/>
      <c r="CE9" s="3"/>
      <c r="CF9" s="6"/>
      <c r="CH9" s="6"/>
    </row>
    <row r="10" spans="1:86" x14ac:dyDescent="0.25">
      <c r="A10" s="10" t="s">
        <v>10</v>
      </c>
      <c r="B10" s="26">
        <f>算例!T10</f>
        <v>0.6393039771577359</v>
      </c>
      <c r="C10" s="87">
        <v>0.6393039771577359</v>
      </c>
      <c r="D10" s="2">
        <v>0.6393039771577359</v>
      </c>
      <c r="E10" s="2">
        <v>0.6393039771577359</v>
      </c>
      <c r="F10" s="2">
        <v>0.6393039771577359</v>
      </c>
      <c r="G10" s="2">
        <v>0.6393039771577359</v>
      </c>
      <c r="H10" s="2">
        <v>0.6393039771577359</v>
      </c>
      <c r="I10" s="2">
        <v>0.6393039771577359</v>
      </c>
      <c r="J10" s="2"/>
      <c r="K10" s="2"/>
      <c r="L10" s="2"/>
      <c r="M10" s="2"/>
      <c r="N10" s="16"/>
      <c r="O10" s="2"/>
      <c r="P10" s="16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16"/>
      <c r="AC10" s="2"/>
      <c r="AD10" s="16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16"/>
      <c r="AQ10" s="2"/>
      <c r="AR10" s="16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16"/>
      <c r="BE10" s="2"/>
      <c r="BF10" s="16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6"/>
      <c r="BT10" s="6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3"/>
      <c r="CF10" s="6"/>
      <c r="CH10" s="6"/>
    </row>
    <row r="11" spans="1:86" x14ac:dyDescent="0.25">
      <c r="A11" s="10" t="s">
        <v>11</v>
      </c>
      <c r="B11" s="26">
        <f>算例!T11*参数!B11+H6*参数!B12</f>
        <v>0.26073059076054744</v>
      </c>
      <c r="C11" s="87">
        <v>0.11669361991395928</v>
      </c>
      <c r="D11" s="2">
        <v>0.11669361991395928</v>
      </c>
      <c r="E11" s="2">
        <v>0.11669361991395928</v>
      </c>
      <c r="F11" s="2">
        <v>0.11669361991395928</v>
      </c>
      <c r="G11" s="2">
        <v>0.11669361991395928</v>
      </c>
      <c r="H11" s="2">
        <v>0.11669361991395928</v>
      </c>
      <c r="I11" s="2">
        <v>0.26073059076054744</v>
      </c>
      <c r="J11" s="2"/>
      <c r="K11" s="2"/>
      <c r="L11" s="2"/>
      <c r="M11" s="2"/>
      <c r="N11" s="16"/>
      <c r="O11" s="2"/>
      <c r="P11" s="16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16"/>
      <c r="AC11" s="2"/>
      <c r="AD11" s="16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16"/>
      <c r="AQ11" s="2"/>
      <c r="AR11" s="16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16"/>
      <c r="BE11" s="2"/>
      <c r="BF11" s="16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6"/>
      <c r="BT11" s="6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3"/>
      <c r="CF11" s="6"/>
      <c r="CH11" s="6"/>
    </row>
    <row r="12" spans="1:86" x14ac:dyDescent="0.25">
      <c r="A12" s="10" t="s">
        <v>12</v>
      </c>
      <c r="B12" s="26">
        <f>(算例!T12*参数!B11+G10*参数!B12)*参数!B11+I10*参数!B12</f>
        <v>0.66697798286830201</v>
      </c>
      <c r="C12" s="87">
        <v>0.75</v>
      </c>
      <c r="D12" s="2">
        <v>0.75</v>
      </c>
      <c r="E12" s="2">
        <v>0.75</v>
      </c>
      <c r="F12" s="2">
        <v>0.75</v>
      </c>
      <c r="G12" s="2">
        <v>0.75</v>
      </c>
      <c r="H12" s="2">
        <v>0.69465198857886801</v>
      </c>
      <c r="I12" s="2">
        <v>0.69465198857886801</v>
      </c>
      <c r="J12" s="2"/>
      <c r="K12" s="2"/>
      <c r="L12" s="2"/>
      <c r="M12" s="2"/>
      <c r="N12" s="16"/>
      <c r="O12" s="2"/>
      <c r="P12" s="16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16"/>
      <c r="AC12" s="2"/>
      <c r="AD12" s="16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16"/>
      <c r="AQ12" s="2"/>
      <c r="AR12" s="16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16"/>
      <c r="BE12" s="2"/>
      <c r="BF12" s="16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6"/>
      <c r="BT12" s="6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3"/>
      <c r="CF12" s="6"/>
      <c r="CH12" s="6"/>
    </row>
    <row r="13" spans="1:86" x14ac:dyDescent="0.25">
      <c r="A13" s="10" t="s">
        <v>13</v>
      </c>
      <c r="B13" s="26">
        <f>算例!T13</f>
        <v>0.25</v>
      </c>
      <c r="C13" s="87">
        <v>0.25</v>
      </c>
      <c r="D13" s="2">
        <v>0.25</v>
      </c>
      <c r="E13" s="2">
        <v>0.25</v>
      </c>
      <c r="F13" s="2">
        <v>0.25</v>
      </c>
      <c r="G13" s="2">
        <v>0.25</v>
      </c>
      <c r="H13" s="2">
        <v>0.25</v>
      </c>
      <c r="I13" s="2">
        <v>0.25</v>
      </c>
      <c r="J13" s="2"/>
      <c r="K13" s="2"/>
      <c r="L13" s="2"/>
      <c r="M13" s="2"/>
      <c r="N13" s="16"/>
      <c r="O13" s="2"/>
      <c r="P13" s="16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16"/>
      <c r="AC13" s="2"/>
      <c r="AD13" s="16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16"/>
      <c r="AQ13" s="2"/>
      <c r="AR13" s="16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16"/>
      <c r="BE13" s="2"/>
      <c r="BF13" s="16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6"/>
      <c r="BT13" s="6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3"/>
      <c r="CF13" s="6"/>
      <c r="CH13" s="6"/>
    </row>
    <row r="14" spans="1:86" x14ac:dyDescent="0.25">
      <c r="A14" s="10" t="s">
        <v>14</v>
      </c>
      <c r="B14" s="26">
        <f>算例!T14</f>
        <v>0.52306689040178389</v>
      </c>
      <c r="C14" s="87">
        <v>0.52306689040178389</v>
      </c>
      <c r="D14" s="2">
        <v>0.52306689040178389</v>
      </c>
      <c r="E14" s="2">
        <v>0.52306689040178389</v>
      </c>
      <c r="F14" s="2">
        <v>0.52306689040178389</v>
      </c>
      <c r="G14" s="2">
        <v>0.52306689040178389</v>
      </c>
      <c r="H14" s="2">
        <v>0.52306689040178389</v>
      </c>
      <c r="I14" s="2">
        <v>0.52306689040178389</v>
      </c>
      <c r="J14" s="2"/>
      <c r="K14" s="2"/>
      <c r="L14" s="2"/>
      <c r="M14" s="2"/>
      <c r="N14" s="16"/>
      <c r="O14" s="2"/>
      <c r="P14" s="16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16"/>
      <c r="AC14" s="2"/>
      <c r="AD14" s="16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16"/>
      <c r="AQ14" s="2"/>
      <c r="AR14" s="16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16"/>
      <c r="BE14" s="2"/>
      <c r="BF14" s="16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6"/>
      <c r="BT14" s="6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3"/>
      <c r="CF14" s="6"/>
      <c r="CH14" s="6"/>
    </row>
    <row r="15" spans="1:86" x14ac:dyDescent="0.25">
      <c r="A15" s="10" t="s">
        <v>15</v>
      </c>
      <c r="B15" s="26">
        <f>算例!T15*参数!B11+G6*参数!B12</f>
        <v>0.35925641320683832</v>
      </c>
      <c r="C15" s="87">
        <v>0.31374526480654097</v>
      </c>
      <c r="D15" s="2">
        <v>0.31374526480654097</v>
      </c>
      <c r="E15" s="2">
        <v>0.31374526480654097</v>
      </c>
      <c r="F15" s="2">
        <v>0.31374526480654097</v>
      </c>
      <c r="G15" s="2">
        <v>0.31374526480654097</v>
      </c>
      <c r="H15" s="2">
        <v>0.35925641320683832</v>
      </c>
      <c r="I15" s="2">
        <v>0.35925641320683832</v>
      </c>
      <c r="J15" s="2"/>
      <c r="K15" s="2"/>
      <c r="L15" s="2"/>
      <c r="M15" s="2"/>
      <c r="N15" s="16"/>
      <c r="O15" s="2"/>
      <c r="P15" s="16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16"/>
      <c r="AC15" s="2"/>
      <c r="AD15" s="16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16"/>
      <c r="AQ15" s="2"/>
      <c r="AR15" s="16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16"/>
      <c r="BE15" s="2"/>
      <c r="BF15" s="16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6"/>
      <c r="BT15" s="6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3"/>
      <c r="CF15" s="6"/>
      <c r="CH15" s="6"/>
    </row>
    <row r="16" spans="1:86" x14ac:dyDescent="0.25">
      <c r="A16" s="10" t="s">
        <v>16</v>
      </c>
      <c r="B16" s="26">
        <f>算例!T16*参数!B11+D6*参数!B12</f>
        <v>0.30655044747023447</v>
      </c>
      <c r="C16" s="87">
        <v>0.20833333333333334</v>
      </c>
      <c r="D16" s="2">
        <v>0.20833333333333334</v>
      </c>
      <c r="E16" s="2">
        <v>0.30655044747023447</v>
      </c>
      <c r="F16" s="2">
        <v>0.30655044747023447</v>
      </c>
      <c r="G16" s="2">
        <v>0.30655044747023447</v>
      </c>
      <c r="H16" s="2">
        <v>0.30655044747023447</v>
      </c>
      <c r="I16" s="2">
        <v>0.30655044747023447</v>
      </c>
      <c r="J16" s="2"/>
      <c r="K16" s="2"/>
      <c r="L16" s="2"/>
      <c r="M16" s="2"/>
      <c r="N16" s="16"/>
      <c r="O16" s="2"/>
      <c r="P16" s="16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16"/>
      <c r="AC16" s="2"/>
      <c r="AD16" s="16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16"/>
      <c r="AQ16" s="2"/>
      <c r="AR16" s="16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16"/>
      <c r="BE16" s="2"/>
      <c r="BF16" s="16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6"/>
      <c r="BT16" s="6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3"/>
      <c r="CF16" s="6"/>
      <c r="CH16" s="6"/>
    </row>
    <row r="17" spans="1:86" x14ac:dyDescent="0.25">
      <c r="A17" s="10" t="s">
        <v>17</v>
      </c>
      <c r="B17" s="26">
        <f>算例!T17</f>
        <v>0.625</v>
      </c>
      <c r="C17" s="87">
        <v>0.625</v>
      </c>
      <c r="D17" s="2">
        <v>0.625</v>
      </c>
      <c r="E17" s="2">
        <v>0.625</v>
      </c>
      <c r="F17" s="2">
        <v>0.625</v>
      </c>
      <c r="G17" s="2">
        <v>0.625</v>
      </c>
      <c r="H17" s="2">
        <v>0.625</v>
      </c>
      <c r="I17" s="2">
        <v>0.625</v>
      </c>
      <c r="J17" s="2"/>
      <c r="K17" s="2"/>
      <c r="L17" s="2"/>
      <c r="M17" s="2"/>
      <c r="N17" s="16"/>
      <c r="O17" s="2"/>
      <c r="P17" s="16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16"/>
      <c r="AC17" s="2"/>
      <c r="AD17" s="16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16"/>
      <c r="AQ17" s="2"/>
      <c r="AR17" s="16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16"/>
      <c r="BE17" s="2"/>
      <c r="BF17" s="16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6"/>
      <c r="BT17" s="6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3"/>
      <c r="CF17" s="6"/>
      <c r="CH17" s="6"/>
    </row>
    <row r="18" spans="1:86" x14ac:dyDescent="0.25">
      <c r="A18" s="10" t="s">
        <v>18</v>
      </c>
      <c r="B18" s="26">
        <f>算例!T18</f>
        <v>0.625</v>
      </c>
      <c r="C18" s="87">
        <v>0.625</v>
      </c>
      <c r="D18" s="2">
        <v>0.625</v>
      </c>
      <c r="E18" s="2">
        <v>0.625</v>
      </c>
      <c r="F18" s="2">
        <v>0.625</v>
      </c>
      <c r="G18" s="2">
        <v>0.625</v>
      </c>
      <c r="H18" s="2">
        <v>0.625</v>
      </c>
      <c r="I18" s="2">
        <v>0.625</v>
      </c>
      <c r="J18" s="2"/>
      <c r="K18" s="2"/>
      <c r="L18" s="2"/>
      <c r="M18" s="2"/>
      <c r="N18" s="16"/>
      <c r="O18" s="2"/>
      <c r="P18" s="16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16"/>
      <c r="AC18" s="2"/>
      <c r="AD18" s="16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16"/>
      <c r="AQ18" s="2"/>
      <c r="AR18" s="16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16"/>
      <c r="BE18" s="2"/>
      <c r="BF18" s="16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6"/>
      <c r="BT18" s="6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3"/>
      <c r="CF18" s="6"/>
      <c r="CH18" s="6"/>
    </row>
    <row r="19" spans="1:86" x14ac:dyDescent="0.25">
      <c r="A19" s="10" t="s">
        <v>19</v>
      </c>
      <c r="B19" s="26">
        <f>算例!T19</f>
        <v>0.22239859159188261</v>
      </c>
      <c r="C19" s="87">
        <v>0.22239859159188261</v>
      </c>
      <c r="D19" s="2">
        <v>0.22239859159188261</v>
      </c>
      <c r="E19" s="2">
        <v>0.22239859159188261</v>
      </c>
      <c r="F19" s="2">
        <v>0.22239859159188261</v>
      </c>
      <c r="G19" s="2">
        <v>0.22239859159188261</v>
      </c>
      <c r="H19" s="2">
        <v>0.22239859159188261</v>
      </c>
      <c r="I19" s="2">
        <v>0.22239859159188261</v>
      </c>
      <c r="J19" s="2"/>
      <c r="K19" s="2"/>
      <c r="L19" s="2"/>
      <c r="M19" s="2"/>
      <c r="N19" s="16"/>
      <c r="O19" s="2"/>
      <c r="P19" s="16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16"/>
      <c r="AC19" s="2"/>
      <c r="AD19" s="16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16"/>
      <c r="AQ19" s="2"/>
      <c r="AR19" s="16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16"/>
      <c r="BE19" s="2"/>
      <c r="BF19" s="16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6"/>
      <c r="BT19" s="6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3"/>
      <c r="CF19" s="6"/>
      <c r="CH19" s="6"/>
    </row>
    <row r="20" spans="1:86" x14ac:dyDescent="0.25">
      <c r="A20" s="10" t="s">
        <v>20</v>
      </c>
      <c r="B20" s="114">
        <f>(算例!T20*参数!B11+B6*参数!B12)*参数!B11+G6*参数!B12</f>
        <v>0.32961733787201841</v>
      </c>
      <c r="C20" s="87">
        <v>0.10416666666666667</v>
      </c>
      <c r="D20" s="131">
        <v>0.25446711413690115</v>
      </c>
      <c r="E20" s="2">
        <v>0.25446711413690115</v>
      </c>
      <c r="F20" s="2">
        <v>0.25446711413690115</v>
      </c>
      <c r="G20" s="2">
        <v>0.25446711413690115</v>
      </c>
      <c r="H20" s="2">
        <v>0.32961733787201841</v>
      </c>
      <c r="I20" s="2">
        <v>0.32961733787201841</v>
      </c>
      <c r="J20" s="2"/>
      <c r="K20" s="2"/>
      <c r="L20" s="2"/>
      <c r="M20" s="2"/>
      <c r="N20" s="16"/>
      <c r="O20" s="2"/>
      <c r="P20" s="16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16"/>
      <c r="AC20" s="2"/>
      <c r="AD20" s="16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16"/>
      <c r="AQ20" s="2"/>
      <c r="AR20" s="16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16"/>
      <c r="BE20" s="2"/>
      <c r="BF20" s="16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6"/>
      <c r="BT20" s="6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3"/>
      <c r="CF20" s="6"/>
      <c r="CH20" s="6"/>
    </row>
    <row r="21" spans="1:86" x14ac:dyDescent="0.25">
      <c r="A21" s="10" t="s">
        <v>21</v>
      </c>
      <c r="B21" s="26">
        <f>算例!T21</f>
        <v>0.75</v>
      </c>
      <c r="C21" s="87">
        <v>0.75</v>
      </c>
      <c r="D21" s="2">
        <v>0.75</v>
      </c>
      <c r="E21" s="2">
        <v>0.75</v>
      </c>
      <c r="F21" s="2">
        <v>0.75</v>
      </c>
      <c r="G21" s="2">
        <v>0.75</v>
      </c>
      <c r="H21" s="2">
        <v>0.75</v>
      </c>
      <c r="I21" s="2">
        <v>0.75</v>
      </c>
      <c r="J21" s="2"/>
      <c r="K21" s="2"/>
      <c r="L21" s="2"/>
      <c r="M21" s="2"/>
      <c r="N21" s="16"/>
      <c r="O21" s="2"/>
      <c r="P21" s="16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16"/>
      <c r="AC21" s="2"/>
      <c r="AD21" s="16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16"/>
      <c r="AQ21" s="2"/>
      <c r="AR21" s="16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16"/>
      <c r="BE21" s="2"/>
      <c r="BF21" s="16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6"/>
      <c r="BT21" s="6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3"/>
      <c r="CF21" s="6"/>
      <c r="CH21" s="6"/>
    </row>
    <row r="22" spans="1:86" x14ac:dyDescent="0.25">
      <c r="A22" s="10" t="s">
        <v>22</v>
      </c>
      <c r="B22" s="26">
        <f>算例!T22</f>
        <v>0.52306689040178389</v>
      </c>
      <c r="C22" s="87">
        <v>0.52306689040178389</v>
      </c>
      <c r="D22" s="2">
        <v>0.52306689040178389</v>
      </c>
      <c r="E22" s="2">
        <v>0.52306689040178389</v>
      </c>
      <c r="F22" s="2">
        <v>0.52306689040178389</v>
      </c>
      <c r="G22" s="2">
        <v>0.52306689040178389</v>
      </c>
      <c r="H22" s="2">
        <v>0.52306689040178389</v>
      </c>
      <c r="I22" s="2">
        <v>0.52306689040178389</v>
      </c>
      <c r="J22" s="2"/>
      <c r="K22" s="2"/>
      <c r="L22" s="2"/>
      <c r="M22" s="2"/>
      <c r="N22" s="16"/>
      <c r="O22" s="2"/>
      <c r="P22" s="16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16"/>
      <c r="AC22" s="2"/>
      <c r="AD22" s="16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16"/>
      <c r="AQ22" s="2"/>
      <c r="AR22" s="16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16"/>
      <c r="BE22" s="2"/>
      <c r="BF22" s="16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6"/>
      <c r="BT22" s="6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3"/>
      <c r="CF22" s="6"/>
      <c r="CH22" s="6"/>
    </row>
    <row r="23" spans="1:86" s="1" customFormat="1" x14ac:dyDescent="0.25">
      <c r="A23" s="7"/>
      <c r="B23" s="26"/>
      <c r="C23" s="136">
        <v>0</v>
      </c>
      <c r="D23" s="136">
        <v>0</v>
      </c>
      <c r="E23" s="136">
        <v>0</v>
      </c>
      <c r="F23" s="136">
        <v>0</v>
      </c>
      <c r="G23" s="136">
        <v>0</v>
      </c>
      <c r="H23" s="136">
        <v>0</v>
      </c>
      <c r="I23" s="136">
        <v>0</v>
      </c>
      <c r="J23" s="2"/>
      <c r="K23" s="2"/>
      <c r="L23" s="2"/>
      <c r="M23" s="2"/>
      <c r="N23" s="16"/>
      <c r="O23" s="2"/>
      <c r="P23" s="16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16"/>
      <c r="AC23" s="2"/>
      <c r="AD23" s="16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16"/>
      <c r="AQ23" s="2"/>
      <c r="AR23" s="16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16"/>
      <c r="BE23" s="2"/>
      <c r="BF23" s="16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15"/>
      <c r="BT23" s="15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15"/>
      <c r="CH23" s="15"/>
    </row>
    <row r="24" spans="1:86" x14ac:dyDescent="0.25">
      <c r="A24" s="73" t="s">
        <v>140</v>
      </c>
      <c r="B24" s="26"/>
      <c r="C24" s="136">
        <v>0</v>
      </c>
      <c r="D24" s="136">
        <v>0</v>
      </c>
      <c r="E24" s="136">
        <v>0</v>
      </c>
      <c r="F24" s="136">
        <v>0</v>
      </c>
      <c r="G24" s="136">
        <v>0</v>
      </c>
      <c r="H24" s="136">
        <v>0</v>
      </c>
      <c r="I24" s="136">
        <v>0</v>
      </c>
      <c r="J24" s="76"/>
      <c r="K24" s="76"/>
      <c r="L24" s="76"/>
      <c r="M24" s="72"/>
      <c r="N24" s="2"/>
      <c r="O24" s="2"/>
      <c r="P24" s="2"/>
      <c r="Q24" s="76"/>
      <c r="R24" s="76"/>
      <c r="S24" s="76"/>
      <c r="T24" s="76"/>
      <c r="U24" s="76"/>
      <c r="V24" s="76"/>
      <c r="W24" s="76"/>
      <c r="X24" s="76"/>
      <c r="Y24" s="76"/>
      <c r="Z24" s="76"/>
      <c r="AA24" s="72"/>
      <c r="AB24" s="2"/>
      <c r="AC24" s="2"/>
      <c r="AD24" s="2"/>
      <c r="AE24" s="76"/>
      <c r="AF24" s="76"/>
      <c r="AG24" s="76"/>
      <c r="AH24" s="76"/>
      <c r="AI24" s="76"/>
      <c r="AJ24" s="76"/>
      <c r="AK24" s="76"/>
      <c r="AL24" s="76"/>
      <c r="AM24" s="76"/>
      <c r="AN24" s="76"/>
      <c r="AO24" s="72"/>
      <c r="AP24" s="2"/>
      <c r="AQ24" s="2"/>
      <c r="AR24" s="2"/>
      <c r="AS24" s="76"/>
      <c r="AT24" s="76"/>
      <c r="AU24" s="76"/>
      <c r="AV24" s="76"/>
      <c r="AW24" s="76"/>
      <c r="AX24" s="76"/>
      <c r="AY24" s="76"/>
      <c r="AZ24" s="76"/>
      <c r="BA24" s="76"/>
      <c r="BB24" s="76"/>
      <c r="BC24" s="72"/>
      <c r="BD24" s="2"/>
      <c r="BE24" s="2"/>
      <c r="BF24" s="2"/>
      <c r="BG24" s="76"/>
      <c r="BH24" s="76"/>
      <c r="BI24" s="76"/>
      <c r="BJ24" s="76"/>
      <c r="BK24" s="76"/>
      <c r="BL24" s="76"/>
      <c r="BM24" s="76"/>
      <c r="BN24" s="76"/>
      <c r="BO24" s="76"/>
      <c r="BP24" s="76"/>
      <c r="BQ24" s="72"/>
      <c r="BU24" s="73"/>
      <c r="BV24" s="73"/>
      <c r="BW24" s="73"/>
      <c r="BX24" s="73"/>
      <c r="BY24" s="73"/>
      <c r="BZ24" s="73"/>
      <c r="CA24" s="73"/>
      <c r="CB24" s="73"/>
      <c r="CC24" s="73"/>
      <c r="CD24" s="73"/>
      <c r="CE24" s="5"/>
    </row>
    <row r="25" spans="1:86" x14ac:dyDescent="0.25">
      <c r="A25" s="10" t="s">
        <v>1</v>
      </c>
      <c r="B25" s="26" t="str">
        <f>算例!T25</f>
        <v>得分</v>
      </c>
      <c r="C25" s="136">
        <v>0</v>
      </c>
      <c r="D25" s="136">
        <v>0</v>
      </c>
      <c r="E25" s="136">
        <v>0</v>
      </c>
      <c r="F25" s="136">
        <v>0</v>
      </c>
      <c r="G25" s="136">
        <v>0</v>
      </c>
      <c r="H25" s="136">
        <v>0</v>
      </c>
      <c r="I25" s="136">
        <v>0</v>
      </c>
      <c r="J25" s="2"/>
      <c r="K25" s="2"/>
      <c r="L25" s="2"/>
      <c r="M25" s="2"/>
      <c r="N25" s="16"/>
      <c r="O25" s="2"/>
      <c r="P25" s="16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16"/>
      <c r="AC25" s="2"/>
      <c r="AD25" s="16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16"/>
      <c r="AQ25" s="2"/>
      <c r="AR25" s="16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16"/>
      <c r="BE25" s="2"/>
      <c r="BF25" s="16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6"/>
      <c r="BT25" s="6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3"/>
      <c r="CF25" s="6"/>
      <c r="CH25" s="6"/>
    </row>
    <row r="26" spans="1:86" x14ac:dyDescent="0.25">
      <c r="A26" s="10" t="s">
        <v>3</v>
      </c>
      <c r="B26" s="26">
        <f>算例!T26</f>
        <v>0.75</v>
      </c>
      <c r="C26" s="87">
        <v>0.75</v>
      </c>
      <c r="D26" s="2">
        <v>0.75</v>
      </c>
      <c r="E26" s="2">
        <v>0.75</v>
      </c>
      <c r="F26" s="2">
        <v>0.75</v>
      </c>
      <c r="G26" s="2">
        <v>0.75</v>
      </c>
      <c r="H26" s="2">
        <v>0.75</v>
      </c>
      <c r="I26" s="2">
        <v>0.75</v>
      </c>
      <c r="J26" s="2"/>
      <c r="K26" s="2"/>
      <c r="L26" s="2"/>
      <c r="M26" s="2"/>
      <c r="N26" s="16"/>
      <c r="O26" s="2"/>
      <c r="P26" s="16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16"/>
      <c r="AC26" s="2"/>
      <c r="AD26" s="16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16"/>
      <c r="AQ26" s="2"/>
      <c r="AR26" s="16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16"/>
      <c r="BE26" s="2"/>
      <c r="BF26" s="16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6"/>
      <c r="BT26" s="6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3"/>
      <c r="CF26" s="6"/>
      <c r="CH26" s="6"/>
    </row>
    <row r="27" spans="1:86" x14ac:dyDescent="0.25">
      <c r="A27" s="10" t="s">
        <v>4</v>
      </c>
      <c r="B27" s="26">
        <f>算例!T27</f>
        <v>0.52083333333333337</v>
      </c>
      <c r="C27" s="87">
        <v>0.52083333333333337</v>
      </c>
      <c r="D27" s="2">
        <v>0.52083333333333337</v>
      </c>
      <c r="E27" s="2">
        <v>0.52083333333333337</v>
      </c>
      <c r="F27" s="2">
        <v>0.52083333333333337</v>
      </c>
      <c r="G27" s="2">
        <v>0.52083333333333337</v>
      </c>
      <c r="H27" s="2">
        <v>0.52083333333333337</v>
      </c>
      <c r="I27" s="2">
        <v>0.52083333333333337</v>
      </c>
      <c r="J27" s="2"/>
      <c r="K27" s="2"/>
      <c r="L27" s="2"/>
      <c r="M27" s="2"/>
      <c r="N27" s="16"/>
      <c r="O27" s="2"/>
      <c r="P27" s="16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16"/>
      <c r="AC27" s="2"/>
      <c r="AD27" s="16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16"/>
      <c r="AQ27" s="2"/>
      <c r="AR27" s="16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16"/>
      <c r="BE27" s="2"/>
      <c r="BF27" s="16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6"/>
      <c r="BT27" s="6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3"/>
      <c r="CF27" s="6"/>
      <c r="CH27" s="6"/>
    </row>
    <row r="28" spans="1:86" x14ac:dyDescent="0.25">
      <c r="A28" s="10" t="s">
        <v>5</v>
      </c>
      <c r="B28" s="26">
        <f>算例!T28</f>
        <v>0.52083333333333337</v>
      </c>
      <c r="C28" s="87">
        <v>0.52083333333333337</v>
      </c>
      <c r="D28" s="2">
        <v>0.52083333333333337</v>
      </c>
      <c r="E28" s="2">
        <v>0.52083333333333337</v>
      </c>
      <c r="F28" s="2">
        <v>0.52083333333333337</v>
      </c>
      <c r="G28" s="2">
        <v>0.52083333333333337</v>
      </c>
      <c r="H28" s="2">
        <v>0.52083333333333337</v>
      </c>
      <c r="I28" s="2">
        <v>0.52083333333333337</v>
      </c>
      <c r="J28" s="2"/>
      <c r="K28" s="2"/>
      <c r="L28" s="2"/>
      <c r="M28" s="2"/>
      <c r="N28" s="16"/>
      <c r="O28" s="2"/>
      <c r="P28" s="16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16"/>
      <c r="AC28" s="2"/>
      <c r="AD28" s="16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16"/>
      <c r="AQ28" s="2"/>
      <c r="AR28" s="16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16"/>
      <c r="BE28" s="2"/>
      <c r="BF28" s="16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6"/>
      <c r="BT28" s="6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3"/>
      <c r="CF28" s="6"/>
      <c r="CH28" s="6"/>
    </row>
    <row r="29" spans="1:86" x14ac:dyDescent="0.25">
      <c r="A29" s="10" t="s">
        <v>6</v>
      </c>
      <c r="B29" s="26">
        <f>算例!T29</f>
        <v>0.40476756160713562</v>
      </c>
      <c r="C29" s="87">
        <v>0.40476756160713562</v>
      </c>
      <c r="D29" s="2">
        <v>0.40476756160713562</v>
      </c>
      <c r="E29" s="2">
        <v>0.40476756160713562</v>
      </c>
      <c r="F29" s="2">
        <v>0.40476756160713562</v>
      </c>
      <c r="G29" s="2">
        <v>0.40476756160713562</v>
      </c>
      <c r="H29" s="2">
        <v>0.40476756160713562</v>
      </c>
      <c r="I29" s="2">
        <v>0.40476756160713562</v>
      </c>
      <c r="J29" s="2"/>
      <c r="K29" s="2"/>
      <c r="L29" s="2"/>
      <c r="M29" s="2"/>
      <c r="N29" s="16"/>
      <c r="O29" s="2"/>
      <c r="P29" s="16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16"/>
      <c r="AC29" s="2"/>
      <c r="AD29" s="16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16"/>
      <c r="AQ29" s="2"/>
      <c r="AR29" s="16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16"/>
      <c r="BE29" s="2"/>
      <c r="BF29" s="16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6"/>
      <c r="BT29" s="6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3"/>
      <c r="CF29" s="6"/>
      <c r="CH29" s="6"/>
    </row>
    <row r="30" spans="1:86" x14ac:dyDescent="0.25">
      <c r="A30" s="10" t="s">
        <v>7</v>
      </c>
      <c r="B30" s="26">
        <f>算例!T30</f>
        <v>0.625</v>
      </c>
      <c r="C30" s="87">
        <v>0.625</v>
      </c>
      <c r="D30" s="2">
        <v>0.625</v>
      </c>
      <c r="E30" s="2">
        <v>0.625</v>
      </c>
      <c r="F30" s="2">
        <v>0.625</v>
      </c>
      <c r="G30" s="2">
        <v>0.625</v>
      </c>
      <c r="H30" s="2">
        <v>0.625</v>
      </c>
      <c r="I30" s="2">
        <v>0.625</v>
      </c>
      <c r="J30" s="2"/>
      <c r="K30" s="2"/>
      <c r="L30" s="2"/>
      <c r="M30" s="2"/>
      <c r="N30" s="16"/>
      <c r="O30" s="2"/>
      <c r="P30" s="16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16"/>
      <c r="AC30" s="2"/>
      <c r="AD30" s="16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16"/>
      <c r="AQ30" s="2"/>
      <c r="AR30" s="16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16"/>
      <c r="BE30" s="2"/>
      <c r="BF30" s="16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6"/>
      <c r="BT30" s="6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3"/>
      <c r="CF30" s="6"/>
      <c r="CH30" s="6"/>
    </row>
    <row r="31" spans="1:86" x14ac:dyDescent="0.25">
      <c r="A31" s="10" t="s">
        <v>8</v>
      </c>
      <c r="B31" s="114">
        <f>(算例!T31*参数!B11+B37*参数!B12)*参数!B11+I37*参数!B12</f>
        <v>0.55357567120535167</v>
      </c>
      <c r="C31" s="87">
        <v>1</v>
      </c>
      <c r="D31" s="131">
        <v>0.70238378080356778</v>
      </c>
      <c r="E31" s="2">
        <v>0.70238378080356778</v>
      </c>
      <c r="F31" s="2">
        <v>0.70238378080356778</v>
      </c>
      <c r="G31" s="2">
        <v>0.70238378080356778</v>
      </c>
      <c r="H31" s="2">
        <v>0.70238378080356778</v>
      </c>
      <c r="I31" s="2">
        <v>0.70238378080356778</v>
      </c>
      <c r="J31" s="2"/>
      <c r="K31" s="2"/>
      <c r="L31" s="2"/>
      <c r="M31" s="2"/>
      <c r="N31" s="16"/>
      <c r="O31" s="2"/>
      <c r="P31" s="16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16"/>
      <c r="AC31" s="2"/>
      <c r="AD31" s="16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16"/>
      <c r="AQ31" s="2"/>
      <c r="AR31" s="16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16"/>
      <c r="BE31" s="2"/>
      <c r="BF31" s="16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6"/>
      <c r="BT31" s="6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3"/>
      <c r="CF31" s="6"/>
      <c r="CH31" s="6"/>
    </row>
    <row r="32" spans="1:86" x14ac:dyDescent="0.25">
      <c r="A32" s="10" t="s">
        <v>9</v>
      </c>
      <c r="B32" s="26">
        <f>算例!T32</f>
        <v>0.625</v>
      </c>
      <c r="C32" s="87">
        <v>0.625</v>
      </c>
      <c r="D32" s="2">
        <v>0.625</v>
      </c>
      <c r="E32" s="2">
        <v>0.625</v>
      </c>
      <c r="F32" s="2">
        <v>0.625</v>
      </c>
      <c r="G32" s="2">
        <v>0.625</v>
      </c>
      <c r="H32" s="2">
        <v>0.625</v>
      </c>
      <c r="I32" s="2">
        <v>0.625</v>
      </c>
      <c r="J32" s="2"/>
      <c r="K32" s="2"/>
      <c r="L32" s="2"/>
      <c r="M32" s="2"/>
      <c r="N32" s="16"/>
      <c r="O32" s="2"/>
      <c r="P32" s="16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16"/>
      <c r="AC32" s="2"/>
      <c r="AD32" s="16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16"/>
      <c r="AQ32" s="2"/>
      <c r="AR32" s="16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16"/>
      <c r="BE32" s="2"/>
      <c r="BF32" s="16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6"/>
      <c r="BT32" s="6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3"/>
      <c r="CF32" s="6"/>
      <c r="CH32" s="6"/>
    </row>
    <row r="33" spans="1:86" x14ac:dyDescent="0.25">
      <c r="A33" s="10" t="s">
        <v>10</v>
      </c>
      <c r="B33" s="26">
        <f>算例!T33</f>
        <v>0.5</v>
      </c>
      <c r="C33" s="87">
        <v>0.5</v>
      </c>
      <c r="D33" s="2">
        <v>0.5</v>
      </c>
      <c r="E33" s="2">
        <v>0.5</v>
      </c>
      <c r="F33" s="2">
        <v>0.5</v>
      </c>
      <c r="G33" s="2">
        <v>0.5</v>
      </c>
      <c r="H33" s="2">
        <v>0.5</v>
      </c>
      <c r="I33" s="2">
        <v>0.5</v>
      </c>
      <c r="J33" s="2"/>
      <c r="K33" s="2"/>
      <c r="L33" s="2"/>
      <c r="M33" s="2"/>
      <c r="N33" s="16"/>
      <c r="O33" s="2"/>
      <c r="P33" s="16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16"/>
      <c r="AC33" s="2"/>
      <c r="AD33" s="16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16"/>
      <c r="AQ33" s="2"/>
      <c r="AR33" s="16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16"/>
      <c r="BE33" s="2"/>
      <c r="BF33" s="16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6"/>
      <c r="BT33" s="6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3"/>
      <c r="CF33" s="6"/>
      <c r="CH33" s="6"/>
    </row>
    <row r="34" spans="1:86" x14ac:dyDescent="0.25">
      <c r="A34" s="10" t="s">
        <v>11</v>
      </c>
      <c r="B34" s="26">
        <f>(算例!T34*参数!B11+D29*参数!B12)*参数!B11+F29*参数!B12</f>
        <v>0.34064210313733212</v>
      </c>
      <c r="C34" s="87">
        <v>0.14826572772792174</v>
      </c>
      <c r="D34" s="2">
        <v>0.14826572772792174</v>
      </c>
      <c r="E34" s="2">
        <v>0.27651664466752868</v>
      </c>
      <c r="F34" s="2">
        <v>0.27651664466752868</v>
      </c>
      <c r="G34" s="2">
        <v>0.34064210313733212</v>
      </c>
      <c r="H34" s="2">
        <v>0.34064210313733212</v>
      </c>
      <c r="I34" s="2">
        <v>0.34064210313733212</v>
      </c>
      <c r="J34" s="2"/>
      <c r="K34" s="2"/>
      <c r="L34" s="2"/>
      <c r="M34" s="2"/>
      <c r="N34" s="16"/>
      <c r="O34" s="2"/>
      <c r="P34" s="16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16"/>
      <c r="AC34" s="2"/>
      <c r="AD34" s="16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16"/>
      <c r="AQ34" s="2"/>
      <c r="AR34" s="16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16"/>
      <c r="BE34" s="2"/>
      <c r="BF34" s="16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6"/>
      <c r="BT34" s="6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3"/>
      <c r="CF34" s="6"/>
      <c r="CH34" s="6"/>
    </row>
    <row r="35" spans="1:86" x14ac:dyDescent="0.25">
      <c r="A35" s="10" t="s">
        <v>12</v>
      </c>
      <c r="B35" s="114">
        <f>算例!T35*参数!B11+B33*参数!B12</f>
        <v>0.625</v>
      </c>
      <c r="C35" s="87">
        <v>0.75</v>
      </c>
      <c r="D35" s="131">
        <v>0.625</v>
      </c>
      <c r="E35" s="2">
        <v>0.625</v>
      </c>
      <c r="F35" s="2">
        <v>0.625</v>
      </c>
      <c r="G35" s="2">
        <v>0.625</v>
      </c>
      <c r="H35" s="2">
        <v>0.625</v>
      </c>
      <c r="I35" s="2">
        <v>0.625</v>
      </c>
      <c r="J35" s="2"/>
      <c r="K35" s="2"/>
      <c r="L35" s="2"/>
      <c r="M35" s="2"/>
      <c r="N35" s="16"/>
      <c r="O35" s="2"/>
      <c r="P35" s="16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16"/>
      <c r="AC35" s="2"/>
      <c r="AD35" s="16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16"/>
      <c r="AQ35" s="2"/>
      <c r="AR35" s="16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16"/>
      <c r="BE35" s="2"/>
      <c r="BF35" s="16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6"/>
      <c r="BT35" s="6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3"/>
      <c r="CF35" s="6"/>
      <c r="CH35" s="6"/>
    </row>
    <row r="36" spans="1:86" x14ac:dyDescent="0.25">
      <c r="A36" s="10" t="s">
        <v>13</v>
      </c>
      <c r="B36" s="26">
        <f>算例!T36</f>
        <v>0.25</v>
      </c>
      <c r="C36" s="87">
        <v>0.25</v>
      </c>
      <c r="D36" s="2">
        <v>0.25</v>
      </c>
      <c r="E36" s="2">
        <v>0.25</v>
      </c>
      <c r="F36" s="2">
        <v>0.25</v>
      </c>
      <c r="G36" s="2">
        <v>0.25</v>
      </c>
      <c r="H36" s="2">
        <v>0.25</v>
      </c>
      <c r="I36" s="2">
        <v>0.25</v>
      </c>
      <c r="J36" s="2"/>
      <c r="K36" s="2"/>
      <c r="L36" s="2"/>
      <c r="M36" s="2"/>
      <c r="N36" s="16"/>
      <c r="O36" s="2"/>
      <c r="P36" s="16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16"/>
      <c r="AC36" s="2"/>
      <c r="AD36" s="16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16"/>
      <c r="AQ36" s="2"/>
      <c r="AR36" s="16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16"/>
      <c r="BE36" s="2"/>
      <c r="BF36" s="16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6"/>
      <c r="BT36" s="6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3"/>
      <c r="CF36" s="6"/>
      <c r="CH36" s="6"/>
    </row>
    <row r="37" spans="1:86" x14ac:dyDescent="0.25">
      <c r="A37" s="10" t="s">
        <v>14</v>
      </c>
      <c r="B37" s="26">
        <f>算例!T37</f>
        <v>0.40476756160713562</v>
      </c>
      <c r="C37" s="87">
        <v>0.40476756160713562</v>
      </c>
      <c r="D37" s="2">
        <v>0.40476756160713562</v>
      </c>
      <c r="E37" s="2">
        <v>0.40476756160713562</v>
      </c>
      <c r="F37" s="2">
        <v>0.40476756160713562</v>
      </c>
      <c r="G37" s="2">
        <v>0.40476756160713562</v>
      </c>
      <c r="H37" s="2">
        <v>0.40476756160713562</v>
      </c>
      <c r="I37" s="2">
        <v>0.40476756160713562</v>
      </c>
      <c r="J37" s="2"/>
      <c r="K37" s="2"/>
      <c r="L37" s="2"/>
      <c r="M37" s="2"/>
      <c r="N37" s="16"/>
      <c r="O37" s="2"/>
      <c r="P37" s="16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16"/>
      <c r="AC37" s="2"/>
      <c r="AD37" s="16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16"/>
      <c r="AQ37" s="2"/>
      <c r="AR37" s="16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16"/>
      <c r="BE37" s="2"/>
      <c r="BF37" s="16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6"/>
      <c r="BT37" s="6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3"/>
      <c r="CF37" s="6"/>
      <c r="CH37" s="6"/>
    </row>
    <row r="38" spans="1:86" x14ac:dyDescent="0.25">
      <c r="A38" s="10" t="s">
        <v>15</v>
      </c>
      <c r="B38" s="26">
        <f>算例!T38</f>
        <v>0.31374526480654097</v>
      </c>
      <c r="C38" s="87">
        <v>0.31374526480654097</v>
      </c>
      <c r="D38" s="2">
        <v>0.31374526480654097</v>
      </c>
      <c r="E38" s="2">
        <v>0.31374526480654097</v>
      </c>
      <c r="F38" s="2">
        <v>0.31374526480654097</v>
      </c>
      <c r="G38" s="2">
        <v>0.31374526480654097</v>
      </c>
      <c r="H38" s="2">
        <v>0.31374526480654097</v>
      </c>
      <c r="I38" s="2">
        <v>0.31374526480654097</v>
      </c>
      <c r="J38" s="2"/>
      <c r="K38" s="2"/>
      <c r="L38" s="2"/>
      <c r="M38" s="2"/>
      <c r="N38" s="16"/>
      <c r="O38" s="2"/>
      <c r="P38" s="16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16"/>
      <c r="AC38" s="2"/>
      <c r="AD38" s="16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16"/>
      <c r="AQ38" s="2"/>
      <c r="AR38" s="16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16"/>
      <c r="BE38" s="2"/>
      <c r="BF38" s="16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6"/>
      <c r="BT38" s="6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3"/>
      <c r="CF38" s="6"/>
      <c r="CH38" s="6"/>
    </row>
    <row r="39" spans="1:86" x14ac:dyDescent="0.25">
      <c r="A39" s="10" t="s">
        <v>16</v>
      </c>
      <c r="B39" s="26">
        <f>(算例!T39*参数!B11+E29*参数!B12)*参数!B11+H29*参数!B12</f>
        <v>0.35565900453868504</v>
      </c>
      <c r="C39" s="87">
        <v>0.20833333333333334</v>
      </c>
      <c r="D39" s="2">
        <v>0.20833333333333334</v>
      </c>
      <c r="E39" s="2">
        <v>0.20833333333333334</v>
      </c>
      <c r="F39" s="2">
        <v>0.30655044747023447</v>
      </c>
      <c r="G39" s="2">
        <v>0.30655044747023447</v>
      </c>
      <c r="H39" s="2">
        <v>0.30655044747023447</v>
      </c>
      <c r="I39" s="2">
        <v>0.35565900453868504</v>
      </c>
      <c r="J39" s="2"/>
      <c r="K39" s="2"/>
      <c r="L39" s="2"/>
      <c r="M39" s="2"/>
      <c r="N39" s="16"/>
      <c r="O39" s="2"/>
      <c r="P39" s="16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16"/>
      <c r="AC39" s="2"/>
      <c r="AD39" s="16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16"/>
      <c r="AQ39" s="2"/>
      <c r="AR39" s="16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16"/>
      <c r="BE39" s="2"/>
      <c r="BF39" s="16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6"/>
      <c r="BT39" s="6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3"/>
      <c r="CF39" s="6"/>
      <c r="CH39" s="6"/>
    </row>
    <row r="40" spans="1:86" x14ac:dyDescent="0.25">
      <c r="A40" s="10" t="s">
        <v>17</v>
      </c>
      <c r="B40" s="26">
        <f>算例!T40</f>
        <v>0.625</v>
      </c>
      <c r="C40" s="87">
        <v>0.625</v>
      </c>
      <c r="D40" s="2">
        <v>0.625</v>
      </c>
      <c r="E40" s="2">
        <v>0.625</v>
      </c>
      <c r="F40" s="2">
        <v>0.625</v>
      </c>
      <c r="G40" s="2">
        <v>0.625</v>
      </c>
      <c r="H40" s="2">
        <v>0.625</v>
      </c>
      <c r="I40" s="2">
        <v>0.625</v>
      </c>
      <c r="J40" s="2"/>
      <c r="K40" s="2"/>
      <c r="L40" s="2"/>
      <c r="M40" s="2"/>
      <c r="N40" s="16"/>
      <c r="O40" s="2"/>
      <c r="P40" s="16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16"/>
      <c r="AC40" s="2"/>
      <c r="AD40" s="16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16"/>
      <c r="AQ40" s="2"/>
      <c r="AR40" s="16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16"/>
      <c r="BE40" s="2"/>
      <c r="BF40" s="16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6"/>
      <c r="BT40" s="6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3"/>
      <c r="CF40" s="6"/>
      <c r="CH40" s="6"/>
    </row>
    <row r="41" spans="1:86" x14ac:dyDescent="0.25">
      <c r="A41" s="10" t="s">
        <v>18</v>
      </c>
      <c r="B41" s="26">
        <f>算例!T41</f>
        <v>0.625</v>
      </c>
      <c r="C41" s="87">
        <v>0.625</v>
      </c>
      <c r="D41" s="2">
        <v>0.625</v>
      </c>
      <c r="E41" s="2">
        <v>0.625</v>
      </c>
      <c r="F41" s="2">
        <v>0.625</v>
      </c>
      <c r="G41" s="2">
        <v>0.625</v>
      </c>
      <c r="H41" s="2">
        <v>0.625</v>
      </c>
      <c r="I41" s="2">
        <v>0.625</v>
      </c>
      <c r="J41" s="2"/>
      <c r="K41" s="2"/>
      <c r="L41" s="2"/>
      <c r="M41" s="2"/>
      <c r="N41" s="16"/>
      <c r="O41" s="2"/>
      <c r="P41" s="16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16"/>
      <c r="AC41" s="2"/>
      <c r="AD41" s="16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16"/>
      <c r="AQ41" s="2"/>
      <c r="AR41" s="16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16"/>
      <c r="BE41" s="2"/>
      <c r="BF41" s="16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6"/>
      <c r="BT41" s="6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3"/>
      <c r="CF41" s="6"/>
      <c r="CH41" s="6"/>
    </row>
    <row r="42" spans="1:86" x14ac:dyDescent="0.25">
      <c r="A42" s="10" t="s">
        <v>19</v>
      </c>
      <c r="B42" s="26">
        <f>算例!T42*参数!B11+H32*参数!B12</f>
        <v>0.42369929579594129</v>
      </c>
      <c r="C42" s="87">
        <v>0.22239859159188261</v>
      </c>
      <c r="D42" s="2">
        <v>0.22239859159188261</v>
      </c>
      <c r="E42" s="2">
        <v>0.22239859159188261</v>
      </c>
      <c r="F42" s="2">
        <v>0.22239859159188261</v>
      </c>
      <c r="G42" s="2">
        <v>0.22239859159188261</v>
      </c>
      <c r="H42" s="2">
        <v>0.22239859159188261</v>
      </c>
      <c r="I42" s="2">
        <v>0.42369929579594129</v>
      </c>
      <c r="J42" s="2"/>
      <c r="K42" s="2"/>
      <c r="L42" s="2"/>
      <c r="M42" s="2"/>
      <c r="N42" s="16"/>
      <c r="O42" s="2"/>
      <c r="P42" s="16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16"/>
      <c r="AC42" s="2"/>
      <c r="AD42" s="16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16"/>
      <c r="AQ42" s="2"/>
      <c r="AR42" s="16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16"/>
      <c r="BE42" s="2"/>
      <c r="BF42" s="16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6"/>
      <c r="BT42" s="6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3"/>
      <c r="CF42" s="6"/>
      <c r="CH42" s="6"/>
    </row>
    <row r="43" spans="1:86" x14ac:dyDescent="0.25">
      <c r="A43" s="10" t="s">
        <v>20</v>
      </c>
      <c r="B43" s="26">
        <f>(算例!T43*参数!B11+D29*参数!B12)*参数!B11+G29*参数!B12</f>
        <v>0.32961733787201841</v>
      </c>
      <c r="C43" s="87">
        <v>0.10416666666666667</v>
      </c>
      <c r="D43" s="2">
        <v>0.10416666666666667</v>
      </c>
      <c r="E43" s="2">
        <v>0.25446711413690115</v>
      </c>
      <c r="F43" s="2">
        <v>0.25446711413690115</v>
      </c>
      <c r="G43" s="2">
        <v>0.25446711413690115</v>
      </c>
      <c r="H43" s="2">
        <v>0.32961733787201841</v>
      </c>
      <c r="I43" s="2">
        <v>0.32961733787201841</v>
      </c>
      <c r="J43" s="2"/>
      <c r="K43" s="2"/>
      <c r="L43" s="2"/>
      <c r="M43" s="2"/>
      <c r="N43" s="16"/>
      <c r="O43" s="2"/>
      <c r="P43" s="16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16"/>
      <c r="AC43" s="2"/>
      <c r="AD43" s="16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16"/>
      <c r="AQ43" s="2"/>
      <c r="AR43" s="16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16"/>
      <c r="BE43" s="2"/>
      <c r="BF43" s="16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6"/>
      <c r="BT43" s="6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3"/>
      <c r="CF43" s="6"/>
      <c r="CH43" s="6"/>
    </row>
    <row r="44" spans="1:86" x14ac:dyDescent="0.25">
      <c r="A44" s="10" t="s">
        <v>21</v>
      </c>
      <c r="B44" s="26">
        <f>算例!T44*参数!B11+D29*参数!B12</f>
        <v>0.57738378080356778</v>
      </c>
      <c r="C44" s="87">
        <v>0.75</v>
      </c>
      <c r="D44" s="2">
        <v>0.75</v>
      </c>
      <c r="E44" s="2">
        <v>0.57738378080356778</v>
      </c>
      <c r="F44" s="2">
        <v>0.57738378080356778</v>
      </c>
      <c r="G44" s="2">
        <v>0.57738378080356778</v>
      </c>
      <c r="H44" s="2">
        <v>0.57738378080356778</v>
      </c>
      <c r="I44" s="2">
        <v>0.57738378080356778</v>
      </c>
      <c r="J44" s="2"/>
      <c r="K44" s="2"/>
      <c r="L44" s="2"/>
      <c r="M44" s="2"/>
      <c r="N44" s="16"/>
      <c r="O44" s="2"/>
      <c r="P44" s="16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16"/>
      <c r="AC44" s="2"/>
      <c r="AD44" s="16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16"/>
      <c r="AQ44" s="2"/>
      <c r="AR44" s="16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16"/>
      <c r="BE44" s="2"/>
      <c r="BF44" s="16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6"/>
      <c r="BT44" s="6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3"/>
      <c r="CF44" s="6"/>
      <c r="CH44" s="6"/>
    </row>
    <row r="45" spans="1:86" x14ac:dyDescent="0.25">
      <c r="A45" s="10" t="s">
        <v>22</v>
      </c>
      <c r="B45" s="26">
        <f>算例!T45</f>
        <v>0.52306689040178389</v>
      </c>
      <c r="C45" s="87">
        <v>0.52306689040178389</v>
      </c>
      <c r="D45" s="2">
        <v>0.52306689040178389</v>
      </c>
      <c r="E45" s="2">
        <v>0.52306689040178389</v>
      </c>
      <c r="F45" s="2">
        <v>0.52306689040178389</v>
      </c>
      <c r="G45" s="2">
        <v>0.52306689040178389</v>
      </c>
      <c r="H45" s="2">
        <v>0.52306689040178389</v>
      </c>
      <c r="I45" s="2">
        <v>0.52306689040178389</v>
      </c>
      <c r="J45" s="2"/>
      <c r="K45" s="2"/>
      <c r="L45" s="2"/>
      <c r="M45" s="2"/>
      <c r="N45" s="16"/>
      <c r="O45" s="2"/>
      <c r="P45" s="16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16"/>
      <c r="AC45" s="2"/>
      <c r="AD45" s="16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16"/>
      <c r="AQ45" s="2"/>
      <c r="AR45" s="16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16"/>
      <c r="BE45" s="2"/>
      <c r="BF45" s="16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6"/>
      <c r="BT45" s="6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3"/>
      <c r="CF45" s="6"/>
      <c r="CH45" s="6"/>
    </row>
    <row r="46" spans="1:86" x14ac:dyDescent="0.25">
      <c r="A46" s="8"/>
      <c r="B46" s="26"/>
      <c r="C46" s="136">
        <v>0</v>
      </c>
      <c r="D46" s="136">
        <v>0</v>
      </c>
      <c r="E46" s="136">
        <v>0</v>
      </c>
      <c r="F46" s="136">
        <v>0</v>
      </c>
      <c r="G46" s="136">
        <v>0</v>
      </c>
      <c r="H46" s="136">
        <v>0</v>
      </c>
      <c r="I46" s="136">
        <v>0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</row>
    <row r="47" spans="1:86" x14ac:dyDescent="0.25">
      <c r="A47" s="73" t="s">
        <v>139</v>
      </c>
      <c r="B47" s="26"/>
      <c r="C47" s="136">
        <v>0</v>
      </c>
      <c r="D47" s="136">
        <v>0</v>
      </c>
      <c r="E47" s="136">
        <v>0</v>
      </c>
      <c r="F47" s="136">
        <v>0</v>
      </c>
      <c r="G47" s="136">
        <v>0</v>
      </c>
      <c r="H47" s="136">
        <v>0</v>
      </c>
      <c r="I47" s="136">
        <v>0</v>
      </c>
      <c r="J47" s="76"/>
      <c r="K47" s="76"/>
      <c r="L47" s="76"/>
      <c r="M47" s="72"/>
      <c r="N47" s="2"/>
      <c r="O47" s="2"/>
      <c r="P47" s="2"/>
      <c r="Q47" s="76"/>
      <c r="R47" s="76"/>
      <c r="S47" s="76"/>
      <c r="T47" s="76"/>
      <c r="U47" s="76"/>
      <c r="V47" s="76"/>
      <c r="W47" s="76"/>
      <c r="X47" s="76"/>
      <c r="Y47" s="76"/>
      <c r="Z47" s="76"/>
      <c r="AA47" s="72"/>
      <c r="AB47" s="2"/>
      <c r="AC47" s="2"/>
      <c r="AD47" s="2"/>
      <c r="AE47" s="76"/>
      <c r="AF47" s="76"/>
      <c r="AG47" s="76"/>
      <c r="AH47" s="76"/>
      <c r="AI47" s="76"/>
      <c r="AJ47" s="76"/>
      <c r="AK47" s="76"/>
      <c r="AL47" s="76"/>
      <c r="AM47" s="76"/>
      <c r="AN47" s="76"/>
      <c r="AO47" s="72"/>
      <c r="AP47" s="2"/>
      <c r="AQ47" s="2"/>
      <c r="AR47" s="2"/>
      <c r="AS47" s="76"/>
      <c r="AT47" s="76"/>
      <c r="AU47" s="76"/>
      <c r="AV47" s="76"/>
      <c r="AW47" s="76"/>
      <c r="AX47" s="76"/>
      <c r="AY47" s="76"/>
      <c r="AZ47" s="76"/>
      <c r="BA47" s="76"/>
      <c r="BB47" s="76"/>
      <c r="BC47" s="72"/>
      <c r="BD47" s="2"/>
      <c r="BE47" s="2"/>
      <c r="BF47" s="2"/>
      <c r="BG47" s="76"/>
      <c r="BH47" s="76"/>
      <c r="BI47" s="76"/>
      <c r="BJ47" s="76"/>
      <c r="BK47" s="76"/>
      <c r="BL47" s="76"/>
      <c r="BM47" s="76"/>
      <c r="BN47" s="76"/>
      <c r="BO47" s="76"/>
      <c r="BP47" s="76"/>
      <c r="BQ47" s="72"/>
      <c r="BU47" s="73"/>
      <c r="BV47" s="73"/>
      <c r="BW47" s="73"/>
      <c r="BX47" s="73"/>
      <c r="BY47" s="73"/>
      <c r="BZ47" s="73"/>
      <c r="CA47" s="73"/>
      <c r="CB47" s="73"/>
      <c r="CC47" s="73"/>
      <c r="CD47" s="73"/>
      <c r="CE47" s="5"/>
    </row>
    <row r="48" spans="1:86" x14ac:dyDescent="0.25">
      <c r="A48" s="10" t="s">
        <v>1</v>
      </c>
      <c r="B48" s="26" t="str">
        <f>算例!T48</f>
        <v>得分</v>
      </c>
      <c r="C48" s="136">
        <v>0</v>
      </c>
      <c r="D48" s="136">
        <v>0</v>
      </c>
      <c r="E48" s="136">
        <v>0</v>
      </c>
      <c r="F48" s="136">
        <v>0</v>
      </c>
      <c r="G48" s="136">
        <v>0</v>
      </c>
      <c r="H48" s="136">
        <v>0</v>
      </c>
      <c r="I48" s="136">
        <v>0</v>
      </c>
      <c r="J48" s="2"/>
      <c r="K48" s="2"/>
      <c r="L48" s="2"/>
      <c r="M48" s="2"/>
      <c r="N48" s="16"/>
      <c r="O48" s="2"/>
      <c r="P48" s="16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16"/>
      <c r="AC48" s="2"/>
      <c r="AD48" s="16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16"/>
      <c r="AQ48" s="2"/>
      <c r="AR48" s="16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16"/>
      <c r="BE48" s="2"/>
      <c r="BF48" s="16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6"/>
      <c r="BT48" s="6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3"/>
      <c r="CF48" s="6"/>
      <c r="CH48" s="6"/>
    </row>
    <row r="49" spans="1:86" x14ac:dyDescent="0.25">
      <c r="A49" s="10" t="s">
        <v>3</v>
      </c>
      <c r="B49" s="26">
        <f>算例!T49</f>
        <v>0.375</v>
      </c>
      <c r="C49" s="87">
        <v>0.375</v>
      </c>
      <c r="D49" s="2">
        <v>0.375</v>
      </c>
      <c r="E49" s="2">
        <v>0.375</v>
      </c>
      <c r="F49" s="2">
        <v>0.375</v>
      </c>
      <c r="G49" s="2">
        <v>0.375</v>
      </c>
      <c r="H49" s="2">
        <v>0.375</v>
      </c>
      <c r="I49" s="2">
        <v>0.375</v>
      </c>
      <c r="J49" s="2"/>
      <c r="K49" s="2"/>
      <c r="L49" s="2"/>
      <c r="M49" s="2"/>
      <c r="N49" s="16"/>
      <c r="O49" s="2"/>
      <c r="P49" s="16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16"/>
      <c r="AC49" s="2"/>
      <c r="AD49" s="16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16"/>
      <c r="AQ49" s="2"/>
      <c r="AR49" s="16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16"/>
      <c r="BE49" s="2"/>
      <c r="BF49" s="16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6"/>
      <c r="BT49" s="6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3"/>
      <c r="CF49" s="6"/>
      <c r="CH49" s="6"/>
    </row>
    <row r="50" spans="1:86" x14ac:dyDescent="0.25">
      <c r="A50" s="10" t="s">
        <v>4</v>
      </c>
      <c r="B50" s="26">
        <f>算例!T50*参数!B11+I49*参数!B12</f>
        <v>0.625</v>
      </c>
      <c r="C50" s="87">
        <v>0.875</v>
      </c>
      <c r="D50" s="2">
        <v>0.875</v>
      </c>
      <c r="E50" s="2">
        <v>0.875</v>
      </c>
      <c r="F50" s="2">
        <v>0.875</v>
      </c>
      <c r="G50" s="2">
        <v>0.875</v>
      </c>
      <c r="H50" s="2">
        <v>0.875</v>
      </c>
      <c r="I50" s="2">
        <v>0.875</v>
      </c>
      <c r="J50" s="2"/>
      <c r="K50" s="2"/>
      <c r="L50" s="2"/>
      <c r="M50" s="2"/>
      <c r="N50" s="16"/>
      <c r="O50" s="2"/>
      <c r="P50" s="16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16"/>
      <c r="AC50" s="2"/>
      <c r="AD50" s="16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16"/>
      <c r="AQ50" s="2"/>
      <c r="AR50" s="16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16"/>
      <c r="BE50" s="2"/>
      <c r="BF50" s="16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6"/>
      <c r="BT50" s="6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3"/>
      <c r="CF50" s="6"/>
      <c r="CH50" s="6"/>
    </row>
    <row r="51" spans="1:86" x14ac:dyDescent="0.25">
      <c r="A51" s="10" t="s">
        <v>5</v>
      </c>
      <c r="B51" s="26">
        <f>算例!T51*参数!B11+H53*参数!B12</f>
        <v>0.4517611484002973</v>
      </c>
      <c r="C51" s="87">
        <v>0.17435563013392796</v>
      </c>
      <c r="D51" s="2">
        <v>0.17435563013392796</v>
      </c>
      <c r="E51" s="2">
        <v>0.17435563013392796</v>
      </c>
      <c r="F51" s="2">
        <v>0.17435563013392796</v>
      </c>
      <c r="G51" s="2">
        <v>0.17435563013392796</v>
      </c>
      <c r="H51" s="2">
        <v>0.17435563013392796</v>
      </c>
      <c r="I51" s="2">
        <v>0.4517611484002973</v>
      </c>
      <c r="J51" s="2"/>
      <c r="K51" s="2"/>
      <c r="L51" s="2"/>
      <c r="M51" s="2"/>
      <c r="N51" s="16"/>
      <c r="O51" s="2"/>
      <c r="P51" s="16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16"/>
      <c r="AC51" s="2"/>
      <c r="AD51" s="16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16"/>
      <c r="AQ51" s="2"/>
      <c r="AR51" s="16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16"/>
      <c r="BE51" s="2"/>
      <c r="BF51" s="16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6"/>
      <c r="BT51" s="6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3"/>
      <c r="CF51" s="6"/>
      <c r="CH51" s="6"/>
    </row>
    <row r="52" spans="1:86" x14ac:dyDescent="0.25">
      <c r="A52" s="10" t="s">
        <v>6</v>
      </c>
      <c r="B52" s="26">
        <f>算例!T52*参数!B11+G53*参数!B12</f>
        <v>0.43588907533481991</v>
      </c>
      <c r="C52" s="87">
        <v>0.14261148400297316</v>
      </c>
      <c r="D52" s="2">
        <v>0.14261148400297316</v>
      </c>
      <c r="E52" s="2">
        <v>0.14261148400297316</v>
      </c>
      <c r="F52" s="2">
        <v>0.14261148400297316</v>
      </c>
      <c r="G52" s="2">
        <v>0.14261148400297316</v>
      </c>
      <c r="H52" s="2">
        <v>0.43588907533481991</v>
      </c>
      <c r="I52" s="2">
        <v>0.43588907533481991</v>
      </c>
      <c r="J52" s="2"/>
      <c r="K52" s="2"/>
      <c r="L52" s="2"/>
      <c r="M52" s="2"/>
      <c r="N52" s="16"/>
      <c r="O52" s="2"/>
      <c r="P52" s="16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16"/>
      <c r="AC52" s="2"/>
      <c r="AD52" s="16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16"/>
      <c r="AQ52" s="2"/>
      <c r="AR52" s="16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16"/>
      <c r="BE52" s="2"/>
      <c r="BF52" s="16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6"/>
      <c r="BT52" s="6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3"/>
      <c r="CF52" s="6"/>
      <c r="CH52" s="6"/>
    </row>
    <row r="53" spans="1:86" x14ac:dyDescent="0.25">
      <c r="A53" s="10" t="s">
        <v>7</v>
      </c>
      <c r="B53" s="26">
        <f>算例!T53</f>
        <v>0.72916666666666663</v>
      </c>
      <c r="C53" s="87">
        <v>0.72916666666666663</v>
      </c>
      <c r="D53" s="2">
        <v>0.72916666666666663</v>
      </c>
      <c r="E53" s="2">
        <v>0.72916666666666663</v>
      </c>
      <c r="F53" s="2">
        <v>0.72916666666666663</v>
      </c>
      <c r="G53" s="2">
        <v>0.72916666666666663</v>
      </c>
      <c r="H53" s="2">
        <v>0.72916666666666663</v>
      </c>
      <c r="I53" s="2">
        <v>0.72916666666666663</v>
      </c>
      <c r="J53" s="2"/>
      <c r="K53" s="2"/>
      <c r="L53" s="2"/>
      <c r="M53" s="2"/>
      <c r="N53" s="16"/>
      <c r="O53" s="2"/>
      <c r="P53" s="16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16"/>
      <c r="AC53" s="2"/>
      <c r="AD53" s="16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16"/>
      <c r="AQ53" s="2"/>
      <c r="AR53" s="16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16"/>
      <c r="BE53" s="2"/>
      <c r="BF53" s="16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6"/>
      <c r="BT53" s="6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3"/>
      <c r="CF53" s="6"/>
      <c r="CH53" s="6"/>
    </row>
    <row r="54" spans="1:86" x14ac:dyDescent="0.25">
      <c r="A54" s="10" t="s">
        <v>8</v>
      </c>
      <c r="B54" s="26">
        <f>算例!T54*参数!B11+I60*参数!B12</f>
        <v>0.81088907533481991</v>
      </c>
      <c r="C54" s="87">
        <v>0.87177815066963993</v>
      </c>
      <c r="D54" s="2">
        <v>0.87177815066963993</v>
      </c>
      <c r="E54" s="2">
        <v>0.87177815066963993</v>
      </c>
      <c r="F54" s="2">
        <v>0.87177815066963993</v>
      </c>
      <c r="G54" s="2">
        <v>0.87177815066963993</v>
      </c>
      <c r="H54" s="2">
        <v>0.87177815066963993</v>
      </c>
      <c r="I54" s="2">
        <v>0.87177815066963993</v>
      </c>
      <c r="J54" s="2"/>
      <c r="K54" s="2"/>
      <c r="L54" s="2"/>
      <c r="M54" s="2"/>
      <c r="N54" s="16"/>
      <c r="O54" s="2"/>
      <c r="P54" s="16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16"/>
      <c r="AC54" s="2"/>
      <c r="AD54" s="16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16"/>
      <c r="AQ54" s="2"/>
      <c r="AR54" s="16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16"/>
      <c r="BE54" s="2"/>
      <c r="BF54" s="16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6"/>
      <c r="BT54" s="6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3"/>
      <c r="CF54" s="6"/>
      <c r="CH54" s="6"/>
    </row>
    <row r="55" spans="1:86" x14ac:dyDescent="0.25">
      <c r="A55" s="10" t="s">
        <v>9</v>
      </c>
      <c r="B55" s="26">
        <f>算例!T55</f>
        <v>0.41666666666666669</v>
      </c>
      <c r="C55" s="87">
        <v>0.41666666666666669</v>
      </c>
      <c r="D55" s="2">
        <v>0.41666666666666669</v>
      </c>
      <c r="E55" s="2">
        <v>0.41666666666666669</v>
      </c>
      <c r="F55" s="2">
        <v>0.41666666666666669</v>
      </c>
      <c r="G55" s="2">
        <v>0.41666666666666669</v>
      </c>
      <c r="H55" s="2">
        <v>0.41666666666666669</v>
      </c>
      <c r="I55" s="2">
        <v>0.41666666666666669</v>
      </c>
      <c r="J55" s="2"/>
      <c r="K55" s="2"/>
      <c r="L55" s="2"/>
      <c r="M55" s="2"/>
      <c r="N55" s="16"/>
      <c r="O55" s="2"/>
      <c r="P55" s="16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16"/>
      <c r="AC55" s="2"/>
      <c r="AD55" s="16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16"/>
      <c r="AQ55" s="2"/>
      <c r="AR55" s="16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16"/>
      <c r="BE55" s="2"/>
      <c r="BF55" s="16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6"/>
      <c r="BT55" s="6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3"/>
      <c r="CF55" s="6"/>
      <c r="CH55" s="6"/>
    </row>
    <row r="56" spans="1:86" x14ac:dyDescent="0.25">
      <c r="A56" s="10" t="s">
        <v>10</v>
      </c>
      <c r="B56" s="26">
        <f>算例!T56*参数!B11+G49*参数!B12</f>
        <v>0.39583333333333337</v>
      </c>
      <c r="C56" s="87">
        <v>0.41666666666666669</v>
      </c>
      <c r="D56" s="2">
        <v>0.41666666666666669</v>
      </c>
      <c r="E56" s="2">
        <v>0.41666666666666669</v>
      </c>
      <c r="F56" s="2">
        <v>0.41666666666666669</v>
      </c>
      <c r="G56" s="2">
        <v>0.41666666666666669</v>
      </c>
      <c r="H56" s="2">
        <v>0.39583333333333337</v>
      </c>
      <c r="I56" s="2">
        <v>0.39583333333333337</v>
      </c>
      <c r="J56" s="2"/>
      <c r="K56" s="2"/>
      <c r="L56" s="2"/>
      <c r="M56" s="2"/>
      <c r="N56" s="16"/>
      <c r="O56" s="2"/>
      <c r="P56" s="16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16"/>
      <c r="AC56" s="2"/>
      <c r="AD56" s="16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16"/>
      <c r="AQ56" s="2"/>
      <c r="AR56" s="16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16"/>
      <c r="BE56" s="2"/>
      <c r="BF56" s="16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6"/>
      <c r="BT56" s="6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3"/>
      <c r="CF56" s="6"/>
      <c r="CH56" s="6"/>
    </row>
    <row r="57" spans="1:86" x14ac:dyDescent="0.25">
      <c r="A57" s="10" t="s">
        <v>11</v>
      </c>
      <c r="B57" s="26">
        <f>算例!T57</f>
        <v>0.75554106391368792</v>
      </c>
      <c r="C57" s="87">
        <v>0.75554106391368792</v>
      </c>
      <c r="D57" s="2">
        <v>0.75554106391368792</v>
      </c>
      <c r="E57" s="2">
        <v>0.75554106391368792</v>
      </c>
      <c r="F57" s="2">
        <v>0.75554106391368792</v>
      </c>
      <c r="G57" s="2">
        <v>0.75554106391368792</v>
      </c>
      <c r="H57" s="2">
        <v>0.75554106391368792</v>
      </c>
      <c r="I57" s="2">
        <v>0.75554106391368792</v>
      </c>
      <c r="J57" s="2"/>
      <c r="K57" s="2"/>
      <c r="L57" s="2"/>
      <c r="M57" s="2"/>
      <c r="N57" s="16"/>
      <c r="O57" s="2"/>
      <c r="P57" s="16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16"/>
      <c r="AC57" s="2"/>
      <c r="AD57" s="16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16"/>
      <c r="AQ57" s="2"/>
      <c r="AR57" s="16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16"/>
      <c r="BE57" s="2"/>
      <c r="BF57" s="16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6"/>
      <c r="BT57" s="6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3"/>
      <c r="CF57" s="6"/>
      <c r="CH57" s="6"/>
    </row>
    <row r="58" spans="1:86" x14ac:dyDescent="0.25">
      <c r="A58" s="10" t="s">
        <v>12</v>
      </c>
      <c r="B58" s="26">
        <f>算例!T58*参数!B11+H57*参数!B12</f>
        <v>0.81365960729166398</v>
      </c>
      <c r="C58" s="87">
        <v>0.87177815066963993</v>
      </c>
      <c r="D58" s="2">
        <v>0.87177815066963993</v>
      </c>
      <c r="E58" s="2">
        <v>0.87177815066963993</v>
      </c>
      <c r="F58" s="2">
        <v>0.87177815066963993</v>
      </c>
      <c r="G58" s="2">
        <v>0.87177815066963993</v>
      </c>
      <c r="H58" s="2">
        <v>0.87177815066963993</v>
      </c>
      <c r="I58" s="2">
        <v>0.81365960729166398</v>
      </c>
      <c r="J58" s="2"/>
      <c r="K58" s="2"/>
      <c r="L58" s="2"/>
      <c r="M58" s="2"/>
      <c r="N58" s="16"/>
      <c r="O58" s="2"/>
      <c r="P58" s="16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16"/>
      <c r="AC58" s="2"/>
      <c r="AD58" s="16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16"/>
      <c r="AQ58" s="2"/>
      <c r="AR58" s="16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16"/>
      <c r="BE58" s="2"/>
      <c r="BF58" s="16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6"/>
      <c r="BT58" s="6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3"/>
      <c r="CF58" s="6"/>
      <c r="CH58" s="6"/>
    </row>
    <row r="59" spans="1:86" x14ac:dyDescent="0.25">
      <c r="A59" s="10" t="s">
        <v>13</v>
      </c>
      <c r="B59" s="26">
        <f>算例!T59</f>
        <v>0.19448936652326546</v>
      </c>
      <c r="C59" s="87">
        <v>0.19448936652326546</v>
      </c>
      <c r="D59" s="2">
        <v>0.19448936652326546</v>
      </c>
      <c r="E59" s="2">
        <v>0.19448936652326546</v>
      </c>
      <c r="F59" s="2">
        <v>0.19448936652326546</v>
      </c>
      <c r="G59" s="2">
        <v>0.19448936652326546</v>
      </c>
      <c r="H59" s="2">
        <v>0.19448936652326546</v>
      </c>
      <c r="I59" s="2">
        <v>0.19448936652326546</v>
      </c>
      <c r="J59" s="2"/>
      <c r="K59" s="2"/>
      <c r="L59" s="2"/>
      <c r="M59" s="2"/>
      <c r="N59" s="16"/>
      <c r="O59" s="2"/>
      <c r="P59" s="16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16"/>
      <c r="AC59" s="2"/>
      <c r="AD59" s="16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16"/>
      <c r="AQ59" s="2"/>
      <c r="AR59" s="16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16"/>
      <c r="BE59" s="2"/>
      <c r="BF59" s="16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6"/>
      <c r="BT59" s="6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3"/>
      <c r="CF59" s="6"/>
      <c r="CH59" s="6"/>
    </row>
    <row r="60" spans="1:86" x14ac:dyDescent="0.25">
      <c r="A60" s="10" t="s">
        <v>14</v>
      </c>
      <c r="B60" s="26">
        <f>算例!T60</f>
        <v>0.75</v>
      </c>
      <c r="C60" s="87">
        <v>0.75</v>
      </c>
      <c r="D60" s="2">
        <v>0.75</v>
      </c>
      <c r="E60" s="2">
        <v>0.75</v>
      </c>
      <c r="F60" s="2">
        <v>0.75</v>
      </c>
      <c r="G60" s="2">
        <v>0.75</v>
      </c>
      <c r="H60" s="2">
        <v>0.75</v>
      </c>
      <c r="I60" s="2">
        <v>0.75</v>
      </c>
      <c r="J60" s="2"/>
      <c r="K60" s="2"/>
      <c r="L60" s="2"/>
      <c r="M60" s="2"/>
      <c r="N60" s="16"/>
      <c r="O60" s="2"/>
      <c r="P60" s="16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16"/>
      <c r="AC60" s="2"/>
      <c r="AD60" s="16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16"/>
      <c r="AQ60" s="2"/>
      <c r="AR60" s="16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16"/>
      <c r="BE60" s="2"/>
      <c r="BF60" s="16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6"/>
      <c r="BT60" s="6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3"/>
      <c r="CF60" s="6"/>
      <c r="CH60" s="6"/>
    </row>
    <row r="61" spans="1:86" x14ac:dyDescent="0.25">
      <c r="A61" s="10" t="s">
        <v>15</v>
      </c>
      <c r="B61" s="26">
        <f>算例!T61*参数!B11+G57*参数!B12</f>
        <v>0.81365960729166398</v>
      </c>
      <c r="C61" s="87">
        <v>0.87177815066963993</v>
      </c>
      <c r="D61" s="2">
        <v>0.87177815066963993</v>
      </c>
      <c r="E61" s="2">
        <v>0.87177815066963993</v>
      </c>
      <c r="F61" s="2">
        <v>0.87177815066963993</v>
      </c>
      <c r="G61" s="2">
        <v>0.87177815066963993</v>
      </c>
      <c r="H61" s="2">
        <v>0.81365960729166398</v>
      </c>
      <c r="I61" s="2">
        <v>0.81365960729166398</v>
      </c>
      <c r="J61" s="2"/>
      <c r="K61" s="2"/>
      <c r="L61" s="2"/>
      <c r="M61" s="2"/>
      <c r="N61" s="16"/>
      <c r="O61" s="2"/>
      <c r="P61" s="16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16"/>
      <c r="AC61" s="2"/>
      <c r="AD61" s="16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16"/>
      <c r="AQ61" s="2"/>
      <c r="AR61" s="16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16"/>
      <c r="BE61" s="2"/>
      <c r="BF61" s="16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6"/>
      <c r="BT61" s="6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3"/>
      <c r="CF61" s="6"/>
      <c r="CH61" s="6"/>
    </row>
    <row r="62" spans="1:86" x14ac:dyDescent="0.25">
      <c r="A62" s="10" t="s">
        <v>16</v>
      </c>
      <c r="B62" s="114">
        <f>算例!T62*参数!B11+B66*参数!B12</f>
        <v>0.81965198857886801</v>
      </c>
      <c r="C62" s="87">
        <v>1</v>
      </c>
      <c r="D62" s="131">
        <v>0.81965198857886801</v>
      </c>
      <c r="E62" s="2">
        <v>0.81965198857886801</v>
      </c>
      <c r="F62" s="2">
        <v>0.81965198857886801</v>
      </c>
      <c r="G62" s="2">
        <v>0.81965198857886801</v>
      </c>
      <c r="H62" s="2">
        <v>0.81965198857886801</v>
      </c>
      <c r="I62" s="2">
        <v>0.81965198857886801</v>
      </c>
      <c r="J62" s="2"/>
      <c r="K62" s="2"/>
      <c r="L62" s="2"/>
      <c r="M62" s="2"/>
      <c r="N62" s="16"/>
      <c r="O62" s="2"/>
      <c r="P62" s="16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16"/>
      <c r="AC62" s="2"/>
      <c r="AD62" s="16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16"/>
      <c r="AQ62" s="2"/>
      <c r="AR62" s="16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16"/>
      <c r="BE62" s="2"/>
      <c r="BF62" s="16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6"/>
      <c r="BT62" s="6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3"/>
      <c r="CF62" s="6"/>
      <c r="CH62" s="6"/>
    </row>
    <row r="63" spans="1:86" x14ac:dyDescent="0.25">
      <c r="A63" s="10" t="s">
        <v>17</v>
      </c>
      <c r="B63" s="26">
        <f>算例!T63</f>
        <v>0.29653145545584347</v>
      </c>
      <c r="C63" s="87">
        <v>0.29653145545584347</v>
      </c>
      <c r="D63" s="2">
        <v>0.29653145545584347</v>
      </c>
      <c r="E63" s="2">
        <v>0.29653145545584347</v>
      </c>
      <c r="F63" s="2">
        <v>0.29653145545584347</v>
      </c>
      <c r="G63" s="2">
        <v>0.29653145545584347</v>
      </c>
      <c r="H63" s="2">
        <v>0.29653145545584347</v>
      </c>
      <c r="I63" s="2">
        <v>0.29653145545584347</v>
      </c>
      <c r="J63" s="2"/>
      <c r="K63" s="2"/>
      <c r="L63" s="2"/>
      <c r="M63" s="2"/>
      <c r="N63" s="16"/>
      <c r="O63" s="2"/>
      <c r="P63" s="16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16"/>
      <c r="AC63" s="2"/>
      <c r="AD63" s="16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16"/>
      <c r="AQ63" s="2"/>
      <c r="AR63" s="16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16"/>
      <c r="BE63" s="2"/>
      <c r="BF63" s="16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6"/>
      <c r="BT63" s="6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3"/>
      <c r="CF63" s="6"/>
      <c r="CH63" s="6"/>
    </row>
    <row r="64" spans="1:86" x14ac:dyDescent="0.25">
      <c r="A64" s="10" t="s">
        <v>18</v>
      </c>
      <c r="B64" s="26">
        <f>算例!T64</f>
        <v>0.87177815066963993</v>
      </c>
      <c r="C64" s="87">
        <v>0.87177815066963993</v>
      </c>
      <c r="D64" s="2">
        <v>0.87177815066963993</v>
      </c>
      <c r="E64" s="2">
        <v>0.87177815066963993</v>
      </c>
      <c r="F64" s="2">
        <v>0.87177815066963993</v>
      </c>
      <c r="G64" s="2">
        <v>0.87177815066963993</v>
      </c>
      <c r="H64" s="2">
        <v>0.87177815066963993</v>
      </c>
      <c r="I64" s="2">
        <v>0.87177815066963993</v>
      </c>
      <c r="J64" s="2"/>
      <c r="K64" s="2"/>
      <c r="L64" s="2"/>
      <c r="M64" s="2"/>
      <c r="N64" s="16"/>
      <c r="O64" s="2"/>
      <c r="P64" s="16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16"/>
      <c r="AC64" s="2"/>
      <c r="AD64" s="16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16"/>
      <c r="AQ64" s="2"/>
      <c r="AR64" s="16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16"/>
      <c r="BE64" s="2"/>
      <c r="BF64" s="16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6"/>
      <c r="BT64" s="6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3"/>
      <c r="CF64" s="6"/>
      <c r="CH64" s="6"/>
    </row>
    <row r="65" spans="1:86" x14ac:dyDescent="0.25">
      <c r="A65" s="10" t="s">
        <v>19</v>
      </c>
      <c r="B65" s="26">
        <f>算例!T65*参数!B11+H49*参数!B12</f>
        <v>0.6875</v>
      </c>
      <c r="C65" s="87">
        <v>1</v>
      </c>
      <c r="D65" s="2">
        <v>1</v>
      </c>
      <c r="E65" s="2">
        <v>1</v>
      </c>
      <c r="F65" s="2">
        <v>1</v>
      </c>
      <c r="G65" s="2">
        <v>1</v>
      </c>
      <c r="H65" s="2">
        <v>1</v>
      </c>
      <c r="I65" s="2">
        <v>0.6875</v>
      </c>
      <c r="J65" s="2"/>
      <c r="K65" s="2"/>
      <c r="L65" s="2"/>
      <c r="M65" s="2"/>
      <c r="N65" s="16"/>
      <c r="O65" s="2"/>
      <c r="P65" s="16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16"/>
      <c r="AC65" s="2"/>
      <c r="AD65" s="16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16"/>
      <c r="AQ65" s="2"/>
      <c r="AR65" s="16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16"/>
      <c r="BE65" s="2"/>
      <c r="BF65" s="16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6"/>
      <c r="BT65" s="6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3"/>
      <c r="CF65" s="6"/>
      <c r="CH65" s="6"/>
    </row>
    <row r="66" spans="1:86" x14ac:dyDescent="0.25">
      <c r="A66" s="10" t="s">
        <v>20</v>
      </c>
      <c r="B66" s="26">
        <f>算例!T66</f>
        <v>0.6393039771577359</v>
      </c>
      <c r="C66" s="87">
        <v>0.6393039771577359</v>
      </c>
      <c r="D66" s="2">
        <v>0.6393039771577359</v>
      </c>
      <c r="E66" s="2">
        <v>0.6393039771577359</v>
      </c>
      <c r="F66" s="2">
        <v>0.6393039771577359</v>
      </c>
      <c r="G66" s="2">
        <v>0.6393039771577359</v>
      </c>
      <c r="H66" s="2">
        <v>0.6393039771577359</v>
      </c>
      <c r="I66" s="2">
        <v>0.6393039771577359</v>
      </c>
      <c r="J66" s="2"/>
      <c r="K66" s="2"/>
      <c r="L66" s="2"/>
      <c r="M66" s="2"/>
      <c r="N66" s="16"/>
      <c r="O66" s="2"/>
      <c r="P66" s="16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16"/>
      <c r="AC66" s="2"/>
      <c r="AD66" s="16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16"/>
      <c r="AQ66" s="2"/>
      <c r="AR66" s="16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16"/>
      <c r="BE66" s="2"/>
      <c r="BF66" s="16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6"/>
      <c r="BT66" s="6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3"/>
      <c r="CF66" s="6"/>
      <c r="CH66" s="6"/>
    </row>
    <row r="67" spans="1:86" x14ac:dyDescent="0.25">
      <c r="A67" s="10" t="s">
        <v>21</v>
      </c>
      <c r="B67" s="26">
        <f>算例!T67</f>
        <v>0.5</v>
      </c>
      <c r="C67" s="87">
        <v>0.5</v>
      </c>
      <c r="D67" s="2">
        <v>0.5</v>
      </c>
      <c r="E67" s="2">
        <v>0.5</v>
      </c>
      <c r="F67" s="2">
        <v>0.5</v>
      </c>
      <c r="G67" s="2">
        <v>0.5</v>
      </c>
      <c r="H67" s="2">
        <v>0.5</v>
      </c>
      <c r="I67" s="2">
        <v>0.5</v>
      </c>
      <c r="J67" s="2"/>
      <c r="K67" s="2"/>
      <c r="L67" s="2"/>
      <c r="M67" s="2"/>
      <c r="N67" s="16"/>
      <c r="O67" s="2"/>
      <c r="P67" s="16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16"/>
      <c r="AC67" s="2"/>
      <c r="AD67" s="16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16"/>
      <c r="AQ67" s="2"/>
      <c r="AR67" s="16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16"/>
      <c r="BE67" s="2"/>
      <c r="BF67" s="16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6"/>
      <c r="BT67" s="6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3"/>
      <c r="CF67" s="6"/>
      <c r="CH67" s="6"/>
    </row>
    <row r="68" spans="1:86" x14ac:dyDescent="0.25">
      <c r="A68" s="10" t="s">
        <v>22</v>
      </c>
      <c r="B68" s="26">
        <f>算例!T68</f>
        <v>1</v>
      </c>
      <c r="C68" s="87">
        <v>1</v>
      </c>
      <c r="D68" s="2">
        <v>1</v>
      </c>
      <c r="E68" s="2">
        <v>1</v>
      </c>
      <c r="F68" s="2">
        <v>1</v>
      </c>
      <c r="G68" s="2">
        <v>1</v>
      </c>
      <c r="H68" s="2">
        <v>1</v>
      </c>
      <c r="I68" s="2">
        <v>1</v>
      </c>
      <c r="J68" s="2"/>
      <c r="K68" s="2"/>
      <c r="L68" s="2"/>
      <c r="M68" s="2"/>
      <c r="N68" s="16"/>
      <c r="O68" s="2"/>
      <c r="P68" s="16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16"/>
      <c r="AC68" s="2"/>
      <c r="AD68" s="16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16"/>
      <c r="AQ68" s="2"/>
      <c r="AR68" s="16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16"/>
      <c r="BE68" s="2"/>
      <c r="BF68" s="16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6"/>
      <c r="BT68" s="6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3"/>
      <c r="CF68" s="6"/>
      <c r="CH68" s="6"/>
    </row>
    <row r="69" spans="1:86" s="1" customFormat="1" ht="16.2" customHeight="1" x14ac:dyDescent="0.25">
      <c r="A69" s="7"/>
      <c r="B69" s="26"/>
      <c r="C69" s="136">
        <v>0</v>
      </c>
      <c r="D69" s="136">
        <v>0</v>
      </c>
      <c r="E69" s="136">
        <v>0</v>
      </c>
      <c r="F69" s="136">
        <v>0</v>
      </c>
      <c r="G69" s="136">
        <v>0</v>
      </c>
      <c r="H69" s="136">
        <v>0</v>
      </c>
      <c r="I69" s="136">
        <v>0</v>
      </c>
      <c r="J69" s="2"/>
      <c r="K69" s="2"/>
      <c r="L69" s="2"/>
      <c r="M69" s="2"/>
      <c r="N69" s="16"/>
      <c r="O69" s="2"/>
      <c r="P69" s="16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16"/>
      <c r="AC69" s="2"/>
      <c r="AD69" s="16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16"/>
      <c r="AQ69" s="2"/>
      <c r="AR69" s="16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16"/>
      <c r="BE69" s="2"/>
      <c r="BF69" s="16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15"/>
      <c r="BT69" s="15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15"/>
      <c r="CH69" s="15"/>
    </row>
    <row r="70" spans="1:86" s="1" customFormat="1" ht="16.2" customHeight="1" x14ac:dyDescent="0.25">
      <c r="A70" s="73" t="s">
        <v>138</v>
      </c>
      <c r="B70" s="26"/>
      <c r="C70" s="136">
        <v>0</v>
      </c>
      <c r="D70" s="136">
        <v>0</v>
      </c>
      <c r="E70" s="136">
        <v>0</v>
      </c>
      <c r="F70" s="136">
        <v>0</v>
      </c>
      <c r="G70" s="136">
        <v>0</v>
      </c>
      <c r="H70" s="136">
        <v>0</v>
      </c>
      <c r="I70" s="136">
        <v>0</v>
      </c>
      <c r="J70" s="76"/>
      <c r="K70" s="76"/>
      <c r="L70" s="76"/>
      <c r="M70" s="72"/>
      <c r="N70" s="2"/>
      <c r="O70" s="2"/>
      <c r="P70" s="2"/>
      <c r="Q70" s="76"/>
      <c r="R70" s="76"/>
      <c r="S70" s="76"/>
      <c r="T70" s="76"/>
      <c r="U70" s="76"/>
      <c r="V70" s="76"/>
      <c r="W70" s="76"/>
      <c r="X70" s="76"/>
      <c r="Y70" s="76"/>
      <c r="Z70" s="76"/>
      <c r="AA70" s="72"/>
      <c r="AB70" s="2"/>
      <c r="AC70" s="2"/>
      <c r="AD70" s="2"/>
      <c r="AE70" s="76"/>
      <c r="AF70" s="76"/>
      <c r="AG70" s="76"/>
      <c r="AH70" s="76"/>
      <c r="AI70" s="76"/>
      <c r="AJ70" s="76"/>
      <c r="AK70" s="76"/>
      <c r="AL70" s="76"/>
      <c r="AM70" s="76"/>
      <c r="AN70" s="76"/>
      <c r="AO70" s="72"/>
      <c r="AP70" s="2"/>
      <c r="AQ70" s="2"/>
      <c r="AR70" s="2"/>
      <c r="AS70" s="76"/>
      <c r="AT70" s="76"/>
      <c r="AU70" s="76"/>
      <c r="AV70" s="76"/>
      <c r="AW70" s="76"/>
      <c r="AX70" s="76"/>
      <c r="AY70" s="76"/>
      <c r="AZ70" s="76"/>
      <c r="BA70" s="76"/>
      <c r="BB70" s="76"/>
      <c r="BC70" s="72"/>
      <c r="BD70" s="2"/>
      <c r="BE70" s="2"/>
      <c r="BF70" s="2"/>
      <c r="BG70" s="76"/>
      <c r="BH70" s="76"/>
      <c r="BI70" s="76"/>
      <c r="BJ70" s="76"/>
      <c r="BK70" s="76"/>
      <c r="BL70" s="76"/>
      <c r="BM70" s="76"/>
      <c r="BN70" s="76"/>
      <c r="BO70" s="76"/>
      <c r="BP70" s="76"/>
      <c r="BQ70" s="72"/>
      <c r="BR70"/>
      <c r="BS70"/>
      <c r="BT70"/>
      <c r="BU70" s="73"/>
      <c r="BV70" s="73"/>
      <c r="BW70" s="73"/>
      <c r="BX70" s="73"/>
      <c r="BY70" s="73"/>
      <c r="BZ70" s="73"/>
      <c r="CA70" s="73"/>
      <c r="CB70" s="73"/>
      <c r="CC70" s="73"/>
      <c r="CD70" s="73"/>
      <c r="CE70" s="5"/>
      <c r="CF70"/>
      <c r="CG70"/>
      <c r="CH70"/>
    </row>
    <row r="71" spans="1:86" s="1" customFormat="1" ht="16.2" customHeight="1" x14ac:dyDescent="0.25">
      <c r="A71" s="10" t="s">
        <v>1</v>
      </c>
      <c r="B71" s="26" t="str">
        <f>算例!T71</f>
        <v>得分</v>
      </c>
      <c r="C71" s="136">
        <v>0</v>
      </c>
      <c r="D71" s="136">
        <v>0</v>
      </c>
      <c r="E71" s="136">
        <v>0</v>
      </c>
      <c r="F71" s="136">
        <v>0</v>
      </c>
      <c r="G71" s="136">
        <v>0</v>
      </c>
      <c r="H71" s="136">
        <v>0</v>
      </c>
      <c r="I71" s="136">
        <v>0</v>
      </c>
      <c r="J71" s="2"/>
      <c r="K71" s="2"/>
      <c r="L71" s="2"/>
      <c r="M71" s="2"/>
      <c r="N71" s="16"/>
      <c r="O71" s="2"/>
      <c r="P71" s="16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16"/>
      <c r="AC71" s="2"/>
      <c r="AD71" s="16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16"/>
      <c r="AQ71" s="2"/>
      <c r="AR71" s="16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16"/>
      <c r="BE71" s="2"/>
      <c r="BF71" s="16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6"/>
      <c r="BS71"/>
      <c r="BT71" s="6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3"/>
      <c r="CF71" s="6"/>
      <c r="CG71"/>
      <c r="CH71" s="6"/>
    </row>
    <row r="72" spans="1:86" s="1" customFormat="1" ht="16.2" customHeight="1" x14ac:dyDescent="0.25">
      <c r="A72" s="10" t="s">
        <v>3</v>
      </c>
      <c r="B72" s="26">
        <f>算例!T72</f>
        <v>0.25</v>
      </c>
      <c r="C72" s="87">
        <v>0.25</v>
      </c>
      <c r="D72" s="2">
        <v>0.25</v>
      </c>
      <c r="E72" s="2">
        <v>0.25</v>
      </c>
      <c r="F72" s="2">
        <v>0.25</v>
      </c>
      <c r="G72" s="2">
        <v>0.25</v>
      </c>
      <c r="H72" s="2">
        <v>0.25</v>
      </c>
      <c r="I72" s="2">
        <v>0.25</v>
      </c>
      <c r="J72" s="2"/>
      <c r="K72" s="2"/>
      <c r="L72" s="2"/>
      <c r="M72" s="2"/>
      <c r="N72" s="16"/>
      <c r="O72" s="2"/>
      <c r="P72" s="16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16"/>
      <c r="AC72" s="2"/>
      <c r="AD72" s="16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16"/>
      <c r="AQ72" s="2"/>
      <c r="AR72" s="16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16"/>
      <c r="BE72" s="2"/>
      <c r="BF72" s="16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6"/>
      <c r="BS72"/>
      <c r="BT72" s="6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3"/>
      <c r="CF72" s="6"/>
      <c r="CG72"/>
      <c r="CH72" s="6"/>
    </row>
    <row r="73" spans="1:86" s="1" customFormat="1" ht="16.2" customHeight="1" x14ac:dyDescent="0.25">
      <c r="A73" s="10" t="s">
        <v>4</v>
      </c>
      <c r="B73" s="26">
        <f>算例!T73</f>
        <v>0.52083333333333337</v>
      </c>
      <c r="C73" s="87">
        <v>0.52083333333333337</v>
      </c>
      <c r="D73" s="2">
        <v>0.52083333333333337</v>
      </c>
      <c r="E73" s="2">
        <v>0.52083333333333337</v>
      </c>
      <c r="F73" s="2">
        <v>0.52083333333333337</v>
      </c>
      <c r="G73" s="2">
        <v>0.52083333333333337</v>
      </c>
      <c r="H73" s="2">
        <v>0.52083333333333337</v>
      </c>
      <c r="I73" s="2">
        <v>0.52083333333333337</v>
      </c>
      <c r="J73" s="2"/>
      <c r="K73" s="2"/>
      <c r="L73" s="2"/>
      <c r="M73" s="2"/>
      <c r="N73" s="16"/>
      <c r="O73" s="2"/>
      <c r="P73" s="16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16"/>
      <c r="AC73" s="2"/>
      <c r="AD73" s="16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16"/>
      <c r="AQ73" s="2"/>
      <c r="AR73" s="16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16"/>
      <c r="BE73" s="2"/>
      <c r="BF73" s="16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6"/>
      <c r="BS73"/>
      <c r="BT73" s="6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3"/>
      <c r="CF73" s="6"/>
      <c r="CG73"/>
      <c r="CH73" s="6"/>
    </row>
    <row r="74" spans="1:86" s="1" customFormat="1" ht="16.2" customHeight="1" x14ac:dyDescent="0.25">
      <c r="A74" s="10" t="s">
        <v>5</v>
      </c>
      <c r="B74" s="26">
        <f>算例!T74</f>
        <v>0.5</v>
      </c>
      <c r="C74" s="87">
        <v>0.5</v>
      </c>
      <c r="D74" s="2">
        <v>0.5</v>
      </c>
      <c r="E74" s="2">
        <v>0.5</v>
      </c>
      <c r="F74" s="2">
        <v>0.5</v>
      </c>
      <c r="G74" s="2">
        <v>0.5</v>
      </c>
      <c r="H74" s="2">
        <v>0.5</v>
      </c>
      <c r="I74" s="2">
        <v>0.5</v>
      </c>
      <c r="J74" s="2"/>
      <c r="K74" s="2"/>
      <c r="L74" s="2"/>
      <c r="M74" s="2"/>
      <c r="N74" s="16"/>
      <c r="O74" s="2"/>
      <c r="P74" s="16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16"/>
      <c r="AC74" s="2"/>
      <c r="AD74" s="16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16"/>
      <c r="AQ74" s="2"/>
      <c r="AR74" s="16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16"/>
      <c r="BE74" s="2"/>
      <c r="BF74" s="16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6"/>
      <c r="BS74"/>
      <c r="BT74" s="6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3"/>
      <c r="CF74" s="6"/>
      <c r="CG74"/>
      <c r="CH74" s="6"/>
    </row>
    <row r="75" spans="1:86" s="1" customFormat="1" ht="16.2" customHeight="1" x14ac:dyDescent="0.25">
      <c r="A75" s="10" t="s">
        <v>6</v>
      </c>
      <c r="B75" s="26">
        <f>算例!T75*参数!B11+G87*参数!B12</f>
        <v>0.53701672260044597</v>
      </c>
      <c r="C75" s="87">
        <v>0.75</v>
      </c>
      <c r="D75" s="2">
        <v>0.75</v>
      </c>
      <c r="E75" s="2">
        <v>0.75</v>
      </c>
      <c r="F75" s="2">
        <v>0.75</v>
      </c>
      <c r="G75" s="2">
        <v>0.75</v>
      </c>
      <c r="H75" s="2">
        <v>0.53701672260044597</v>
      </c>
      <c r="I75" s="2">
        <v>0.53701672260044597</v>
      </c>
      <c r="J75" s="2"/>
      <c r="K75" s="2"/>
      <c r="L75" s="2"/>
      <c r="M75" s="2"/>
      <c r="N75" s="16"/>
      <c r="O75" s="2"/>
      <c r="P75" s="16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16"/>
      <c r="AC75" s="2"/>
      <c r="AD75" s="16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16"/>
      <c r="AQ75" s="2"/>
      <c r="AR75" s="16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16"/>
      <c r="BE75" s="2"/>
      <c r="BF75" s="16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6"/>
      <c r="BS75"/>
      <c r="BT75" s="6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3"/>
      <c r="CF75" s="6"/>
      <c r="CG75"/>
      <c r="CH75" s="6"/>
    </row>
    <row r="76" spans="1:86" s="1" customFormat="1" ht="16.2" customHeight="1" x14ac:dyDescent="0.25">
      <c r="A76" s="10" t="s">
        <v>7</v>
      </c>
      <c r="B76" s="26">
        <f>算例!T76</f>
        <v>0.14261148400297316</v>
      </c>
      <c r="C76" s="87">
        <v>0.14261148400297316</v>
      </c>
      <c r="D76" s="2">
        <v>0.14261148400297316</v>
      </c>
      <c r="E76" s="2">
        <v>0.14261148400297316</v>
      </c>
      <c r="F76" s="2">
        <v>0.14261148400297316</v>
      </c>
      <c r="G76" s="2">
        <v>0.14261148400297316</v>
      </c>
      <c r="H76" s="2">
        <v>0.14261148400297316</v>
      </c>
      <c r="I76" s="2">
        <v>0.14261148400297316</v>
      </c>
      <c r="J76" s="2"/>
      <c r="K76" s="2"/>
      <c r="L76" s="2"/>
      <c r="M76" s="2"/>
      <c r="N76" s="16"/>
      <c r="O76" s="2"/>
      <c r="P76" s="16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16"/>
      <c r="AC76" s="2"/>
      <c r="AD76" s="16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16"/>
      <c r="AQ76" s="2"/>
      <c r="AR76" s="16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16"/>
      <c r="BE76" s="2"/>
      <c r="BF76" s="16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6"/>
      <c r="BS76"/>
      <c r="BT76" s="6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3"/>
      <c r="CF76" s="6"/>
      <c r="CG76"/>
      <c r="CH76" s="6"/>
    </row>
    <row r="77" spans="1:86" s="1" customFormat="1" ht="16.2" customHeight="1" x14ac:dyDescent="0.25">
      <c r="A77" s="10" t="s">
        <v>8</v>
      </c>
      <c r="B77" s="26">
        <f>算例!T77</f>
        <v>0.15559149321861238</v>
      </c>
      <c r="C77" s="87">
        <v>0.15559149321861238</v>
      </c>
      <c r="D77" s="2">
        <v>0.15559149321861238</v>
      </c>
      <c r="E77" s="2">
        <v>0.15559149321861238</v>
      </c>
      <c r="F77" s="2">
        <v>0.15559149321861238</v>
      </c>
      <c r="G77" s="2">
        <v>0.15559149321861238</v>
      </c>
      <c r="H77" s="2">
        <v>0.15559149321861238</v>
      </c>
      <c r="I77" s="2">
        <v>0.15559149321861238</v>
      </c>
      <c r="J77" s="2"/>
      <c r="K77" s="2"/>
      <c r="L77" s="2"/>
      <c r="M77" s="2"/>
      <c r="N77" s="16"/>
      <c r="O77" s="2"/>
      <c r="P77" s="16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16"/>
      <c r="AC77" s="2"/>
      <c r="AD77" s="16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16"/>
      <c r="AQ77" s="2"/>
      <c r="AR77" s="16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16"/>
      <c r="BE77" s="2"/>
      <c r="BF77" s="16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6"/>
      <c r="BS77"/>
      <c r="BT77" s="6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3"/>
      <c r="CF77" s="6"/>
      <c r="CG77"/>
      <c r="CH77" s="6"/>
    </row>
    <row r="78" spans="1:86" s="1" customFormat="1" ht="16.2" customHeight="1" x14ac:dyDescent="0.25">
      <c r="A78" s="10" t="s">
        <v>9</v>
      </c>
      <c r="B78" s="26">
        <f>算例!T78</f>
        <v>0.10416666666666667</v>
      </c>
      <c r="C78" s="87">
        <v>0.10416666666666667</v>
      </c>
      <c r="D78" s="2">
        <v>0.10416666666666667</v>
      </c>
      <c r="E78" s="2">
        <v>0.10416666666666667</v>
      </c>
      <c r="F78" s="2">
        <v>0.10416666666666667</v>
      </c>
      <c r="G78" s="2">
        <v>0.10416666666666667</v>
      </c>
      <c r="H78" s="2">
        <v>0.10416666666666667</v>
      </c>
      <c r="I78" s="2">
        <v>0.10416666666666667</v>
      </c>
      <c r="J78" s="2"/>
      <c r="K78" s="2"/>
      <c r="L78" s="2"/>
      <c r="M78" s="2"/>
      <c r="N78" s="16"/>
      <c r="O78" s="2"/>
      <c r="P78" s="16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16"/>
      <c r="AC78" s="2"/>
      <c r="AD78" s="16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16"/>
      <c r="AQ78" s="2"/>
      <c r="AR78" s="16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16"/>
      <c r="BE78" s="2"/>
      <c r="BF78" s="16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6"/>
      <c r="BS78"/>
      <c r="BT78" s="6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3"/>
      <c r="CF78" s="6"/>
      <c r="CG78"/>
      <c r="CH78" s="6"/>
    </row>
    <row r="79" spans="1:86" s="1" customFormat="1" ht="16.2" customHeight="1" x14ac:dyDescent="0.25">
      <c r="A79" s="10" t="s">
        <v>10</v>
      </c>
      <c r="B79" s="26">
        <f>算例!T79*参数!B11+G74*参数!B12</f>
        <v>0.625</v>
      </c>
      <c r="C79" s="87">
        <v>0.75</v>
      </c>
      <c r="D79" s="2">
        <v>0.75</v>
      </c>
      <c r="E79" s="2">
        <v>0.75</v>
      </c>
      <c r="F79" s="2">
        <v>0.75</v>
      </c>
      <c r="G79" s="2">
        <v>0.75</v>
      </c>
      <c r="H79" s="2">
        <v>0.625</v>
      </c>
      <c r="I79" s="2">
        <v>0.625</v>
      </c>
      <c r="J79" s="2"/>
      <c r="K79" s="2"/>
      <c r="L79" s="2"/>
      <c r="M79" s="2"/>
      <c r="N79" s="16"/>
      <c r="O79" s="2"/>
      <c r="P79" s="16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16"/>
      <c r="AC79" s="2"/>
      <c r="AD79" s="16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16"/>
      <c r="AQ79" s="2"/>
      <c r="AR79" s="16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16"/>
      <c r="BE79" s="2"/>
      <c r="BF79" s="16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6"/>
      <c r="BS79"/>
      <c r="BT79" s="6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3"/>
      <c r="CF79" s="6"/>
      <c r="CG79"/>
      <c r="CH79" s="6"/>
    </row>
    <row r="80" spans="1:86" s="1" customFormat="1" ht="16.2" customHeight="1" x14ac:dyDescent="0.25">
      <c r="A80" s="10" t="s">
        <v>11</v>
      </c>
      <c r="B80" s="26">
        <f>算例!T80*参数!B11+D89*参数!B12</f>
        <v>0.18593190409225849</v>
      </c>
      <c r="C80" s="87">
        <v>5.8118543377975992E-2</v>
      </c>
      <c r="D80" s="2">
        <v>5.8118543377975992E-2</v>
      </c>
      <c r="E80" s="2">
        <v>0.18593190409225849</v>
      </c>
      <c r="F80" s="2">
        <v>0.18593190409225849</v>
      </c>
      <c r="G80" s="2">
        <v>0.18593190409225849</v>
      </c>
      <c r="H80" s="2">
        <v>0.18593190409225849</v>
      </c>
      <c r="I80" s="2">
        <v>0.18593190409225849</v>
      </c>
      <c r="J80" s="2"/>
      <c r="K80" s="2"/>
      <c r="L80" s="2"/>
      <c r="M80" s="2"/>
      <c r="N80" s="16"/>
      <c r="O80" s="2"/>
      <c r="P80" s="16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16"/>
      <c r="AC80" s="2"/>
      <c r="AD80" s="16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16"/>
      <c r="AQ80" s="2"/>
      <c r="AR80" s="16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16"/>
      <c r="BE80" s="2"/>
      <c r="BF80" s="16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6"/>
      <c r="BS80"/>
      <c r="BT80" s="6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3"/>
      <c r="CF80" s="6"/>
      <c r="CG80"/>
      <c r="CH80" s="6"/>
    </row>
    <row r="81" spans="1:86" s="1" customFormat="1" ht="16.2" customHeight="1" x14ac:dyDescent="0.25">
      <c r="A81" s="10" t="s">
        <v>12</v>
      </c>
      <c r="B81" s="26">
        <f>算例!T81</f>
        <v>0.52306689040178389</v>
      </c>
      <c r="C81" s="87">
        <v>0.52306689040178389</v>
      </c>
      <c r="D81" s="2">
        <v>0.52306689040178389</v>
      </c>
      <c r="E81" s="2">
        <v>0.52306689040178389</v>
      </c>
      <c r="F81" s="2">
        <v>0.52306689040178389</v>
      </c>
      <c r="G81" s="2">
        <v>0.52306689040178389</v>
      </c>
      <c r="H81" s="2">
        <v>0.52306689040178389</v>
      </c>
      <c r="I81" s="2">
        <v>0.52306689040178389</v>
      </c>
      <c r="J81" s="2"/>
      <c r="K81" s="2"/>
      <c r="L81" s="2"/>
      <c r="M81" s="2"/>
      <c r="N81" s="16"/>
      <c r="O81" s="2"/>
      <c r="P81" s="16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16"/>
      <c r="AC81" s="2"/>
      <c r="AD81" s="16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16"/>
      <c r="AQ81" s="2"/>
      <c r="AR81" s="16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16"/>
      <c r="BE81" s="2"/>
      <c r="BF81" s="16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6"/>
      <c r="BS81"/>
      <c r="BT81" s="6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3"/>
      <c r="CF81" s="6"/>
      <c r="CG81"/>
      <c r="CH81" s="6"/>
    </row>
    <row r="82" spans="1:86" s="1" customFormat="1" ht="16.2" customHeight="1" x14ac:dyDescent="0.25">
      <c r="A82" s="10" t="s">
        <v>13</v>
      </c>
      <c r="B82" s="26">
        <f>算例!T82</f>
        <v>0.29059271688987998</v>
      </c>
      <c r="C82" s="87">
        <v>0.29059271688987998</v>
      </c>
      <c r="D82" s="2">
        <v>0.29059271688987998</v>
      </c>
      <c r="E82" s="2">
        <v>0.29059271688987998</v>
      </c>
      <c r="F82" s="2">
        <v>0.29059271688987998</v>
      </c>
      <c r="G82" s="2">
        <v>0.29059271688987998</v>
      </c>
      <c r="H82" s="2">
        <v>0.29059271688987998</v>
      </c>
      <c r="I82" s="2">
        <v>0.29059271688987998</v>
      </c>
      <c r="J82" s="2"/>
      <c r="K82" s="2"/>
      <c r="L82" s="2"/>
      <c r="M82" s="2"/>
      <c r="N82" s="16"/>
      <c r="O82" s="2"/>
      <c r="P82" s="16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16"/>
      <c r="AC82" s="2"/>
      <c r="AD82" s="16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16"/>
      <c r="AQ82" s="2"/>
      <c r="AR82" s="16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16"/>
      <c r="BE82" s="2"/>
      <c r="BF82" s="16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6"/>
      <c r="BS82"/>
      <c r="BT82" s="6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3"/>
      <c r="CF82" s="6"/>
      <c r="CG82"/>
      <c r="CH82" s="6"/>
    </row>
    <row r="83" spans="1:86" s="1" customFormat="1" ht="16.2" customHeight="1" x14ac:dyDescent="0.25">
      <c r="A83" s="10" t="s">
        <v>14</v>
      </c>
      <c r="B83" s="26">
        <f>算例!T83</f>
        <v>0.41666666666666669</v>
      </c>
      <c r="C83" s="87">
        <v>0.41666666666666669</v>
      </c>
      <c r="D83" s="2">
        <v>0.41666666666666669</v>
      </c>
      <c r="E83" s="2">
        <v>0.41666666666666669</v>
      </c>
      <c r="F83" s="2">
        <v>0.41666666666666669</v>
      </c>
      <c r="G83" s="2">
        <v>0.41666666666666669</v>
      </c>
      <c r="H83" s="2">
        <v>0.41666666666666669</v>
      </c>
      <c r="I83" s="2">
        <v>0.41666666666666669</v>
      </c>
      <c r="J83" s="2"/>
      <c r="K83" s="2"/>
      <c r="L83" s="2"/>
      <c r="M83" s="2"/>
      <c r="N83" s="16"/>
      <c r="O83" s="2"/>
      <c r="P83" s="16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16"/>
      <c r="AC83" s="2"/>
      <c r="AD83" s="16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16"/>
      <c r="AQ83" s="2"/>
      <c r="AR83" s="16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16"/>
      <c r="BE83" s="2"/>
      <c r="BF83" s="16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6"/>
      <c r="BS83"/>
      <c r="BT83" s="6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3"/>
      <c r="CF83" s="6"/>
      <c r="CG83"/>
      <c r="CH83" s="6"/>
    </row>
    <row r="84" spans="1:86" s="1" customFormat="1" ht="16.2" customHeight="1" x14ac:dyDescent="0.25">
      <c r="A84" s="10" t="s">
        <v>15</v>
      </c>
      <c r="B84" s="26">
        <f>算例!T84*参数!B11+G73*参数!B12</f>
        <v>0.69630574200148665</v>
      </c>
      <c r="C84" s="87">
        <v>0.87177815066963993</v>
      </c>
      <c r="D84" s="2">
        <v>0.87177815066963993</v>
      </c>
      <c r="E84" s="2">
        <v>0.87177815066963993</v>
      </c>
      <c r="F84" s="2">
        <v>0.87177815066963993</v>
      </c>
      <c r="G84" s="2">
        <v>0.87177815066963993</v>
      </c>
      <c r="H84" s="2">
        <v>0.69630574200148665</v>
      </c>
      <c r="I84" s="2">
        <v>0.69630574200148665</v>
      </c>
      <c r="J84" s="2"/>
      <c r="K84" s="2"/>
      <c r="L84" s="2"/>
      <c r="M84" s="2"/>
      <c r="N84" s="16"/>
      <c r="O84" s="2"/>
      <c r="P84" s="16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16"/>
      <c r="AC84" s="2"/>
      <c r="AD84" s="16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16"/>
      <c r="AQ84" s="2"/>
      <c r="AR84" s="16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16"/>
      <c r="BE84" s="2"/>
      <c r="BF84" s="16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6"/>
      <c r="BS84"/>
      <c r="BT84" s="6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3"/>
      <c r="CF84" s="6"/>
      <c r="CG84"/>
      <c r="CH84" s="6"/>
    </row>
    <row r="85" spans="1:86" s="1" customFormat="1" ht="16.2" customHeight="1" x14ac:dyDescent="0.25">
      <c r="A85" s="10" t="s">
        <v>16</v>
      </c>
      <c r="B85" s="26">
        <f>算例!T85*参数!B11+H75*参数!B12</f>
        <v>0.34630410790952915</v>
      </c>
      <c r="C85" s="87">
        <v>0.15559149321861238</v>
      </c>
      <c r="D85" s="2">
        <v>0.15559149321861238</v>
      </c>
      <c r="E85" s="2">
        <v>0.15559149321861238</v>
      </c>
      <c r="F85" s="2">
        <v>0.15559149321861238</v>
      </c>
      <c r="G85" s="2">
        <v>0.15559149321861238</v>
      </c>
      <c r="H85" s="2">
        <v>0.15559149321861238</v>
      </c>
      <c r="I85" s="2">
        <v>0.34630410790952915</v>
      </c>
      <c r="J85" s="2"/>
      <c r="K85" s="2"/>
      <c r="L85" s="2"/>
      <c r="M85" s="2"/>
      <c r="N85" s="16"/>
      <c r="O85" s="2"/>
      <c r="P85" s="16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16"/>
      <c r="AC85" s="2"/>
      <c r="AD85" s="16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16"/>
      <c r="AQ85" s="2"/>
      <c r="AR85" s="16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16"/>
      <c r="BE85" s="2"/>
      <c r="BF85" s="16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6"/>
      <c r="BS85"/>
      <c r="BT85" s="6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3"/>
      <c r="CF85" s="6"/>
      <c r="CG85"/>
      <c r="CH85" s="6"/>
    </row>
    <row r="86" spans="1:86" s="1" customFormat="1" ht="16.2" customHeight="1" x14ac:dyDescent="0.25">
      <c r="A86" s="10" t="s">
        <v>17</v>
      </c>
      <c r="B86" s="26">
        <f>算例!T86</f>
        <v>0.31374526480654097</v>
      </c>
      <c r="C86" s="87">
        <v>0.31374526480654097</v>
      </c>
      <c r="D86" s="2">
        <v>0.31374526480654097</v>
      </c>
      <c r="E86" s="2">
        <v>0.31374526480654097</v>
      </c>
      <c r="F86" s="2">
        <v>0.31374526480654097</v>
      </c>
      <c r="G86" s="2">
        <v>0.31374526480654097</v>
      </c>
      <c r="H86" s="2">
        <v>0.31374526480654097</v>
      </c>
      <c r="I86" s="2">
        <v>0.31374526480654097</v>
      </c>
      <c r="J86" s="2"/>
      <c r="K86" s="2"/>
      <c r="L86" s="2"/>
      <c r="M86" s="2"/>
      <c r="N86" s="16"/>
      <c r="O86" s="2"/>
      <c r="P86" s="16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16"/>
      <c r="AC86" s="2"/>
      <c r="AD86" s="16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16"/>
      <c r="AQ86" s="2"/>
      <c r="AR86" s="16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16"/>
      <c r="BE86" s="2"/>
      <c r="BF86" s="16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6"/>
      <c r="BS86"/>
      <c r="BT86" s="6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3"/>
      <c r="CF86" s="6"/>
      <c r="CG86"/>
      <c r="CH86" s="6"/>
    </row>
    <row r="87" spans="1:86" s="1" customFormat="1" ht="16.2" customHeight="1" x14ac:dyDescent="0.25">
      <c r="A87" s="10" t="s">
        <v>18</v>
      </c>
      <c r="B87" s="26">
        <f>算例!T87*参数!B11+F81*参数!B12</f>
        <v>0.32403344520089195</v>
      </c>
      <c r="C87" s="87">
        <v>0.125</v>
      </c>
      <c r="D87" s="2">
        <v>0.125</v>
      </c>
      <c r="E87" s="2">
        <v>0.125</v>
      </c>
      <c r="F87" s="2">
        <v>0.125</v>
      </c>
      <c r="G87" s="2">
        <v>0.32403344520089195</v>
      </c>
      <c r="H87" s="2">
        <v>0.32403344520089195</v>
      </c>
      <c r="I87" s="2">
        <v>0.32403344520089195</v>
      </c>
      <c r="J87" s="2"/>
      <c r="K87" s="2"/>
      <c r="L87" s="2"/>
      <c r="M87" s="2"/>
      <c r="N87" s="16"/>
      <c r="O87" s="2"/>
      <c r="P87" s="16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16"/>
      <c r="AC87" s="2"/>
      <c r="AD87" s="16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16"/>
      <c r="AQ87" s="2"/>
      <c r="AR87" s="16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16"/>
      <c r="BE87" s="2"/>
      <c r="BF87" s="16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6"/>
      <c r="BS87"/>
      <c r="BT87" s="6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3"/>
      <c r="CF87" s="6"/>
      <c r="CG87"/>
      <c r="CH87" s="6"/>
    </row>
    <row r="88" spans="1:86" s="1" customFormat="1" ht="16.2" customHeight="1" x14ac:dyDescent="0.25">
      <c r="A88" s="10" t="s">
        <v>19</v>
      </c>
      <c r="B88" s="26">
        <f>(算例!T88*参数!B11+D74*参数!B12)*参数!B11+H74*参数!B12</f>
        <v>0.625</v>
      </c>
      <c r="C88" s="87">
        <v>1</v>
      </c>
      <c r="D88" s="2">
        <v>1</v>
      </c>
      <c r="E88" s="2">
        <v>0.75</v>
      </c>
      <c r="F88" s="2">
        <v>0.75</v>
      </c>
      <c r="G88" s="2">
        <v>0.75</v>
      </c>
      <c r="H88" s="2">
        <v>0.75</v>
      </c>
      <c r="I88" s="2">
        <v>0.625</v>
      </c>
      <c r="J88" s="2"/>
      <c r="K88" s="2"/>
      <c r="L88" s="2"/>
      <c r="M88" s="2"/>
      <c r="N88" s="16"/>
      <c r="O88" s="2"/>
      <c r="P88" s="16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16"/>
      <c r="AC88" s="2"/>
      <c r="AD88" s="16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16"/>
      <c r="AQ88" s="2"/>
      <c r="AR88" s="16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16"/>
      <c r="BE88" s="2"/>
      <c r="BF88" s="16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6"/>
      <c r="BS88"/>
      <c r="BT88" s="6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3"/>
      <c r="CF88" s="6"/>
      <c r="CG88"/>
      <c r="CH88" s="6"/>
    </row>
    <row r="89" spans="1:86" s="1" customFormat="1" ht="16.2" customHeight="1" x14ac:dyDescent="0.25">
      <c r="A89" s="10" t="s">
        <v>20</v>
      </c>
      <c r="B89" s="26">
        <f>算例!T89</f>
        <v>0.31374526480654097</v>
      </c>
      <c r="C89" s="87">
        <v>0.31374526480654097</v>
      </c>
      <c r="D89" s="2">
        <v>0.31374526480654097</v>
      </c>
      <c r="E89" s="2">
        <v>0.31374526480654097</v>
      </c>
      <c r="F89" s="2">
        <v>0.31374526480654097</v>
      </c>
      <c r="G89" s="2">
        <v>0.31374526480654097</v>
      </c>
      <c r="H89" s="2">
        <v>0.31374526480654097</v>
      </c>
      <c r="I89" s="2">
        <v>0.31374526480654097</v>
      </c>
      <c r="J89" s="2"/>
      <c r="K89" s="2"/>
      <c r="L89" s="2"/>
      <c r="M89" s="2"/>
      <c r="N89" s="16"/>
      <c r="O89" s="2"/>
      <c r="P89" s="16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16"/>
      <c r="AC89" s="2"/>
      <c r="AD89" s="16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16"/>
      <c r="AQ89" s="2"/>
      <c r="AR89" s="16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16"/>
      <c r="BE89" s="2"/>
      <c r="BF89" s="16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6"/>
      <c r="BS89"/>
      <c r="BT89" s="6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3"/>
      <c r="CF89" s="6"/>
      <c r="CG89"/>
      <c r="CH89" s="6"/>
    </row>
    <row r="90" spans="1:86" s="1" customFormat="1" ht="16.2" customHeight="1" x14ac:dyDescent="0.25">
      <c r="A90" s="10" t="s">
        <v>21</v>
      </c>
      <c r="B90" s="26">
        <f>算例!T90*参数!B11+H75*参数!B12</f>
        <v>0.64627889325706689</v>
      </c>
      <c r="C90" s="87">
        <v>0.75554106391368792</v>
      </c>
      <c r="D90" s="2">
        <v>0.75554106391368792</v>
      </c>
      <c r="E90" s="2">
        <v>0.75554106391368792</v>
      </c>
      <c r="F90" s="2">
        <v>0.75554106391368792</v>
      </c>
      <c r="G90" s="2">
        <v>0.75554106391368792</v>
      </c>
      <c r="H90" s="2">
        <v>0.75554106391368792</v>
      </c>
      <c r="I90" s="2">
        <v>0.64627889325706689</v>
      </c>
      <c r="J90" s="2"/>
      <c r="K90" s="2"/>
      <c r="L90" s="2"/>
      <c r="M90" s="2"/>
      <c r="N90" s="16"/>
      <c r="O90" s="2"/>
      <c r="P90" s="16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16"/>
      <c r="AC90" s="2"/>
      <c r="AD90" s="16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16"/>
      <c r="AQ90" s="2"/>
      <c r="AR90" s="16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16"/>
      <c r="BE90" s="2"/>
      <c r="BF90" s="16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6"/>
      <c r="BS90"/>
      <c r="BT90" s="6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3"/>
      <c r="CF90" s="6"/>
      <c r="CG90"/>
      <c r="CH90" s="6"/>
    </row>
    <row r="91" spans="1:86" s="1" customFormat="1" ht="16.2" customHeight="1" x14ac:dyDescent="0.25">
      <c r="A91" s="10" t="s">
        <v>22</v>
      </c>
      <c r="B91" s="26">
        <f>算例!T91*参数!B11+F81*参数!B12</f>
        <v>0.76153344520089195</v>
      </c>
      <c r="C91" s="87">
        <v>1</v>
      </c>
      <c r="D91" s="2">
        <v>1</v>
      </c>
      <c r="E91" s="2">
        <v>1</v>
      </c>
      <c r="F91" s="2">
        <v>1</v>
      </c>
      <c r="G91" s="2">
        <v>0.76153344520089195</v>
      </c>
      <c r="H91" s="2">
        <v>0.76153344520089195</v>
      </c>
      <c r="I91" s="2">
        <v>0.76153344520089195</v>
      </c>
      <c r="J91" s="2"/>
      <c r="K91" s="2"/>
      <c r="L91" s="2"/>
      <c r="M91" s="2"/>
      <c r="N91" s="16"/>
      <c r="O91" s="2"/>
      <c r="P91" s="16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16"/>
      <c r="AC91" s="2"/>
      <c r="AD91" s="16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16"/>
      <c r="AQ91" s="2"/>
      <c r="AR91" s="16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16"/>
      <c r="BE91" s="2"/>
      <c r="BF91" s="16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6"/>
      <c r="BS91"/>
      <c r="BT91" s="6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3"/>
      <c r="CF91" s="6"/>
      <c r="CG91"/>
      <c r="CH91" s="6"/>
    </row>
    <row r="92" spans="1:86" s="1" customFormat="1" ht="16.2" customHeight="1" x14ac:dyDescent="0.25">
      <c r="A92" s="7"/>
      <c r="B92" s="26"/>
      <c r="C92" s="136">
        <v>0</v>
      </c>
      <c r="D92" s="136">
        <v>0</v>
      </c>
      <c r="E92" s="136">
        <v>0</v>
      </c>
      <c r="F92" s="136">
        <v>0</v>
      </c>
      <c r="G92" s="136">
        <v>0</v>
      </c>
      <c r="H92" s="136">
        <v>0</v>
      </c>
      <c r="I92" s="136">
        <v>0</v>
      </c>
      <c r="J92" s="2"/>
      <c r="K92" s="2"/>
      <c r="L92" s="2"/>
      <c r="M92" s="2"/>
      <c r="N92" s="16"/>
      <c r="O92" s="2"/>
      <c r="P92" s="16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16"/>
      <c r="AC92" s="2"/>
      <c r="AD92" s="16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16"/>
      <c r="AQ92" s="2"/>
      <c r="AR92" s="16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16"/>
      <c r="BE92" s="2"/>
      <c r="BF92" s="16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15"/>
      <c r="BT92" s="15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15"/>
      <c r="CH92" s="15"/>
    </row>
    <row r="93" spans="1:86" s="1" customFormat="1" ht="16.2" customHeight="1" x14ac:dyDescent="0.25">
      <c r="A93" s="73" t="s">
        <v>137</v>
      </c>
      <c r="B93" s="26"/>
      <c r="C93" s="136">
        <v>0</v>
      </c>
      <c r="D93" s="136">
        <v>0</v>
      </c>
      <c r="E93" s="136">
        <v>0</v>
      </c>
      <c r="F93" s="136">
        <v>0</v>
      </c>
      <c r="G93" s="136">
        <v>0</v>
      </c>
      <c r="H93" s="136">
        <v>0</v>
      </c>
      <c r="I93" s="136">
        <v>0</v>
      </c>
      <c r="J93" s="76"/>
      <c r="K93" s="76"/>
      <c r="L93" s="76"/>
      <c r="M93" s="72"/>
      <c r="N93" s="2"/>
      <c r="O93" s="2"/>
      <c r="P93" s="2"/>
      <c r="Q93" s="76"/>
      <c r="R93" s="76"/>
      <c r="S93" s="76"/>
      <c r="T93" s="76"/>
      <c r="U93" s="76"/>
      <c r="V93" s="76"/>
      <c r="W93" s="76"/>
      <c r="X93" s="76"/>
      <c r="Y93" s="76"/>
      <c r="Z93" s="76"/>
      <c r="AA93" s="72"/>
      <c r="AB93" s="2"/>
      <c r="AC93" s="2"/>
      <c r="AD93" s="2"/>
      <c r="AE93" s="76"/>
      <c r="AF93" s="76"/>
      <c r="AG93" s="76"/>
      <c r="AH93" s="76"/>
      <c r="AI93" s="76"/>
      <c r="AJ93" s="76"/>
      <c r="AK93" s="76"/>
      <c r="AL93" s="76"/>
      <c r="AM93" s="76"/>
      <c r="AN93" s="76"/>
      <c r="AO93" s="72"/>
      <c r="AP93" s="2"/>
      <c r="AQ93" s="2"/>
      <c r="AR93" s="2"/>
      <c r="AS93" s="76"/>
      <c r="AT93" s="76"/>
      <c r="AU93" s="76"/>
      <c r="AV93" s="76"/>
      <c r="AW93" s="76"/>
      <c r="AX93" s="76"/>
      <c r="AY93" s="76"/>
      <c r="AZ93" s="76"/>
      <c r="BA93" s="76"/>
      <c r="BB93" s="76"/>
      <c r="BC93" s="72"/>
      <c r="BD93" s="2"/>
      <c r="BE93" s="2"/>
      <c r="BF93" s="2"/>
      <c r="BG93" s="76"/>
      <c r="BH93" s="76"/>
      <c r="BI93" s="76"/>
      <c r="BJ93" s="76"/>
      <c r="BK93" s="76"/>
      <c r="BL93" s="76"/>
      <c r="BM93" s="76"/>
      <c r="BN93" s="76"/>
      <c r="BO93" s="76"/>
      <c r="BP93" s="76"/>
      <c r="BQ93" s="72"/>
      <c r="BR93"/>
      <c r="BS93"/>
      <c r="BT93"/>
      <c r="BU93" s="73"/>
      <c r="BV93" s="73"/>
      <c r="BW93" s="73"/>
      <c r="BX93" s="73"/>
      <c r="BY93" s="73"/>
      <c r="BZ93" s="73"/>
      <c r="CA93" s="73"/>
      <c r="CB93" s="73"/>
      <c r="CC93" s="73"/>
      <c r="CD93" s="73"/>
      <c r="CE93" s="5"/>
      <c r="CF93"/>
      <c r="CG93"/>
      <c r="CH93"/>
    </row>
    <row r="94" spans="1:86" s="1" customFormat="1" ht="16.2" customHeight="1" x14ac:dyDescent="0.25">
      <c r="A94" s="10" t="s">
        <v>1</v>
      </c>
      <c r="B94" s="26" t="str">
        <f>算例!T94</f>
        <v>得分</v>
      </c>
      <c r="C94" s="136">
        <v>0</v>
      </c>
      <c r="D94" s="136">
        <v>0</v>
      </c>
      <c r="E94" s="136">
        <v>0</v>
      </c>
      <c r="F94" s="136">
        <v>0</v>
      </c>
      <c r="G94" s="136">
        <v>0</v>
      </c>
      <c r="H94" s="136">
        <v>0</v>
      </c>
      <c r="I94" s="136">
        <v>0</v>
      </c>
      <c r="J94" s="2"/>
      <c r="K94" s="2"/>
      <c r="L94" s="2"/>
      <c r="M94" s="2"/>
      <c r="N94" s="16"/>
      <c r="O94" s="2"/>
      <c r="P94" s="16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16"/>
      <c r="AC94" s="2"/>
      <c r="AD94" s="16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16"/>
      <c r="AQ94" s="2"/>
      <c r="AR94" s="16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16"/>
      <c r="BE94" s="2"/>
      <c r="BF94" s="16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6"/>
      <c r="BS94"/>
      <c r="BT94" s="6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3"/>
      <c r="CF94" s="6"/>
      <c r="CG94"/>
      <c r="CH94" s="6"/>
    </row>
    <row r="95" spans="1:86" s="1" customFormat="1" ht="16.2" customHeight="1" x14ac:dyDescent="0.25">
      <c r="A95" s="10" t="s">
        <v>3</v>
      </c>
      <c r="B95" s="26">
        <f>算例!T95</f>
        <v>0.5</v>
      </c>
      <c r="C95" s="87">
        <v>0.5</v>
      </c>
      <c r="D95" s="2">
        <v>0.5</v>
      </c>
      <c r="E95" s="2">
        <v>0.5</v>
      </c>
      <c r="F95" s="2">
        <v>0.5</v>
      </c>
      <c r="G95" s="2">
        <v>0.5</v>
      </c>
      <c r="H95" s="2">
        <v>0.5</v>
      </c>
      <c r="I95" s="2">
        <v>0.5</v>
      </c>
      <c r="J95" s="2"/>
      <c r="K95" s="2"/>
      <c r="L95" s="2"/>
      <c r="M95" s="2"/>
      <c r="N95" s="16"/>
      <c r="O95" s="2"/>
      <c r="P95" s="16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16"/>
      <c r="AC95" s="2"/>
      <c r="AD95" s="16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16"/>
      <c r="AQ95" s="2"/>
      <c r="AR95" s="16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16"/>
      <c r="BE95" s="2"/>
      <c r="BF95" s="16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6"/>
      <c r="BS95"/>
      <c r="BT95" s="6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3"/>
      <c r="CF95" s="6"/>
      <c r="CG95"/>
      <c r="CH95" s="6"/>
    </row>
    <row r="96" spans="1:86" s="1" customFormat="1" ht="16.2" customHeight="1" x14ac:dyDescent="0.25">
      <c r="A96" s="10" t="s">
        <v>4</v>
      </c>
      <c r="B96" s="26">
        <f>算例!T96</f>
        <v>1</v>
      </c>
      <c r="C96" s="87">
        <v>1</v>
      </c>
      <c r="D96" s="2">
        <v>1</v>
      </c>
      <c r="E96" s="2">
        <v>1</v>
      </c>
      <c r="F96" s="2">
        <v>1</v>
      </c>
      <c r="G96" s="2">
        <v>1</v>
      </c>
      <c r="H96" s="2">
        <v>1</v>
      </c>
      <c r="I96" s="2">
        <v>1</v>
      </c>
      <c r="J96" s="2"/>
      <c r="K96" s="2"/>
      <c r="L96" s="2"/>
      <c r="M96" s="2"/>
      <c r="N96" s="16"/>
      <c r="O96" s="2"/>
      <c r="P96" s="16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16"/>
      <c r="AC96" s="2"/>
      <c r="AD96" s="16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16"/>
      <c r="AQ96" s="2"/>
      <c r="AR96" s="16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16"/>
      <c r="BE96" s="2"/>
      <c r="BF96" s="16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6"/>
      <c r="BS96"/>
      <c r="BT96" s="6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3"/>
      <c r="CF96" s="6"/>
      <c r="CG96"/>
      <c r="CH96" s="6"/>
    </row>
    <row r="97" spans="1:86" s="1" customFormat="1" ht="16.2" customHeight="1" x14ac:dyDescent="0.25">
      <c r="A97" s="10" t="s">
        <v>5</v>
      </c>
      <c r="B97" s="26">
        <f>算例!T97*参数!B11+H99*参数!B12</f>
        <v>0.76153344520089195</v>
      </c>
      <c r="C97" s="87">
        <v>1</v>
      </c>
      <c r="D97" s="2">
        <v>1</v>
      </c>
      <c r="E97" s="2">
        <v>1</v>
      </c>
      <c r="F97" s="2">
        <v>1</v>
      </c>
      <c r="G97" s="2">
        <v>1</v>
      </c>
      <c r="H97" s="2">
        <v>1</v>
      </c>
      <c r="I97" s="2">
        <v>0.76153344520089195</v>
      </c>
      <c r="J97" s="2"/>
      <c r="K97" s="2"/>
      <c r="L97" s="2"/>
      <c r="M97" s="2"/>
      <c r="N97" s="16"/>
      <c r="O97" s="2"/>
      <c r="P97" s="16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16"/>
      <c r="AC97" s="2"/>
      <c r="AD97" s="16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16"/>
      <c r="AQ97" s="2"/>
      <c r="AR97" s="16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16"/>
      <c r="BE97" s="2"/>
      <c r="BF97" s="16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6"/>
      <c r="BS97"/>
      <c r="BT97" s="6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3"/>
      <c r="CF97" s="6"/>
      <c r="CG97"/>
      <c r="CH97" s="6"/>
    </row>
    <row r="98" spans="1:86" s="1" customFormat="1" ht="16.2" customHeight="1" x14ac:dyDescent="0.25">
      <c r="A98" s="10" t="s">
        <v>6</v>
      </c>
      <c r="B98" s="26">
        <f>算例!T98</f>
        <v>0.625</v>
      </c>
      <c r="C98" s="87">
        <v>0.625</v>
      </c>
      <c r="D98" s="2">
        <v>0.625</v>
      </c>
      <c r="E98" s="2">
        <v>0.625</v>
      </c>
      <c r="F98" s="2">
        <v>0.625</v>
      </c>
      <c r="G98" s="2">
        <v>0.625</v>
      </c>
      <c r="H98" s="2">
        <v>0.625</v>
      </c>
      <c r="I98" s="2">
        <v>0.625</v>
      </c>
      <c r="J98" s="2"/>
      <c r="K98" s="2"/>
      <c r="L98" s="2"/>
      <c r="M98" s="2"/>
      <c r="N98" s="16"/>
      <c r="O98" s="2"/>
      <c r="P98" s="16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16"/>
      <c r="AC98" s="2"/>
      <c r="AD98" s="16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16"/>
      <c r="AQ98" s="2"/>
      <c r="AR98" s="16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16"/>
      <c r="BE98" s="2"/>
      <c r="BF98" s="16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6"/>
      <c r="BS98"/>
      <c r="BT98" s="6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3"/>
      <c r="CF98" s="6"/>
      <c r="CG98"/>
      <c r="CH98" s="6"/>
    </row>
    <row r="99" spans="1:86" s="1" customFormat="1" ht="16.2" customHeight="1" x14ac:dyDescent="0.25">
      <c r="A99" s="10" t="s">
        <v>7</v>
      </c>
      <c r="B99" s="26">
        <f>算例!T99</f>
        <v>0.52306689040178389</v>
      </c>
      <c r="C99" s="87">
        <v>0.52306689040178389</v>
      </c>
      <c r="D99" s="2">
        <v>0.52306689040178389</v>
      </c>
      <c r="E99" s="2">
        <v>0.52306689040178389</v>
      </c>
      <c r="F99" s="2">
        <v>0.52306689040178389</v>
      </c>
      <c r="G99" s="2">
        <v>0.52306689040178389</v>
      </c>
      <c r="H99" s="2">
        <v>0.52306689040178389</v>
      </c>
      <c r="I99" s="2">
        <v>0.52306689040178389</v>
      </c>
      <c r="J99" s="2"/>
      <c r="K99" s="2"/>
      <c r="L99" s="2"/>
      <c r="M99" s="2"/>
      <c r="N99" s="16"/>
      <c r="O99" s="2"/>
      <c r="P99" s="16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16"/>
      <c r="AC99" s="2"/>
      <c r="AD99" s="16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16"/>
      <c r="AQ99" s="2"/>
      <c r="AR99" s="16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16"/>
      <c r="BE99" s="2"/>
      <c r="BF99" s="16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6"/>
      <c r="BS99"/>
      <c r="BT99" s="6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3"/>
      <c r="CF99" s="6"/>
      <c r="CG99"/>
      <c r="CH99" s="6"/>
    </row>
    <row r="100" spans="1:86" s="1" customFormat="1" ht="16.2" customHeight="1" x14ac:dyDescent="0.25">
      <c r="A100" s="10" t="s">
        <v>8</v>
      </c>
      <c r="B100" s="26">
        <f>(算例!T100*参数!B11+E95*参数!B12)*参数!B11+H98*参数!B12</f>
        <v>0.48612234163081636</v>
      </c>
      <c r="C100" s="87">
        <v>0.19448936652326546</v>
      </c>
      <c r="D100" s="2">
        <v>0.19448936652326546</v>
      </c>
      <c r="E100" s="2">
        <v>0.19448936652326546</v>
      </c>
      <c r="F100" s="2">
        <v>0.34724468326163271</v>
      </c>
      <c r="G100" s="2">
        <v>0.34724468326163271</v>
      </c>
      <c r="H100" s="2">
        <v>0.34724468326163271</v>
      </c>
      <c r="I100" s="2">
        <v>0.48612234163081636</v>
      </c>
      <c r="J100" s="2"/>
      <c r="K100" s="2"/>
      <c r="L100" s="2"/>
      <c r="M100" s="2"/>
      <c r="N100" s="16"/>
      <c r="O100" s="2"/>
      <c r="P100" s="16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16"/>
      <c r="AC100" s="2"/>
      <c r="AD100" s="16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16"/>
      <c r="AQ100" s="2"/>
      <c r="AR100" s="16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16"/>
      <c r="BE100" s="2"/>
      <c r="BF100" s="16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6"/>
      <c r="BS100"/>
      <c r="BT100" s="6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3"/>
      <c r="CF100" s="6"/>
      <c r="CG100"/>
      <c r="CH100" s="6"/>
    </row>
    <row r="101" spans="1:86" s="1" customFormat="1" ht="16.2" customHeight="1" x14ac:dyDescent="0.25">
      <c r="A101" s="10" t="s">
        <v>9</v>
      </c>
      <c r="B101" s="26">
        <f>算例!T101</f>
        <v>0.625</v>
      </c>
      <c r="C101" s="87">
        <v>0.625</v>
      </c>
      <c r="D101" s="2">
        <v>0.625</v>
      </c>
      <c r="E101" s="2">
        <v>0.625</v>
      </c>
      <c r="F101" s="2">
        <v>0.625</v>
      </c>
      <c r="G101" s="2">
        <v>0.625</v>
      </c>
      <c r="H101" s="2">
        <v>0.625</v>
      </c>
      <c r="I101" s="2">
        <v>0.625</v>
      </c>
      <c r="J101" s="2"/>
      <c r="K101" s="2"/>
      <c r="L101" s="2"/>
      <c r="M101" s="2"/>
      <c r="N101" s="16"/>
      <c r="O101" s="2"/>
      <c r="P101" s="16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16"/>
      <c r="AC101" s="2"/>
      <c r="AD101" s="16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16"/>
      <c r="AQ101" s="2"/>
      <c r="AR101" s="16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16"/>
      <c r="BE101" s="2"/>
      <c r="BF101" s="16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6"/>
      <c r="BS101"/>
      <c r="BT101" s="6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3"/>
      <c r="CF101" s="6"/>
      <c r="CG101"/>
      <c r="CH101" s="6"/>
    </row>
    <row r="102" spans="1:86" s="1" customFormat="1" ht="16.2" customHeight="1" x14ac:dyDescent="0.25">
      <c r="A102" s="10" t="s">
        <v>10</v>
      </c>
      <c r="B102" s="26">
        <f>算例!T102*参数!B11+I95*参数!B12</f>
        <v>0.625</v>
      </c>
      <c r="C102" s="87">
        <v>0.75</v>
      </c>
      <c r="D102" s="2">
        <v>0.75</v>
      </c>
      <c r="E102" s="2">
        <v>0.75</v>
      </c>
      <c r="F102" s="2">
        <v>0.75</v>
      </c>
      <c r="G102" s="2">
        <v>0.75</v>
      </c>
      <c r="H102" s="2">
        <v>0.75</v>
      </c>
      <c r="I102" s="2">
        <v>0.75</v>
      </c>
      <c r="J102" s="2"/>
      <c r="K102" s="2"/>
      <c r="L102" s="2"/>
      <c r="M102" s="2"/>
      <c r="N102" s="16"/>
      <c r="O102" s="2"/>
      <c r="P102" s="16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16"/>
      <c r="AC102" s="2"/>
      <c r="AD102" s="16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16"/>
      <c r="AQ102" s="2"/>
      <c r="AR102" s="16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16"/>
      <c r="BE102" s="2"/>
      <c r="BF102" s="16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6"/>
      <c r="BS102"/>
      <c r="BT102" s="6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3"/>
      <c r="CF102" s="6"/>
      <c r="CG102"/>
      <c r="CH102" s="6"/>
    </row>
    <row r="103" spans="1:86" s="1" customFormat="1" ht="16.2" customHeight="1" x14ac:dyDescent="0.25">
      <c r="A103" s="10" t="s">
        <v>11</v>
      </c>
      <c r="B103" s="26">
        <f>算例!T103</f>
        <v>0.625</v>
      </c>
      <c r="C103" s="87">
        <v>0.625</v>
      </c>
      <c r="D103" s="2">
        <v>0.625</v>
      </c>
      <c r="E103" s="2">
        <v>0.625</v>
      </c>
      <c r="F103" s="2">
        <v>0.625</v>
      </c>
      <c r="G103" s="2">
        <v>0.625</v>
      </c>
      <c r="H103" s="2">
        <v>0.625</v>
      </c>
      <c r="I103" s="2">
        <v>0.625</v>
      </c>
      <c r="J103" s="2"/>
      <c r="K103" s="2"/>
      <c r="L103" s="2"/>
      <c r="M103" s="2"/>
      <c r="N103" s="16"/>
      <c r="O103" s="2"/>
      <c r="P103" s="16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16"/>
      <c r="AC103" s="2"/>
      <c r="AD103" s="16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16"/>
      <c r="AQ103" s="2"/>
      <c r="AR103" s="16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16"/>
      <c r="BE103" s="2"/>
      <c r="BF103" s="16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6"/>
      <c r="BS103"/>
      <c r="BT103" s="6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3"/>
      <c r="CF103" s="6"/>
      <c r="CG103"/>
      <c r="CH103" s="6"/>
    </row>
    <row r="104" spans="1:86" s="1" customFormat="1" ht="16.2" customHeight="1" x14ac:dyDescent="0.25">
      <c r="A104" s="10" t="s">
        <v>12</v>
      </c>
      <c r="B104" s="26">
        <f>算例!T104</f>
        <v>0.20833333333333334</v>
      </c>
      <c r="C104" s="87">
        <v>0.20833333333333334</v>
      </c>
      <c r="D104" s="2">
        <v>0.20833333333333334</v>
      </c>
      <c r="E104" s="2">
        <v>0.20833333333333334</v>
      </c>
      <c r="F104" s="2">
        <v>0.20833333333333334</v>
      </c>
      <c r="G104" s="2">
        <v>0.20833333333333334</v>
      </c>
      <c r="H104" s="2">
        <v>0.20833333333333334</v>
      </c>
      <c r="I104" s="2">
        <v>0.20833333333333334</v>
      </c>
      <c r="J104" s="2"/>
      <c r="K104" s="2"/>
      <c r="L104" s="2"/>
      <c r="M104" s="2"/>
      <c r="N104" s="16"/>
      <c r="O104" s="2"/>
      <c r="P104" s="16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16"/>
      <c r="AC104" s="2"/>
      <c r="AD104" s="16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16"/>
      <c r="AQ104" s="2"/>
      <c r="AR104" s="16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16"/>
      <c r="BE104" s="2"/>
      <c r="BF104" s="16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6"/>
      <c r="BS104"/>
      <c r="BT104" s="6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3"/>
      <c r="CF104" s="6"/>
      <c r="CG104"/>
      <c r="CH104" s="6"/>
    </row>
    <row r="105" spans="1:86" s="1" customFormat="1" ht="16.2" customHeight="1" x14ac:dyDescent="0.25">
      <c r="A105" s="10" t="s">
        <v>13</v>
      </c>
      <c r="B105" s="26">
        <f>算例!T105</f>
        <v>0.10416666666666667</v>
      </c>
      <c r="C105" s="87">
        <v>0.10416666666666667</v>
      </c>
      <c r="D105" s="2">
        <v>0.10416666666666667</v>
      </c>
      <c r="E105" s="2">
        <v>0.10416666666666667</v>
      </c>
      <c r="F105" s="2">
        <v>0.10416666666666667</v>
      </c>
      <c r="G105" s="2">
        <v>0.10416666666666667</v>
      </c>
      <c r="H105" s="2">
        <v>0.10416666666666667</v>
      </c>
      <c r="I105" s="2">
        <v>0.10416666666666667</v>
      </c>
      <c r="J105" s="2"/>
      <c r="K105" s="2"/>
      <c r="L105" s="2"/>
      <c r="M105" s="2"/>
      <c r="N105" s="16"/>
      <c r="O105" s="2"/>
      <c r="P105" s="16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16"/>
      <c r="AC105" s="2"/>
      <c r="AD105" s="16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16"/>
      <c r="AQ105" s="2"/>
      <c r="AR105" s="16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16"/>
      <c r="BE105" s="2"/>
      <c r="BF105" s="16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6"/>
      <c r="BS105"/>
      <c r="BT105" s="6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3"/>
      <c r="CF105" s="6"/>
      <c r="CG105"/>
      <c r="CH105" s="6"/>
    </row>
    <row r="106" spans="1:86" s="1" customFormat="1" ht="16.2" customHeight="1" x14ac:dyDescent="0.25">
      <c r="A106" s="10" t="s">
        <v>14</v>
      </c>
      <c r="B106" s="26">
        <f>算例!T106</f>
        <v>0.87177815066963993</v>
      </c>
      <c r="C106" s="87">
        <v>0.87177815066963993</v>
      </c>
      <c r="D106" s="2">
        <v>0.87177815066963993</v>
      </c>
      <c r="E106" s="2">
        <v>0.87177815066963993</v>
      </c>
      <c r="F106" s="2">
        <v>0.87177815066963993</v>
      </c>
      <c r="G106" s="2">
        <v>0.87177815066963993</v>
      </c>
      <c r="H106" s="2">
        <v>0.87177815066963993</v>
      </c>
      <c r="I106" s="2">
        <v>0.87177815066963993</v>
      </c>
      <c r="J106" s="2"/>
      <c r="K106" s="2"/>
      <c r="L106" s="2"/>
      <c r="M106" s="2"/>
      <c r="N106" s="16"/>
      <c r="O106" s="2"/>
      <c r="P106" s="16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16"/>
      <c r="AC106" s="2"/>
      <c r="AD106" s="16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16"/>
      <c r="AQ106" s="2"/>
      <c r="AR106" s="16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16"/>
      <c r="BE106" s="2"/>
      <c r="BF106" s="16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6"/>
      <c r="BS106"/>
      <c r="BT106" s="6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3"/>
      <c r="CF106" s="6"/>
      <c r="CG106"/>
      <c r="CH106" s="6"/>
    </row>
    <row r="107" spans="1:86" s="1" customFormat="1" ht="16.2" customHeight="1" x14ac:dyDescent="0.25">
      <c r="A107" s="10" t="s">
        <v>15</v>
      </c>
      <c r="B107" s="26">
        <f>算例!T107</f>
        <v>0.44479718318376521</v>
      </c>
      <c r="C107" s="87">
        <v>0.44479718318376521</v>
      </c>
      <c r="D107" s="2">
        <v>0.44479718318376521</v>
      </c>
      <c r="E107" s="2">
        <v>0.44479718318376521</v>
      </c>
      <c r="F107" s="2">
        <v>0.44479718318376521</v>
      </c>
      <c r="G107" s="2">
        <v>0.44479718318376521</v>
      </c>
      <c r="H107" s="2">
        <v>0.44479718318376521</v>
      </c>
      <c r="I107" s="2">
        <v>0.44479718318376521</v>
      </c>
      <c r="J107" s="2"/>
      <c r="K107" s="2"/>
      <c r="L107" s="2"/>
      <c r="M107" s="2"/>
      <c r="N107" s="16"/>
      <c r="O107" s="2"/>
      <c r="P107" s="16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16"/>
      <c r="AC107" s="2"/>
      <c r="AD107" s="16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16"/>
      <c r="AQ107" s="2"/>
      <c r="AR107" s="16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16"/>
      <c r="BE107" s="2"/>
      <c r="BF107" s="16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6"/>
      <c r="BS107"/>
      <c r="BT107" s="6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3"/>
      <c r="CF107" s="6"/>
      <c r="CG107"/>
      <c r="CH107" s="6"/>
    </row>
    <row r="108" spans="1:86" s="1" customFormat="1" ht="16.2" customHeight="1" x14ac:dyDescent="0.25">
      <c r="A108" s="10" t="s">
        <v>16</v>
      </c>
      <c r="B108" s="26">
        <f>算例!T108</f>
        <v>0.75554106391368792</v>
      </c>
      <c r="C108" s="87">
        <v>0.75554106391368792</v>
      </c>
      <c r="D108" s="2">
        <v>0.75554106391368792</v>
      </c>
      <c r="E108" s="2">
        <v>0.75554106391368792</v>
      </c>
      <c r="F108" s="2">
        <v>0.75554106391368792</v>
      </c>
      <c r="G108" s="2">
        <v>0.75554106391368792</v>
      </c>
      <c r="H108" s="2">
        <v>0.75554106391368792</v>
      </c>
      <c r="I108" s="2">
        <v>0.75554106391368792</v>
      </c>
      <c r="J108" s="2"/>
      <c r="K108" s="2"/>
      <c r="L108" s="2"/>
      <c r="M108" s="2"/>
      <c r="N108" s="16"/>
      <c r="O108" s="2"/>
      <c r="P108" s="16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16"/>
      <c r="AC108" s="2"/>
      <c r="AD108" s="16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16"/>
      <c r="AQ108" s="2"/>
      <c r="AR108" s="16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16"/>
      <c r="BE108" s="2"/>
      <c r="BF108" s="16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6"/>
      <c r="BS108"/>
      <c r="BT108" s="6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3"/>
      <c r="CF108" s="6"/>
      <c r="CG108"/>
      <c r="CH108" s="6"/>
    </row>
    <row r="109" spans="1:86" s="1" customFormat="1" ht="16.2" customHeight="1" x14ac:dyDescent="0.25">
      <c r="A109" s="10" t="s">
        <v>17</v>
      </c>
      <c r="B109" s="26">
        <f>算例!T109</f>
        <v>0.31481921458332768</v>
      </c>
      <c r="C109" s="87">
        <v>0.31481921458332768</v>
      </c>
      <c r="D109" s="2">
        <v>0.31481921458332768</v>
      </c>
      <c r="E109" s="2">
        <v>0.31481921458332768</v>
      </c>
      <c r="F109" s="2">
        <v>0.31481921458332768</v>
      </c>
      <c r="G109" s="2">
        <v>0.31481921458332768</v>
      </c>
      <c r="H109" s="2">
        <v>0.31481921458332768</v>
      </c>
      <c r="I109" s="2">
        <v>0.31481921458332768</v>
      </c>
      <c r="J109" s="2"/>
      <c r="K109" s="2"/>
      <c r="L109" s="2"/>
      <c r="M109" s="2"/>
      <c r="N109" s="16"/>
      <c r="O109" s="2"/>
      <c r="P109" s="16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16"/>
      <c r="AC109" s="2"/>
      <c r="AD109" s="16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16"/>
      <c r="AQ109" s="2"/>
      <c r="AR109" s="16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16"/>
      <c r="BE109" s="2"/>
      <c r="BF109" s="16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6"/>
      <c r="BS109"/>
      <c r="BT109" s="6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3"/>
      <c r="CF109" s="6"/>
      <c r="CG109"/>
      <c r="CH109" s="6"/>
    </row>
    <row r="110" spans="1:86" s="1" customFormat="1" ht="16.2" customHeight="1" x14ac:dyDescent="0.25">
      <c r="A110" s="10" t="s">
        <v>18</v>
      </c>
      <c r="B110" s="26">
        <f>算例!T110*参数!B11+F99*参数!B12</f>
        <v>0.40979917292881368</v>
      </c>
      <c r="C110" s="87">
        <v>0.29653145545584347</v>
      </c>
      <c r="D110" s="2">
        <v>0.29653145545584347</v>
      </c>
      <c r="E110" s="2">
        <v>0.29653145545584347</v>
      </c>
      <c r="F110" s="2">
        <v>0.29653145545584347</v>
      </c>
      <c r="G110" s="2">
        <v>0.40979917292881368</v>
      </c>
      <c r="H110" s="2">
        <v>0.40979917292881368</v>
      </c>
      <c r="I110" s="2">
        <v>0.40979917292881368</v>
      </c>
      <c r="J110" s="2"/>
      <c r="K110" s="2"/>
      <c r="L110" s="2"/>
      <c r="M110" s="2"/>
      <c r="N110" s="16"/>
      <c r="O110" s="2"/>
      <c r="P110" s="16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16"/>
      <c r="AC110" s="2"/>
      <c r="AD110" s="16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16"/>
      <c r="AQ110" s="2"/>
      <c r="AR110" s="16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16"/>
      <c r="BE110" s="2"/>
      <c r="BF110" s="16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6"/>
      <c r="BS110"/>
      <c r="BT110" s="6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3"/>
      <c r="CF110" s="6"/>
      <c r="CG110"/>
      <c r="CH110" s="6"/>
    </row>
    <row r="111" spans="1:86" s="1" customFormat="1" ht="16.2" customHeight="1" x14ac:dyDescent="0.25">
      <c r="A111" s="10" t="s">
        <v>19</v>
      </c>
      <c r="B111" s="26">
        <f>算例!T111*参数!B11+H95*参数!B12</f>
        <v>0.6875</v>
      </c>
      <c r="C111" s="87">
        <v>0.875</v>
      </c>
      <c r="D111" s="2">
        <v>0.875</v>
      </c>
      <c r="E111" s="2">
        <v>0.875</v>
      </c>
      <c r="F111" s="2">
        <v>0.875</v>
      </c>
      <c r="G111" s="2">
        <v>0.875</v>
      </c>
      <c r="H111" s="2">
        <v>0.875</v>
      </c>
      <c r="I111" s="2">
        <v>0.6875</v>
      </c>
      <c r="J111" s="2"/>
      <c r="K111" s="2"/>
      <c r="L111" s="2"/>
      <c r="M111" s="2"/>
      <c r="N111" s="16"/>
      <c r="O111" s="2"/>
      <c r="P111" s="16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16"/>
      <c r="AC111" s="2"/>
      <c r="AD111" s="16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16"/>
      <c r="AQ111" s="2"/>
      <c r="AR111" s="16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16"/>
      <c r="BE111" s="2"/>
      <c r="BF111" s="16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6"/>
      <c r="BS111"/>
      <c r="BT111" s="6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3"/>
      <c r="CF111" s="6"/>
      <c r="CG111"/>
      <c r="CH111" s="6"/>
    </row>
    <row r="112" spans="1:86" s="1" customFormat="1" ht="16.2" customHeight="1" x14ac:dyDescent="0.25">
      <c r="A112" s="10" t="s">
        <v>20</v>
      </c>
      <c r="B112" s="26">
        <f>算例!T112*参数!B11+F98*参数!B12</f>
        <v>0.46937263240327048</v>
      </c>
      <c r="C112" s="87">
        <v>0.31374526480654097</v>
      </c>
      <c r="D112" s="2">
        <v>0.31374526480654097</v>
      </c>
      <c r="E112" s="2">
        <v>0.31374526480654097</v>
      </c>
      <c r="F112" s="2">
        <v>0.31374526480654097</v>
      </c>
      <c r="G112" s="2">
        <v>0.46937263240327048</v>
      </c>
      <c r="H112" s="2">
        <v>0.46937263240327048</v>
      </c>
      <c r="I112" s="2">
        <v>0.46937263240327048</v>
      </c>
      <c r="J112" s="2"/>
      <c r="K112" s="2"/>
      <c r="L112" s="2"/>
      <c r="M112" s="2"/>
      <c r="N112" s="16"/>
      <c r="O112" s="2"/>
      <c r="P112" s="16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16"/>
      <c r="AC112" s="2"/>
      <c r="AD112" s="16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16"/>
      <c r="AQ112" s="2"/>
      <c r="AR112" s="16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16"/>
      <c r="BE112" s="2"/>
      <c r="BF112" s="16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6"/>
      <c r="BS112"/>
      <c r="BT112" s="6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3"/>
      <c r="CF112" s="6"/>
      <c r="CG112"/>
      <c r="CH112" s="6"/>
    </row>
    <row r="113" spans="1:86" s="1" customFormat="1" ht="16.2" customHeight="1" x14ac:dyDescent="0.25">
      <c r="A113" s="10" t="s">
        <v>21</v>
      </c>
      <c r="B113" s="26">
        <f>算例!T113*参数!B11+H98*参数!B12</f>
        <v>0.75</v>
      </c>
      <c r="C113" s="87">
        <v>0.875</v>
      </c>
      <c r="D113" s="2">
        <v>0.875</v>
      </c>
      <c r="E113" s="2">
        <v>0.875</v>
      </c>
      <c r="F113" s="2">
        <v>0.875</v>
      </c>
      <c r="G113" s="2">
        <v>0.875</v>
      </c>
      <c r="H113" s="2">
        <v>0.875</v>
      </c>
      <c r="I113" s="2">
        <v>0.75</v>
      </c>
      <c r="J113" s="2"/>
      <c r="K113" s="2"/>
      <c r="L113" s="2"/>
      <c r="M113" s="2"/>
      <c r="N113" s="16"/>
      <c r="O113" s="2"/>
      <c r="P113" s="16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16"/>
      <c r="AC113" s="2"/>
      <c r="AD113" s="16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16"/>
      <c r="AQ113" s="2"/>
      <c r="AR113" s="16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16"/>
      <c r="BE113" s="2"/>
      <c r="BF113" s="16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6"/>
      <c r="BS113"/>
      <c r="BT113" s="6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3"/>
      <c r="CF113" s="6"/>
      <c r="CG113"/>
      <c r="CH113" s="6"/>
    </row>
    <row r="114" spans="1:86" s="1" customFormat="1" ht="16.2" customHeight="1" x14ac:dyDescent="0.25">
      <c r="A114" s="10" t="s">
        <v>22</v>
      </c>
      <c r="B114" s="26">
        <f>算例!T114*参数!B11+F98*参数!B12</f>
        <v>0.38380574200148659</v>
      </c>
      <c r="C114" s="87">
        <v>0.14261148400297316</v>
      </c>
      <c r="D114" s="2">
        <v>0.14261148400297316</v>
      </c>
      <c r="E114" s="2">
        <v>0.14261148400297316</v>
      </c>
      <c r="F114" s="2">
        <v>0.14261148400297316</v>
      </c>
      <c r="G114" s="2">
        <v>0.38380574200148659</v>
      </c>
      <c r="H114" s="2">
        <v>0.38380574200148659</v>
      </c>
      <c r="I114" s="2">
        <v>0.38380574200148659</v>
      </c>
      <c r="J114" s="2"/>
      <c r="K114" s="2"/>
      <c r="L114" s="2"/>
      <c r="M114" s="2"/>
      <c r="N114" s="16"/>
      <c r="O114" s="2"/>
      <c r="P114" s="16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16"/>
      <c r="AC114" s="2"/>
      <c r="AD114" s="16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16"/>
      <c r="AQ114" s="2"/>
      <c r="AR114" s="16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16"/>
      <c r="BE114" s="2"/>
      <c r="BF114" s="16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6"/>
      <c r="BS114"/>
      <c r="BT114" s="6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3"/>
      <c r="CF114" s="6"/>
      <c r="CG114"/>
      <c r="CH114" s="6"/>
    </row>
    <row r="115" spans="1:86" x14ac:dyDescent="0.25"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</row>
    <row r="116" spans="1:86" ht="13.2" customHeight="1" x14ac:dyDescent="0.25">
      <c r="A116" s="31" t="s">
        <v>56</v>
      </c>
      <c r="B116" s="32">
        <f>算例!B117</f>
        <v>4</v>
      </c>
      <c r="C116" s="89" t="s">
        <v>55</v>
      </c>
      <c r="D116" s="32">
        <f>算例!D117</f>
        <v>5</v>
      </c>
      <c r="E116" s="32"/>
      <c r="F116" s="32"/>
      <c r="G116" s="3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</row>
    <row r="117" spans="1:86" x14ac:dyDescent="0.25">
      <c r="A117" s="13"/>
      <c r="B117" s="13"/>
      <c r="C117" s="90"/>
      <c r="D117" s="13"/>
      <c r="E117" s="13"/>
      <c r="F117" s="13"/>
      <c r="G117" s="13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</row>
    <row r="118" spans="1:86" x14ac:dyDescent="0.25">
      <c r="A118" s="14"/>
      <c r="B118" s="14"/>
      <c r="C118" s="90"/>
      <c r="D118" s="14"/>
      <c r="E118" s="14"/>
      <c r="F118" s="14"/>
      <c r="G118" s="14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</row>
    <row r="119" spans="1:86" x14ac:dyDescent="0.25"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</row>
    <row r="120" spans="1:86" x14ac:dyDescent="0.25">
      <c r="A120" s="163" t="s">
        <v>143</v>
      </c>
      <c r="B120" s="164"/>
      <c r="C120" s="164"/>
      <c r="D120" s="164"/>
      <c r="E120" s="164"/>
      <c r="F120" s="164"/>
      <c r="G120" s="164"/>
      <c r="H120" s="164"/>
      <c r="I120" s="164"/>
      <c r="J120" s="164"/>
      <c r="K120" s="164"/>
      <c r="L120" s="164"/>
      <c r="M120" s="164"/>
      <c r="N120" s="164"/>
      <c r="O120" s="164"/>
      <c r="P120" s="164"/>
      <c r="Q120" s="164"/>
      <c r="R120" s="164"/>
      <c r="S120" s="164"/>
      <c r="T120" s="164"/>
      <c r="U120" s="165"/>
    </row>
    <row r="121" spans="1:86" x14ac:dyDescent="0.25">
      <c r="A121" s="17"/>
      <c r="B121" s="7" t="s">
        <v>3</v>
      </c>
      <c r="C121" s="91" t="s">
        <v>4</v>
      </c>
      <c r="D121" s="7" t="s">
        <v>5</v>
      </c>
      <c r="E121" s="7" t="s">
        <v>6</v>
      </c>
      <c r="F121" s="7" t="s">
        <v>7</v>
      </c>
      <c r="G121" s="7" t="s">
        <v>8</v>
      </c>
      <c r="H121" s="7" t="s">
        <v>9</v>
      </c>
      <c r="I121" s="7" t="s">
        <v>10</v>
      </c>
      <c r="J121" s="7" t="s">
        <v>11</v>
      </c>
      <c r="K121" s="7" t="s">
        <v>12</v>
      </c>
      <c r="L121" s="7" t="s">
        <v>13</v>
      </c>
      <c r="M121" s="7" t="s">
        <v>14</v>
      </c>
      <c r="N121" s="7" t="s">
        <v>15</v>
      </c>
      <c r="O121" s="7" t="s">
        <v>16</v>
      </c>
      <c r="P121" s="7" t="s">
        <v>17</v>
      </c>
      <c r="Q121" s="7" t="s">
        <v>18</v>
      </c>
      <c r="R121" s="7" t="s">
        <v>19</v>
      </c>
      <c r="S121" s="7" t="s">
        <v>20</v>
      </c>
      <c r="T121" s="7" t="s">
        <v>21</v>
      </c>
      <c r="U121" s="18" t="s">
        <v>22</v>
      </c>
    </row>
    <row r="122" spans="1:86" x14ac:dyDescent="0.25">
      <c r="A122" s="17" t="s">
        <v>3</v>
      </c>
      <c r="B122" s="19">
        <f t="shared" ref="B122:B141" si="0">(ABS($B$3-B3)+ABS($B$26-B26)+ABS($B$49-B49)+ABS($B$72-B72)+ABS($B$95-B95))/$D$116</f>
        <v>0</v>
      </c>
      <c r="C122" s="91">
        <f t="shared" ref="C122:C141" si="1">(ABS($B$4-B3)+ABS($B$27-B26)+ABS($B$50-B49)+ABS($B$73-B72)+ABS($B$96-B95))/$D$116</f>
        <v>0.27467781506696398</v>
      </c>
      <c r="D122" s="19">
        <f>(ABS($B$5-B3)+ABS($B$28-B26)+ABS($B$51-B49)+ABS($B$74-B72)+ABS($B$97-B95))/$D$116</f>
        <v>0.18432558538690449</v>
      </c>
      <c r="E122" s="19">
        <f>(ABS($B$6-B3)+ABS($B$29-B26)+ABS($B$52-B49)+ABS($B$75-B72)+ABS($B$98-B95))/$D$116</f>
        <v>0.20767413494419892</v>
      </c>
      <c r="F122" s="19">
        <f>(ABS($B$7-B3)+ABS($B$30-B26)+ABS($B$53-B49)+ABS($B$76-B72)+ABS($B$99-B95))/$D$116</f>
        <v>0.12192441461309547</v>
      </c>
      <c r="G122" s="19">
        <f>(ABS($B$8-B3)+ABS($B$31-B26)+ABS($B$54-B49)+ABS($B$77-B72)+ABS($B$100-B95))/$D$116</f>
        <v>0.15157994741627551</v>
      </c>
      <c r="H122" s="19">
        <f t="shared" ref="H122:H127" si="2">(ABS($B$9-B3)+ABS($B$32-B26)+ABS($B$55-B49)+ABS($B$78-B72)+ABS($B$101-B95))/$D$116</f>
        <v>0.1125</v>
      </c>
      <c r="I122" s="19">
        <f t="shared" ref="I122:I130" si="3">(ABS($B$10-B3)+ABS($B$33-B26)+ABS($B$56-B49)+ABS($B$79-B72)+ABS($B$102-B95))/$D$116</f>
        <v>0.15702746209821386</v>
      </c>
      <c r="J122" s="19">
        <f t="shared" ref="J122:J129" si="4">(ABS($B$11-B3)+ABS($B$34-B26)+ABS($B$57-B49)+ABS($B$80-B72)+ABS($B$103-B95))/$D$116</f>
        <v>0.26864729318470998</v>
      </c>
      <c r="K122" s="19">
        <f t="shared" ref="K122:K130" si="5">(ABS($B$12-B3)+ABS($B$35-B26)+ABS($B$58-B49)+ABS($B$81-B72)+ABS($B$104-B95))/$D$116</f>
        <v>0.23407422944568329</v>
      </c>
      <c r="L122" s="19">
        <f t="shared" ref="L122:L131" si="6">(ABS($B$13-B3)+ABS($B$36-B26)+ABS($B$59-B49)+ABS($B$82-B72)+ABS($B$105-B95))/$D$116</f>
        <v>0.29838733673998957</v>
      </c>
      <c r="M122" s="19">
        <f t="shared" ref="M122:M132" si="7">(ABS($B$14-B3)+ABS($B$37-B26)+ABS($B$60-B49)+ABS($B$83-B72)+ABS($B$106-B95))/$D$116</f>
        <v>0.27212207306547748</v>
      </c>
      <c r="N122" s="19">
        <f t="shared" ref="N122:N133" si="8">(ABS($B$15-B3)+ABS($B$38-B26)+ABS($B$61-B49)+ABS($B$84-B72)+ABS($B$107-B95))/$D$116</f>
        <v>0.3284332976192012</v>
      </c>
      <c r="O122" s="19">
        <f t="shared" ref="O122:O135" si="9">(ABS($B$16-B3)+ABS($B$39-B26)+ABS($B$62-B49)+ABS($B$85-B72)+ABS($B$108-B95))/$D$116</f>
        <v>0.30185754167863316</v>
      </c>
      <c r="P122" s="19">
        <f t="shared" ref="P122:P135" si="10">(ABS($B$17-B3)+ABS($B$40-B26)+ABS($B$63-B49)+ABS($B$86-B72)+ABS($B$109-B95))/$D$116</f>
        <v>9.0478918953473958E-2</v>
      </c>
      <c r="Q122" s="19">
        <f t="shared" ref="Q122:Q136" si="11">(ABS($B$18-B3)+ABS($B$41-B26)+ABS($B$64-B49)+ABS($B$87-B72)+ABS($B$110-B95))/$D$116</f>
        <v>0.15720248458834366</v>
      </c>
      <c r="R122" s="19">
        <f t="shared" ref="R122:R137" si="12">(ABS($B$19-B3)+ABS($B$42-B26)+ABS($B$65-B49)+ABS($B$88-B72)+ABS($B$111-B95))/$D$116</f>
        <v>0.32078042252243522</v>
      </c>
      <c r="S122" s="19">
        <f t="shared" ref="S122:S138" si="13">(ABS($B$20-B3)+ABS($B$43-B26)+ABS($B$66-B49)+ABS($B$89-B72)+ABS($B$112-B95))/$D$116</f>
        <v>0.21488838676339389</v>
      </c>
      <c r="T122" s="19">
        <f t="shared" ref="T122:T139" si="14">(ABS($B$21-B3)+ABS($B$44-B26)+ABS($B$67-B49)+ABS($B$90-B72)+ABS($B$113-B95))/$D$116</f>
        <v>0.21377902249069983</v>
      </c>
      <c r="U122" s="21">
        <f t="shared" ref="U122:U140" si="15">(ABS($B$22-B3)+ABS($B$45-B26)+ABS($B$68-B49)+ABS($B$91-B72)+ABS($B$114-B95))/$D$116</f>
        <v>0.3163187844791675</v>
      </c>
    </row>
    <row r="123" spans="1:86" x14ac:dyDescent="0.25">
      <c r="A123" s="17" t="s">
        <v>4</v>
      </c>
      <c r="B123" s="19">
        <f t="shared" si="0"/>
        <v>0.27467781506696398</v>
      </c>
      <c r="C123" s="91">
        <f t="shared" si="1"/>
        <v>0</v>
      </c>
      <c r="D123" s="19">
        <f>(ABS($B$5-B4)+ABS($B$28-B27)+ABS($B$51-B50)+ABS($B$74-B73)+ABS($B$97-B96))/$D$116</f>
        <v>0.13201889634672614</v>
      </c>
      <c r="E123" s="19">
        <f>(ABS($B$6-B4)+ABS($B$29-B27)+ABS($B$52-B50)+ABS($B$75-B73)+ABS($B$98-B96))/$D$116</f>
        <v>0.20799631987723494</v>
      </c>
      <c r="F123" s="19">
        <f>(ABS($B$7-B4)+ABS($B$30-B27)+ABS($B$53-B50)+ABS($B$76-B73)+ABS($B$99-B96))/$D$116</f>
        <v>0.2373754735193459</v>
      </c>
      <c r="G123" s="19">
        <f>(ABS($B$8-B4)+ABS($B$31-B27)+ABS($B$54-B50)+ABS($B$77-B73)+ABS($B$100-B96))/$D$116</f>
        <v>0.24076796384484495</v>
      </c>
      <c r="H123" s="19">
        <f t="shared" si="2"/>
        <v>0.27051114840029733</v>
      </c>
      <c r="I123" s="19">
        <f t="shared" si="3"/>
        <v>0.16765035296875014</v>
      </c>
      <c r="J123" s="19">
        <f t="shared" si="4"/>
        <v>0.30165844158500732</v>
      </c>
      <c r="K123" s="19">
        <f t="shared" si="5"/>
        <v>0.23362751803199311</v>
      </c>
      <c r="L123" s="19">
        <f t="shared" si="6"/>
        <v>0.4651613983843349</v>
      </c>
      <c r="M123" s="19">
        <f t="shared" si="7"/>
        <v>0.1397552945312521</v>
      </c>
      <c r="N123" s="19">
        <f t="shared" si="8"/>
        <v>0.3031111126861652</v>
      </c>
      <c r="O123" s="19">
        <f t="shared" si="9"/>
        <v>0.24413062134964361</v>
      </c>
      <c r="P123" s="19">
        <f t="shared" si="10"/>
        <v>0.28965862809782156</v>
      </c>
      <c r="Q123" s="19">
        <f t="shared" si="11"/>
        <v>0.25226692157495084</v>
      </c>
      <c r="R123" s="19">
        <f t="shared" si="12"/>
        <v>0.22045823758939917</v>
      </c>
      <c r="S123" s="19">
        <f t="shared" si="13"/>
        <v>0.27240142924107486</v>
      </c>
      <c r="T123" s="19">
        <f t="shared" si="14"/>
        <v>0.1117213864118296</v>
      </c>
      <c r="U123" s="21">
        <f t="shared" si="15"/>
        <v>0.29189002237351169</v>
      </c>
    </row>
    <row r="124" spans="1:86" x14ac:dyDescent="0.25">
      <c r="A124" s="17" t="s">
        <v>5</v>
      </c>
      <c r="B124" s="19">
        <f t="shared" si="0"/>
        <v>0.18432558538690449</v>
      </c>
      <c r="C124" s="91">
        <f t="shared" si="1"/>
        <v>0.13201889634672614</v>
      </c>
      <c r="D124" s="19">
        <f t="shared" ref="D124:D141" si="16">(ABS($B$5-B5)+ABS($B$28-B28)+ABS($B$51-B51)+ABS($B$74-B74)+ABS($B$97-B97))/$D$116</f>
        <v>0</v>
      </c>
      <c r="E124" s="19">
        <f>(ABS($B$6-B5)+ABS($B$29-B28)+ABS($B$52-B51)+ABS($B$75-B74)+ABS($B$98-B97))/$D$116</f>
        <v>8.4310756863842165E-2</v>
      </c>
      <c r="F124" s="19">
        <f>(ABS($B$7-B5)+ABS($B$30-B28)+ABS($B$53-B51)+ABS($B$76-B74)+ABS($B$99-B97))/$D$116</f>
        <v>0.2163187844791675</v>
      </c>
      <c r="G124" s="19">
        <f>(ABS($B$8-B5)+ABS($B$31-B28)+ABS($B$54-B51)+ABS($B$77-B74)+ABS($B$100-B97))/$D$116</f>
        <v>0.22663134192520173</v>
      </c>
      <c r="H124" s="19">
        <f t="shared" si="2"/>
        <v>0.13849225205357119</v>
      </c>
      <c r="I124" s="19">
        <f t="shared" si="3"/>
        <v>9.1353047485118355E-2</v>
      </c>
      <c r="J124" s="19">
        <f t="shared" si="4"/>
        <v>0.23893508587816226</v>
      </c>
      <c r="K124" s="19">
        <f t="shared" si="5"/>
        <v>0.23769535547246887</v>
      </c>
      <c r="L124" s="19">
        <f t="shared" si="6"/>
        <v>0.33314250203760876</v>
      </c>
      <c r="M124" s="19">
        <f t="shared" si="7"/>
        <v>0.12202324383928645</v>
      </c>
      <c r="N124" s="19">
        <f t="shared" si="8"/>
        <v>0.24872109031265349</v>
      </c>
      <c r="O124" s="19">
        <f t="shared" si="9"/>
        <v>0.18140726564279858</v>
      </c>
      <c r="P124" s="19">
        <f t="shared" si="10"/>
        <v>0.19930639841776204</v>
      </c>
      <c r="Q124" s="19">
        <f t="shared" si="11"/>
        <v>0.23121023253477241</v>
      </c>
      <c r="R124" s="19">
        <f t="shared" si="12"/>
        <v>0.16606821521588749</v>
      </c>
      <c r="S124" s="19">
        <f t="shared" si="13"/>
        <v>0.20967807353422979</v>
      </c>
      <c r="T124" s="19">
        <f t="shared" si="14"/>
        <v>9.8353660838912518E-2</v>
      </c>
      <c r="U124" s="21">
        <f t="shared" si="15"/>
        <v>0.23839342282738021</v>
      </c>
    </row>
    <row r="125" spans="1:86" x14ac:dyDescent="0.25">
      <c r="A125" s="17" t="s">
        <v>6</v>
      </c>
      <c r="B125" s="19">
        <f t="shared" si="0"/>
        <v>0.20767413494419892</v>
      </c>
      <c r="C125" s="91">
        <f t="shared" si="1"/>
        <v>0.20799631987723494</v>
      </c>
      <c r="D125" s="19">
        <f t="shared" si="16"/>
        <v>8.4310756863842165E-2</v>
      </c>
      <c r="E125" s="19">
        <f t="shared" ref="E125:E141" si="17">(ABS($B$6-B6)+ABS($B$29-B29)+ABS($B$52-B52)+ABS($B$75-B75)+ABS($B$98-B98))/$D$116</f>
        <v>0</v>
      </c>
      <c r="F125" s="19">
        <f>(ABS($B$7-B6)+ABS($B$30-B29)+ABS($B$53-B52)+ABS($B$76-B75)+ABS($B$99-B98))/$D$116</f>
        <v>0.24601616326265288</v>
      </c>
      <c r="G125" s="19">
        <f>(ABS($B$8-B6)+ABS($B$31-B29)+ABS($B$54-B52)+ABS($B$77-B75)+ABS($B$100-B98))/$D$116</f>
        <v>0.25632872070868712</v>
      </c>
      <c r="H125" s="19">
        <f t="shared" si="2"/>
        <v>0.15350746827753226</v>
      </c>
      <c r="I125" s="19">
        <f t="shared" si="3"/>
        <v>9.1561574668901052E-2</v>
      </c>
      <c r="J125" s="19">
        <f t="shared" si="4"/>
        <v>0.17577984728068946</v>
      </c>
      <c r="K125" s="19">
        <f t="shared" si="5"/>
        <v>0.25816597809524067</v>
      </c>
      <c r="L125" s="19">
        <f t="shared" si="6"/>
        <v>0.26363843421394501</v>
      </c>
      <c r="M125" s="19">
        <f t="shared" si="7"/>
        <v>0.15990769201264951</v>
      </c>
      <c r="N125" s="19">
        <f t="shared" si="8"/>
        <v>0.1707591626750023</v>
      </c>
      <c r="O125" s="19">
        <f t="shared" si="9"/>
        <v>0.1704684526108009</v>
      </c>
      <c r="P125" s="19">
        <f t="shared" si="10"/>
        <v>0.2226549479750565</v>
      </c>
      <c r="Q125" s="19">
        <f t="shared" si="11"/>
        <v>0.26090761131825785</v>
      </c>
      <c r="R125" s="19">
        <f t="shared" si="12"/>
        <v>0.12067898125375856</v>
      </c>
      <c r="S125" s="19">
        <f t="shared" si="13"/>
        <v>0.14652283493675697</v>
      </c>
      <c r="T125" s="19">
        <f t="shared" si="14"/>
        <v>0.16324435058221951</v>
      </c>
      <c r="U125" s="21">
        <f t="shared" si="15"/>
        <v>0.25328411257068717</v>
      </c>
    </row>
    <row r="126" spans="1:86" x14ac:dyDescent="0.25">
      <c r="A126" s="17" t="s">
        <v>7</v>
      </c>
      <c r="B126" s="19">
        <f t="shared" si="0"/>
        <v>0.12192441461309547</v>
      </c>
      <c r="C126" s="91">
        <f t="shared" si="1"/>
        <v>0.2373754735193459</v>
      </c>
      <c r="D126" s="19">
        <f t="shared" si="16"/>
        <v>0.2163187844791675</v>
      </c>
      <c r="E126" s="19">
        <f t="shared" si="17"/>
        <v>0.24601616326265288</v>
      </c>
      <c r="F126" s="19">
        <f t="shared" ref="F126:F141" si="18">(ABS($B$7-B7)+ABS($B$30-B30)+ABS($B$53-B53)+ABS($B$76-B76)+ABS($B$99-B99))/$D$116</f>
        <v>0</v>
      </c>
      <c r="G126" s="19">
        <f>(ABS($B$8-B7)+ABS($B$31-B30)+ABS($B$54-B53)+ABS($B$77-B76)+ABS($B$100-B99))/$D$116</f>
        <v>4.4074292650149255E-2</v>
      </c>
      <c r="H126" s="19">
        <f t="shared" si="2"/>
        <v>0.11557558538690452</v>
      </c>
      <c r="I126" s="19">
        <f t="shared" si="3"/>
        <v>0.21139178721726243</v>
      </c>
      <c r="J126" s="19">
        <f t="shared" si="4"/>
        <v>0.16405104660732861</v>
      </c>
      <c r="K126" s="19">
        <f t="shared" si="5"/>
        <v>0.16433197739211211</v>
      </c>
      <c r="L126" s="19">
        <f t="shared" si="6"/>
        <v>0.37031175135308503</v>
      </c>
      <c r="M126" s="19">
        <f t="shared" si="7"/>
        <v>0.19315306485119271</v>
      </c>
      <c r="N126" s="19">
        <f t="shared" si="8"/>
        <v>0.25869104556563005</v>
      </c>
      <c r="O126" s="19">
        <f t="shared" si="9"/>
        <v>0.22288853346434837</v>
      </c>
      <c r="P126" s="19">
        <f t="shared" si="10"/>
        <v>0.16240333356656941</v>
      </c>
      <c r="Q126" s="19">
        <f t="shared" si="11"/>
        <v>8.7460232534772447E-2</v>
      </c>
      <c r="R126" s="19">
        <f t="shared" si="12"/>
        <v>0.25847808097481717</v>
      </c>
      <c r="S126" s="19">
        <f t="shared" si="13"/>
        <v>0.181091210513395</v>
      </c>
      <c r="T126" s="19">
        <f t="shared" si="14"/>
        <v>0.22647668094308174</v>
      </c>
      <c r="U126" s="21">
        <f t="shared" si="15"/>
        <v>0.24657653242559632</v>
      </c>
    </row>
    <row r="127" spans="1:86" x14ac:dyDescent="0.25">
      <c r="A127" s="17" t="s">
        <v>8</v>
      </c>
      <c r="B127" s="19">
        <f t="shared" si="0"/>
        <v>0.15157994741627551</v>
      </c>
      <c r="C127" s="91">
        <f t="shared" si="1"/>
        <v>0.24076796384484495</v>
      </c>
      <c r="D127" s="19">
        <f t="shared" si="16"/>
        <v>0.22663134192520173</v>
      </c>
      <c r="E127" s="19">
        <f t="shared" si="17"/>
        <v>0.25632872070868712</v>
      </c>
      <c r="F127" s="19">
        <f t="shared" si="18"/>
        <v>4.4074292650149255E-2</v>
      </c>
      <c r="G127" s="19">
        <f t="shared" ref="G127:G141" si="19">(ABS($B$8-B8)+ABS($B$31-B31)+ABS($B$54-B54)+ABS($B$77-B77)+ABS($B$100-B100))/$D$116</f>
        <v>0</v>
      </c>
      <c r="H127" s="19">
        <f t="shared" si="2"/>
        <v>0.15964987803705377</v>
      </c>
      <c r="I127" s="19">
        <f t="shared" si="3"/>
        <v>0.21598275380020232</v>
      </c>
      <c r="J127" s="19">
        <f t="shared" si="4"/>
        <v>0.16381384515455438</v>
      </c>
      <c r="K127" s="19">
        <f t="shared" si="5"/>
        <v>0.14882741625982221</v>
      </c>
      <c r="L127" s="19">
        <f t="shared" si="6"/>
        <v>0.36584648929073232</v>
      </c>
      <c r="M127" s="19">
        <f t="shared" si="7"/>
        <v>0.19513228896389356</v>
      </c>
      <c r="N127" s="19">
        <f t="shared" si="8"/>
        <v>0.22153682003601594</v>
      </c>
      <c r="O127" s="19">
        <f t="shared" si="9"/>
        <v>0.20051212744312127</v>
      </c>
      <c r="P127" s="19">
        <f t="shared" si="10"/>
        <v>0.18650780302207601</v>
      </c>
      <c r="Q127" s="19">
        <f t="shared" si="11"/>
        <v>7.8875738523017699E-2</v>
      </c>
      <c r="R127" s="19">
        <f t="shared" si="12"/>
        <v>0.26879063842085138</v>
      </c>
      <c r="S127" s="19">
        <f t="shared" si="13"/>
        <v>0.17662594845104226</v>
      </c>
      <c r="T127" s="19">
        <f t="shared" si="14"/>
        <v>0.23939241510786724</v>
      </c>
      <c r="U127" s="21">
        <f t="shared" si="15"/>
        <v>0.20942230689598224</v>
      </c>
    </row>
    <row r="128" spans="1:86" x14ac:dyDescent="0.25">
      <c r="A128" s="17" t="s">
        <v>9</v>
      </c>
      <c r="B128" s="19">
        <f t="shared" si="0"/>
        <v>0.1125</v>
      </c>
      <c r="C128" s="91">
        <f t="shared" si="1"/>
        <v>0.27051114840029733</v>
      </c>
      <c r="D128" s="19">
        <f t="shared" si="16"/>
        <v>0.13849225205357119</v>
      </c>
      <c r="E128" s="19">
        <f t="shared" si="17"/>
        <v>0.15350746827753226</v>
      </c>
      <c r="F128" s="19">
        <f t="shared" si="18"/>
        <v>0.11557558538690452</v>
      </c>
      <c r="G128" s="19">
        <f t="shared" si="19"/>
        <v>0.15964987803705377</v>
      </c>
      <c r="H128" s="19">
        <f t="shared" ref="H128:H141" si="20">(ABS($B$9-B9)+ABS($B$32-B32)+ABS($B$55-B55)+ABS($B$78-B78)+ABS($B$101-B101))/$D$116</f>
        <v>0</v>
      </c>
      <c r="I128" s="19">
        <f t="shared" si="3"/>
        <v>0.16119412876488051</v>
      </c>
      <c r="J128" s="19">
        <f t="shared" si="4"/>
        <v>0.18885338815494668</v>
      </c>
      <c r="K128" s="19">
        <f t="shared" si="5"/>
        <v>0.27990756277901657</v>
      </c>
      <c r="L128" s="19">
        <f t="shared" si="6"/>
        <v>0.31088733673998953</v>
      </c>
      <c r="M128" s="19">
        <f t="shared" si="7"/>
        <v>0.22718216255952434</v>
      </c>
      <c r="N128" s="19">
        <f t="shared" si="8"/>
        <v>0.32426663095253461</v>
      </c>
      <c r="O128" s="19">
        <f t="shared" si="9"/>
        <v>0.24769087501196646</v>
      </c>
      <c r="P128" s="19">
        <f t="shared" si="10"/>
        <v>0.15297891895347396</v>
      </c>
      <c r="Q128" s="19">
        <f t="shared" si="11"/>
        <v>0.20303581792167696</v>
      </c>
      <c r="R128" s="19">
        <f t="shared" si="12"/>
        <v>0.26661375585576852</v>
      </c>
      <c r="S128" s="19">
        <f t="shared" si="13"/>
        <v>0.21072172009672724</v>
      </c>
      <c r="T128" s="19">
        <f t="shared" si="14"/>
        <v>0.20961235582403318</v>
      </c>
      <c r="U128" s="21">
        <f t="shared" si="15"/>
        <v>0.32137887397321441</v>
      </c>
    </row>
    <row r="129" spans="1:21" x14ac:dyDescent="0.25">
      <c r="A129" s="17" t="s">
        <v>10</v>
      </c>
      <c r="B129" s="19">
        <f t="shared" si="0"/>
        <v>0.15702746209821386</v>
      </c>
      <c r="C129" s="91">
        <f t="shared" si="1"/>
        <v>0.16765035296875014</v>
      </c>
      <c r="D129" s="19">
        <f t="shared" si="16"/>
        <v>9.1353047485118355E-2</v>
      </c>
      <c r="E129" s="19">
        <f t="shared" si="17"/>
        <v>9.1561574668901052E-2</v>
      </c>
      <c r="F129" s="19">
        <f t="shared" si="18"/>
        <v>0.21139178721726243</v>
      </c>
      <c r="G129" s="19">
        <f t="shared" si="19"/>
        <v>0.21598275380020232</v>
      </c>
      <c r="H129" s="19">
        <f t="shared" si="20"/>
        <v>0.16119412876488051</v>
      </c>
      <c r="I129" s="19">
        <f t="shared" si="3"/>
        <v>0</v>
      </c>
      <c r="J129" s="19">
        <f t="shared" si="4"/>
        <v>0.26734142194959054</v>
      </c>
      <c r="K129" s="19">
        <f t="shared" si="5"/>
        <v>0.21782001118675592</v>
      </c>
      <c r="L129" s="19">
        <f t="shared" si="6"/>
        <v>0.3391777120822515</v>
      </c>
      <c r="M129" s="19">
        <f t="shared" si="7"/>
        <v>0.20414953516369128</v>
      </c>
      <c r="N129" s="19">
        <f t="shared" si="8"/>
        <v>0.22712742638408173</v>
      </c>
      <c r="O129" s="19">
        <f t="shared" si="9"/>
        <v>0.26203002727970193</v>
      </c>
      <c r="P129" s="19">
        <f t="shared" si="10"/>
        <v>0.17200827512907141</v>
      </c>
      <c r="Q129" s="19">
        <f t="shared" si="11"/>
        <v>0.22628323527286737</v>
      </c>
      <c r="R129" s="19">
        <f t="shared" si="12"/>
        <v>0.16947455128731576</v>
      </c>
      <c r="S129" s="19">
        <f t="shared" si="13"/>
        <v>0.23808440960565802</v>
      </c>
      <c r="T129" s="19">
        <f t="shared" si="14"/>
        <v>8.7705072713913076E-2</v>
      </c>
      <c r="U129" s="21">
        <f t="shared" si="15"/>
        <v>0.22423966940476156</v>
      </c>
    </row>
    <row r="130" spans="1:21" x14ac:dyDescent="0.25">
      <c r="A130" s="17" t="s">
        <v>11</v>
      </c>
      <c r="B130" s="19">
        <f t="shared" si="0"/>
        <v>0.26864729318470998</v>
      </c>
      <c r="C130" s="91">
        <f t="shared" si="1"/>
        <v>0.30165844158500732</v>
      </c>
      <c r="D130" s="19">
        <f t="shared" si="16"/>
        <v>0.23893508587816226</v>
      </c>
      <c r="E130" s="19">
        <f t="shared" si="17"/>
        <v>0.17577984728068946</v>
      </c>
      <c r="F130" s="19">
        <f t="shared" si="18"/>
        <v>0.16405104660732861</v>
      </c>
      <c r="G130" s="19">
        <f t="shared" si="19"/>
        <v>0.16381384515455438</v>
      </c>
      <c r="H130" s="19">
        <f t="shared" si="20"/>
        <v>0.18885338815494668</v>
      </c>
      <c r="I130" s="19">
        <f t="shared" si="3"/>
        <v>0.26734142194959054</v>
      </c>
      <c r="J130" s="19">
        <f t="shared" ref="J130:J141" si="21">(ABS($B$11-B11)+ABS($B$34-B34)+ABS($B$57-B57)+ABS($B$80-B80)+ABS($B$103-B103))/$D$116</f>
        <v>0</v>
      </c>
      <c r="K130" s="19">
        <f t="shared" si="5"/>
        <v>0.30050509706491813</v>
      </c>
      <c r="L130" s="19">
        <f t="shared" si="6"/>
        <v>0.2575837074838514</v>
      </c>
      <c r="M130" s="19">
        <f t="shared" si="7"/>
        <v>0.16190314705375519</v>
      </c>
      <c r="N130" s="19">
        <f t="shared" si="8"/>
        <v>0.17482357177610425</v>
      </c>
      <c r="O130" s="19">
        <f t="shared" si="9"/>
        <v>8.3172190101435728E-2</v>
      </c>
      <c r="P130" s="19">
        <f t="shared" si="10"/>
        <v>0.30912621213818392</v>
      </c>
      <c r="Q130" s="19">
        <f t="shared" si="11"/>
        <v>0.22363335220757846</v>
      </c>
      <c r="R130" s="19">
        <f t="shared" si="12"/>
        <v>0.1381996703297407</v>
      </c>
      <c r="S130" s="19">
        <f t="shared" si="13"/>
        <v>9.5917865488749726E-2</v>
      </c>
      <c r="T130" s="19">
        <f t="shared" si="14"/>
        <v>0.31337982799683689</v>
      </c>
      <c r="U130" s="21">
        <f t="shared" si="15"/>
        <v>0.30120316441982942</v>
      </c>
    </row>
    <row r="131" spans="1:21" x14ac:dyDescent="0.25">
      <c r="A131" s="17" t="s">
        <v>12</v>
      </c>
      <c r="B131" s="19">
        <f t="shared" si="0"/>
        <v>0.23407422944568329</v>
      </c>
      <c r="C131" s="91">
        <f t="shared" si="1"/>
        <v>0.23362751803199311</v>
      </c>
      <c r="D131" s="19">
        <f t="shared" si="16"/>
        <v>0.23769535547246887</v>
      </c>
      <c r="E131" s="19">
        <f t="shared" si="17"/>
        <v>0.25816597809524067</v>
      </c>
      <c r="F131" s="19">
        <f t="shared" si="18"/>
        <v>0.16433197739211211</v>
      </c>
      <c r="G131" s="19">
        <f t="shared" si="19"/>
        <v>0.14882741625982221</v>
      </c>
      <c r="H131" s="19">
        <f t="shared" si="20"/>
        <v>0.27990756277901657</v>
      </c>
      <c r="I131" s="19">
        <f>(ABS($B$10-B12)+ABS($B$33-B35)+ABS($B$56-B58)+ABS($B$79-B81)+ABS($B$102-B104))/$D$116</f>
        <v>0.21782001118675592</v>
      </c>
      <c r="J131" s="19">
        <f t="shared" si="21"/>
        <v>0.30050509706491813</v>
      </c>
      <c r="K131" s="19">
        <f t="shared" ref="K131:K141" si="22">(ABS($B$12-B12)+ABS($B$35-B35)+ABS($B$58-B58)+ABS($B$81-B81)+ABS($B$104-B104))/$D$116</f>
        <v>0</v>
      </c>
      <c r="L131" s="19">
        <f t="shared" si="6"/>
        <v>0.3495578127630542</v>
      </c>
      <c r="M131" s="19">
        <f t="shared" si="7"/>
        <v>0.23952963584449405</v>
      </c>
      <c r="N131" s="19">
        <f t="shared" si="8"/>
        <v>0.20573580126101146</v>
      </c>
      <c r="O131" s="19">
        <f t="shared" si="9"/>
        <v>0.27194628504383916</v>
      </c>
      <c r="P131" s="19">
        <f t="shared" si="10"/>
        <v>0.17498272830987197</v>
      </c>
      <c r="Q131" s="19">
        <f t="shared" si="11"/>
        <v>0.10011916220853005</v>
      </c>
      <c r="R131" s="19">
        <f t="shared" si="12"/>
        <v>0.27062789580740498</v>
      </c>
      <c r="S131" s="19">
        <f t="shared" si="13"/>
        <v>0.25549197238467469</v>
      </c>
      <c r="T131" s="19">
        <f t="shared" si="14"/>
        <v>0.22183530262834877</v>
      </c>
      <c r="U131" s="21">
        <f t="shared" si="15"/>
        <v>0.16922471164806632</v>
      </c>
    </row>
    <row r="132" spans="1:21" x14ac:dyDescent="0.25">
      <c r="A132" s="17" t="s">
        <v>13</v>
      </c>
      <c r="B132" s="19">
        <f t="shared" si="0"/>
        <v>0.29838733673998957</v>
      </c>
      <c r="C132" s="91">
        <f t="shared" si="1"/>
        <v>0.4651613983843349</v>
      </c>
      <c r="D132" s="19">
        <f t="shared" si="16"/>
        <v>0.33314250203760876</v>
      </c>
      <c r="E132" s="19">
        <f t="shared" si="17"/>
        <v>0.26363843421394501</v>
      </c>
      <c r="F132" s="19">
        <f t="shared" si="18"/>
        <v>0.37031175135308503</v>
      </c>
      <c r="G132" s="19">
        <f t="shared" si="19"/>
        <v>0.36584648929073232</v>
      </c>
      <c r="H132" s="19">
        <f t="shared" si="20"/>
        <v>0.31088733673998953</v>
      </c>
      <c r="I132" s="19">
        <f t="shared" ref="I132:I141" si="23">(ABS($B$10-B13)+ABS($B$33-B36)+ABS($B$56-B59)+ABS($B$79-B82)+ABS($B$102-B105))/$D$116</f>
        <v>0.3391777120822515</v>
      </c>
      <c r="J132" s="19">
        <f t="shared" si="21"/>
        <v>0.2575837074838514</v>
      </c>
      <c r="K132" s="19">
        <f t="shared" si="22"/>
        <v>0.3495578127630542</v>
      </c>
      <c r="L132" s="19">
        <f t="shared" ref="L132:L141" si="24">(ABS($B$13-B13)+ABS($B$36-B36)+ABS($B$59-B59)+ABS($B$82-B82)+ABS($B$105-B105))/$D$116</f>
        <v>0</v>
      </c>
      <c r="M132" s="19">
        <f t="shared" si="7"/>
        <v>0.37540610385308282</v>
      </c>
      <c r="N132" s="19">
        <f t="shared" si="8"/>
        <v>0.30770309208209656</v>
      </c>
      <c r="O132" s="19">
        <f t="shared" si="9"/>
        <v>0.29889157246623849</v>
      </c>
      <c r="P132" s="19">
        <f t="shared" si="10"/>
        <v>0.21716943695318003</v>
      </c>
      <c r="Q132" s="19">
        <f t="shared" si="11"/>
        <v>0.35327240374390667</v>
      </c>
      <c r="R132" s="19">
        <f t="shared" si="12"/>
        <v>0.32241039082484935</v>
      </c>
      <c r="S132" s="19">
        <f t="shared" si="13"/>
        <v>0.19848156000635442</v>
      </c>
      <c r="T132" s="19">
        <f t="shared" si="14"/>
        <v>0.42688278479616459</v>
      </c>
      <c r="U132" s="21">
        <f t="shared" si="15"/>
        <v>0.42044484358522694</v>
      </c>
    </row>
    <row r="133" spans="1:21" x14ac:dyDescent="0.25">
      <c r="A133" s="17" t="s">
        <v>14</v>
      </c>
      <c r="B133" s="19">
        <f t="shared" si="0"/>
        <v>0.27212207306547748</v>
      </c>
      <c r="C133" s="91">
        <f t="shared" si="1"/>
        <v>0.1397552945312521</v>
      </c>
      <c r="D133" s="19">
        <f t="shared" si="16"/>
        <v>0.12202324383928645</v>
      </c>
      <c r="E133" s="19">
        <f t="shared" si="17"/>
        <v>0.15990769201264951</v>
      </c>
      <c r="F133" s="19">
        <f t="shared" si="18"/>
        <v>0.19315306485119271</v>
      </c>
      <c r="G133" s="19">
        <f t="shared" si="19"/>
        <v>0.19513228896389356</v>
      </c>
      <c r="H133" s="19">
        <f t="shared" si="20"/>
        <v>0.22718216255952434</v>
      </c>
      <c r="I133" s="19">
        <f t="shared" si="23"/>
        <v>0.20414953516369128</v>
      </c>
      <c r="J133" s="19">
        <f t="shared" si="21"/>
        <v>0.16190314705375519</v>
      </c>
      <c r="K133" s="19">
        <f t="shared" si="22"/>
        <v>0.23952963584449405</v>
      </c>
      <c r="L133" s="19">
        <f t="shared" si="24"/>
        <v>0.37540610385308282</v>
      </c>
      <c r="M133" s="19">
        <f t="shared" ref="M133:M141" si="25">(ABS($B$14-B14)+ABS($B$37-B37)+ABS($B$60-B60)+ABS($B$83-B83)+ABS($B$106-B106))/$D$116</f>
        <v>0</v>
      </c>
      <c r="N133" s="19">
        <f t="shared" si="8"/>
        <v>0.20502248482157975</v>
      </c>
      <c r="O133" s="19">
        <f t="shared" si="9"/>
        <v>0.10437532681839153</v>
      </c>
      <c r="P133" s="19">
        <f t="shared" si="10"/>
        <v>0.287102886096335</v>
      </c>
      <c r="Q133" s="19">
        <f t="shared" si="11"/>
        <v>0.19971117957346429</v>
      </c>
      <c r="R133" s="19">
        <f t="shared" si="12"/>
        <v>0.15494230340033605</v>
      </c>
      <c r="S133" s="19">
        <f t="shared" si="13"/>
        <v>0.1769245438467284</v>
      </c>
      <c r="T133" s="19">
        <f t="shared" si="14"/>
        <v>0.20018794121093766</v>
      </c>
      <c r="U133" s="21">
        <f t="shared" si="15"/>
        <v>0.2402277031994054</v>
      </c>
    </row>
    <row r="134" spans="1:21" x14ac:dyDescent="0.25">
      <c r="A134" s="17" t="s">
        <v>15</v>
      </c>
      <c r="B134" s="19">
        <f t="shared" si="0"/>
        <v>0.3284332976192012</v>
      </c>
      <c r="C134" s="91">
        <f t="shared" si="1"/>
        <v>0.3031111126861652</v>
      </c>
      <c r="D134" s="19">
        <f t="shared" si="16"/>
        <v>0.24872109031265349</v>
      </c>
      <c r="E134" s="19">
        <f t="shared" si="17"/>
        <v>0.1707591626750023</v>
      </c>
      <c r="F134" s="19">
        <f t="shared" si="18"/>
        <v>0.25869104556563005</v>
      </c>
      <c r="G134" s="19">
        <f t="shared" si="19"/>
        <v>0.22153682003601594</v>
      </c>
      <c r="H134" s="19">
        <f t="shared" si="20"/>
        <v>0.32426663095253461</v>
      </c>
      <c r="I134" s="19">
        <f t="shared" si="23"/>
        <v>0.22712742638408173</v>
      </c>
      <c r="J134" s="19">
        <f t="shared" si="21"/>
        <v>0.17482357177610425</v>
      </c>
      <c r="K134" s="19">
        <f t="shared" si="22"/>
        <v>0.20573580126101146</v>
      </c>
      <c r="L134" s="19">
        <f t="shared" si="24"/>
        <v>0.30770309208209656</v>
      </c>
      <c r="M134" s="19">
        <f t="shared" si="25"/>
        <v>0.20502248482157975</v>
      </c>
      <c r="N134" s="19">
        <f t="shared" ref="N134:N141" si="26">(ABS($B$15-B15)+ABS($B$38-B38)+ABS($B$61-B61)+ABS($B$84-B84)+ABS($B$107-B107))/$D$116</f>
        <v>0</v>
      </c>
      <c r="O134" s="19">
        <f t="shared" si="9"/>
        <v>0.15227152031556643</v>
      </c>
      <c r="P134" s="19">
        <f t="shared" si="10"/>
        <v>0.32133298392356491</v>
      </c>
      <c r="Q134" s="19">
        <f t="shared" si="11"/>
        <v>0.20847743448402856</v>
      </c>
      <c r="R134" s="19">
        <f t="shared" si="12"/>
        <v>0.13739600374274827</v>
      </c>
      <c r="S134" s="19">
        <f t="shared" si="13"/>
        <v>0.12540054098973527</v>
      </c>
      <c r="T134" s="19">
        <f t="shared" si="14"/>
        <v>0.26465427512850143</v>
      </c>
      <c r="U134" s="21">
        <f t="shared" si="15"/>
        <v>0.1371383279760417</v>
      </c>
    </row>
    <row r="135" spans="1:21" x14ac:dyDescent="0.25">
      <c r="A135" s="17" t="s">
        <v>16</v>
      </c>
      <c r="B135" s="19">
        <f t="shared" si="0"/>
        <v>0.30185754167863316</v>
      </c>
      <c r="C135" s="91">
        <f t="shared" si="1"/>
        <v>0.24413062134964361</v>
      </c>
      <c r="D135" s="19">
        <f t="shared" si="16"/>
        <v>0.18140726564279858</v>
      </c>
      <c r="E135" s="19">
        <f t="shared" si="17"/>
        <v>0.1704684526108009</v>
      </c>
      <c r="F135" s="19">
        <f t="shared" si="18"/>
        <v>0.22288853346434837</v>
      </c>
      <c r="G135" s="19">
        <f t="shared" si="19"/>
        <v>0.20051212744312127</v>
      </c>
      <c r="H135" s="19">
        <f t="shared" si="20"/>
        <v>0.24769087501196646</v>
      </c>
      <c r="I135" s="19">
        <f t="shared" si="23"/>
        <v>0.26203002727970193</v>
      </c>
      <c r="J135" s="19">
        <f t="shared" si="21"/>
        <v>8.3172190101435728E-2</v>
      </c>
      <c r="K135" s="19">
        <f t="shared" si="22"/>
        <v>0.27194628504383916</v>
      </c>
      <c r="L135" s="19">
        <f t="shared" si="24"/>
        <v>0.29889157246623849</v>
      </c>
      <c r="M135" s="19">
        <f t="shared" si="25"/>
        <v>0.10437532681839153</v>
      </c>
      <c r="N135" s="19">
        <f t="shared" si="26"/>
        <v>0.15227152031556643</v>
      </c>
      <c r="O135" s="19">
        <f t="shared" si="9"/>
        <v>0</v>
      </c>
      <c r="P135" s="19">
        <f t="shared" si="10"/>
        <v>0.31683835470949068</v>
      </c>
      <c r="Q135" s="19">
        <f t="shared" si="11"/>
        <v>0.20158585275507276</v>
      </c>
      <c r="R135" s="19">
        <f t="shared" si="12"/>
        <v>0.12621621834372698</v>
      </c>
      <c r="S135" s="19">
        <f t="shared" si="13"/>
        <v>0.10963676862059765</v>
      </c>
      <c r="T135" s="19">
        <f t="shared" si="14"/>
        <v>0.2580684333269484</v>
      </c>
      <c r="U135" s="21">
        <f t="shared" si="15"/>
        <v>0.27024739988386892</v>
      </c>
    </row>
    <row r="136" spans="1:21" x14ac:dyDescent="0.25">
      <c r="A136" s="17" t="s">
        <v>17</v>
      </c>
      <c r="B136" s="19">
        <f t="shared" si="0"/>
        <v>9.0478918953473958E-2</v>
      </c>
      <c r="C136" s="91">
        <f t="shared" si="1"/>
        <v>0.28965862809782156</v>
      </c>
      <c r="D136" s="19">
        <f t="shared" si="16"/>
        <v>0.19930639841776204</v>
      </c>
      <c r="E136" s="19">
        <f t="shared" si="17"/>
        <v>0.2226549479750565</v>
      </c>
      <c r="F136" s="19">
        <f t="shared" si="18"/>
        <v>0.16240333356656941</v>
      </c>
      <c r="G136" s="19">
        <f t="shared" si="19"/>
        <v>0.18650780302207601</v>
      </c>
      <c r="H136" s="19">
        <f t="shared" si="20"/>
        <v>0.15297891895347396</v>
      </c>
      <c r="I136" s="19">
        <f t="shared" si="23"/>
        <v>0.17200827512907141</v>
      </c>
      <c r="J136" s="19">
        <f t="shared" si="21"/>
        <v>0.30912621213818392</v>
      </c>
      <c r="K136" s="19">
        <f t="shared" si="22"/>
        <v>0.17498272830987197</v>
      </c>
      <c r="L136" s="19">
        <f t="shared" si="24"/>
        <v>0.21716943695318003</v>
      </c>
      <c r="M136" s="19">
        <f t="shared" si="25"/>
        <v>0.287102886096335</v>
      </c>
      <c r="N136" s="19">
        <f t="shared" si="26"/>
        <v>0.32133298392356491</v>
      </c>
      <c r="O136" s="19">
        <f t="shared" ref="O136:O141" si="27">(ABS($B$16-B17)+ABS($B$39-B40)+ABS($B$62-B63)+ABS($B$85-B86)+ABS($B$108-B109))/$D$116</f>
        <v>0.31683835470949068</v>
      </c>
      <c r="P136" s="19">
        <f t="shared" ref="P136:P141" si="28">(ABS($B$17-B17)+ABS($B$40-B40)+ABS($B$63-B63)+ABS($B$86-B86)+ABS($B$109-B109))/$D$116</f>
        <v>0</v>
      </c>
      <c r="Q136" s="19">
        <f t="shared" si="11"/>
        <v>0.1361029667907267</v>
      </c>
      <c r="R136" s="19">
        <f t="shared" si="12"/>
        <v>0.33576123555329279</v>
      </c>
      <c r="S136" s="19">
        <f t="shared" si="13"/>
        <v>0.21761825275555968</v>
      </c>
      <c r="T136" s="19">
        <f t="shared" si="14"/>
        <v>0.22875983552155738</v>
      </c>
      <c r="U136" s="21">
        <f t="shared" si="15"/>
        <v>0.28482189431061972</v>
      </c>
    </row>
    <row r="137" spans="1:21" x14ac:dyDescent="0.25">
      <c r="A137" s="17" t="s">
        <v>18</v>
      </c>
      <c r="B137" s="19">
        <f t="shared" si="0"/>
        <v>0.15720248458834366</v>
      </c>
      <c r="C137" s="91">
        <f t="shared" si="1"/>
        <v>0.25226692157495084</v>
      </c>
      <c r="D137" s="19">
        <f t="shared" si="16"/>
        <v>0.23121023253477241</v>
      </c>
      <c r="E137" s="19">
        <f t="shared" si="17"/>
        <v>0.26090761131825785</v>
      </c>
      <c r="F137" s="19">
        <f t="shared" si="18"/>
        <v>8.7460232534772447E-2</v>
      </c>
      <c r="G137" s="19">
        <f t="shared" si="19"/>
        <v>7.8875738523017699E-2</v>
      </c>
      <c r="H137" s="19">
        <f t="shared" si="20"/>
        <v>0.20303581792167696</v>
      </c>
      <c r="I137" s="19">
        <f t="shared" si="23"/>
        <v>0.22628323527286737</v>
      </c>
      <c r="J137" s="19">
        <f t="shared" si="21"/>
        <v>0.22363335220757846</v>
      </c>
      <c r="K137" s="19">
        <f t="shared" si="22"/>
        <v>0.10011916220853005</v>
      </c>
      <c r="L137" s="19">
        <f t="shared" si="24"/>
        <v>0.35327240374390667</v>
      </c>
      <c r="M137" s="19">
        <f t="shared" si="25"/>
        <v>0.19971117957346429</v>
      </c>
      <c r="N137" s="19">
        <f t="shared" si="26"/>
        <v>0.20847743448402856</v>
      </c>
      <c r="O137" s="19">
        <f t="shared" si="27"/>
        <v>0.20158585275507276</v>
      </c>
      <c r="P137" s="19">
        <f t="shared" si="28"/>
        <v>0.1361029667907267</v>
      </c>
      <c r="Q137" s="19">
        <f>(ABS($B$18-B18)+ABS($B$41-B41)+ABS($B$64-B64)+ABS($B$87-B87)+ABS($B$110-B110))/$D$116</f>
        <v>0</v>
      </c>
      <c r="R137" s="19">
        <f t="shared" si="12"/>
        <v>0.27336952903042211</v>
      </c>
      <c r="S137" s="19">
        <f t="shared" si="13"/>
        <v>0.178620227527335</v>
      </c>
      <c r="T137" s="19">
        <f t="shared" si="14"/>
        <v>0.2413681289986867</v>
      </c>
      <c r="U137" s="21">
        <f t="shared" si="15"/>
        <v>0.15911629989082388</v>
      </c>
    </row>
    <row r="138" spans="1:21" x14ac:dyDescent="0.25">
      <c r="A138" s="17" t="s">
        <v>19</v>
      </c>
      <c r="B138" s="19">
        <f t="shared" si="0"/>
        <v>0.32078042252243522</v>
      </c>
      <c r="C138" s="91">
        <f t="shared" si="1"/>
        <v>0.22045823758939917</v>
      </c>
      <c r="D138" s="19">
        <f t="shared" si="16"/>
        <v>0.16606821521588749</v>
      </c>
      <c r="E138" s="19">
        <f t="shared" si="17"/>
        <v>0.12067898125375856</v>
      </c>
      <c r="F138" s="19">
        <f t="shared" si="18"/>
        <v>0.25847808097481717</v>
      </c>
      <c r="G138" s="19">
        <f t="shared" si="19"/>
        <v>0.26879063842085138</v>
      </c>
      <c r="H138" s="19">
        <f t="shared" si="20"/>
        <v>0.26661375585576852</v>
      </c>
      <c r="I138" s="19">
        <f t="shared" si="23"/>
        <v>0.16947455128731576</v>
      </c>
      <c r="J138" s="19">
        <f t="shared" si="21"/>
        <v>0.1381996703297407</v>
      </c>
      <c r="K138" s="19">
        <f t="shared" si="22"/>
        <v>0.27062789580740498</v>
      </c>
      <c r="L138" s="19">
        <f t="shared" si="24"/>
        <v>0.32241039082484935</v>
      </c>
      <c r="M138" s="19">
        <f t="shared" si="25"/>
        <v>0.15494230340033605</v>
      </c>
      <c r="N138" s="19">
        <f t="shared" si="26"/>
        <v>0.13739600374274827</v>
      </c>
      <c r="O138" s="19">
        <f t="shared" si="27"/>
        <v>0.12621621834372698</v>
      </c>
      <c r="P138" s="19">
        <f t="shared" si="28"/>
        <v>0.33576123555329279</v>
      </c>
      <c r="Q138" s="19">
        <f>(ABS($B$18-B19)+ABS($B$41-B42)+ABS($B$64-B65)+ABS($B$87-B88)+ABS($B$110-B111))/$D$116</f>
        <v>0.27336952903042211</v>
      </c>
      <c r="R138" s="19">
        <f>(ABS($B$19-B19)+ABS($B$42-B42)+ABS($B$65-B65)+ABS($B$88-B88)+ABS($B$111-B111))/$D$116</f>
        <v>0</v>
      </c>
      <c r="S138" s="19">
        <f t="shared" si="13"/>
        <v>0.15577576596730225</v>
      </c>
      <c r="T138" s="19">
        <f t="shared" si="14"/>
        <v>0.19051295733456217</v>
      </c>
      <c r="U138" s="21">
        <f t="shared" si="15"/>
        <v>0.23055271932302984</v>
      </c>
    </row>
    <row r="139" spans="1:21" x14ac:dyDescent="0.25">
      <c r="A139" s="17" t="s">
        <v>20</v>
      </c>
      <c r="B139" s="19">
        <f t="shared" si="0"/>
        <v>0.21488838676339389</v>
      </c>
      <c r="C139" s="91">
        <f t="shared" si="1"/>
        <v>0.27240142924107486</v>
      </c>
      <c r="D139" s="19">
        <f t="shared" si="16"/>
        <v>0.20967807353422979</v>
      </c>
      <c r="E139" s="19">
        <f t="shared" si="17"/>
        <v>0.14652283493675697</v>
      </c>
      <c r="F139" s="19">
        <f t="shared" si="18"/>
        <v>0.181091210513395</v>
      </c>
      <c r="G139" s="19">
        <f t="shared" si="19"/>
        <v>0.17662594845104226</v>
      </c>
      <c r="H139" s="19">
        <f t="shared" si="20"/>
        <v>0.21072172009672724</v>
      </c>
      <c r="I139" s="19">
        <f t="shared" si="23"/>
        <v>0.23808440960565802</v>
      </c>
      <c r="J139" s="19">
        <f t="shared" si="21"/>
        <v>9.5917865488749726E-2</v>
      </c>
      <c r="K139" s="19">
        <f t="shared" si="22"/>
        <v>0.25549197238467469</v>
      </c>
      <c r="L139" s="19">
        <f t="shared" si="24"/>
        <v>0.19848156000635442</v>
      </c>
      <c r="M139" s="19">
        <f t="shared" si="25"/>
        <v>0.1769245438467284</v>
      </c>
      <c r="N139" s="19">
        <f t="shared" si="26"/>
        <v>0.12540054098973527</v>
      </c>
      <c r="O139" s="19">
        <f t="shared" si="27"/>
        <v>0.10963676862059765</v>
      </c>
      <c r="P139" s="19">
        <f t="shared" si="28"/>
        <v>0.21761825275555968</v>
      </c>
      <c r="Q139" s="19">
        <f>(ABS($B$18-B20)+ABS($B$41-B43)+ABS($B$64-B66)+ABS($B$87-B89)+ABS($B$110-B112))/$D$116</f>
        <v>0.178620227527335</v>
      </c>
      <c r="R139" s="19">
        <f>(ABS($B$19-B20)+ABS($B$42-B43)+ABS($B$65-B66)+ABS($B$88-B89)+ABS($B$111-B112))/$D$116</f>
        <v>0.15577576596730225</v>
      </c>
      <c r="S139" s="19">
        <f>(ABS($B$20-B20)+ABS($B$43-B43)+ABS($B$66-B66)+ABS($B$89-B89)+ABS($B$112-B112))/$D$116</f>
        <v>0</v>
      </c>
      <c r="T139" s="19">
        <f t="shared" si="14"/>
        <v>0.28412281565290443</v>
      </c>
      <c r="U139" s="21">
        <f t="shared" si="15"/>
        <v>0.25619003973958598</v>
      </c>
    </row>
    <row r="140" spans="1:21" x14ac:dyDescent="0.25">
      <c r="A140" s="17" t="s">
        <v>21</v>
      </c>
      <c r="B140" s="19">
        <f t="shared" si="0"/>
        <v>0.21377902249069983</v>
      </c>
      <c r="C140" s="91">
        <f t="shared" si="1"/>
        <v>0.1117213864118296</v>
      </c>
      <c r="D140" s="19">
        <f t="shared" si="16"/>
        <v>9.8353660838912518E-2</v>
      </c>
      <c r="E140" s="19">
        <f t="shared" si="17"/>
        <v>0.16324435058221951</v>
      </c>
      <c r="F140" s="19">
        <f t="shared" si="18"/>
        <v>0.22647668094308174</v>
      </c>
      <c r="G140" s="19">
        <f t="shared" si="19"/>
        <v>0.23939241510786724</v>
      </c>
      <c r="H140" s="19">
        <f t="shared" si="20"/>
        <v>0.20961235582403318</v>
      </c>
      <c r="I140" s="19">
        <f t="shared" si="23"/>
        <v>8.7705072713913076E-2</v>
      </c>
      <c r="J140" s="19">
        <f t="shared" si="21"/>
        <v>0.31337982799683689</v>
      </c>
      <c r="K140" s="19">
        <f t="shared" si="22"/>
        <v>0.22183530262834877</v>
      </c>
      <c r="L140" s="19">
        <f t="shared" si="24"/>
        <v>0.42688278479616459</v>
      </c>
      <c r="M140" s="19">
        <f t="shared" si="25"/>
        <v>0.20018794121093766</v>
      </c>
      <c r="N140" s="19">
        <f t="shared" si="26"/>
        <v>0.26465427512850143</v>
      </c>
      <c r="O140" s="19">
        <f t="shared" si="27"/>
        <v>0.2580684333269484</v>
      </c>
      <c r="P140" s="19">
        <f t="shared" si="28"/>
        <v>0.22875983552155738</v>
      </c>
      <c r="Q140" s="19">
        <f>(ABS($B$18-B21)+ABS($B$41-B44)+ABS($B$64-B67)+ABS($B$87-B90)+ABS($B$110-B113))/$D$116</f>
        <v>0.2413681289986867</v>
      </c>
      <c r="R140" s="19">
        <f>(ABS($B$19-B21)+ABS($B$42-B44)+ABS($B$65-B67)+ABS($B$88-B90)+ABS($B$111-B113))/$D$116</f>
        <v>0.19051295733456217</v>
      </c>
      <c r="S140" s="19">
        <f>(ABS($B$20-B21)+ABS($B$43-B44)+ABS($B$66-B67)+ABS($B$89-B90)+ABS($B$112-B113))/$D$116</f>
        <v>0.28412281565290443</v>
      </c>
      <c r="T140" s="19">
        <f>(ABS($B$21-B21)+ABS($B$44-B44)+ABS($B$67-B67)+ABS($B$90-B90)+ABS($B$113-B113))/$D$116</f>
        <v>0</v>
      </c>
      <c r="U140" s="21">
        <f t="shared" si="15"/>
        <v>0.25253976198846767</v>
      </c>
    </row>
    <row r="141" spans="1:21" x14ac:dyDescent="0.25">
      <c r="A141" s="22" t="s">
        <v>22</v>
      </c>
      <c r="B141" s="19">
        <f t="shared" si="0"/>
        <v>0.3163187844791675</v>
      </c>
      <c r="C141" s="91">
        <f t="shared" si="1"/>
        <v>0.29189002237351169</v>
      </c>
      <c r="D141" s="19">
        <f t="shared" si="16"/>
        <v>0.23839342282738021</v>
      </c>
      <c r="E141" s="19">
        <f t="shared" si="17"/>
        <v>0.25328411257068717</v>
      </c>
      <c r="F141" s="19">
        <f t="shared" si="18"/>
        <v>0.24657653242559632</v>
      </c>
      <c r="G141" s="19">
        <f t="shared" si="19"/>
        <v>0.20942230689598224</v>
      </c>
      <c r="H141" s="19">
        <f t="shared" si="20"/>
        <v>0.32137887397321441</v>
      </c>
      <c r="I141" s="19">
        <f t="shared" si="23"/>
        <v>0.22423966940476156</v>
      </c>
      <c r="J141" s="19">
        <f t="shared" si="21"/>
        <v>0.30120316441982942</v>
      </c>
      <c r="K141" s="19">
        <f t="shared" si="22"/>
        <v>0.16922471164806632</v>
      </c>
      <c r="L141" s="19">
        <f t="shared" si="24"/>
        <v>0.42044484358522694</v>
      </c>
      <c r="M141" s="19">
        <f t="shared" si="25"/>
        <v>0.2402277031994054</v>
      </c>
      <c r="N141" s="19">
        <f t="shared" si="26"/>
        <v>0.1371383279760417</v>
      </c>
      <c r="O141" s="19">
        <f t="shared" si="27"/>
        <v>0.27024739988386892</v>
      </c>
      <c r="P141" s="19">
        <f t="shared" si="28"/>
        <v>0.28482189431061972</v>
      </c>
      <c r="Q141" s="19">
        <f>(ABS($B$18-B22)+ABS($B$41-B45)+ABS($B$64-B68)+ABS($B$87-B91)+ABS($B$110-B114))/$D$116</f>
        <v>0.15911629989082388</v>
      </c>
      <c r="R141" s="19">
        <f>(ABS($B$19-B22)+ABS($B$42-B45)+ABS($B$65-B68)+ABS($B$88-B91)+ABS($B$111-B114))/$D$116</f>
        <v>0.23055271932302984</v>
      </c>
      <c r="S141" s="19">
        <f>(ABS($B$20-B22)+ABS($B$43-B45)+ABS($B$66-B68)+ABS($B$89-B91)+ABS($B$112-B114))/$D$116</f>
        <v>0.25619003973958598</v>
      </c>
      <c r="T141" s="19">
        <f>(ABS($B$21-B22)+ABS($B$44-B45)+ABS($B$67-B68)+ABS($B$90-B91)+ABS($B$113-B114))/$D$116</f>
        <v>0.25253976198846767</v>
      </c>
      <c r="U141" s="21">
        <f>(ABS($B$22-B22)+ABS($B$45-B45)+ABS($B$68-B68)+ABS($B$91-B91)+ABS($B$114-B114))/$D$116</f>
        <v>0</v>
      </c>
    </row>
  </sheetData>
  <mergeCells count="1">
    <mergeCell ref="A120:U120"/>
  </mergeCells>
  <phoneticPr fontId="1" type="noConversion"/>
  <conditionalFormatting sqref="B122:U141">
    <cfRule type="cellIs" dxfId="8" priority="1" operator="equal">
      <formula>0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41"/>
  <sheetViews>
    <sheetView topLeftCell="A100" zoomScale="85" zoomScaleNormal="85" workbookViewId="0">
      <selection activeCell="C94" sqref="C94:I94"/>
    </sheetView>
  </sheetViews>
  <sheetFormatPr defaultRowHeight="13.8" x14ac:dyDescent="0.25"/>
  <cols>
    <col min="1" max="1" width="10.109375" style="88" bestFit="1" customWidth="1"/>
    <col min="2" max="2" width="7.44140625" style="88" bestFit="1" customWidth="1"/>
    <col min="3" max="3" width="9.77734375" style="88" bestFit="1" customWidth="1"/>
    <col min="4" max="11" width="7.44140625" style="88" bestFit="1" customWidth="1"/>
    <col min="12" max="12" width="8.5546875" style="88" bestFit="1" customWidth="1"/>
    <col min="13" max="13" width="7.44140625" style="88" bestFit="1" customWidth="1"/>
    <col min="14" max="14" width="8.5546875" style="88" bestFit="1" customWidth="1"/>
    <col min="15" max="25" width="7.44140625" style="88" bestFit="1" customWidth="1"/>
    <col min="26" max="26" width="8.5546875" style="88" bestFit="1" customWidth="1"/>
    <col min="27" max="27" width="7.44140625" style="88" bestFit="1" customWidth="1"/>
    <col min="28" max="28" width="8.5546875" style="88" bestFit="1" customWidth="1"/>
    <col min="29" max="31" width="7.44140625" style="88" bestFit="1" customWidth="1"/>
    <col min="32" max="32" width="5.21875" style="88" bestFit="1" customWidth="1"/>
    <col min="33" max="39" width="7.44140625" style="88" bestFit="1" customWidth="1"/>
    <col min="40" max="40" width="8.5546875" style="88" bestFit="1" customWidth="1"/>
    <col min="41" max="41" width="7.44140625" style="88" bestFit="1" customWidth="1"/>
    <col min="42" max="42" width="8.5546875" style="88" bestFit="1" customWidth="1"/>
    <col min="43" max="52" width="7.44140625" style="88" bestFit="1" customWidth="1"/>
    <col min="53" max="53" width="3" style="88" bestFit="1" customWidth="1"/>
    <col min="54" max="54" width="8.5546875" style="88" bestFit="1" customWidth="1"/>
    <col min="55" max="55" width="4.109375" style="88" bestFit="1" customWidth="1"/>
    <col min="56" max="56" width="8.5546875" style="88" bestFit="1" customWidth="1"/>
    <col min="57" max="57" width="5.33203125" style="88" bestFit="1" customWidth="1"/>
    <col min="58" max="61" width="4.109375" style="88" bestFit="1" customWidth="1"/>
    <col min="62" max="67" width="3" style="88" bestFit="1" customWidth="1"/>
    <col min="68" max="68" width="8.5546875" style="88" bestFit="1" customWidth="1"/>
    <col min="69" max="69" width="4.109375" style="88" bestFit="1" customWidth="1"/>
    <col min="70" max="70" width="8.5546875" style="88" bestFit="1" customWidth="1"/>
    <col min="71" max="71" width="5.33203125" style="88" bestFit="1" customWidth="1"/>
    <col min="72" max="75" width="4.109375" style="88" bestFit="1" customWidth="1"/>
    <col min="76" max="81" width="3" style="88" bestFit="1" customWidth="1"/>
    <col min="82" max="82" width="8.5546875" style="88" bestFit="1" customWidth="1"/>
    <col min="83" max="83" width="4.109375" style="88" bestFit="1" customWidth="1"/>
    <col min="84" max="84" width="8.5546875" style="88" bestFit="1" customWidth="1"/>
    <col min="85" max="85" width="5.33203125" style="88" bestFit="1" customWidth="1"/>
    <col min="86" max="89" width="4.109375" style="88" bestFit="1" customWidth="1"/>
    <col min="90" max="95" width="3" style="88" bestFit="1" customWidth="1"/>
    <col min="96" max="96" width="8.5546875" style="88" bestFit="1" customWidth="1"/>
    <col min="97" max="97" width="4.109375" style="88" bestFit="1" customWidth="1"/>
    <col min="98" max="98" width="8.5546875" style="88" bestFit="1" customWidth="1"/>
    <col min="99" max="16384" width="8.88671875" style="88"/>
  </cols>
  <sheetData>
    <row r="1" spans="1:83" x14ac:dyDescent="0.25">
      <c r="A1" s="92" t="s">
        <v>230</v>
      </c>
      <c r="B1" s="93" t="s">
        <v>23</v>
      </c>
      <c r="C1" s="87" t="s">
        <v>188</v>
      </c>
      <c r="D1" s="87" t="s">
        <v>189</v>
      </c>
      <c r="E1" s="87" t="s">
        <v>190</v>
      </c>
      <c r="F1" s="87" t="s">
        <v>191</v>
      </c>
      <c r="G1" s="87" t="s">
        <v>192</v>
      </c>
      <c r="H1" s="87" t="s">
        <v>193</v>
      </c>
      <c r="I1" s="87" t="s">
        <v>194</v>
      </c>
      <c r="J1" s="87" t="s">
        <v>195</v>
      </c>
      <c r="K1" s="87" t="s">
        <v>196</v>
      </c>
      <c r="L1" s="87" t="s">
        <v>197</v>
      </c>
      <c r="M1" s="87" t="s">
        <v>198</v>
      </c>
      <c r="N1" s="95"/>
      <c r="O1" s="95"/>
      <c r="P1" s="95"/>
      <c r="Q1" s="94"/>
      <c r="R1" s="94"/>
      <c r="S1" s="94"/>
      <c r="T1" s="94"/>
      <c r="U1" s="94"/>
      <c r="V1" s="94"/>
      <c r="W1" s="94"/>
      <c r="X1" s="94"/>
      <c r="Y1" s="94"/>
      <c r="Z1" s="94"/>
      <c r="AA1" s="91"/>
      <c r="AB1" s="95"/>
      <c r="AC1" s="95"/>
      <c r="AD1" s="95"/>
      <c r="AE1" s="94"/>
      <c r="AF1" s="94"/>
      <c r="AG1" s="94"/>
      <c r="AH1" s="94"/>
      <c r="AI1" s="94"/>
      <c r="AJ1" s="94"/>
      <c r="AK1" s="94"/>
      <c r="AL1" s="94"/>
      <c r="AM1" s="94"/>
      <c r="AN1" s="94"/>
      <c r="AO1" s="91"/>
      <c r="AP1" s="95"/>
      <c r="AQ1" s="95"/>
      <c r="AR1" s="95"/>
      <c r="AS1" s="94"/>
      <c r="AT1" s="94"/>
      <c r="AU1" s="94"/>
      <c r="AV1" s="94"/>
      <c r="AW1" s="94"/>
      <c r="AX1" s="94"/>
      <c r="AY1" s="94"/>
      <c r="AZ1" s="94"/>
      <c r="BA1" s="94"/>
      <c r="BB1" s="94"/>
      <c r="BC1" s="91"/>
      <c r="BD1" s="95"/>
      <c r="BE1" s="95"/>
      <c r="BF1" s="95"/>
      <c r="BG1" s="94"/>
      <c r="BH1" s="94"/>
      <c r="BI1" s="94"/>
      <c r="BJ1" s="94"/>
      <c r="BK1" s="94"/>
      <c r="BL1" s="94"/>
      <c r="BM1" s="94"/>
      <c r="BN1" s="94"/>
      <c r="BO1" s="94"/>
      <c r="BP1" s="94"/>
      <c r="BQ1" s="91"/>
      <c r="BU1" s="92"/>
      <c r="BV1" s="92"/>
      <c r="BW1" s="92"/>
      <c r="BX1" s="92"/>
      <c r="BY1" s="92"/>
      <c r="BZ1" s="92"/>
      <c r="CA1" s="92"/>
      <c r="CB1" s="92"/>
      <c r="CC1" s="92"/>
      <c r="CD1" s="92"/>
      <c r="CE1" s="96"/>
    </row>
    <row r="2" spans="1:83" x14ac:dyDescent="0.25">
      <c r="A2" s="97" t="s">
        <v>1</v>
      </c>
      <c r="B2" s="93"/>
      <c r="C2" s="136">
        <v>0</v>
      </c>
      <c r="D2" s="136">
        <v>0</v>
      </c>
      <c r="E2" s="136">
        <v>0</v>
      </c>
      <c r="F2" s="136">
        <v>0</v>
      </c>
      <c r="G2" s="136">
        <v>0</v>
      </c>
      <c r="H2" s="136">
        <v>0</v>
      </c>
      <c r="I2" s="136">
        <v>0</v>
      </c>
      <c r="J2" s="95"/>
      <c r="K2" s="95"/>
      <c r="L2" s="95"/>
      <c r="M2" s="95"/>
      <c r="N2" s="95"/>
      <c r="O2" s="95"/>
      <c r="P2" s="95"/>
      <c r="Q2" s="95"/>
      <c r="R2" s="95"/>
      <c r="S2" s="95"/>
      <c r="T2" s="95"/>
      <c r="U2" s="95"/>
      <c r="V2" s="95"/>
      <c r="W2" s="95"/>
      <c r="X2" s="95"/>
      <c r="Y2" s="95"/>
      <c r="Z2" s="95"/>
      <c r="AA2" s="95"/>
      <c r="AB2" s="95"/>
      <c r="AC2" s="95"/>
      <c r="AD2" s="95"/>
      <c r="AE2" s="95"/>
      <c r="AF2" s="95"/>
      <c r="AG2" s="95"/>
      <c r="AH2" s="95"/>
      <c r="AI2" s="95"/>
      <c r="AJ2" s="95"/>
      <c r="AK2" s="95"/>
      <c r="AL2" s="95"/>
      <c r="AM2" s="95"/>
      <c r="AN2" s="95"/>
      <c r="AO2" s="95"/>
      <c r="AP2" s="95"/>
      <c r="AQ2" s="95"/>
      <c r="AR2" s="95"/>
      <c r="AS2" s="95"/>
      <c r="AT2" s="95"/>
      <c r="AU2" s="95"/>
      <c r="AV2" s="95"/>
      <c r="AW2" s="95"/>
      <c r="AX2" s="95"/>
      <c r="AY2" s="95"/>
      <c r="AZ2" s="95"/>
      <c r="BA2" s="95"/>
      <c r="BB2" s="95"/>
      <c r="BC2" s="95"/>
      <c r="BD2" s="95"/>
      <c r="BE2" s="95"/>
      <c r="BF2" s="95"/>
      <c r="BG2" s="95"/>
      <c r="BH2" s="95"/>
      <c r="BI2" s="95"/>
      <c r="BJ2" s="95"/>
      <c r="BK2" s="95"/>
      <c r="BL2" s="95"/>
      <c r="BM2" s="95"/>
      <c r="BN2" s="95"/>
      <c r="BO2" s="95"/>
      <c r="BP2" s="95"/>
      <c r="BQ2" s="95"/>
      <c r="BU2" s="98"/>
      <c r="BV2" s="98"/>
      <c r="BW2" s="98"/>
      <c r="BX2" s="98"/>
      <c r="BY2" s="98"/>
      <c r="BZ2" s="98"/>
      <c r="CA2" s="98"/>
      <c r="CB2" s="98"/>
      <c r="CC2" s="98"/>
      <c r="CD2" s="98"/>
      <c r="CE2" s="99"/>
    </row>
    <row r="3" spans="1:83" x14ac:dyDescent="0.25">
      <c r="A3" s="97" t="s">
        <v>3</v>
      </c>
      <c r="B3" s="93">
        <f>算例!AA3</f>
        <v>0.5</v>
      </c>
      <c r="C3" s="87">
        <v>0.5</v>
      </c>
      <c r="D3" s="95">
        <v>0.5</v>
      </c>
      <c r="E3" s="95">
        <v>0.5</v>
      </c>
      <c r="F3" s="95">
        <v>0.5</v>
      </c>
      <c r="G3" s="95">
        <v>0.5</v>
      </c>
      <c r="H3" s="95">
        <v>0.5</v>
      </c>
      <c r="I3" s="95">
        <v>0.5</v>
      </c>
      <c r="J3" s="95"/>
      <c r="K3" s="95"/>
      <c r="L3" s="95"/>
      <c r="M3" s="95"/>
      <c r="N3" s="95"/>
      <c r="O3" s="95"/>
      <c r="P3" s="95"/>
      <c r="Q3" s="95"/>
      <c r="R3" s="95"/>
      <c r="S3" s="95"/>
      <c r="T3" s="95"/>
      <c r="U3" s="95"/>
      <c r="V3" s="95"/>
      <c r="W3" s="95"/>
      <c r="X3" s="95"/>
      <c r="Y3" s="95"/>
      <c r="Z3" s="95"/>
      <c r="AA3" s="95"/>
      <c r="AB3" s="95"/>
      <c r="AC3" s="95"/>
      <c r="AD3" s="95"/>
      <c r="AE3" s="95"/>
      <c r="AF3" s="95"/>
      <c r="AG3" s="95"/>
      <c r="AH3" s="95"/>
      <c r="AI3" s="95"/>
      <c r="AJ3" s="95"/>
      <c r="AK3" s="95"/>
      <c r="AL3" s="95"/>
      <c r="AM3" s="95"/>
      <c r="AN3" s="95"/>
      <c r="AO3" s="95"/>
      <c r="AP3" s="95"/>
      <c r="AQ3" s="95"/>
      <c r="AR3" s="95"/>
      <c r="AS3" s="95"/>
      <c r="AT3" s="95"/>
      <c r="AU3" s="95"/>
      <c r="AV3" s="95"/>
      <c r="AW3" s="95"/>
      <c r="AX3" s="95"/>
      <c r="AY3" s="95"/>
      <c r="AZ3" s="95"/>
      <c r="BA3" s="95"/>
      <c r="BB3" s="95"/>
      <c r="BC3" s="95"/>
      <c r="BD3" s="95"/>
      <c r="BE3" s="95"/>
      <c r="BF3" s="95"/>
      <c r="BG3" s="95"/>
      <c r="BH3" s="95"/>
      <c r="BI3" s="95"/>
      <c r="BJ3" s="95"/>
      <c r="BK3" s="95"/>
      <c r="BL3" s="95"/>
      <c r="BM3" s="95"/>
      <c r="BN3" s="95"/>
      <c r="BO3" s="95"/>
      <c r="BP3" s="95"/>
      <c r="BQ3" s="95"/>
      <c r="BU3" s="98"/>
      <c r="BV3" s="98"/>
      <c r="BW3" s="98"/>
      <c r="BX3" s="98"/>
      <c r="BY3" s="98"/>
      <c r="BZ3" s="98"/>
      <c r="CA3" s="98"/>
      <c r="CB3" s="98"/>
      <c r="CC3" s="98"/>
      <c r="CD3" s="98"/>
      <c r="CE3" s="99"/>
    </row>
    <row r="4" spans="1:83" x14ac:dyDescent="0.25">
      <c r="A4" s="97" t="s">
        <v>4</v>
      </c>
      <c r="B4" s="93">
        <f>算例!AA4</f>
        <v>0.625</v>
      </c>
      <c r="C4" s="87">
        <v>0.625</v>
      </c>
      <c r="D4" s="95">
        <v>0.625</v>
      </c>
      <c r="E4" s="95">
        <v>0.625</v>
      </c>
      <c r="F4" s="95">
        <v>0.625</v>
      </c>
      <c r="G4" s="95">
        <v>0.625</v>
      </c>
      <c r="H4" s="95">
        <v>0.625</v>
      </c>
      <c r="I4" s="95">
        <v>0.625</v>
      </c>
      <c r="J4" s="95"/>
      <c r="K4" s="95"/>
      <c r="L4" s="95"/>
      <c r="M4" s="95"/>
      <c r="N4" s="95"/>
      <c r="O4" s="95"/>
      <c r="P4" s="95"/>
      <c r="Q4" s="95"/>
      <c r="R4" s="95"/>
      <c r="S4" s="95"/>
      <c r="T4" s="95"/>
      <c r="U4" s="95"/>
      <c r="V4" s="95"/>
      <c r="W4" s="95"/>
      <c r="X4" s="95"/>
      <c r="Y4" s="95"/>
      <c r="Z4" s="95"/>
      <c r="AA4" s="95"/>
      <c r="AB4" s="95"/>
      <c r="AC4" s="95"/>
      <c r="AD4" s="95"/>
      <c r="AE4" s="95"/>
      <c r="AF4" s="95"/>
      <c r="AG4" s="95"/>
      <c r="AH4" s="95"/>
      <c r="AI4" s="95"/>
      <c r="AJ4" s="95"/>
      <c r="AK4" s="95"/>
      <c r="AL4" s="95"/>
      <c r="AM4" s="95"/>
      <c r="AN4" s="95"/>
      <c r="AO4" s="95"/>
      <c r="AP4" s="95"/>
      <c r="AQ4" s="95"/>
      <c r="AR4" s="95"/>
      <c r="AS4" s="95"/>
      <c r="AT4" s="95"/>
      <c r="AU4" s="95"/>
      <c r="AV4" s="95"/>
      <c r="AW4" s="95"/>
      <c r="AX4" s="95"/>
      <c r="AY4" s="95"/>
      <c r="AZ4" s="95"/>
      <c r="BA4" s="95"/>
      <c r="BB4" s="95"/>
      <c r="BC4" s="95"/>
      <c r="BD4" s="95"/>
      <c r="BE4" s="95"/>
      <c r="BF4" s="95"/>
      <c r="BG4" s="95"/>
      <c r="BH4" s="95"/>
      <c r="BI4" s="95"/>
      <c r="BJ4" s="95"/>
      <c r="BK4" s="95"/>
      <c r="BL4" s="95"/>
      <c r="BM4" s="95"/>
      <c r="BN4" s="95"/>
      <c r="BO4" s="95"/>
      <c r="BP4" s="95"/>
      <c r="BQ4" s="95"/>
      <c r="BU4" s="98"/>
      <c r="BV4" s="98"/>
      <c r="BW4" s="98"/>
      <c r="BX4" s="98"/>
      <c r="BY4" s="98"/>
      <c r="BZ4" s="98"/>
      <c r="CA4" s="98"/>
      <c r="CB4" s="98"/>
      <c r="CC4" s="98"/>
      <c r="CD4" s="98"/>
      <c r="CE4" s="99"/>
    </row>
    <row r="5" spans="1:83" x14ac:dyDescent="0.25">
      <c r="A5" s="97" t="s">
        <v>5</v>
      </c>
      <c r="B5" s="93">
        <f>算例!AA5</f>
        <v>0.72916666666666663</v>
      </c>
      <c r="C5" s="87">
        <v>0.72916666666666663</v>
      </c>
      <c r="D5" s="95">
        <v>0.72916666666666663</v>
      </c>
      <c r="E5" s="95">
        <v>0.72916666666666663</v>
      </c>
      <c r="F5" s="95">
        <v>0.72916666666666663</v>
      </c>
      <c r="G5" s="95">
        <v>0.72916666666666663</v>
      </c>
      <c r="H5" s="95">
        <v>0.72916666666666663</v>
      </c>
      <c r="I5" s="95">
        <v>0.72916666666666663</v>
      </c>
      <c r="J5" s="95"/>
      <c r="K5" s="95"/>
      <c r="L5" s="95"/>
      <c r="M5" s="95"/>
      <c r="N5" s="95"/>
      <c r="O5" s="95"/>
      <c r="P5" s="95"/>
      <c r="Q5" s="95"/>
      <c r="R5" s="95"/>
      <c r="S5" s="95"/>
      <c r="T5" s="95"/>
      <c r="U5" s="95"/>
      <c r="V5" s="95"/>
      <c r="W5" s="95"/>
      <c r="X5" s="95"/>
      <c r="Y5" s="95"/>
      <c r="Z5" s="95"/>
      <c r="AA5" s="95"/>
      <c r="AB5" s="95"/>
      <c r="AC5" s="95"/>
      <c r="AD5" s="95"/>
      <c r="AE5" s="95"/>
      <c r="AF5" s="95"/>
      <c r="AG5" s="95"/>
      <c r="AH5" s="95"/>
      <c r="AI5" s="95"/>
      <c r="AJ5" s="95"/>
      <c r="AK5" s="95"/>
      <c r="AL5" s="95"/>
      <c r="AM5" s="95"/>
      <c r="AN5" s="95"/>
      <c r="AO5" s="95"/>
      <c r="AP5" s="95"/>
      <c r="AQ5" s="95"/>
      <c r="AR5" s="95"/>
      <c r="AS5" s="95"/>
      <c r="AT5" s="95"/>
      <c r="AU5" s="95"/>
      <c r="AV5" s="95"/>
      <c r="AW5" s="95"/>
      <c r="AX5" s="95"/>
      <c r="AY5" s="95"/>
      <c r="AZ5" s="95"/>
      <c r="BA5" s="95"/>
      <c r="BB5" s="95"/>
      <c r="BC5" s="95"/>
      <c r="BD5" s="95"/>
      <c r="BE5" s="95"/>
      <c r="BF5" s="95"/>
      <c r="BG5" s="95"/>
      <c r="BH5" s="95"/>
      <c r="BI5" s="95"/>
      <c r="BJ5" s="95"/>
      <c r="BK5" s="95"/>
      <c r="BL5" s="95"/>
      <c r="BM5" s="95"/>
      <c r="BN5" s="95"/>
      <c r="BO5" s="95"/>
      <c r="BP5" s="95"/>
      <c r="BQ5" s="95"/>
      <c r="BU5" s="98"/>
      <c r="BV5" s="98"/>
      <c r="BW5" s="98"/>
      <c r="BX5" s="98"/>
      <c r="BY5" s="98"/>
      <c r="BZ5" s="98"/>
      <c r="CA5" s="98"/>
      <c r="CB5" s="98"/>
      <c r="CC5" s="98"/>
      <c r="CD5" s="98"/>
      <c r="CE5" s="99"/>
    </row>
    <row r="6" spans="1:83" x14ac:dyDescent="0.25">
      <c r="A6" s="97" t="s">
        <v>6</v>
      </c>
      <c r="B6" s="93">
        <f>算例!AA6*参数!B11+G18*参数!B12</f>
        <v>0.875</v>
      </c>
      <c r="C6" s="87">
        <v>1</v>
      </c>
      <c r="D6" s="95">
        <v>1</v>
      </c>
      <c r="E6" s="95">
        <v>1</v>
      </c>
      <c r="F6" s="95">
        <v>1</v>
      </c>
      <c r="G6" s="95">
        <v>1</v>
      </c>
      <c r="H6" s="95">
        <v>0.875</v>
      </c>
      <c r="I6" s="95">
        <v>0.875</v>
      </c>
      <c r="J6" s="95"/>
      <c r="K6" s="95"/>
      <c r="L6" s="95"/>
      <c r="M6" s="95"/>
      <c r="N6" s="95"/>
      <c r="O6" s="95"/>
      <c r="P6" s="95"/>
      <c r="Q6" s="95"/>
      <c r="R6" s="95"/>
      <c r="S6" s="95"/>
      <c r="T6" s="95"/>
      <c r="U6" s="95"/>
      <c r="V6" s="95"/>
      <c r="W6" s="95"/>
      <c r="X6" s="95"/>
      <c r="Y6" s="95"/>
      <c r="Z6" s="95"/>
      <c r="AA6" s="95"/>
      <c r="AB6" s="95"/>
      <c r="AC6" s="95"/>
      <c r="AD6" s="95"/>
      <c r="AE6" s="95"/>
      <c r="AF6" s="95"/>
      <c r="AG6" s="95"/>
      <c r="AH6" s="95"/>
      <c r="AI6" s="95"/>
      <c r="AJ6" s="95"/>
      <c r="AK6" s="95"/>
      <c r="AL6" s="95"/>
      <c r="AM6" s="95"/>
      <c r="AN6" s="95"/>
      <c r="AO6" s="95"/>
      <c r="AP6" s="95"/>
      <c r="AQ6" s="95"/>
      <c r="AR6" s="95"/>
      <c r="AS6" s="95"/>
      <c r="AT6" s="95"/>
      <c r="AU6" s="95"/>
      <c r="AV6" s="95"/>
      <c r="AW6" s="95"/>
      <c r="AX6" s="95"/>
      <c r="AY6" s="95"/>
      <c r="AZ6" s="95"/>
      <c r="BA6" s="95"/>
      <c r="BB6" s="95"/>
      <c r="BC6" s="95"/>
      <c r="BD6" s="95"/>
      <c r="BE6" s="95"/>
      <c r="BF6" s="95"/>
      <c r="BG6" s="95"/>
      <c r="BH6" s="95"/>
      <c r="BI6" s="95"/>
      <c r="BJ6" s="95"/>
      <c r="BK6" s="95"/>
      <c r="BL6" s="95"/>
      <c r="BM6" s="95"/>
      <c r="BN6" s="95"/>
      <c r="BO6" s="95"/>
      <c r="BP6" s="95"/>
      <c r="BQ6" s="95"/>
      <c r="BU6" s="98"/>
      <c r="BV6" s="98"/>
      <c r="BW6" s="98"/>
      <c r="BX6" s="98"/>
      <c r="BY6" s="98"/>
      <c r="BZ6" s="98"/>
      <c r="CA6" s="98"/>
      <c r="CB6" s="98"/>
      <c r="CC6" s="98"/>
      <c r="CD6" s="98"/>
      <c r="CE6" s="99"/>
    </row>
    <row r="7" spans="1:83" x14ac:dyDescent="0.25">
      <c r="A7" s="97" t="s">
        <v>7</v>
      </c>
      <c r="B7" s="93">
        <f>算例!AA7</f>
        <v>0.72916666666666663</v>
      </c>
      <c r="C7" s="87">
        <v>0.72916666666666663</v>
      </c>
      <c r="D7" s="95">
        <v>0.72916666666666663</v>
      </c>
      <c r="E7" s="95">
        <v>0.72916666666666663</v>
      </c>
      <c r="F7" s="95">
        <v>0.72916666666666663</v>
      </c>
      <c r="G7" s="95">
        <v>0.72916666666666663</v>
      </c>
      <c r="H7" s="95">
        <v>0.72916666666666663</v>
      </c>
      <c r="I7" s="95">
        <v>0.72916666666666663</v>
      </c>
      <c r="J7" s="95"/>
      <c r="K7" s="95"/>
      <c r="L7" s="95"/>
      <c r="M7" s="95"/>
      <c r="N7" s="95"/>
      <c r="O7" s="95"/>
      <c r="P7" s="95"/>
      <c r="Q7" s="95"/>
      <c r="R7" s="95"/>
      <c r="S7" s="95"/>
      <c r="T7" s="95"/>
      <c r="U7" s="95"/>
      <c r="V7" s="95"/>
      <c r="W7" s="95"/>
      <c r="X7" s="95"/>
      <c r="Y7" s="95"/>
      <c r="Z7" s="95"/>
      <c r="AA7" s="95"/>
      <c r="AB7" s="95"/>
      <c r="AC7" s="95"/>
      <c r="AD7" s="95"/>
      <c r="AE7" s="95"/>
      <c r="AF7" s="95"/>
      <c r="AG7" s="95"/>
      <c r="AH7" s="95"/>
      <c r="AI7" s="95"/>
      <c r="AJ7" s="95"/>
      <c r="AK7" s="95"/>
      <c r="AL7" s="95"/>
      <c r="AM7" s="95"/>
      <c r="AN7" s="95"/>
      <c r="AO7" s="95"/>
      <c r="AP7" s="95"/>
      <c r="AQ7" s="95"/>
      <c r="AR7" s="95"/>
      <c r="AS7" s="95"/>
      <c r="AT7" s="95"/>
      <c r="AU7" s="95"/>
      <c r="AV7" s="95"/>
      <c r="AW7" s="95"/>
      <c r="AX7" s="95"/>
      <c r="AY7" s="95"/>
      <c r="AZ7" s="95"/>
      <c r="BA7" s="95"/>
      <c r="BB7" s="95"/>
      <c r="BC7" s="95"/>
      <c r="BD7" s="95"/>
      <c r="BE7" s="95"/>
      <c r="BF7" s="95"/>
      <c r="BG7" s="95"/>
      <c r="BH7" s="95"/>
      <c r="BI7" s="95"/>
      <c r="BJ7" s="95"/>
      <c r="BK7" s="95"/>
      <c r="BL7" s="95"/>
      <c r="BM7" s="95"/>
      <c r="BN7" s="95"/>
      <c r="BO7" s="95"/>
      <c r="BP7" s="95"/>
      <c r="BQ7" s="95"/>
      <c r="BU7" s="98"/>
      <c r="BV7" s="98"/>
      <c r="BW7" s="98"/>
      <c r="BX7" s="98"/>
      <c r="BY7" s="98"/>
      <c r="BZ7" s="98"/>
      <c r="CA7" s="98"/>
      <c r="CB7" s="98"/>
      <c r="CC7" s="98"/>
      <c r="CD7" s="98"/>
      <c r="CE7" s="99"/>
    </row>
    <row r="8" spans="1:83" x14ac:dyDescent="0.25">
      <c r="A8" s="97" t="s">
        <v>8</v>
      </c>
      <c r="B8" s="93">
        <f>(算例!AA8*参数!B11+E14*参数!B12)*参数!B11+H18*参数!B12</f>
        <v>0.54358890753348199</v>
      </c>
      <c r="C8" s="87">
        <v>0.17435563013392796</v>
      </c>
      <c r="D8" s="95">
        <v>0.17435563013392796</v>
      </c>
      <c r="E8" s="95">
        <v>0.17435563013392796</v>
      </c>
      <c r="F8" s="95">
        <v>0.33717781506696398</v>
      </c>
      <c r="G8" s="95">
        <v>0.33717781506696398</v>
      </c>
      <c r="H8" s="95">
        <v>0.33717781506696398</v>
      </c>
      <c r="I8" s="95">
        <v>0.54358890753348199</v>
      </c>
      <c r="J8" s="95"/>
      <c r="K8" s="95"/>
      <c r="L8" s="95"/>
      <c r="M8" s="95"/>
      <c r="N8" s="95"/>
      <c r="O8" s="95"/>
      <c r="P8" s="95"/>
      <c r="Q8" s="95"/>
      <c r="R8" s="95"/>
      <c r="S8" s="95"/>
      <c r="T8" s="95"/>
      <c r="U8" s="95"/>
      <c r="V8" s="95"/>
      <c r="W8" s="95"/>
      <c r="X8" s="95"/>
      <c r="Y8" s="95"/>
      <c r="Z8" s="95"/>
      <c r="AA8" s="95"/>
      <c r="AB8" s="95"/>
      <c r="AC8" s="95"/>
      <c r="AD8" s="95"/>
      <c r="AE8" s="95"/>
      <c r="AF8" s="95"/>
      <c r="AG8" s="95"/>
      <c r="AH8" s="95"/>
      <c r="AI8" s="95"/>
      <c r="AJ8" s="95"/>
      <c r="AK8" s="95"/>
      <c r="AL8" s="95"/>
      <c r="AM8" s="95"/>
      <c r="AN8" s="95"/>
      <c r="AO8" s="95"/>
      <c r="AP8" s="95"/>
      <c r="AQ8" s="95"/>
      <c r="AR8" s="95"/>
      <c r="AS8" s="95"/>
      <c r="AT8" s="95"/>
      <c r="AU8" s="95"/>
      <c r="AV8" s="95"/>
      <c r="AW8" s="95"/>
      <c r="AX8" s="95"/>
      <c r="AY8" s="95"/>
      <c r="AZ8" s="95"/>
      <c r="BA8" s="95"/>
      <c r="BB8" s="95"/>
      <c r="BC8" s="95"/>
      <c r="BD8" s="95"/>
      <c r="BE8" s="95"/>
      <c r="BF8" s="95"/>
      <c r="BG8" s="95"/>
      <c r="BH8" s="95"/>
      <c r="BI8" s="95"/>
      <c r="BJ8" s="95"/>
      <c r="BK8" s="95"/>
      <c r="BL8" s="95"/>
      <c r="BM8" s="95"/>
      <c r="BN8" s="95"/>
      <c r="BO8" s="95"/>
      <c r="BP8" s="95"/>
      <c r="BQ8" s="95"/>
      <c r="BU8" s="98"/>
      <c r="BV8" s="98"/>
      <c r="BW8" s="98"/>
      <c r="BX8" s="98"/>
      <c r="BY8" s="98"/>
      <c r="BZ8" s="98"/>
      <c r="CA8" s="98"/>
      <c r="CB8" s="98"/>
      <c r="CC8" s="98"/>
      <c r="CD8" s="98"/>
      <c r="CE8" s="99"/>
    </row>
    <row r="9" spans="1:83" x14ac:dyDescent="0.25">
      <c r="A9" s="97" t="s">
        <v>9</v>
      </c>
      <c r="B9" s="93">
        <f>算例!AA9</f>
        <v>1</v>
      </c>
      <c r="C9" s="87">
        <v>1</v>
      </c>
      <c r="D9" s="95">
        <v>1</v>
      </c>
      <c r="E9" s="95">
        <v>1</v>
      </c>
      <c r="F9" s="95">
        <v>1</v>
      </c>
      <c r="G9" s="95">
        <v>1</v>
      </c>
      <c r="H9" s="95">
        <v>1</v>
      </c>
      <c r="I9" s="95">
        <v>1</v>
      </c>
      <c r="J9" s="95"/>
      <c r="K9" s="95"/>
      <c r="L9" s="95"/>
      <c r="M9" s="95"/>
      <c r="N9" s="95"/>
      <c r="O9" s="95"/>
      <c r="P9" s="95"/>
      <c r="Q9" s="95"/>
      <c r="R9" s="95"/>
      <c r="S9" s="95"/>
      <c r="T9" s="95"/>
      <c r="U9" s="95"/>
      <c r="V9" s="95"/>
      <c r="W9" s="95"/>
      <c r="X9" s="95"/>
      <c r="Y9" s="95"/>
      <c r="Z9" s="95"/>
      <c r="AA9" s="95"/>
      <c r="AB9" s="95"/>
      <c r="AC9" s="95"/>
      <c r="AD9" s="95"/>
      <c r="AE9" s="95"/>
      <c r="AF9" s="95"/>
      <c r="AG9" s="95"/>
      <c r="AH9" s="95"/>
      <c r="AI9" s="95"/>
      <c r="AJ9" s="95"/>
      <c r="AK9" s="95"/>
      <c r="AL9" s="95"/>
      <c r="AM9" s="95"/>
      <c r="AN9" s="95"/>
      <c r="AO9" s="95"/>
      <c r="AP9" s="95"/>
      <c r="AQ9" s="95"/>
      <c r="AR9" s="95"/>
      <c r="AS9" s="95"/>
      <c r="AT9" s="95"/>
      <c r="AU9" s="95"/>
      <c r="AV9" s="95"/>
      <c r="AW9" s="95"/>
      <c r="AX9" s="95"/>
      <c r="AY9" s="95"/>
      <c r="AZ9" s="95"/>
      <c r="BA9" s="95"/>
      <c r="BB9" s="95"/>
      <c r="BC9" s="95"/>
      <c r="BD9" s="95"/>
      <c r="BE9" s="95"/>
      <c r="BF9" s="95"/>
      <c r="BG9" s="95"/>
      <c r="BH9" s="95"/>
      <c r="BI9" s="95"/>
      <c r="BJ9" s="95"/>
      <c r="BK9" s="95"/>
      <c r="BL9" s="95"/>
      <c r="BM9" s="95"/>
      <c r="BN9" s="95"/>
      <c r="BO9" s="95"/>
      <c r="BP9" s="95"/>
      <c r="BQ9" s="95"/>
      <c r="BU9" s="98"/>
      <c r="BV9" s="98"/>
      <c r="BW9" s="98"/>
      <c r="BX9" s="98"/>
      <c r="BY9" s="98"/>
      <c r="BZ9" s="98"/>
      <c r="CA9" s="98"/>
      <c r="CB9" s="98"/>
      <c r="CC9" s="98"/>
      <c r="CD9" s="98"/>
      <c r="CE9" s="99"/>
    </row>
    <row r="10" spans="1:83" x14ac:dyDescent="0.25">
      <c r="A10" s="97" t="s">
        <v>10</v>
      </c>
      <c r="B10" s="93">
        <f>算例!AA10*参数!B11+I5*参数!B12</f>
        <v>0.42708333333333331</v>
      </c>
      <c r="C10" s="87">
        <v>0.125</v>
      </c>
      <c r="D10" s="95">
        <v>0.125</v>
      </c>
      <c r="E10" s="95">
        <v>0.125</v>
      </c>
      <c r="F10" s="95">
        <v>0.125</v>
      </c>
      <c r="G10" s="95">
        <v>0.125</v>
      </c>
      <c r="H10" s="95">
        <v>0.125</v>
      </c>
      <c r="I10" s="95">
        <v>0.125</v>
      </c>
      <c r="J10" s="95"/>
      <c r="K10" s="95"/>
      <c r="L10" s="95"/>
      <c r="M10" s="95"/>
      <c r="N10" s="95"/>
      <c r="O10" s="95"/>
      <c r="P10" s="95"/>
      <c r="Q10" s="95"/>
      <c r="R10" s="95"/>
      <c r="S10" s="95"/>
      <c r="T10" s="95"/>
      <c r="U10" s="95"/>
      <c r="V10" s="95"/>
      <c r="W10" s="95"/>
      <c r="X10" s="95"/>
      <c r="Y10" s="95"/>
      <c r="Z10" s="95"/>
      <c r="AA10" s="95"/>
      <c r="AB10" s="95"/>
      <c r="AC10" s="95"/>
      <c r="AD10" s="95"/>
      <c r="AE10" s="95"/>
      <c r="AF10" s="95"/>
      <c r="AG10" s="95"/>
      <c r="AH10" s="95"/>
      <c r="AI10" s="95"/>
      <c r="AJ10" s="95"/>
      <c r="AK10" s="95"/>
      <c r="AL10" s="95"/>
      <c r="AM10" s="95"/>
      <c r="AN10" s="95"/>
      <c r="AO10" s="95"/>
      <c r="AP10" s="95"/>
      <c r="AQ10" s="95"/>
      <c r="AR10" s="95"/>
      <c r="AS10" s="95"/>
      <c r="AT10" s="95"/>
      <c r="AU10" s="95"/>
      <c r="AV10" s="95"/>
      <c r="AW10" s="95"/>
      <c r="AX10" s="95"/>
      <c r="AY10" s="95"/>
      <c r="AZ10" s="95"/>
      <c r="BA10" s="95"/>
      <c r="BB10" s="95"/>
      <c r="BC10" s="95"/>
      <c r="BD10" s="95"/>
      <c r="BE10" s="95"/>
      <c r="BF10" s="95"/>
      <c r="BG10" s="95"/>
      <c r="BH10" s="95"/>
      <c r="BI10" s="95"/>
      <c r="BJ10" s="95"/>
      <c r="BK10" s="95"/>
      <c r="BL10" s="95"/>
      <c r="BM10" s="95"/>
      <c r="BN10" s="95"/>
      <c r="BO10" s="95"/>
      <c r="BP10" s="95"/>
      <c r="BQ10" s="95"/>
      <c r="BU10" s="98"/>
      <c r="BV10" s="98"/>
      <c r="BW10" s="98"/>
      <c r="BX10" s="98"/>
      <c r="BY10" s="98"/>
      <c r="BZ10" s="98"/>
      <c r="CA10" s="98"/>
      <c r="CB10" s="98"/>
      <c r="CC10" s="98"/>
      <c r="CD10" s="98"/>
      <c r="CE10" s="99"/>
    </row>
    <row r="11" spans="1:83" x14ac:dyDescent="0.25">
      <c r="A11" s="97" t="s">
        <v>11</v>
      </c>
      <c r="B11" s="93">
        <f>算例!AA11*参数!B11+H16*参数!B12</f>
        <v>0.69109740866815328</v>
      </c>
      <c r="C11" s="87">
        <v>0.875</v>
      </c>
      <c r="D11" s="95">
        <v>0.875</v>
      </c>
      <c r="E11" s="95">
        <v>0.875</v>
      </c>
      <c r="F11" s="95">
        <v>0.875</v>
      </c>
      <c r="G11" s="95">
        <v>0.875</v>
      </c>
      <c r="H11" s="95">
        <v>0.875</v>
      </c>
      <c r="I11" s="95">
        <v>0.69109740866815328</v>
      </c>
      <c r="J11" s="95"/>
      <c r="K11" s="95"/>
      <c r="L11" s="95"/>
      <c r="M11" s="95"/>
      <c r="N11" s="95"/>
      <c r="O11" s="95"/>
      <c r="P11" s="95"/>
      <c r="Q11" s="95"/>
      <c r="R11" s="95"/>
      <c r="S11" s="95"/>
      <c r="T11" s="95"/>
      <c r="U11" s="95"/>
      <c r="V11" s="95"/>
      <c r="W11" s="95"/>
      <c r="X11" s="95"/>
      <c r="Y11" s="95"/>
      <c r="Z11" s="95"/>
      <c r="AA11" s="95"/>
      <c r="AB11" s="95"/>
      <c r="AC11" s="95"/>
      <c r="AD11" s="95"/>
      <c r="AE11" s="95"/>
      <c r="AF11" s="95"/>
      <c r="AG11" s="95"/>
      <c r="AH11" s="95"/>
      <c r="AI11" s="95"/>
      <c r="AJ11" s="95"/>
      <c r="AK11" s="95"/>
      <c r="AL11" s="95"/>
      <c r="AM11" s="95"/>
      <c r="AN11" s="95"/>
      <c r="AO11" s="95"/>
      <c r="AP11" s="95"/>
      <c r="AQ11" s="95"/>
      <c r="AR11" s="95"/>
      <c r="AS11" s="95"/>
      <c r="AT11" s="95"/>
      <c r="AU11" s="95"/>
      <c r="AV11" s="95"/>
      <c r="AW11" s="95"/>
      <c r="AX11" s="95"/>
      <c r="AY11" s="95"/>
      <c r="AZ11" s="95"/>
      <c r="BA11" s="95"/>
      <c r="BB11" s="95"/>
      <c r="BC11" s="95"/>
      <c r="BD11" s="95"/>
      <c r="BE11" s="95"/>
      <c r="BF11" s="95"/>
      <c r="BG11" s="95"/>
      <c r="BH11" s="95"/>
      <c r="BI11" s="95"/>
      <c r="BJ11" s="95"/>
      <c r="BK11" s="95"/>
      <c r="BL11" s="95"/>
      <c r="BM11" s="95"/>
      <c r="BN11" s="95"/>
      <c r="BO11" s="95"/>
      <c r="BP11" s="95"/>
      <c r="BQ11" s="95"/>
      <c r="BU11" s="98"/>
      <c r="BV11" s="98"/>
      <c r="BW11" s="98"/>
      <c r="BX11" s="98"/>
      <c r="BY11" s="98"/>
      <c r="BZ11" s="98"/>
      <c r="CA11" s="98"/>
      <c r="CB11" s="98"/>
      <c r="CC11" s="98"/>
      <c r="CD11" s="98"/>
      <c r="CE11" s="99"/>
    </row>
    <row r="12" spans="1:83" x14ac:dyDescent="0.25">
      <c r="A12" s="97" t="s">
        <v>12</v>
      </c>
      <c r="B12" s="93">
        <f>算例!AA12*参数!B11+G18*参数!B12</f>
        <v>0.8125</v>
      </c>
      <c r="C12" s="87">
        <v>0.875</v>
      </c>
      <c r="D12" s="95">
        <v>0.875</v>
      </c>
      <c r="E12" s="95">
        <v>0.875</v>
      </c>
      <c r="F12" s="95">
        <v>0.875</v>
      </c>
      <c r="G12" s="95">
        <v>0.875</v>
      </c>
      <c r="H12" s="95">
        <v>0.8125</v>
      </c>
      <c r="I12" s="95">
        <v>0.8125</v>
      </c>
      <c r="J12" s="95"/>
      <c r="K12" s="95"/>
      <c r="L12" s="95"/>
      <c r="M12" s="95"/>
      <c r="N12" s="95"/>
      <c r="O12" s="95"/>
      <c r="P12" s="95"/>
      <c r="Q12" s="95"/>
      <c r="R12" s="95"/>
      <c r="S12" s="95"/>
      <c r="T12" s="95"/>
      <c r="U12" s="95"/>
      <c r="V12" s="95"/>
      <c r="W12" s="95"/>
      <c r="X12" s="95"/>
      <c r="Y12" s="95"/>
      <c r="Z12" s="95"/>
      <c r="AA12" s="95"/>
      <c r="AB12" s="95"/>
      <c r="AC12" s="95"/>
      <c r="AD12" s="95"/>
      <c r="AE12" s="95"/>
      <c r="AF12" s="95"/>
      <c r="AG12" s="95"/>
      <c r="AH12" s="95"/>
      <c r="AI12" s="95"/>
      <c r="AJ12" s="95"/>
      <c r="AK12" s="95"/>
      <c r="AL12" s="95"/>
      <c r="AM12" s="95"/>
      <c r="AN12" s="95"/>
      <c r="AO12" s="95"/>
      <c r="AP12" s="95"/>
      <c r="AQ12" s="95"/>
      <c r="AR12" s="95"/>
      <c r="AS12" s="95"/>
      <c r="AT12" s="95"/>
      <c r="AU12" s="95"/>
      <c r="AV12" s="95"/>
      <c r="AW12" s="95"/>
      <c r="AX12" s="95"/>
      <c r="AY12" s="95"/>
      <c r="AZ12" s="95"/>
      <c r="BA12" s="95"/>
      <c r="BB12" s="95"/>
      <c r="BC12" s="95"/>
      <c r="BD12" s="95"/>
      <c r="BE12" s="95"/>
      <c r="BF12" s="95"/>
      <c r="BG12" s="95"/>
      <c r="BH12" s="95"/>
      <c r="BI12" s="95"/>
      <c r="BJ12" s="95"/>
      <c r="BK12" s="95"/>
      <c r="BL12" s="95"/>
      <c r="BM12" s="95"/>
      <c r="BN12" s="95"/>
      <c r="BO12" s="95"/>
      <c r="BP12" s="95"/>
      <c r="BQ12" s="95"/>
      <c r="BU12" s="98"/>
      <c r="BV12" s="98"/>
      <c r="BW12" s="98"/>
      <c r="BX12" s="98"/>
      <c r="BY12" s="98"/>
      <c r="BZ12" s="98"/>
      <c r="CA12" s="98"/>
      <c r="CB12" s="98"/>
      <c r="CC12" s="98"/>
      <c r="CD12" s="98"/>
      <c r="CE12" s="99"/>
    </row>
    <row r="13" spans="1:83" x14ac:dyDescent="0.25">
      <c r="A13" s="97" t="s">
        <v>13</v>
      </c>
      <c r="B13" s="93">
        <f>算例!AA13</f>
        <v>0.87177815066963993</v>
      </c>
      <c r="C13" s="87">
        <v>0.87177815066963993</v>
      </c>
      <c r="D13" s="95">
        <v>0.87177815066963993</v>
      </c>
      <c r="E13" s="95">
        <v>0.87177815066963993</v>
      </c>
      <c r="F13" s="95">
        <v>0.87177815066963993</v>
      </c>
      <c r="G13" s="95">
        <v>0.87177815066963993</v>
      </c>
      <c r="H13" s="95">
        <v>0.87177815066963993</v>
      </c>
      <c r="I13" s="95">
        <v>0.87177815066963993</v>
      </c>
      <c r="J13" s="95"/>
      <c r="K13" s="95"/>
      <c r="L13" s="95"/>
      <c r="M13" s="95"/>
      <c r="N13" s="95"/>
      <c r="O13" s="95"/>
      <c r="P13" s="95"/>
      <c r="Q13" s="95"/>
      <c r="R13" s="95"/>
      <c r="S13" s="95"/>
      <c r="T13" s="95"/>
      <c r="U13" s="95"/>
      <c r="V13" s="95"/>
      <c r="W13" s="95"/>
      <c r="X13" s="95"/>
      <c r="Y13" s="95"/>
      <c r="Z13" s="95"/>
      <c r="AA13" s="95"/>
      <c r="AB13" s="95"/>
      <c r="AC13" s="95"/>
      <c r="AD13" s="95"/>
      <c r="AE13" s="95"/>
      <c r="AF13" s="95"/>
      <c r="AG13" s="95"/>
      <c r="AH13" s="95"/>
      <c r="AI13" s="95"/>
      <c r="AJ13" s="95"/>
      <c r="AK13" s="95"/>
      <c r="AL13" s="95"/>
      <c r="AM13" s="95"/>
      <c r="AN13" s="95"/>
      <c r="AO13" s="95"/>
      <c r="AP13" s="95"/>
      <c r="AQ13" s="95"/>
      <c r="AR13" s="95"/>
      <c r="AS13" s="95"/>
      <c r="AT13" s="95"/>
      <c r="AU13" s="95"/>
      <c r="AV13" s="95"/>
      <c r="AW13" s="95"/>
      <c r="AX13" s="95"/>
      <c r="AY13" s="95"/>
      <c r="AZ13" s="95"/>
      <c r="BA13" s="95"/>
      <c r="BB13" s="95"/>
      <c r="BC13" s="95"/>
      <c r="BD13" s="95"/>
      <c r="BE13" s="95"/>
      <c r="BF13" s="95"/>
      <c r="BG13" s="95"/>
      <c r="BH13" s="95"/>
      <c r="BI13" s="95"/>
      <c r="BJ13" s="95"/>
      <c r="BK13" s="95"/>
      <c r="BL13" s="95"/>
      <c r="BM13" s="95"/>
      <c r="BN13" s="95"/>
      <c r="BO13" s="95"/>
      <c r="BP13" s="95"/>
      <c r="BQ13" s="95"/>
      <c r="BU13" s="98"/>
      <c r="BV13" s="98"/>
      <c r="BW13" s="98"/>
      <c r="BX13" s="98"/>
      <c r="BY13" s="98"/>
      <c r="BZ13" s="98"/>
      <c r="CA13" s="98"/>
      <c r="CB13" s="98"/>
      <c r="CC13" s="98"/>
      <c r="CD13" s="98"/>
      <c r="CE13" s="99"/>
    </row>
    <row r="14" spans="1:83" x14ac:dyDescent="0.25">
      <c r="A14" s="97" t="s">
        <v>14</v>
      </c>
      <c r="B14" s="93">
        <f>算例!AA14</f>
        <v>0.5</v>
      </c>
      <c r="C14" s="87">
        <v>0.5</v>
      </c>
      <c r="D14" s="95">
        <v>0.5</v>
      </c>
      <c r="E14" s="95">
        <v>0.5</v>
      </c>
      <c r="F14" s="95">
        <v>0.5</v>
      </c>
      <c r="G14" s="95">
        <v>0.5</v>
      </c>
      <c r="H14" s="95">
        <v>0.5</v>
      </c>
      <c r="I14" s="95">
        <v>0.5</v>
      </c>
      <c r="J14" s="95"/>
      <c r="K14" s="95"/>
      <c r="L14" s="95"/>
      <c r="M14" s="95"/>
      <c r="N14" s="95"/>
      <c r="O14" s="95"/>
      <c r="P14" s="95"/>
      <c r="Q14" s="95"/>
      <c r="R14" s="95"/>
      <c r="S14" s="95"/>
      <c r="T14" s="95"/>
      <c r="U14" s="95"/>
      <c r="V14" s="95"/>
      <c r="W14" s="95"/>
      <c r="X14" s="95"/>
      <c r="Y14" s="95"/>
      <c r="Z14" s="95"/>
      <c r="AA14" s="95"/>
      <c r="AB14" s="95"/>
      <c r="AC14" s="95"/>
      <c r="AD14" s="95"/>
      <c r="AE14" s="95"/>
      <c r="AF14" s="95"/>
      <c r="AG14" s="95"/>
      <c r="AH14" s="95"/>
      <c r="AI14" s="95"/>
      <c r="AJ14" s="95"/>
      <c r="AK14" s="95"/>
      <c r="AL14" s="95"/>
      <c r="AM14" s="95"/>
      <c r="AN14" s="95"/>
      <c r="AO14" s="95"/>
      <c r="AP14" s="95"/>
      <c r="AQ14" s="95"/>
      <c r="AR14" s="95"/>
      <c r="AS14" s="95"/>
      <c r="AT14" s="95"/>
      <c r="AU14" s="95"/>
      <c r="AV14" s="95"/>
      <c r="AW14" s="95"/>
      <c r="AX14" s="95"/>
      <c r="AY14" s="95"/>
      <c r="AZ14" s="95"/>
      <c r="BA14" s="95"/>
      <c r="BB14" s="95"/>
      <c r="BC14" s="95"/>
      <c r="BD14" s="95"/>
      <c r="BE14" s="95"/>
      <c r="BF14" s="95"/>
      <c r="BG14" s="95"/>
      <c r="BH14" s="95"/>
      <c r="BI14" s="95"/>
      <c r="BJ14" s="95"/>
      <c r="BK14" s="95"/>
      <c r="BL14" s="95"/>
      <c r="BM14" s="95"/>
      <c r="BN14" s="95"/>
      <c r="BO14" s="95"/>
      <c r="BP14" s="95"/>
      <c r="BQ14" s="95"/>
      <c r="BU14" s="98"/>
      <c r="BV14" s="98"/>
      <c r="BW14" s="98"/>
      <c r="BX14" s="98"/>
      <c r="BY14" s="98"/>
      <c r="BZ14" s="98"/>
      <c r="CA14" s="98"/>
      <c r="CB14" s="98"/>
      <c r="CC14" s="98"/>
      <c r="CD14" s="98"/>
      <c r="CE14" s="99"/>
    </row>
    <row r="15" spans="1:83" x14ac:dyDescent="0.25">
      <c r="A15" s="97" t="s">
        <v>15</v>
      </c>
      <c r="B15" s="93">
        <f>(算例!AA15*参数!B11+E16*参数!B12)*参数!B11+G4*参数!B12</f>
        <v>0.48288761186755863</v>
      </c>
      <c r="C15" s="87">
        <v>0.17435563013392796</v>
      </c>
      <c r="D15" s="95">
        <v>0.17435563013392796</v>
      </c>
      <c r="E15" s="95">
        <v>0.17435563013392796</v>
      </c>
      <c r="F15" s="95">
        <v>0.34077522373511726</v>
      </c>
      <c r="G15" s="95">
        <v>0.34077522373511726</v>
      </c>
      <c r="H15" s="95">
        <v>0.48288761186755863</v>
      </c>
      <c r="I15" s="95">
        <v>0.48288761186755863</v>
      </c>
      <c r="J15" s="95"/>
      <c r="K15" s="95"/>
      <c r="L15" s="95"/>
      <c r="M15" s="95"/>
      <c r="N15" s="95"/>
      <c r="O15" s="95"/>
      <c r="P15" s="95"/>
      <c r="Q15" s="95"/>
      <c r="R15" s="95"/>
      <c r="S15" s="95"/>
      <c r="T15" s="95"/>
      <c r="U15" s="95"/>
      <c r="V15" s="95"/>
      <c r="W15" s="95"/>
      <c r="X15" s="95"/>
      <c r="Y15" s="95"/>
      <c r="Z15" s="95"/>
      <c r="AA15" s="95"/>
      <c r="AB15" s="95"/>
      <c r="AC15" s="95"/>
      <c r="AD15" s="95"/>
      <c r="AE15" s="95"/>
      <c r="AF15" s="95"/>
      <c r="AG15" s="95"/>
      <c r="AH15" s="95"/>
      <c r="AI15" s="95"/>
      <c r="AJ15" s="95"/>
      <c r="AK15" s="95"/>
      <c r="AL15" s="95"/>
      <c r="AM15" s="95"/>
      <c r="AN15" s="95"/>
      <c r="AO15" s="95"/>
      <c r="AP15" s="95"/>
      <c r="AQ15" s="95"/>
      <c r="AR15" s="95"/>
      <c r="AS15" s="95"/>
      <c r="AT15" s="95"/>
      <c r="AU15" s="95"/>
      <c r="AV15" s="95"/>
      <c r="AW15" s="95"/>
      <c r="AX15" s="95"/>
      <c r="AY15" s="95"/>
      <c r="AZ15" s="95"/>
      <c r="BA15" s="95"/>
      <c r="BB15" s="95"/>
      <c r="BC15" s="95"/>
      <c r="BD15" s="95"/>
      <c r="BE15" s="95"/>
      <c r="BF15" s="95"/>
      <c r="BG15" s="95"/>
      <c r="BH15" s="95"/>
      <c r="BI15" s="95"/>
      <c r="BJ15" s="95"/>
      <c r="BK15" s="95"/>
      <c r="BL15" s="95"/>
      <c r="BM15" s="95"/>
      <c r="BN15" s="95"/>
      <c r="BO15" s="95"/>
      <c r="BP15" s="95"/>
      <c r="BQ15" s="95"/>
      <c r="BU15" s="98"/>
      <c r="BV15" s="98"/>
      <c r="BW15" s="98"/>
      <c r="BX15" s="98"/>
      <c r="BY15" s="98"/>
      <c r="BZ15" s="98"/>
      <c r="CA15" s="98"/>
      <c r="CB15" s="98"/>
      <c r="CC15" s="98"/>
      <c r="CD15" s="98"/>
      <c r="CE15" s="99"/>
    </row>
    <row r="16" spans="1:83" x14ac:dyDescent="0.25">
      <c r="A16" s="97" t="s">
        <v>16</v>
      </c>
      <c r="B16" s="93">
        <f>算例!AA16*参数!B11+D13*参数!B12</f>
        <v>0.50719481733630656</v>
      </c>
      <c r="C16" s="87">
        <v>0.14261148400297316</v>
      </c>
      <c r="D16" s="95">
        <v>0.14261148400297316</v>
      </c>
      <c r="E16" s="95">
        <v>0.50719481733630656</v>
      </c>
      <c r="F16" s="95">
        <v>0.50719481733630656</v>
      </c>
      <c r="G16" s="95">
        <v>0.50719481733630656</v>
      </c>
      <c r="H16" s="95">
        <v>0.50719481733630656</v>
      </c>
      <c r="I16" s="95">
        <v>0.50719481733630656</v>
      </c>
      <c r="J16" s="95"/>
      <c r="K16" s="95"/>
      <c r="L16" s="95"/>
      <c r="M16" s="95"/>
      <c r="N16" s="95"/>
      <c r="O16" s="95"/>
      <c r="P16" s="95"/>
      <c r="Q16" s="95"/>
      <c r="R16" s="95"/>
      <c r="S16" s="95"/>
      <c r="T16" s="95"/>
      <c r="U16" s="95"/>
      <c r="V16" s="95"/>
      <c r="W16" s="95"/>
      <c r="X16" s="95"/>
      <c r="Y16" s="95"/>
      <c r="Z16" s="95"/>
      <c r="AA16" s="95"/>
      <c r="AB16" s="95"/>
      <c r="AC16" s="95"/>
      <c r="AD16" s="95"/>
      <c r="AE16" s="95"/>
      <c r="AF16" s="95"/>
      <c r="AG16" s="95"/>
      <c r="AH16" s="95"/>
      <c r="AI16" s="95"/>
      <c r="AJ16" s="95"/>
      <c r="AK16" s="95"/>
      <c r="AL16" s="95"/>
      <c r="AM16" s="95"/>
      <c r="AN16" s="95"/>
      <c r="AO16" s="95"/>
      <c r="AP16" s="95"/>
      <c r="AQ16" s="95"/>
      <c r="AR16" s="95"/>
      <c r="AS16" s="95"/>
      <c r="AT16" s="95"/>
      <c r="AU16" s="95"/>
      <c r="AV16" s="95"/>
      <c r="AW16" s="95"/>
      <c r="AX16" s="95"/>
      <c r="AY16" s="95"/>
      <c r="AZ16" s="95"/>
      <c r="BA16" s="95"/>
      <c r="BB16" s="95"/>
      <c r="BC16" s="95"/>
      <c r="BD16" s="95"/>
      <c r="BE16" s="95"/>
      <c r="BF16" s="95"/>
      <c r="BG16" s="95"/>
      <c r="BH16" s="95"/>
      <c r="BI16" s="95"/>
      <c r="BJ16" s="95"/>
      <c r="BK16" s="95"/>
      <c r="BL16" s="95"/>
      <c r="BM16" s="95"/>
      <c r="BN16" s="95"/>
      <c r="BO16" s="95"/>
      <c r="BP16" s="95"/>
      <c r="BQ16" s="95"/>
      <c r="BU16" s="98"/>
      <c r="BV16" s="98"/>
      <c r="BW16" s="98"/>
      <c r="BX16" s="98"/>
      <c r="BY16" s="98"/>
      <c r="BZ16" s="98"/>
      <c r="CA16" s="98"/>
      <c r="CB16" s="98"/>
      <c r="CC16" s="98"/>
      <c r="CD16" s="98"/>
      <c r="CE16" s="99"/>
    </row>
    <row r="17" spans="1:83" x14ac:dyDescent="0.25">
      <c r="A17" s="97" t="s">
        <v>17</v>
      </c>
      <c r="B17" s="93">
        <f>算例!AA17*参数!B11+E18*参数!B12</f>
        <v>0.5</v>
      </c>
      <c r="C17" s="87">
        <v>0.25</v>
      </c>
      <c r="D17" s="95">
        <v>0.25</v>
      </c>
      <c r="E17" s="95">
        <v>0.25</v>
      </c>
      <c r="F17" s="95">
        <v>0.5</v>
      </c>
      <c r="G17" s="95">
        <v>0.5</v>
      </c>
      <c r="H17" s="95">
        <v>0.5</v>
      </c>
      <c r="I17" s="95">
        <v>0.5</v>
      </c>
      <c r="J17" s="95"/>
      <c r="K17" s="95"/>
      <c r="L17" s="95"/>
      <c r="M17" s="95"/>
      <c r="N17" s="95"/>
      <c r="O17" s="95"/>
      <c r="P17" s="95"/>
      <c r="Q17" s="95"/>
      <c r="R17" s="95"/>
      <c r="S17" s="95"/>
      <c r="T17" s="95"/>
      <c r="U17" s="95"/>
      <c r="V17" s="95"/>
      <c r="W17" s="95"/>
      <c r="X17" s="95"/>
      <c r="Y17" s="95"/>
      <c r="Z17" s="95"/>
      <c r="AA17" s="95"/>
      <c r="AB17" s="95"/>
      <c r="AC17" s="95"/>
      <c r="AD17" s="95"/>
      <c r="AE17" s="95"/>
      <c r="AF17" s="95"/>
      <c r="AG17" s="95"/>
      <c r="AH17" s="95"/>
      <c r="AI17" s="95"/>
      <c r="AJ17" s="95"/>
      <c r="AK17" s="95"/>
      <c r="AL17" s="95"/>
      <c r="AM17" s="95"/>
      <c r="AN17" s="95"/>
      <c r="AO17" s="95"/>
      <c r="AP17" s="95"/>
      <c r="AQ17" s="95"/>
      <c r="AR17" s="95"/>
      <c r="AS17" s="95"/>
      <c r="AT17" s="95"/>
      <c r="AU17" s="95"/>
      <c r="AV17" s="95"/>
      <c r="AW17" s="95"/>
      <c r="AX17" s="95"/>
      <c r="AY17" s="95"/>
      <c r="AZ17" s="95"/>
      <c r="BA17" s="95"/>
      <c r="BB17" s="95"/>
      <c r="BC17" s="95"/>
      <c r="BD17" s="95"/>
      <c r="BE17" s="95"/>
      <c r="BF17" s="95"/>
      <c r="BG17" s="95"/>
      <c r="BH17" s="95"/>
      <c r="BI17" s="95"/>
      <c r="BJ17" s="95"/>
      <c r="BK17" s="95"/>
      <c r="BL17" s="95"/>
      <c r="BM17" s="95"/>
      <c r="BN17" s="95"/>
      <c r="BO17" s="95"/>
      <c r="BP17" s="95"/>
      <c r="BQ17" s="95"/>
      <c r="BU17" s="98"/>
      <c r="BV17" s="98"/>
      <c r="BW17" s="98"/>
      <c r="BX17" s="98"/>
      <c r="BY17" s="98"/>
      <c r="BZ17" s="98"/>
      <c r="CA17" s="98"/>
      <c r="CB17" s="98"/>
      <c r="CC17" s="98"/>
      <c r="CD17" s="98"/>
      <c r="CE17" s="99"/>
    </row>
    <row r="18" spans="1:83" x14ac:dyDescent="0.25">
      <c r="A18" s="97" t="s">
        <v>18</v>
      </c>
      <c r="B18" s="93">
        <f>算例!AA18</f>
        <v>0.75</v>
      </c>
      <c r="C18" s="87">
        <v>0.75</v>
      </c>
      <c r="D18" s="95">
        <v>0.75</v>
      </c>
      <c r="E18" s="95">
        <v>0.75</v>
      </c>
      <c r="F18" s="95">
        <v>0.75</v>
      </c>
      <c r="G18" s="95">
        <v>0.75</v>
      </c>
      <c r="H18" s="95">
        <v>0.75</v>
      </c>
      <c r="I18" s="95">
        <v>0.75</v>
      </c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5"/>
      <c r="AF18" s="95"/>
      <c r="AG18" s="95"/>
      <c r="AH18" s="95"/>
      <c r="AI18" s="95"/>
      <c r="AJ18" s="95"/>
      <c r="AK18" s="95"/>
      <c r="AL18" s="95"/>
      <c r="AM18" s="95"/>
      <c r="AN18" s="95"/>
      <c r="AO18" s="95"/>
      <c r="AP18" s="95"/>
      <c r="AQ18" s="95"/>
      <c r="AR18" s="95"/>
      <c r="AS18" s="95"/>
      <c r="AT18" s="95"/>
      <c r="AU18" s="95"/>
      <c r="AV18" s="95"/>
      <c r="AW18" s="95"/>
      <c r="AX18" s="95"/>
      <c r="AY18" s="95"/>
      <c r="AZ18" s="95"/>
      <c r="BA18" s="95"/>
      <c r="BB18" s="95"/>
      <c r="BC18" s="95"/>
      <c r="BD18" s="95"/>
      <c r="BE18" s="95"/>
      <c r="BF18" s="95"/>
      <c r="BG18" s="95"/>
      <c r="BH18" s="95"/>
      <c r="BI18" s="95"/>
      <c r="BJ18" s="95"/>
      <c r="BK18" s="95"/>
      <c r="BL18" s="95"/>
      <c r="BM18" s="95"/>
      <c r="BN18" s="95"/>
      <c r="BO18" s="95"/>
      <c r="BP18" s="95"/>
      <c r="BQ18" s="95"/>
      <c r="BU18" s="98"/>
      <c r="BV18" s="98"/>
      <c r="BW18" s="98"/>
      <c r="BX18" s="98"/>
      <c r="BY18" s="98"/>
      <c r="BZ18" s="98"/>
      <c r="CA18" s="98"/>
      <c r="CB18" s="98"/>
      <c r="CC18" s="98"/>
      <c r="CD18" s="98"/>
      <c r="CE18" s="99"/>
    </row>
    <row r="19" spans="1:83" x14ac:dyDescent="0.25">
      <c r="A19" s="97" t="s">
        <v>19</v>
      </c>
      <c r="B19" s="93">
        <f>算例!AA19</f>
        <v>0.75554106391368792</v>
      </c>
      <c r="C19" s="87">
        <v>0.75554106391368792</v>
      </c>
      <c r="D19" s="95">
        <v>0.75554106391368792</v>
      </c>
      <c r="E19" s="95">
        <v>0.75554106391368792</v>
      </c>
      <c r="F19" s="95">
        <v>0.75554106391368792</v>
      </c>
      <c r="G19" s="95">
        <v>0.75554106391368792</v>
      </c>
      <c r="H19" s="95">
        <v>0.75554106391368792</v>
      </c>
      <c r="I19" s="95">
        <v>0.75554106391368792</v>
      </c>
      <c r="J19" s="95"/>
      <c r="K19" s="95"/>
      <c r="L19" s="95"/>
      <c r="M19" s="95"/>
      <c r="N19" s="95"/>
      <c r="O19" s="95"/>
      <c r="P19" s="95"/>
      <c r="Q19" s="95"/>
      <c r="R19" s="95"/>
      <c r="S19" s="95"/>
      <c r="T19" s="95"/>
      <c r="U19" s="95"/>
      <c r="V19" s="95"/>
      <c r="W19" s="95"/>
      <c r="X19" s="95"/>
      <c r="Y19" s="95"/>
      <c r="Z19" s="95"/>
      <c r="AA19" s="95"/>
      <c r="AB19" s="95"/>
      <c r="AC19" s="95"/>
      <c r="AD19" s="95"/>
      <c r="AE19" s="95"/>
      <c r="AF19" s="95"/>
      <c r="AG19" s="95"/>
      <c r="AH19" s="95"/>
      <c r="AI19" s="95"/>
      <c r="AJ19" s="95"/>
      <c r="AK19" s="95"/>
      <c r="AL19" s="95"/>
      <c r="AM19" s="95"/>
      <c r="AN19" s="95"/>
      <c r="AO19" s="95"/>
      <c r="AP19" s="95"/>
      <c r="AQ19" s="95"/>
      <c r="AR19" s="95"/>
      <c r="AS19" s="95"/>
      <c r="AT19" s="95"/>
      <c r="AU19" s="95"/>
      <c r="AV19" s="95"/>
      <c r="AW19" s="95"/>
      <c r="AX19" s="95"/>
      <c r="AY19" s="95"/>
      <c r="AZ19" s="95"/>
      <c r="BA19" s="95"/>
      <c r="BB19" s="95"/>
      <c r="BC19" s="95"/>
      <c r="BD19" s="95"/>
      <c r="BE19" s="95"/>
      <c r="BF19" s="95"/>
      <c r="BG19" s="95"/>
      <c r="BH19" s="95"/>
      <c r="BI19" s="95"/>
      <c r="BJ19" s="95"/>
      <c r="BK19" s="95"/>
      <c r="BL19" s="95"/>
      <c r="BM19" s="95"/>
      <c r="BN19" s="95"/>
      <c r="BO19" s="95"/>
      <c r="BP19" s="95"/>
      <c r="BQ19" s="95"/>
      <c r="BU19" s="98"/>
      <c r="BV19" s="98"/>
      <c r="BW19" s="98"/>
      <c r="BX19" s="98"/>
      <c r="BY19" s="98"/>
      <c r="BZ19" s="98"/>
      <c r="CA19" s="98"/>
      <c r="CB19" s="98"/>
      <c r="CC19" s="98"/>
      <c r="CD19" s="98"/>
      <c r="CE19" s="99"/>
    </row>
    <row r="20" spans="1:83" x14ac:dyDescent="0.25">
      <c r="A20" s="97" t="s">
        <v>20</v>
      </c>
      <c r="B20" s="93">
        <f>(算例!AA20*参数!B11+E13*参数!B12)*参数!B11+G18*参数!B12</f>
        <v>0.84294453766740995</v>
      </c>
      <c r="C20" s="87">
        <v>1</v>
      </c>
      <c r="D20" s="95">
        <v>1</v>
      </c>
      <c r="E20" s="95">
        <v>1</v>
      </c>
      <c r="F20" s="95">
        <v>0.93588907533481991</v>
      </c>
      <c r="G20" s="95">
        <v>0.93588907533481991</v>
      </c>
      <c r="H20" s="95">
        <v>0.84294453766740995</v>
      </c>
      <c r="I20" s="95">
        <v>0.84294453766740995</v>
      </c>
      <c r="J20" s="95"/>
      <c r="K20" s="95"/>
      <c r="L20" s="95"/>
      <c r="M20" s="95"/>
      <c r="N20" s="95"/>
      <c r="O20" s="95"/>
      <c r="P20" s="95"/>
      <c r="Q20" s="95"/>
      <c r="R20" s="95"/>
      <c r="S20" s="95"/>
      <c r="T20" s="95"/>
      <c r="U20" s="95"/>
      <c r="V20" s="95"/>
      <c r="W20" s="95"/>
      <c r="X20" s="95"/>
      <c r="Y20" s="95"/>
      <c r="Z20" s="95"/>
      <c r="AA20" s="95"/>
      <c r="AB20" s="95"/>
      <c r="AC20" s="95"/>
      <c r="AD20" s="95"/>
      <c r="AE20" s="95"/>
      <c r="AF20" s="95"/>
      <c r="AG20" s="95"/>
      <c r="AH20" s="95"/>
      <c r="AI20" s="95"/>
      <c r="AJ20" s="95"/>
      <c r="AK20" s="95"/>
      <c r="AL20" s="95"/>
      <c r="AM20" s="95"/>
      <c r="AN20" s="95"/>
      <c r="AO20" s="95"/>
      <c r="AP20" s="95"/>
      <c r="AQ20" s="95"/>
      <c r="AR20" s="95"/>
      <c r="AS20" s="95"/>
      <c r="AT20" s="95"/>
      <c r="AU20" s="95"/>
      <c r="AV20" s="95"/>
      <c r="AW20" s="95"/>
      <c r="AX20" s="95"/>
      <c r="AY20" s="95"/>
      <c r="AZ20" s="95"/>
      <c r="BA20" s="95"/>
      <c r="BB20" s="95"/>
      <c r="BC20" s="95"/>
      <c r="BD20" s="95"/>
      <c r="BE20" s="95"/>
      <c r="BF20" s="95"/>
      <c r="BG20" s="95"/>
      <c r="BH20" s="95"/>
      <c r="BI20" s="95"/>
      <c r="BJ20" s="95"/>
      <c r="BK20" s="95"/>
      <c r="BL20" s="95"/>
      <c r="BM20" s="95"/>
      <c r="BN20" s="95"/>
      <c r="BO20" s="95"/>
      <c r="BP20" s="95"/>
      <c r="BQ20" s="95"/>
      <c r="BU20" s="98"/>
      <c r="BV20" s="98"/>
      <c r="BW20" s="98"/>
      <c r="BX20" s="98"/>
      <c r="BY20" s="98"/>
      <c r="BZ20" s="98"/>
      <c r="CA20" s="98"/>
      <c r="CB20" s="98"/>
      <c r="CC20" s="98"/>
      <c r="CD20" s="98"/>
      <c r="CE20" s="99"/>
    </row>
    <row r="21" spans="1:83" x14ac:dyDescent="0.25">
      <c r="A21" s="97" t="s">
        <v>21</v>
      </c>
      <c r="B21" s="93">
        <f>算例!AA21</f>
        <v>0.87177815066963993</v>
      </c>
      <c r="C21" s="87">
        <v>0.87177815066963993</v>
      </c>
      <c r="D21" s="95">
        <v>0.87177815066963993</v>
      </c>
      <c r="E21" s="95">
        <v>0.87177815066963993</v>
      </c>
      <c r="F21" s="95">
        <v>0.87177815066963993</v>
      </c>
      <c r="G21" s="95">
        <v>0.87177815066963993</v>
      </c>
      <c r="H21" s="95">
        <v>0.87177815066963993</v>
      </c>
      <c r="I21" s="95">
        <v>0.87177815066963993</v>
      </c>
      <c r="J21" s="95"/>
      <c r="K21" s="95"/>
      <c r="L21" s="95"/>
      <c r="M21" s="95"/>
      <c r="N21" s="95"/>
      <c r="O21" s="95"/>
      <c r="P21" s="95"/>
      <c r="Q21" s="95"/>
      <c r="R21" s="95"/>
      <c r="S21" s="95"/>
      <c r="T21" s="95"/>
      <c r="U21" s="95"/>
      <c r="V21" s="95"/>
      <c r="W21" s="95"/>
      <c r="X21" s="95"/>
      <c r="Y21" s="95"/>
      <c r="Z21" s="95"/>
      <c r="AA21" s="95"/>
      <c r="AB21" s="95"/>
      <c r="AC21" s="95"/>
      <c r="AD21" s="95"/>
      <c r="AE21" s="95"/>
      <c r="AF21" s="95"/>
      <c r="AG21" s="95"/>
      <c r="AH21" s="95"/>
      <c r="AI21" s="95"/>
      <c r="AJ21" s="95"/>
      <c r="AK21" s="95"/>
      <c r="AL21" s="95"/>
      <c r="AM21" s="95"/>
      <c r="AN21" s="95"/>
      <c r="AO21" s="95"/>
      <c r="AP21" s="95"/>
      <c r="AQ21" s="95"/>
      <c r="AR21" s="95"/>
      <c r="AS21" s="95"/>
      <c r="AT21" s="95"/>
      <c r="AU21" s="95"/>
      <c r="AV21" s="95"/>
      <c r="AW21" s="95"/>
      <c r="AX21" s="95"/>
      <c r="AY21" s="95"/>
      <c r="AZ21" s="95"/>
      <c r="BA21" s="95"/>
      <c r="BB21" s="95"/>
      <c r="BC21" s="95"/>
      <c r="BD21" s="95"/>
      <c r="BE21" s="95"/>
      <c r="BF21" s="95"/>
      <c r="BG21" s="95"/>
      <c r="BH21" s="95"/>
      <c r="BI21" s="95"/>
      <c r="BJ21" s="95"/>
      <c r="BK21" s="95"/>
      <c r="BL21" s="95"/>
      <c r="BM21" s="95"/>
      <c r="BN21" s="95"/>
      <c r="BO21" s="95"/>
      <c r="BP21" s="95"/>
      <c r="BQ21" s="95"/>
      <c r="BU21" s="98"/>
      <c r="BV21" s="98"/>
      <c r="BW21" s="98"/>
      <c r="BX21" s="98"/>
      <c r="BY21" s="98"/>
      <c r="BZ21" s="98"/>
      <c r="CA21" s="98"/>
      <c r="CB21" s="98"/>
      <c r="CC21" s="98"/>
      <c r="CD21" s="98"/>
      <c r="CE21" s="99"/>
    </row>
    <row r="22" spans="1:83" x14ac:dyDescent="0.25">
      <c r="A22" s="97" t="s">
        <v>22</v>
      </c>
      <c r="B22" s="93">
        <f>算例!AA22</f>
        <v>0.4947159086309435</v>
      </c>
      <c r="C22" s="87">
        <v>0.4947159086309435</v>
      </c>
      <c r="D22" s="95">
        <v>0.4947159086309435</v>
      </c>
      <c r="E22" s="95">
        <v>0.4947159086309435</v>
      </c>
      <c r="F22" s="95">
        <v>0.4947159086309435</v>
      </c>
      <c r="G22" s="95">
        <v>0.4947159086309435</v>
      </c>
      <c r="H22" s="95">
        <v>0.4947159086309435</v>
      </c>
      <c r="I22" s="95">
        <v>0.4947159086309435</v>
      </c>
      <c r="J22" s="95"/>
      <c r="K22" s="95"/>
      <c r="L22" s="95"/>
      <c r="M22" s="95"/>
      <c r="N22" s="95"/>
      <c r="O22" s="95"/>
      <c r="P22" s="95"/>
      <c r="Q22" s="95"/>
      <c r="R22" s="95"/>
      <c r="S22" s="95"/>
      <c r="T22" s="95"/>
      <c r="U22" s="95"/>
      <c r="V22" s="95"/>
      <c r="W22" s="95"/>
      <c r="X22" s="95"/>
      <c r="Y22" s="95"/>
      <c r="Z22" s="95"/>
      <c r="AA22" s="95"/>
      <c r="AB22" s="95"/>
      <c r="AC22" s="95"/>
      <c r="AD22" s="95"/>
      <c r="AE22" s="95"/>
      <c r="AF22" s="95"/>
      <c r="AG22" s="95"/>
      <c r="AH22" s="95"/>
      <c r="AI22" s="95"/>
      <c r="AJ22" s="95"/>
      <c r="AK22" s="95"/>
      <c r="AL22" s="95"/>
      <c r="AM22" s="95"/>
      <c r="AN22" s="95"/>
      <c r="AO22" s="95"/>
      <c r="AP22" s="95"/>
      <c r="AQ22" s="95"/>
      <c r="AR22" s="95"/>
      <c r="AS22" s="95"/>
      <c r="AT22" s="95"/>
      <c r="AU22" s="95"/>
      <c r="AV22" s="95"/>
      <c r="AW22" s="95"/>
      <c r="AX22" s="95"/>
      <c r="AY22" s="95"/>
      <c r="AZ22" s="95"/>
      <c r="BA22" s="95"/>
      <c r="BB22" s="95"/>
      <c r="BC22" s="95"/>
      <c r="BD22" s="95"/>
      <c r="BE22" s="95"/>
      <c r="BF22" s="95"/>
      <c r="BG22" s="95"/>
      <c r="BH22" s="95"/>
      <c r="BI22" s="95"/>
      <c r="BJ22" s="95"/>
      <c r="BK22" s="95"/>
      <c r="BL22" s="95"/>
      <c r="BM22" s="95"/>
      <c r="BN22" s="95"/>
      <c r="BO22" s="95"/>
      <c r="BP22" s="95"/>
      <c r="BQ22" s="95"/>
      <c r="BU22" s="98"/>
      <c r="BV22" s="98"/>
      <c r="BW22" s="98"/>
      <c r="BX22" s="98"/>
      <c r="BY22" s="98"/>
      <c r="BZ22" s="98"/>
      <c r="CA22" s="98"/>
      <c r="CB22" s="98"/>
      <c r="CC22" s="98"/>
      <c r="CD22" s="98"/>
      <c r="CE22" s="99"/>
    </row>
    <row r="23" spans="1:83" s="100" customFormat="1" x14ac:dyDescent="0.25">
      <c r="A23" s="91"/>
      <c r="B23" s="93"/>
      <c r="C23" s="136">
        <v>0</v>
      </c>
      <c r="D23" s="136">
        <v>0</v>
      </c>
      <c r="E23" s="136">
        <v>0</v>
      </c>
      <c r="F23" s="136">
        <v>0</v>
      </c>
      <c r="G23" s="136">
        <v>0</v>
      </c>
      <c r="H23" s="136">
        <v>0</v>
      </c>
      <c r="I23" s="136">
        <v>0</v>
      </c>
      <c r="J23" s="95"/>
      <c r="K23" s="95"/>
      <c r="L23" s="95"/>
      <c r="M23" s="95"/>
      <c r="N23" s="95"/>
      <c r="O23" s="95"/>
      <c r="P23" s="95"/>
      <c r="Q23" s="95"/>
      <c r="R23" s="95"/>
      <c r="S23" s="95"/>
      <c r="T23" s="95"/>
      <c r="U23" s="95"/>
      <c r="V23" s="95"/>
      <c r="W23" s="95"/>
      <c r="X23" s="95"/>
      <c r="Y23" s="95"/>
      <c r="Z23" s="95"/>
      <c r="AA23" s="95"/>
      <c r="AB23" s="95"/>
      <c r="AC23" s="95"/>
      <c r="AD23" s="95"/>
      <c r="AE23" s="95"/>
      <c r="AF23" s="95"/>
      <c r="AG23" s="95"/>
      <c r="AH23" s="95"/>
      <c r="AI23" s="95"/>
      <c r="AJ23" s="95"/>
      <c r="AK23" s="95"/>
      <c r="AL23" s="95"/>
      <c r="AM23" s="95"/>
      <c r="AN23" s="95"/>
      <c r="AO23" s="95"/>
      <c r="AP23" s="95"/>
      <c r="AQ23" s="95"/>
      <c r="AR23" s="95"/>
      <c r="AS23" s="95"/>
      <c r="AT23" s="95"/>
      <c r="AU23" s="95"/>
      <c r="AV23" s="95"/>
      <c r="AW23" s="95"/>
      <c r="AX23" s="95"/>
      <c r="AY23" s="95"/>
      <c r="AZ23" s="95"/>
      <c r="BA23" s="95"/>
      <c r="BB23" s="95"/>
      <c r="BC23" s="95"/>
      <c r="BD23" s="95"/>
      <c r="BE23" s="95"/>
      <c r="BF23" s="95"/>
      <c r="BG23" s="95"/>
      <c r="BH23" s="95"/>
      <c r="BI23" s="95"/>
      <c r="BJ23" s="95"/>
      <c r="BK23" s="95"/>
      <c r="BL23" s="95"/>
      <c r="BM23" s="95"/>
      <c r="BN23" s="95"/>
      <c r="BO23" s="95"/>
      <c r="BP23" s="95"/>
      <c r="BQ23" s="95"/>
      <c r="BU23" s="95"/>
      <c r="BV23" s="95"/>
      <c r="BW23" s="95"/>
      <c r="BX23" s="95"/>
      <c r="BY23" s="95"/>
      <c r="BZ23" s="95"/>
      <c r="CA23" s="95"/>
      <c r="CB23" s="95"/>
      <c r="CC23" s="95"/>
      <c r="CD23" s="95"/>
      <c r="CE23" s="95"/>
    </row>
    <row r="24" spans="1:83" x14ac:dyDescent="0.25">
      <c r="A24" s="92" t="s">
        <v>231</v>
      </c>
      <c r="B24" s="93"/>
      <c r="C24" s="136">
        <v>0</v>
      </c>
      <c r="D24" s="136">
        <v>0</v>
      </c>
      <c r="E24" s="136">
        <v>0</v>
      </c>
      <c r="F24" s="136">
        <v>0</v>
      </c>
      <c r="G24" s="136">
        <v>0</v>
      </c>
      <c r="H24" s="136">
        <v>0</v>
      </c>
      <c r="I24" s="136">
        <v>0</v>
      </c>
      <c r="J24" s="94"/>
      <c r="K24" s="94"/>
      <c r="L24" s="94"/>
      <c r="M24" s="91"/>
      <c r="N24" s="95"/>
      <c r="O24" s="95"/>
      <c r="P24" s="95"/>
      <c r="Q24" s="94"/>
      <c r="R24" s="94"/>
      <c r="S24" s="94"/>
      <c r="T24" s="94"/>
      <c r="U24" s="94"/>
      <c r="V24" s="94"/>
      <c r="W24" s="94"/>
      <c r="X24" s="94"/>
      <c r="Y24" s="94"/>
      <c r="Z24" s="94"/>
      <c r="AA24" s="91"/>
      <c r="AB24" s="95"/>
      <c r="AC24" s="95"/>
      <c r="AD24" s="95"/>
      <c r="AE24" s="94"/>
      <c r="AF24" s="94"/>
      <c r="AG24" s="94"/>
      <c r="AH24" s="94"/>
      <c r="AI24" s="94"/>
      <c r="AJ24" s="94"/>
      <c r="AK24" s="94"/>
      <c r="AL24" s="94"/>
      <c r="AM24" s="94"/>
      <c r="AN24" s="94"/>
      <c r="AO24" s="91"/>
      <c r="AP24" s="95"/>
      <c r="AQ24" s="95"/>
      <c r="AR24" s="95"/>
      <c r="AS24" s="94"/>
      <c r="AT24" s="94"/>
      <c r="AU24" s="94"/>
      <c r="AV24" s="94"/>
      <c r="AW24" s="94"/>
      <c r="AX24" s="94"/>
      <c r="AY24" s="94"/>
      <c r="AZ24" s="94"/>
      <c r="BA24" s="94"/>
      <c r="BB24" s="94"/>
      <c r="BC24" s="91"/>
      <c r="BD24" s="95"/>
      <c r="BE24" s="95"/>
      <c r="BF24" s="95"/>
      <c r="BG24" s="94"/>
      <c r="BH24" s="94"/>
      <c r="BI24" s="94"/>
      <c r="BJ24" s="94"/>
      <c r="BK24" s="94"/>
      <c r="BL24" s="94"/>
      <c r="BM24" s="94"/>
      <c r="BN24" s="94"/>
      <c r="BO24" s="94"/>
      <c r="BP24" s="94"/>
      <c r="BQ24" s="91"/>
      <c r="BU24" s="92"/>
      <c r="BV24" s="92"/>
      <c r="BW24" s="92"/>
      <c r="BX24" s="92"/>
      <c r="BY24" s="92"/>
      <c r="BZ24" s="92"/>
      <c r="CA24" s="92"/>
      <c r="CB24" s="92"/>
      <c r="CC24" s="92"/>
      <c r="CD24" s="92"/>
      <c r="CE24" s="96"/>
    </row>
    <row r="25" spans="1:83" x14ac:dyDescent="0.25">
      <c r="A25" s="97" t="s">
        <v>1</v>
      </c>
      <c r="B25" s="93" t="str">
        <f>算例!AA25</f>
        <v>得分</v>
      </c>
      <c r="C25" s="136">
        <v>0</v>
      </c>
      <c r="D25" s="136">
        <v>0</v>
      </c>
      <c r="E25" s="136">
        <v>0</v>
      </c>
      <c r="F25" s="136">
        <v>0</v>
      </c>
      <c r="G25" s="136">
        <v>0</v>
      </c>
      <c r="H25" s="136">
        <v>0</v>
      </c>
      <c r="I25" s="136">
        <v>0</v>
      </c>
      <c r="J25" s="95"/>
      <c r="K25" s="95"/>
      <c r="L25" s="95"/>
      <c r="M25" s="95"/>
      <c r="N25" s="95"/>
      <c r="O25" s="95"/>
      <c r="P25" s="95"/>
      <c r="Q25" s="95"/>
      <c r="R25" s="95"/>
      <c r="S25" s="95"/>
      <c r="T25" s="95"/>
      <c r="U25" s="95"/>
      <c r="V25" s="95"/>
      <c r="W25" s="95"/>
      <c r="X25" s="95"/>
      <c r="Y25" s="95"/>
      <c r="Z25" s="95"/>
      <c r="AA25" s="95"/>
      <c r="AB25" s="95"/>
      <c r="AC25" s="95"/>
      <c r="AD25" s="95"/>
      <c r="AE25" s="95"/>
      <c r="AF25" s="95"/>
      <c r="AG25" s="95"/>
      <c r="AH25" s="95"/>
      <c r="AI25" s="95"/>
      <c r="AJ25" s="95"/>
      <c r="AK25" s="95"/>
      <c r="AL25" s="95"/>
      <c r="AM25" s="95"/>
      <c r="AN25" s="95"/>
      <c r="AO25" s="95"/>
      <c r="AP25" s="95"/>
      <c r="AQ25" s="95"/>
      <c r="AR25" s="95"/>
      <c r="AS25" s="95"/>
      <c r="AT25" s="95"/>
      <c r="AU25" s="95"/>
      <c r="AV25" s="95"/>
      <c r="AW25" s="95"/>
      <c r="AX25" s="95"/>
      <c r="AY25" s="95"/>
      <c r="AZ25" s="95"/>
      <c r="BA25" s="95"/>
      <c r="BB25" s="95"/>
      <c r="BC25" s="95"/>
      <c r="BD25" s="95"/>
      <c r="BE25" s="95"/>
      <c r="BF25" s="95"/>
      <c r="BG25" s="95"/>
      <c r="BH25" s="95"/>
      <c r="BI25" s="95"/>
      <c r="BJ25" s="95"/>
      <c r="BK25" s="95"/>
      <c r="BL25" s="95"/>
      <c r="BM25" s="95"/>
      <c r="BN25" s="95"/>
      <c r="BO25" s="95"/>
      <c r="BP25" s="95"/>
      <c r="BQ25" s="95"/>
      <c r="BU25" s="98"/>
      <c r="BV25" s="98"/>
      <c r="BW25" s="98"/>
      <c r="BX25" s="98"/>
      <c r="BY25" s="98"/>
      <c r="BZ25" s="98"/>
      <c r="CA25" s="98"/>
      <c r="CB25" s="98"/>
      <c r="CC25" s="98"/>
      <c r="CD25" s="98"/>
      <c r="CE25" s="99"/>
    </row>
    <row r="26" spans="1:83" x14ac:dyDescent="0.25">
      <c r="A26" s="97" t="s">
        <v>3</v>
      </c>
      <c r="B26" s="93">
        <f>算例!AA26</f>
        <v>0.87177815066963993</v>
      </c>
      <c r="C26" s="87">
        <v>0.87177815066963993</v>
      </c>
      <c r="D26" s="95">
        <v>0.87177815066963993</v>
      </c>
      <c r="E26" s="95">
        <v>0.87177815066963993</v>
      </c>
      <c r="F26" s="95">
        <v>0.87177815066963993</v>
      </c>
      <c r="G26" s="95">
        <v>0.87177815066963993</v>
      </c>
      <c r="H26" s="95">
        <v>0.87177815066963993</v>
      </c>
      <c r="I26" s="95">
        <v>0.87177815066963993</v>
      </c>
      <c r="J26" s="95"/>
      <c r="K26" s="95"/>
      <c r="L26" s="95"/>
      <c r="M26" s="95"/>
      <c r="N26" s="95"/>
      <c r="O26" s="95"/>
      <c r="P26" s="95"/>
      <c r="Q26" s="95"/>
      <c r="R26" s="95"/>
      <c r="S26" s="95"/>
      <c r="T26" s="95"/>
      <c r="U26" s="95"/>
      <c r="V26" s="95"/>
      <c r="W26" s="95"/>
      <c r="X26" s="95"/>
      <c r="Y26" s="95"/>
      <c r="Z26" s="95"/>
      <c r="AA26" s="95"/>
      <c r="AB26" s="95"/>
      <c r="AC26" s="95"/>
      <c r="AD26" s="95"/>
      <c r="AE26" s="95"/>
      <c r="AF26" s="95"/>
      <c r="AG26" s="95"/>
      <c r="AH26" s="95"/>
      <c r="AI26" s="95"/>
      <c r="AJ26" s="95"/>
      <c r="AK26" s="95"/>
      <c r="AL26" s="95"/>
      <c r="AM26" s="95"/>
      <c r="AN26" s="95"/>
      <c r="AO26" s="95"/>
      <c r="AP26" s="95"/>
      <c r="AQ26" s="95"/>
      <c r="AR26" s="95"/>
      <c r="AS26" s="95"/>
      <c r="AT26" s="95"/>
      <c r="AU26" s="95"/>
      <c r="AV26" s="95"/>
      <c r="AW26" s="95"/>
      <c r="AX26" s="95"/>
      <c r="AY26" s="95"/>
      <c r="AZ26" s="95"/>
      <c r="BA26" s="95"/>
      <c r="BB26" s="95"/>
      <c r="BC26" s="95"/>
      <c r="BD26" s="95"/>
      <c r="BE26" s="95"/>
      <c r="BF26" s="95"/>
      <c r="BG26" s="95"/>
      <c r="BH26" s="95"/>
      <c r="BI26" s="95"/>
      <c r="BJ26" s="95"/>
      <c r="BK26" s="95"/>
      <c r="BL26" s="95"/>
      <c r="BM26" s="95"/>
      <c r="BN26" s="95"/>
      <c r="BO26" s="95"/>
      <c r="BP26" s="95"/>
      <c r="BQ26" s="95"/>
      <c r="BU26" s="98"/>
      <c r="BV26" s="98"/>
      <c r="BW26" s="98"/>
      <c r="BX26" s="98"/>
      <c r="BY26" s="98"/>
      <c r="BZ26" s="98"/>
      <c r="CA26" s="98"/>
      <c r="CB26" s="98"/>
      <c r="CC26" s="98"/>
      <c r="CD26" s="98"/>
      <c r="CE26" s="99"/>
    </row>
    <row r="27" spans="1:83" x14ac:dyDescent="0.25">
      <c r="A27" s="97" t="s">
        <v>4</v>
      </c>
      <c r="B27" s="93">
        <f>算例!AA27</f>
        <v>0.87177815066963993</v>
      </c>
      <c r="C27" s="87">
        <v>0.87177815066963993</v>
      </c>
      <c r="D27" s="95">
        <v>0.87177815066963993</v>
      </c>
      <c r="E27" s="95">
        <v>0.87177815066963993</v>
      </c>
      <c r="F27" s="95">
        <v>0.87177815066963993</v>
      </c>
      <c r="G27" s="95">
        <v>0.87177815066963993</v>
      </c>
      <c r="H27" s="95">
        <v>0.87177815066963993</v>
      </c>
      <c r="I27" s="95">
        <v>0.87177815066963993</v>
      </c>
      <c r="J27" s="95"/>
      <c r="K27" s="95"/>
      <c r="L27" s="95"/>
      <c r="M27" s="95"/>
      <c r="N27" s="95"/>
      <c r="O27" s="95"/>
      <c r="P27" s="95"/>
      <c r="Q27" s="95"/>
      <c r="R27" s="95"/>
      <c r="S27" s="95"/>
      <c r="T27" s="95"/>
      <c r="U27" s="95"/>
      <c r="V27" s="95"/>
      <c r="W27" s="95"/>
      <c r="X27" s="95"/>
      <c r="Y27" s="95"/>
      <c r="Z27" s="95"/>
      <c r="AA27" s="95"/>
      <c r="AB27" s="95"/>
      <c r="AC27" s="95"/>
      <c r="AD27" s="95"/>
      <c r="AE27" s="95"/>
      <c r="AF27" s="95"/>
      <c r="AG27" s="95"/>
      <c r="AH27" s="95"/>
      <c r="AI27" s="95"/>
      <c r="AJ27" s="95"/>
      <c r="AK27" s="95"/>
      <c r="AL27" s="95"/>
      <c r="AM27" s="95"/>
      <c r="AN27" s="95"/>
      <c r="AO27" s="95"/>
      <c r="AP27" s="95"/>
      <c r="AQ27" s="95"/>
      <c r="AR27" s="95"/>
      <c r="AS27" s="95"/>
      <c r="AT27" s="95"/>
      <c r="AU27" s="95"/>
      <c r="AV27" s="95"/>
      <c r="AW27" s="95"/>
      <c r="AX27" s="95"/>
      <c r="AY27" s="95"/>
      <c r="AZ27" s="95"/>
      <c r="BA27" s="95"/>
      <c r="BB27" s="95"/>
      <c r="BC27" s="95"/>
      <c r="BD27" s="95"/>
      <c r="BE27" s="95"/>
      <c r="BF27" s="95"/>
      <c r="BG27" s="95"/>
      <c r="BH27" s="95"/>
      <c r="BI27" s="95"/>
      <c r="BJ27" s="95"/>
      <c r="BK27" s="95"/>
      <c r="BL27" s="95"/>
      <c r="BM27" s="95"/>
      <c r="BN27" s="95"/>
      <c r="BO27" s="95"/>
      <c r="BP27" s="95"/>
      <c r="BQ27" s="95"/>
      <c r="BU27" s="98"/>
      <c r="BV27" s="98"/>
      <c r="BW27" s="98"/>
      <c r="BX27" s="98"/>
      <c r="BY27" s="98"/>
      <c r="BZ27" s="98"/>
      <c r="CA27" s="98"/>
      <c r="CB27" s="98"/>
      <c r="CC27" s="98"/>
      <c r="CD27" s="98"/>
      <c r="CE27" s="99"/>
    </row>
    <row r="28" spans="1:83" x14ac:dyDescent="0.25">
      <c r="A28" s="97" t="s">
        <v>5</v>
      </c>
      <c r="B28" s="93">
        <f>算例!AA28</f>
        <v>0.52083333333333337</v>
      </c>
      <c r="C28" s="87">
        <v>0.52083333333333337</v>
      </c>
      <c r="D28" s="95">
        <v>0.52083333333333337</v>
      </c>
      <c r="E28" s="95">
        <v>0.52083333333333337</v>
      </c>
      <c r="F28" s="95">
        <v>0.52083333333333337</v>
      </c>
      <c r="G28" s="95">
        <v>0.52083333333333337</v>
      </c>
      <c r="H28" s="95">
        <v>0.52083333333333337</v>
      </c>
      <c r="I28" s="95">
        <v>0.52083333333333337</v>
      </c>
      <c r="J28" s="95"/>
      <c r="K28" s="95"/>
      <c r="L28" s="95"/>
      <c r="M28" s="95"/>
      <c r="N28" s="95"/>
      <c r="O28" s="95"/>
      <c r="P28" s="95"/>
      <c r="Q28" s="95"/>
      <c r="R28" s="95"/>
      <c r="S28" s="95"/>
      <c r="T28" s="95"/>
      <c r="U28" s="95"/>
      <c r="V28" s="95"/>
      <c r="W28" s="95"/>
      <c r="X28" s="95"/>
      <c r="Y28" s="95"/>
      <c r="Z28" s="95"/>
      <c r="AA28" s="95"/>
      <c r="AB28" s="95"/>
      <c r="AC28" s="95"/>
      <c r="AD28" s="95"/>
      <c r="AE28" s="95"/>
      <c r="AF28" s="95"/>
      <c r="AG28" s="95"/>
      <c r="AH28" s="95"/>
      <c r="AI28" s="95"/>
      <c r="AJ28" s="95"/>
      <c r="AK28" s="95"/>
      <c r="AL28" s="95"/>
      <c r="AM28" s="95"/>
      <c r="AN28" s="95"/>
      <c r="AO28" s="95"/>
      <c r="AP28" s="95"/>
      <c r="AQ28" s="95"/>
      <c r="AR28" s="95"/>
      <c r="AS28" s="95"/>
      <c r="AT28" s="95"/>
      <c r="AU28" s="95"/>
      <c r="AV28" s="95"/>
      <c r="AW28" s="95"/>
      <c r="AX28" s="95"/>
      <c r="AY28" s="95"/>
      <c r="AZ28" s="95"/>
      <c r="BA28" s="95"/>
      <c r="BB28" s="95"/>
      <c r="BC28" s="95"/>
      <c r="BD28" s="95"/>
      <c r="BE28" s="95"/>
      <c r="BF28" s="95"/>
      <c r="BG28" s="95"/>
      <c r="BH28" s="95"/>
      <c r="BI28" s="95"/>
      <c r="BJ28" s="95"/>
      <c r="BK28" s="95"/>
      <c r="BL28" s="95"/>
      <c r="BM28" s="95"/>
      <c r="BN28" s="95"/>
      <c r="BO28" s="95"/>
      <c r="BP28" s="95"/>
      <c r="BQ28" s="95"/>
      <c r="BU28" s="98"/>
      <c r="BV28" s="98"/>
      <c r="BW28" s="98"/>
      <c r="BX28" s="98"/>
      <c r="BY28" s="98"/>
      <c r="BZ28" s="98"/>
      <c r="CA28" s="98"/>
      <c r="CB28" s="98"/>
      <c r="CC28" s="98"/>
      <c r="CD28" s="98"/>
      <c r="CE28" s="99"/>
    </row>
    <row r="29" spans="1:83" x14ac:dyDescent="0.25">
      <c r="A29" s="97" t="s">
        <v>6</v>
      </c>
      <c r="B29" s="93">
        <f>算例!AA29</f>
        <v>0.40476756160713562</v>
      </c>
      <c r="C29" s="87">
        <v>0.40476756160713562</v>
      </c>
      <c r="D29" s="95">
        <v>0.40476756160713562</v>
      </c>
      <c r="E29" s="95">
        <v>0.40476756160713562</v>
      </c>
      <c r="F29" s="95">
        <v>0.40476756160713562</v>
      </c>
      <c r="G29" s="95">
        <v>0.40476756160713562</v>
      </c>
      <c r="H29" s="95">
        <v>0.40476756160713562</v>
      </c>
      <c r="I29" s="95">
        <v>0.40476756160713562</v>
      </c>
      <c r="J29" s="95"/>
      <c r="K29" s="95"/>
      <c r="L29" s="95"/>
      <c r="M29" s="95"/>
      <c r="N29" s="95"/>
      <c r="O29" s="95"/>
      <c r="P29" s="95"/>
      <c r="Q29" s="95"/>
      <c r="R29" s="95"/>
      <c r="S29" s="95"/>
      <c r="T29" s="95"/>
      <c r="U29" s="95"/>
      <c r="V29" s="95"/>
      <c r="W29" s="95"/>
      <c r="X29" s="95"/>
      <c r="Y29" s="95"/>
      <c r="Z29" s="95"/>
      <c r="AA29" s="95"/>
      <c r="AB29" s="95"/>
      <c r="AC29" s="95"/>
      <c r="AD29" s="95"/>
      <c r="AE29" s="95"/>
      <c r="AF29" s="95"/>
      <c r="AG29" s="95"/>
      <c r="AH29" s="95"/>
      <c r="AI29" s="95"/>
      <c r="AJ29" s="95"/>
      <c r="AK29" s="95"/>
      <c r="AL29" s="95"/>
      <c r="AM29" s="95"/>
      <c r="AN29" s="95"/>
      <c r="AO29" s="95"/>
      <c r="AP29" s="95"/>
      <c r="AQ29" s="95"/>
      <c r="AR29" s="95"/>
      <c r="AS29" s="95"/>
      <c r="AT29" s="95"/>
      <c r="AU29" s="95"/>
      <c r="AV29" s="95"/>
      <c r="AW29" s="95"/>
      <c r="AX29" s="95"/>
      <c r="AY29" s="95"/>
      <c r="AZ29" s="95"/>
      <c r="BA29" s="95"/>
      <c r="BB29" s="95"/>
      <c r="BC29" s="95"/>
      <c r="BD29" s="95"/>
      <c r="BE29" s="95"/>
      <c r="BF29" s="95"/>
      <c r="BG29" s="95"/>
      <c r="BH29" s="95"/>
      <c r="BI29" s="95"/>
      <c r="BJ29" s="95"/>
      <c r="BK29" s="95"/>
      <c r="BL29" s="95"/>
      <c r="BM29" s="95"/>
      <c r="BN29" s="95"/>
      <c r="BO29" s="95"/>
      <c r="BP29" s="95"/>
      <c r="BQ29" s="95"/>
      <c r="BU29" s="98"/>
      <c r="BV29" s="98"/>
      <c r="BW29" s="98"/>
      <c r="BX29" s="98"/>
      <c r="BY29" s="98"/>
      <c r="BZ29" s="98"/>
      <c r="CA29" s="98"/>
      <c r="CB29" s="98"/>
      <c r="CC29" s="98"/>
      <c r="CD29" s="98"/>
      <c r="CE29" s="99"/>
    </row>
    <row r="30" spans="1:83" x14ac:dyDescent="0.25">
      <c r="A30" s="97" t="s">
        <v>7</v>
      </c>
      <c r="B30" s="93">
        <f>算例!AA30</f>
        <v>0.625</v>
      </c>
      <c r="C30" s="87">
        <v>0.625</v>
      </c>
      <c r="D30" s="95">
        <v>0.625</v>
      </c>
      <c r="E30" s="95">
        <v>0.625</v>
      </c>
      <c r="F30" s="95">
        <v>0.625</v>
      </c>
      <c r="G30" s="95">
        <v>0.625</v>
      </c>
      <c r="H30" s="95">
        <v>0.625</v>
      </c>
      <c r="I30" s="95">
        <v>0.625</v>
      </c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U30" s="98"/>
      <c r="BV30" s="98"/>
      <c r="BW30" s="98"/>
      <c r="BX30" s="98"/>
      <c r="BY30" s="98"/>
      <c r="BZ30" s="98"/>
      <c r="CA30" s="98"/>
      <c r="CB30" s="98"/>
      <c r="CC30" s="98"/>
      <c r="CD30" s="98"/>
      <c r="CE30" s="99"/>
    </row>
    <row r="31" spans="1:83" x14ac:dyDescent="0.25">
      <c r="A31" s="97" t="s">
        <v>8</v>
      </c>
      <c r="B31" s="129">
        <f>(算例!AA31*参数!B11+B41*参数!B12)*参数!B11+H41*参数!B12</f>
        <v>0.71875</v>
      </c>
      <c r="C31" s="87">
        <v>1</v>
      </c>
      <c r="D31" s="132">
        <v>0.8125</v>
      </c>
      <c r="E31" s="95">
        <v>0.8125</v>
      </c>
      <c r="F31" s="95">
        <v>0.8125</v>
      </c>
      <c r="G31" s="95">
        <v>0.8125</v>
      </c>
      <c r="H31" s="95">
        <v>0.8125</v>
      </c>
      <c r="I31" s="95">
        <v>0.71875</v>
      </c>
      <c r="J31" s="95"/>
      <c r="K31" s="95"/>
      <c r="L31" s="95"/>
      <c r="M31" s="95"/>
      <c r="N31" s="95"/>
      <c r="O31" s="95"/>
      <c r="P31" s="95"/>
      <c r="Q31" s="95"/>
      <c r="R31" s="95"/>
      <c r="S31" s="95"/>
      <c r="T31" s="95"/>
      <c r="U31" s="95"/>
      <c r="V31" s="95"/>
      <c r="W31" s="95"/>
      <c r="X31" s="95"/>
      <c r="Y31" s="95"/>
      <c r="Z31" s="95"/>
      <c r="AA31" s="95"/>
      <c r="AB31" s="95"/>
      <c r="AC31" s="95"/>
      <c r="AD31" s="95"/>
      <c r="AE31" s="95"/>
      <c r="AF31" s="95"/>
      <c r="AG31" s="95"/>
      <c r="AH31" s="95"/>
      <c r="AI31" s="95"/>
      <c r="AJ31" s="95"/>
      <c r="AK31" s="95"/>
      <c r="AL31" s="95"/>
      <c r="AM31" s="95"/>
      <c r="AN31" s="95"/>
      <c r="AO31" s="95"/>
      <c r="AP31" s="95"/>
      <c r="AQ31" s="95"/>
      <c r="AR31" s="95"/>
      <c r="AS31" s="95"/>
      <c r="AT31" s="95"/>
      <c r="AU31" s="95"/>
      <c r="AV31" s="95"/>
      <c r="AW31" s="95"/>
      <c r="AX31" s="95"/>
      <c r="AY31" s="95"/>
      <c r="AZ31" s="95"/>
      <c r="BA31" s="95"/>
      <c r="BB31" s="95"/>
      <c r="BC31" s="95"/>
      <c r="BD31" s="95"/>
      <c r="BE31" s="95"/>
      <c r="BF31" s="95"/>
      <c r="BG31" s="95"/>
      <c r="BH31" s="95"/>
      <c r="BI31" s="95"/>
      <c r="BJ31" s="95"/>
      <c r="BK31" s="95"/>
      <c r="BL31" s="95"/>
      <c r="BM31" s="95"/>
      <c r="BN31" s="95"/>
      <c r="BO31" s="95"/>
      <c r="BP31" s="95"/>
      <c r="BQ31" s="95"/>
      <c r="BU31" s="98"/>
      <c r="BV31" s="98"/>
      <c r="BW31" s="98"/>
      <c r="BX31" s="98"/>
      <c r="BY31" s="98"/>
      <c r="BZ31" s="98"/>
      <c r="CA31" s="98"/>
      <c r="CB31" s="98"/>
      <c r="CC31" s="98"/>
      <c r="CD31" s="98"/>
      <c r="CE31" s="99"/>
    </row>
    <row r="32" spans="1:83" x14ac:dyDescent="0.25">
      <c r="A32" s="97" t="s">
        <v>9</v>
      </c>
      <c r="B32" s="93">
        <f>算例!AA32</f>
        <v>0.75</v>
      </c>
      <c r="C32" s="87">
        <v>0.75</v>
      </c>
      <c r="D32" s="95">
        <v>0.75</v>
      </c>
      <c r="E32" s="95">
        <v>0.75</v>
      </c>
      <c r="F32" s="95">
        <v>0.75</v>
      </c>
      <c r="G32" s="95">
        <v>0.75</v>
      </c>
      <c r="H32" s="95">
        <v>0.75</v>
      </c>
      <c r="I32" s="95">
        <v>0.75</v>
      </c>
      <c r="J32" s="95"/>
      <c r="K32" s="95"/>
      <c r="L32" s="95"/>
      <c r="M32" s="95"/>
      <c r="N32" s="95"/>
      <c r="O32" s="95"/>
      <c r="P32" s="95"/>
      <c r="Q32" s="95"/>
      <c r="R32" s="95"/>
      <c r="S32" s="95"/>
      <c r="T32" s="95"/>
      <c r="U32" s="95"/>
      <c r="V32" s="95"/>
      <c r="W32" s="95"/>
      <c r="X32" s="95"/>
      <c r="Y32" s="95"/>
      <c r="Z32" s="95"/>
      <c r="AA32" s="95"/>
      <c r="AB32" s="95"/>
      <c r="AC32" s="95"/>
      <c r="AD32" s="95"/>
      <c r="AE32" s="95"/>
      <c r="AF32" s="95"/>
      <c r="AG32" s="95"/>
      <c r="AH32" s="95"/>
      <c r="AI32" s="95"/>
      <c r="AJ32" s="95"/>
      <c r="AK32" s="95"/>
      <c r="AL32" s="95"/>
      <c r="AM32" s="95"/>
      <c r="AN32" s="95"/>
      <c r="AO32" s="95"/>
      <c r="AP32" s="95"/>
      <c r="AQ32" s="95"/>
      <c r="AR32" s="95"/>
      <c r="AS32" s="95"/>
      <c r="AT32" s="95"/>
      <c r="AU32" s="95"/>
      <c r="AV32" s="95"/>
      <c r="AW32" s="95"/>
      <c r="AX32" s="95"/>
      <c r="AY32" s="95"/>
      <c r="AZ32" s="95"/>
      <c r="BA32" s="95"/>
      <c r="BB32" s="95"/>
      <c r="BC32" s="95"/>
      <c r="BD32" s="95"/>
      <c r="BE32" s="95"/>
      <c r="BF32" s="95"/>
      <c r="BG32" s="95"/>
      <c r="BH32" s="95"/>
      <c r="BI32" s="95"/>
      <c r="BJ32" s="95"/>
      <c r="BK32" s="95"/>
      <c r="BL32" s="95"/>
      <c r="BM32" s="95"/>
      <c r="BN32" s="95"/>
      <c r="BO32" s="95"/>
      <c r="BP32" s="95"/>
      <c r="BQ32" s="95"/>
      <c r="BU32" s="98"/>
      <c r="BV32" s="98"/>
      <c r="BW32" s="98"/>
      <c r="BX32" s="98"/>
      <c r="BY32" s="98"/>
      <c r="BZ32" s="98"/>
      <c r="CA32" s="98"/>
      <c r="CB32" s="98"/>
      <c r="CC32" s="98"/>
      <c r="CD32" s="98"/>
      <c r="CE32" s="99"/>
    </row>
    <row r="33" spans="1:83" x14ac:dyDescent="0.25">
      <c r="A33" s="97" t="s">
        <v>10</v>
      </c>
      <c r="B33" s="93">
        <f>算例!AA33*参数!B11+G28*参数!B12</f>
        <v>0.40571302511160667</v>
      </c>
      <c r="C33" s="87">
        <v>0.29059271688987998</v>
      </c>
      <c r="D33" s="95">
        <v>0.29059271688987998</v>
      </c>
      <c r="E33" s="95">
        <v>0.29059271688987998</v>
      </c>
      <c r="F33" s="95">
        <v>0.29059271688987998</v>
      </c>
      <c r="G33" s="95">
        <v>0.29059271688987998</v>
      </c>
      <c r="H33" s="95">
        <v>0.40571302511160667</v>
      </c>
      <c r="I33" s="95">
        <v>0.40571302511160667</v>
      </c>
      <c r="J33" s="95"/>
      <c r="K33" s="95"/>
      <c r="L33" s="95"/>
      <c r="M33" s="95"/>
      <c r="N33" s="95"/>
      <c r="O33" s="95"/>
      <c r="P33" s="95"/>
      <c r="Q33" s="95"/>
      <c r="R33" s="95"/>
      <c r="S33" s="95"/>
      <c r="T33" s="95"/>
      <c r="U33" s="95"/>
      <c r="V33" s="95"/>
      <c r="W33" s="95"/>
      <c r="X33" s="95"/>
      <c r="Y33" s="95"/>
      <c r="Z33" s="95"/>
      <c r="AA33" s="95"/>
      <c r="AB33" s="95"/>
      <c r="AC33" s="95"/>
      <c r="AD33" s="95"/>
      <c r="AE33" s="95"/>
      <c r="AF33" s="95"/>
      <c r="AG33" s="95"/>
      <c r="AH33" s="95"/>
      <c r="AI33" s="95"/>
      <c r="AJ33" s="95"/>
      <c r="AK33" s="95"/>
      <c r="AL33" s="95"/>
      <c r="AM33" s="95"/>
      <c r="AN33" s="95"/>
      <c r="AO33" s="95"/>
      <c r="AP33" s="95"/>
      <c r="AQ33" s="95"/>
      <c r="AR33" s="95"/>
      <c r="AS33" s="95"/>
      <c r="AT33" s="95"/>
      <c r="AU33" s="95"/>
      <c r="AV33" s="95"/>
      <c r="AW33" s="95"/>
      <c r="AX33" s="95"/>
      <c r="AY33" s="95"/>
      <c r="AZ33" s="95"/>
      <c r="BA33" s="95"/>
      <c r="BB33" s="95"/>
      <c r="BC33" s="95"/>
      <c r="BD33" s="95"/>
      <c r="BE33" s="95"/>
      <c r="BF33" s="95"/>
      <c r="BG33" s="95"/>
      <c r="BH33" s="95"/>
      <c r="BI33" s="95"/>
      <c r="BJ33" s="95"/>
      <c r="BK33" s="95"/>
      <c r="BL33" s="95"/>
      <c r="BM33" s="95"/>
      <c r="BN33" s="95"/>
      <c r="BO33" s="95"/>
      <c r="BP33" s="95"/>
      <c r="BQ33" s="95"/>
      <c r="BU33" s="98"/>
      <c r="BV33" s="98"/>
      <c r="BW33" s="98"/>
      <c r="BX33" s="98"/>
      <c r="BY33" s="98"/>
      <c r="BZ33" s="98"/>
      <c r="CA33" s="98"/>
      <c r="CB33" s="98"/>
      <c r="CC33" s="98"/>
      <c r="CD33" s="98"/>
      <c r="CE33" s="99"/>
    </row>
    <row r="34" spans="1:83" x14ac:dyDescent="0.25">
      <c r="A34" s="97" t="s">
        <v>11</v>
      </c>
      <c r="B34" s="129">
        <f>(算例!AA34*参数!B11+B30*参数!B12)*参数!B11+F39*参数!B12</f>
        <v>0.41831101684604843</v>
      </c>
      <c r="C34" s="87">
        <v>0.11669361991395928</v>
      </c>
      <c r="D34" s="132">
        <v>0.37084680995697966</v>
      </c>
      <c r="E34" s="95">
        <v>0.37084680995697966</v>
      </c>
      <c r="F34" s="95">
        <v>0.37084680995697966</v>
      </c>
      <c r="G34" s="95">
        <v>0.41831101684604843</v>
      </c>
      <c r="H34" s="95">
        <v>0.41831101684604843</v>
      </c>
      <c r="I34" s="95">
        <v>0.41831101684604843</v>
      </c>
      <c r="J34" s="95"/>
      <c r="K34" s="95"/>
      <c r="L34" s="95"/>
      <c r="M34" s="95"/>
      <c r="N34" s="95"/>
      <c r="O34" s="95"/>
      <c r="P34" s="95"/>
      <c r="Q34" s="95"/>
      <c r="R34" s="95"/>
      <c r="S34" s="95"/>
      <c r="T34" s="95"/>
      <c r="U34" s="95"/>
      <c r="V34" s="95"/>
      <c r="W34" s="95"/>
      <c r="X34" s="95"/>
      <c r="Y34" s="95"/>
      <c r="Z34" s="95"/>
      <c r="AA34" s="95"/>
      <c r="AB34" s="95"/>
      <c r="AC34" s="95"/>
      <c r="AD34" s="95"/>
      <c r="AE34" s="95"/>
      <c r="AF34" s="95"/>
      <c r="AG34" s="95"/>
      <c r="AH34" s="95"/>
      <c r="AI34" s="95"/>
      <c r="AJ34" s="95"/>
      <c r="AK34" s="95"/>
      <c r="AL34" s="95"/>
      <c r="AM34" s="95"/>
      <c r="AN34" s="95"/>
      <c r="AO34" s="95"/>
      <c r="AP34" s="95"/>
      <c r="AQ34" s="95"/>
      <c r="AR34" s="95"/>
      <c r="AS34" s="95"/>
      <c r="AT34" s="95"/>
      <c r="AU34" s="95"/>
      <c r="AV34" s="95"/>
      <c r="AW34" s="95"/>
      <c r="AX34" s="95"/>
      <c r="AY34" s="95"/>
      <c r="AZ34" s="95"/>
      <c r="BA34" s="95"/>
      <c r="BB34" s="95"/>
      <c r="BC34" s="95"/>
      <c r="BD34" s="95"/>
      <c r="BE34" s="95"/>
      <c r="BF34" s="95"/>
      <c r="BG34" s="95"/>
      <c r="BH34" s="95"/>
      <c r="BI34" s="95"/>
      <c r="BJ34" s="95"/>
      <c r="BK34" s="95"/>
      <c r="BL34" s="95"/>
      <c r="BM34" s="95"/>
      <c r="BN34" s="95"/>
      <c r="BO34" s="95"/>
      <c r="BP34" s="95"/>
      <c r="BQ34" s="95"/>
      <c r="BU34" s="98"/>
      <c r="BV34" s="98"/>
      <c r="BW34" s="98"/>
      <c r="BX34" s="98"/>
      <c r="BY34" s="98"/>
      <c r="BZ34" s="98"/>
      <c r="CA34" s="98"/>
      <c r="CB34" s="98"/>
      <c r="CC34" s="98"/>
      <c r="CD34" s="98"/>
      <c r="CE34" s="99"/>
    </row>
    <row r="35" spans="1:83" x14ac:dyDescent="0.25">
      <c r="A35" s="97" t="s">
        <v>12</v>
      </c>
      <c r="B35" s="93">
        <f>算例!AA35</f>
        <v>0.75</v>
      </c>
      <c r="C35" s="87">
        <v>0.75</v>
      </c>
      <c r="D35" s="95">
        <v>0.75</v>
      </c>
      <c r="E35" s="95">
        <v>0.75</v>
      </c>
      <c r="F35" s="95">
        <v>0.75</v>
      </c>
      <c r="G35" s="95">
        <v>0.75</v>
      </c>
      <c r="H35" s="95">
        <v>0.75</v>
      </c>
      <c r="I35" s="95">
        <v>0.75</v>
      </c>
      <c r="J35" s="95"/>
      <c r="K35" s="95"/>
      <c r="L35" s="95"/>
      <c r="M35" s="95"/>
      <c r="N35" s="95"/>
      <c r="O35" s="95"/>
      <c r="P35" s="95"/>
      <c r="Q35" s="95"/>
      <c r="R35" s="95"/>
      <c r="S35" s="95"/>
      <c r="T35" s="95"/>
      <c r="U35" s="95"/>
      <c r="V35" s="95"/>
      <c r="W35" s="95"/>
      <c r="X35" s="95"/>
      <c r="Y35" s="95"/>
      <c r="Z35" s="95"/>
      <c r="AA35" s="95"/>
      <c r="AB35" s="95"/>
      <c r="AC35" s="95"/>
      <c r="AD35" s="95"/>
      <c r="AE35" s="95"/>
      <c r="AF35" s="95"/>
      <c r="AG35" s="95"/>
      <c r="AH35" s="95"/>
      <c r="AI35" s="95"/>
      <c r="AJ35" s="95"/>
      <c r="AK35" s="95"/>
      <c r="AL35" s="95"/>
      <c r="AM35" s="95"/>
      <c r="AN35" s="95"/>
      <c r="AO35" s="95"/>
      <c r="AP35" s="95"/>
      <c r="AQ35" s="95"/>
      <c r="AR35" s="95"/>
      <c r="AS35" s="95"/>
      <c r="AT35" s="95"/>
      <c r="AU35" s="95"/>
      <c r="AV35" s="95"/>
      <c r="AW35" s="95"/>
      <c r="AX35" s="95"/>
      <c r="AY35" s="95"/>
      <c r="AZ35" s="95"/>
      <c r="BA35" s="95"/>
      <c r="BB35" s="95"/>
      <c r="BC35" s="95"/>
      <c r="BD35" s="95"/>
      <c r="BE35" s="95"/>
      <c r="BF35" s="95"/>
      <c r="BG35" s="95"/>
      <c r="BH35" s="95"/>
      <c r="BI35" s="95"/>
      <c r="BJ35" s="95"/>
      <c r="BK35" s="95"/>
      <c r="BL35" s="95"/>
      <c r="BM35" s="95"/>
      <c r="BN35" s="95"/>
      <c r="BO35" s="95"/>
      <c r="BP35" s="95"/>
      <c r="BQ35" s="95"/>
      <c r="BU35" s="98"/>
      <c r="BV35" s="98"/>
      <c r="BW35" s="98"/>
      <c r="BX35" s="98"/>
      <c r="BY35" s="98"/>
      <c r="BZ35" s="98"/>
      <c r="CA35" s="98"/>
      <c r="CB35" s="98"/>
      <c r="CC35" s="98"/>
      <c r="CD35" s="98"/>
      <c r="CE35" s="99"/>
    </row>
    <row r="36" spans="1:83" x14ac:dyDescent="0.25">
      <c r="A36" s="97" t="s">
        <v>13</v>
      </c>
      <c r="B36" s="93">
        <f>算例!AA36</f>
        <v>0.25</v>
      </c>
      <c r="C36" s="87">
        <v>0.25</v>
      </c>
      <c r="D36" s="95">
        <v>0.25</v>
      </c>
      <c r="E36" s="95">
        <v>0.25</v>
      </c>
      <c r="F36" s="95">
        <v>0.25</v>
      </c>
      <c r="G36" s="95">
        <v>0.25</v>
      </c>
      <c r="H36" s="95">
        <v>0.25</v>
      </c>
      <c r="I36" s="95">
        <v>0.25</v>
      </c>
      <c r="J36" s="95"/>
      <c r="K36" s="95"/>
      <c r="L36" s="95"/>
      <c r="M36" s="95"/>
      <c r="N36" s="95"/>
      <c r="O36" s="95"/>
      <c r="P36" s="95"/>
      <c r="Q36" s="95"/>
      <c r="R36" s="95"/>
      <c r="S36" s="95"/>
      <c r="T36" s="95"/>
      <c r="U36" s="95"/>
      <c r="V36" s="95"/>
      <c r="W36" s="95"/>
      <c r="X36" s="95"/>
      <c r="Y36" s="95"/>
      <c r="Z36" s="95"/>
      <c r="AA36" s="95"/>
      <c r="AB36" s="95"/>
      <c r="AC36" s="95"/>
      <c r="AD36" s="95"/>
      <c r="AE36" s="95"/>
      <c r="AF36" s="95"/>
      <c r="AG36" s="95"/>
      <c r="AH36" s="95"/>
      <c r="AI36" s="95"/>
      <c r="AJ36" s="95"/>
      <c r="AK36" s="95"/>
      <c r="AL36" s="95"/>
      <c r="AM36" s="95"/>
      <c r="AN36" s="95"/>
      <c r="AO36" s="95"/>
      <c r="AP36" s="95"/>
      <c r="AQ36" s="95"/>
      <c r="AR36" s="95"/>
      <c r="AS36" s="95"/>
      <c r="AT36" s="95"/>
      <c r="AU36" s="95"/>
      <c r="AV36" s="95"/>
      <c r="AW36" s="95"/>
      <c r="AX36" s="95"/>
      <c r="AY36" s="95"/>
      <c r="AZ36" s="95"/>
      <c r="BA36" s="95"/>
      <c r="BB36" s="95"/>
      <c r="BC36" s="95"/>
      <c r="BD36" s="95"/>
      <c r="BE36" s="95"/>
      <c r="BF36" s="95"/>
      <c r="BG36" s="95"/>
      <c r="BH36" s="95"/>
      <c r="BI36" s="95"/>
      <c r="BJ36" s="95"/>
      <c r="BK36" s="95"/>
      <c r="BL36" s="95"/>
      <c r="BM36" s="95"/>
      <c r="BN36" s="95"/>
      <c r="BO36" s="95"/>
      <c r="BP36" s="95"/>
      <c r="BQ36" s="95"/>
      <c r="BU36" s="98"/>
      <c r="BV36" s="98"/>
      <c r="BW36" s="98"/>
      <c r="BX36" s="98"/>
      <c r="BY36" s="98"/>
      <c r="BZ36" s="98"/>
      <c r="CA36" s="98"/>
      <c r="CB36" s="98"/>
      <c r="CC36" s="98"/>
      <c r="CD36" s="98"/>
      <c r="CE36" s="99"/>
    </row>
    <row r="37" spans="1:83" x14ac:dyDescent="0.25">
      <c r="A37" s="97" t="s">
        <v>14</v>
      </c>
      <c r="B37" s="93">
        <f>算例!AA37</f>
        <v>0.87177815066963993</v>
      </c>
      <c r="C37" s="87">
        <v>0.87177815066963993</v>
      </c>
      <c r="D37" s="95">
        <v>0.87177815066963993</v>
      </c>
      <c r="E37" s="95">
        <v>0.87177815066963993</v>
      </c>
      <c r="F37" s="95">
        <v>0.87177815066963993</v>
      </c>
      <c r="G37" s="95">
        <v>0.87177815066963993</v>
      </c>
      <c r="H37" s="95">
        <v>0.87177815066963993</v>
      </c>
      <c r="I37" s="95">
        <v>0.87177815066963993</v>
      </c>
      <c r="J37" s="95"/>
      <c r="K37" s="95"/>
      <c r="L37" s="95"/>
      <c r="M37" s="95"/>
      <c r="N37" s="95"/>
      <c r="O37" s="95"/>
      <c r="P37" s="95"/>
      <c r="Q37" s="95"/>
      <c r="R37" s="95"/>
      <c r="S37" s="95"/>
      <c r="T37" s="95"/>
      <c r="U37" s="95"/>
      <c r="V37" s="95"/>
      <c r="W37" s="95"/>
      <c r="X37" s="95"/>
      <c r="Y37" s="95"/>
      <c r="Z37" s="95"/>
      <c r="AA37" s="95"/>
      <c r="AB37" s="95"/>
      <c r="AC37" s="95"/>
      <c r="AD37" s="95"/>
      <c r="AE37" s="95"/>
      <c r="AF37" s="95"/>
      <c r="AG37" s="95"/>
      <c r="AH37" s="95"/>
      <c r="AI37" s="95"/>
      <c r="AJ37" s="95"/>
      <c r="AK37" s="95"/>
      <c r="AL37" s="95"/>
      <c r="AM37" s="95"/>
      <c r="AN37" s="95"/>
      <c r="AO37" s="95"/>
      <c r="AP37" s="95"/>
      <c r="AQ37" s="95"/>
      <c r="AR37" s="95"/>
      <c r="AS37" s="95"/>
      <c r="AT37" s="95"/>
      <c r="AU37" s="95"/>
      <c r="AV37" s="95"/>
      <c r="AW37" s="95"/>
      <c r="AX37" s="95"/>
      <c r="AY37" s="95"/>
      <c r="AZ37" s="95"/>
      <c r="BA37" s="95"/>
      <c r="BB37" s="95"/>
      <c r="BC37" s="95"/>
      <c r="BD37" s="95"/>
      <c r="BE37" s="95"/>
      <c r="BF37" s="95"/>
      <c r="BG37" s="95"/>
      <c r="BH37" s="95"/>
      <c r="BI37" s="95"/>
      <c r="BJ37" s="95"/>
      <c r="BK37" s="95"/>
      <c r="BL37" s="95"/>
      <c r="BM37" s="95"/>
      <c r="BN37" s="95"/>
      <c r="BO37" s="95"/>
      <c r="BP37" s="95"/>
      <c r="BQ37" s="95"/>
      <c r="BU37" s="98"/>
      <c r="BV37" s="98"/>
      <c r="BW37" s="98"/>
      <c r="BX37" s="98"/>
      <c r="BY37" s="98"/>
      <c r="BZ37" s="98"/>
      <c r="CA37" s="98"/>
      <c r="CB37" s="98"/>
      <c r="CC37" s="98"/>
      <c r="CD37" s="98"/>
      <c r="CE37" s="99"/>
    </row>
    <row r="38" spans="1:83" x14ac:dyDescent="0.25">
      <c r="A38" s="97" t="s">
        <v>15</v>
      </c>
      <c r="B38" s="93">
        <f>算例!AA38*参数!B11+G39*参数!B12</f>
        <v>0.38976024427082911</v>
      </c>
      <c r="C38" s="87">
        <v>0.31374526480654097</v>
      </c>
      <c r="D38" s="95">
        <v>0.31374526480654097</v>
      </c>
      <c r="E38" s="95">
        <v>0.31374526480654097</v>
      </c>
      <c r="F38" s="95">
        <v>0.31374526480654097</v>
      </c>
      <c r="G38" s="95">
        <v>0.31374526480654097</v>
      </c>
      <c r="H38" s="95">
        <v>0.38976024427082911</v>
      </c>
      <c r="I38" s="95">
        <v>0.38976024427082911</v>
      </c>
      <c r="J38" s="95"/>
      <c r="K38" s="95"/>
      <c r="L38" s="95"/>
      <c r="M38" s="95"/>
      <c r="N38" s="95"/>
      <c r="O38" s="95"/>
      <c r="P38" s="95"/>
      <c r="Q38" s="95"/>
      <c r="R38" s="95"/>
      <c r="S38" s="95"/>
      <c r="T38" s="95"/>
      <c r="U38" s="95"/>
      <c r="V38" s="95"/>
      <c r="W38" s="95"/>
      <c r="X38" s="95"/>
      <c r="Y38" s="95"/>
      <c r="Z38" s="95"/>
      <c r="AA38" s="95"/>
      <c r="AB38" s="95"/>
      <c r="AC38" s="95"/>
      <c r="AD38" s="95"/>
      <c r="AE38" s="95"/>
      <c r="AF38" s="95"/>
      <c r="AG38" s="95"/>
      <c r="AH38" s="95"/>
      <c r="AI38" s="95"/>
      <c r="AJ38" s="95"/>
      <c r="AK38" s="95"/>
      <c r="AL38" s="95"/>
      <c r="AM38" s="95"/>
      <c r="AN38" s="95"/>
      <c r="AO38" s="95"/>
      <c r="AP38" s="95"/>
      <c r="AQ38" s="95"/>
      <c r="AR38" s="95"/>
      <c r="AS38" s="95"/>
      <c r="AT38" s="95"/>
      <c r="AU38" s="95"/>
      <c r="AV38" s="95"/>
      <c r="AW38" s="95"/>
      <c r="AX38" s="95"/>
      <c r="AY38" s="95"/>
      <c r="AZ38" s="95"/>
      <c r="BA38" s="95"/>
      <c r="BB38" s="95"/>
      <c r="BC38" s="95"/>
      <c r="BD38" s="95"/>
      <c r="BE38" s="95"/>
      <c r="BF38" s="95"/>
      <c r="BG38" s="95"/>
      <c r="BH38" s="95"/>
      <c r="BI38" s="95"/>
      <c r="BJ38" s="95"/>
      <c r="BK38" s="95"/>
      <c r="BL38" s="95"/>
      <c r="BM38" s="95"/>
      <c r="BN38" s="95"/>
      <c r="BO38" s="95"/>
      <c r="BP38" s="95"/>
      <c r="BQ38" s="95"/>
      <c r="BU38" s="98"/>
      <c r="BV38" s="98"/>
      <c r="BW38" s="98"/>
      <c r="BX38" s="98"/>
      <c r="BY38" s="98"/>
      <c r="BZ38" s="98"/>
      <c r="CA38" s="98"/>
      <c r="CB38" s="98"/>
      <c r="CC38" s="98"/>
      <c r="CD38" s="98"/>
      <c r="CE38" s="99"/>
    </row>
    <row r="39" spans="1:83" x14ac:dyDescent="0.25">
      <c r="A39" s="97" t="s">
        <v>16</v>
      </c>
      <c r="B39" s="129">
        <f>(算例!AA39*参数!B11+B29*参数!B12)*参数!B11+E40*参数!B12</f>
        <v>0.46577522373511726</v>
      </c>
      <c r="C39" s="87">
        <v>0.20833333333333334</v>
      </c>
      <c r="D39" s="132">
        <v>0.30655044747023447</v>
      </c>
      <c r="E39" s="95">
        <v>0.30655044747023447</v>
      </c>
      <c r="F39" s="95">
        <v>0.46577522373511726</v>
      </c>
      <c r="G39" s="95">
        <v>0.46577522373511726</v>
      </c>
      <c r="H39" s="95">
        <v>0.46577522373511726</v>
      </c>
      <c r="I39" s="95">
        <v>0.46577522373511726</v>
      </c>
      <c r="J39" s="95"/>
      <c r="K39" s="95"/>
      <c r="L39" s="95"/>
      <c r="M39" s="95"/>
      <c r="N39" s="95"/>
      <c r="O39" s="95"/>
      <c r="P39" s="95"/>
      <c r="Q39" s="95"/>
      <c r="R39" s="95"/>
      <c r="S39" s="95"/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95"/>
      <c r="AL39" s="95"/>
      <c r="AM39" s="95"/>
      <c r="AN39" s="95"/>
      <c r="AO39" s="95"/>
      <c r="AP39" s="95"/>
      <c r="AQ39" s="95"/>
      <c r="AR39" s="95"/>
      <c r="AS39" s="95"/>
      <c r="AT39" s="95"/>
      <c r="AU39" s="95"/>
      <c r="AV39" s="95"/>
      <c r="AW39" s="95"/>
      <c r="AX39" s="95"/>
      <c r="AY39" s="95"/>
      <c r="AZ39" s="95"/>
      <c r="BA39" s="95"/>
      <c r="BB39" s="95"/>
      <c r="BC39" s="95"/>
      <c r="BD39" s="95"/>
      <c r="BE39" s="95"/>
      <c r="BF39" s="95"/>
      <c r="BG39" s="95"/>
      <c r="BH39" s="95"/>
      <c r="BI39" s="95"/>
      <c r="BJ39" s="95"/>
      <c r="BK39" s="95"/>
      <c r="BL39" s="95"/>
      <c r="BM39" s="95"/>
      <c r="BN39" s="95"/>
      <c r="BO39" s="95"/>
      <c r="BP39" s="95"/>
      <c r="BQ39" s="95"/>
      <c r="BU39" s="98"/>
      <c r="BV39" s="98"/>
      <c r="BW39" s="98"/>
      <c r="BX39" s="98"/>
      <c r="BY39" s="98"/>
      <c r="BZ39" s="98"/>
      <c r="CA39" s="98"/>
      <c r="CB39" s="98"/>
      <c r="CC39" s="98"/>
      <c r="CD39" s="98"/>
      <c r="CE39" s="99"/>
    </row>
    <row r="40" spans="1:83" x14ac:dyDescent="0.25">
      <c r="A40" s="97" t="s">
        <v>17</v>
      </c>
      <c r="B40" s="93">
        <f>算例!AA40</f>
        <v>0.625</v>
      </c>
      <c r="C40" s="87">
        <v>0.625</v>
      </c>
      <c r="D40" s="95">
        <v>0.625</v>
      </c>
      <c r="E40" s="95">
        <v>0.625</v>
      </c>
      <c r="F40" s="95">
        <v>0.625</v>
      </c>
      <c r="G40" s="95">
        <v>0.625</v>
      </c>
      <c r="H40" s="95">
        <v>0.625</v>
      </c>
      <c r="I40" s="95">
        <v>0.625</v>
      </c>
      <c r="J40" s="95"/>
      <c r="K40" s="95"/>
      <c r="L40" s="95"/>
      <c r="M40" s="95"/>
      <c r="N40" s="95"/>
      <c r="O40" s="95"/>
      <c r="P40" s="95"/>
      <c r="Q40" s="95"/>
      <c r="R40" s="95"/>
      <c r="S40" s="95"/>
      <c r="T40" s="95"/>
      <c r="U40" s="95"/>
      <c r="V40" s="95"/>
      <c r="W40" s="95"/>
      <c r="X40" s="95"/>
      <c r="Y40" s="95"/>
      <c r="Z40" s="95"/>
      <c r="AA40" s="95"/>
      <c r="AB40" s="95"/>
      <c r="AC40" s="95"/>
      <c r="AD40" s="95"/>
      <c r="AE40" s="95"/>
      <c r="AF40" s="95"/>
      <c r="AG40" s="95"/>
      <c r="AH40" s="95"/>
      <c r="AI40" s="95"/>
      <c r="AJ40" s="95"/>
      <c r="AK40" s="95"/>
      <c r="AL40" s="95"/>
      <c r="AM40" s="95"/>
      <c r="AN40" s="95"/>
      <c r="AO40" s="95"/>
      <c r="AP40" s="95"/>
      <c r="AQ40" s="95"/>
      <c r="AR40" s="95"/>
      <c r="AS40" s="95"/>
      <c r="AT40" s="95"/>
      <c r="AU40" s="95"/>
      <c r="AV40" s="95"/>
      <c r="AW40" s="95"/>
      <c r="AX40" s="95"/>
      <c r="AY40" s="95"/>
      <c r="AZ40" s="95"/>
      <c r="BA40" s="95"/>
      <c r="BB40" s="95"/>
      <c r="BC40" s="95"/>
      <c r="BD40" s="95"/>
      <c r="BE40" s="95"/>
      <c r="BF40" s="95"/>
      <c r="BG40" s="95"/>
      <c r="BH40" s="95"/>
      <c r="BI40" s="95"/>
      <c r="BJ40" s="95"/>
      <c r="BK40" s="95"/>
      <c r="BL40" s="95"/>
      <c r="BM40" s="95"/>
      <c r="BN40" s="95"/>
      <c r="BO40" s="95"/>
      <c r="BP40" s="95"/>
      <c r="BQ40" s="95"/>
      <c r="BU40" s="98"/>
      <c r="BV40" s="98"/>
      <c r="BW40" s="98"/>
      <c r="BX40" s="98"/>
      <c r="BY40" s="98"/>
      <c r="BZ40" s="98"/>
      <c r="CA40" s="98"/>
      <c r="CB40" s="98"/>
      <c r="CC40" s="98"/>
      <c r="CD40" s="98"/>
      <c r="CE40" s="99"/>
    </row>
    <row r="41" spans="1:83" x14ac:dyDescent="0.25">
      <c r="A41" s="97" t="s">
        <v>18</v>
      </c>
      <c r="B41" s="93">
        <f>算例!AA41</f>
        <v>0.625</v>
      </c>
      <c r="C41" s="87">
        <v>0.625</v>
      </c>
      <c r="D41" s="95">
        <v>0.625</v>
      </c>
      <c r="E41" s="95">
        <v>0.625</v>
      </c>
      <c r="F41" s="95">
        <v>0.625</v>
      </c>
      <c r="G41" s="95">
        <v>0.625</v>
      </c>
      <c r="H41" s="95">
        <v>0.625</v>
      </c>
      <c r="I41" s="95">
        <v>0.625</v>
      </c>
      <c r="J41" s="95"/>
      <c r="K41" s="95"/>
      <c r="L41" s="95"/>
      <c r="M41" s="95"/>
      <c r="N41" s="95"/>
      <c r="O41" s="95"/>
      <c r="P41" s="95"/>
      <c r="Q41" s="95"/>
      <c r="R41" s="95"/>
      <c r="S41" s="95"/>
      <c r="T41" s="95"/>
      <c r="U41" s="95"/>
      <c r="V41" s="95"/>
      <c r="W41" s="95"/>
      <c r="X41" s="95"/>
      <c r="Y41" s="95"/>
      <c r="Z41" s="95"/>
      <c r="AA41" s="95"/>
      <c r="AB41" s="95"/>
      <c r="AC41" s="95"/>
      <c r="AD41" s="95"/>
      <c r="AE41" s="95"/>
      <c r="AF41" s="95"/>
      <c r="AG41" s="95"/>
      <c r="AH41" s="95"/>
      <c r="AI41" s="95"/>
      <c r="AJ41" s="95"/>
      <c r="AK41" s="95"/>
      <c r="AL41" s="95"/>
      <c r="AM41" s="95"/>
      <c r="AN41" s="95"/>
      <c r="AO41" s="95"/>
      <c r="AP41" s="95"/>
      <c r="AQ41" s="95"/>
      <c r="AR41" s="95"/>
      <c r="AS41" s="95"/>
      <c r="AT41" s="95"/>
      <c r="AU41" s="95"/>
      <c r="AV41" s="95"/>
      <c r="AW41" s="95"/>
      <c r="AX41" s="95"/>
      <c r="AY41" s="95"/>
      <c r="AZ41" s="95"/>
      <c r="BA41" s="95"/>
      <c r="BB41" s="95"/>
      <c r="BC41" s="95"/>
      <c r="BD41" s="95"/>
      <c r="BE41" s="95"/>
      <c r="BF41" s="95"/>
      <c r="BG41" s="95"/>
      <c r="BH41" s="95"/>
      <c r="BI41" s="95"/>
      <c r="BJ41" s="95"/>
      <c r="BK41" s="95"/>
      <c r="BL41" s="95"/>
      <c r="BM41" s="95"/>
      <c r="BN41" s="95"/>
      <c r="BO41" s="95"/>
      <c r="BP41" s="95"/>
      <c r="BQ41" s="95"/>
      <c r="BU41" s="98"/>
      <c r="BV41" s="98"/>
      <c r="BW41" s="98"/>
      <c r="BX41" s="98"/>
      <c r="BY41" s="98"/>
      <c r="BZ41" s="98"/>
      <c r="CA41" s="98"/>
      <c r="CB41" s="98"/>
      <c r="CC41" s="98"/>
      <c r="CD41" s="98"/>
      <c r="CE41" s="99"/>
    </row>
    <row r="42" spans="1:83" x14ac:dyDescent="0.25">
      <c r="A42" s="97" t="s">
        <v>19</v>
      </c>
      <c r="B42" s="93">
        <f>算例!AA42*参数!B11+G28*参数!B12</f>
        <v>0.37161596246260797</v>
      </c>
      <c r="C42" s="87">
        <v>0.22239859159188261</v>
      </c>
      <c r="D42" s="95">
        <v>0.22239859159188261</v>
      </c>
      <c r="E42" s="95">
        <v>0.22239859159188261</v>
      </c>
      <c r="F42" s="95">
        <v>0.22239859159188261</v>
      </c>
      <c r="G42" s="95">
        <v>0.22239859159188261</v>
      </c>
      <c r="H42" s="95">
        <v>0.37161596246260797</v>
      </c>
      <c r="I42" s="95">
        <v>0.37161596246260797</v>
      </c>
      <c r="J42" s="95"/>
      <c r="K42" s="95"/>
      <c r="L42" s="95"/>
      <c r="M42" s="95"/>
      <c r="N42" s="95"/>
      <c r="O42" s="95"/>
      <c r="P42" s="95"/>
      <c r="Q42" s="95"/>
      <c r="R42" s="95"/>
      <c r="S42" s="95"/>
      <c r="T42" s="95"/>
      <c r="U42" s="95"/>
      <c r="V42" s="95"/>
      <c r="W42" s="95"/>
      <c r="X42" s="95"/>
      <c r="Y42" s="95"/>
      <c r="Z42" s="95"/>
      <c r="AA42" s="95"/>
      <c r="AB42" s="95"/>
      <c r="AC42" s="95"/>
      <c r="AD42" s="95"/>
      <c r="AE42" s="95"/>
      <c r="AF42" s="95"/>
      <c r="AG42" s="95"/>
      <c r="AH42" s="95"/>
      <c r="AI42" s="95"/>
      <c r="AJ42" s="95"/>
      <c r="AK42" s="95"/>
      <c r="AL42" s="95"/>
      <c r="AM42" s="95"/>
      <c r="AN42" s="95"/>
      <c r="AO42" s="95"/>
      <c r="AP42" s="95"/>
      <c r="AQ42" s="95"/>
      <c r="AR42" s="95"/>
      <c r="AS42" s="95"/>
      <c r="AT42" s="95"/>
      <c r="AU42" s="95"/>
      <c r="AV42" s="95"/>
      <c r="AW42" s="95"/>
      <c r="AX42" s="95"/>
      <c r="AY42" s="95"/>
      <c r="AZ42" s="95"/>
      <c r="BA42" s="95"/>
      <c r="BB42" s="95"/>
      <c r="BC42" s="95"/>
      <c r="BD42" s="95"/>
      <c r="BE42" s="95"/>
      <c r="BF42" s="95"/>
      <c r="BG42" s="95"/>
      <c r="BH42" s="95"/>
      <c r="BI42" s="95"/>
      <c r="BJ42" s="95"/>
      <c r="BK42" s="95"/>
      <c r="BL42" s="95"/>
      <c r="BM42" s="95"/>
      <c r="BN42" s="95"/>
      <c r="BO42" s="95"/>
      <c r="BP42" s="95"/>
      <c r="BQ42" s="95"/>
      <c r="BU42" s="98"/>
      <c r="BV42" s="98"/>
      <c r="BW42" s="98"/>
      <c r="BX42" s="98"/>
      <c r="BY42" s="98"/>
      <c r="BZ42" s="98"/>
      <c r="CA42" s="98"/>
      <c r="CB42" s="98"/>
      <c r="CC42" s="98"/>
      <c r="CD42" s="98"/>
      <c r="CE42" s="99"/>
    </row>
    <row r="43" spans="1:83" x14ac:dyDescent="0.25">
      <c r="A43" s="97" t="s">
        <v>20</v>
      </c>
      <c r="B43" s="129">
        <f>((算例!AA43*参数!B11+B29*参数!B12)*参数!B11+E45*参数!B12)*参数!B11+H39*参数!B12</f>
        <v>0.42727111300222986</v>
      </c>
      <c r="C43" s="87">
        <v>0.10416666666666667</v>
      </c>
      <c r="D43" s="132">
        <v>0.25446711413690115</v>
      </c>
      <c r="E43" s="95">
        <v>0.25446711413690115</v>
      </c>
      <c r="F43" s="95">
        <v>0.38876700226934252</v>
      </c>
      <c r="G43" s="95">
        <v>0.38876700226934252</v>
      </c>
      <c r="H43" s="95">
        <v>0.38876700226934252</v>
      </c>
      <c r="I43" s="95">
        <v>0.42727111300222986</v>
      </c>
      <c r="J43" s="95"/>
      <c r="K43" s="95"/>
      <c r="L43" s="95"/>
      <c r="M43" s="95"/>
      <c r="N43" s="95"/>
      <c r="O43" s="95"/>
      <c r="P43" s="95"/>
      <c r="Q43" s="95"/>
      <c r="R43" s="95"/>
      <c r="S43" s="95"/>
      <c r="T43" s="95"/>
      <c r="U43" s="95"/>
      <c r="V43" s="95"/>
      <c r="W43" s="95"/>
      <c r="X43" s="95"/>
      <c r="Y43" s="95"/>
      <c r="Z43" s="95"/>
      <c r="AA43" s="95"/>
      <c r="AB43" s="95"/>
      <c r="AC43" s="95"/>
      <c r="AD43" s="95"/>
      <c r="AE43" s="95"/>
      <c r="AF43" s="95"/>
      <c r="AG43" s="95"/>
      <c r="AH43" s="95"/>
      <c r="AI43" s="95"/>
      <c r="AJ43" s="95"/>
      <c r="AK43" s="95"/>
      <c r="AL43" s="95"/>
      <c r="AM43" s="95"/>
      <c r="AN43" s="95"/>
      <c r="AO43" s="95"/>
      <c r="AP43" s="95"/>
      <c r="AQ43" s="95"/>
      <c r="AR43" s="95"/>
      <c r="AS43" s="95"/>
      <c r="AT43" s="95"/>
      <c r="AU43" s="95"/>
      <c r="AV43" s="95"/>
      <c r="AW43" s="95"/>
      <c r="AX43" s="95"/>
      <c r="AY43" s="95"/>
      <c r="AZ43" s="95"/>
      <c r="BA43" s="95"/>
      <c r="BB43" s="95"/>
      <c r="BC43" s="95"/>
      <c r="BD43" s="95"/>
      <c r="BE43" s="95"/>
      <c r="BF43" s="95"/>
      <c r="BG43" s="95"/>
      <c r="BH43" s="95"/>
      <c r="BI43" s="95"/>
      <c r="BJ43" s="95"/>
      <c r="BK43" s="95"/>
      <c r="BL43" s="95"/>
      <c r="BM43" s="95"/>
      <c r="BN43" s="95"/>
      <c r="BO43" s="95"/>
      <c r="BP43" s="95"/>
      <c r="BQ43" s="95"/>
      <c r="BU43" s="98"/>
      <c r="BV43" s="98"/>
      <c r="BW43" s="98"/>
      <c r="BX43" s="98"/>
      <c r="BY43" s="98"/>
      <c r="BZ43" s="98"/>
      <c r="CA43" s="98"/>
      <c r="CB43" s="98"/>
      <c r="CC43" s="98"/>
      <c r="CD43" s="98"/>
      <c r="CE43" s="99"/>
    </row>
    <row r="44" spans="1:83" x14ac:dyDescent="0.25">
      <c r="A44" s="97" t="s">
        <v>21</v>
      </c>
      <c r="B44" s="93">
        <f>算例!AA44</f>
        <v>0.75</v>
      </c>
      <c r="C44" s="87">
        <v>0.75</v>
      </c>
      <c r="D44" s="95">
        <v>0.75</v>
      </c>
      <c r="E44" s="95">
        <v>0.75</v>
      </c>
      <c r="F44" s="95">
        <v>0.75</v>
      </c>
      <c r="G44" s="95">
        <v>0.75</v>
      </c>
      <c r="H44" s="95">
        <v>0.75</v>
      </c>
      <c r="I44" s="95">
        <v>0.75</v>
      </c>
      <c r="J44" s="95"/>
      <c r="K44" s="95"/>
      <c r="L44" s="95"/>
      <c r="M44" s="95"/>
      <c r="N44" s="95"/>
      <c r="O44" s="95"/>
      <c r="P44" s="95"/>
      <c r="Q44" s="95"/>
      <c r="R44" s="95"/>
      <c r="S44" s="95"/>
      <c r="T44" s="95"/>
      <c r="U44" s="95"/>
      <c r="V44" s="95"/>
      <c r="W44" s="95"/>
      <c r="X44" s="95"/>
      <c r="Y44" s="95"/>
      <c r="Z44" s="95"/>
      <c r="AA44" s="95"/>
      <c r="AB44" s="95"/>
      <c r="AC44" s="95"/>
      <c r="AD44" s="95"/>
      <c r="AE44" s="95"/>
      <c r="AF44" s="95"/>
      <c r="AG44" s="95"/>
      <c r="AH44" s="95"/>
      <c r="AI44" s="95"/>
      <c r="AJ44" s="95"/>
      <c r="AK44" s="95"/>
      <c r="AL44" s="95"/>
      <c r="AM44" s="95"/>
      <c r="AN44" s="95"/>
      <c r="AO44" s="95"/>
      <c r="AP44" s="95"/>
      <c r="AQ44" s="95"/>
      <c r="AR44" s="95"/>
      <c r="AS44" s="95"/>
      <c r="AT44" s="95"/>
      <c r="AU44" s="95"/>
      <c r="AV44" s="95"/>
      <c r="AW44" s="95"/>
      <c r="AX44" s="95"/>
      <c r="AY44" s="95"/>
      <c r="AZ44" s="95"/>
      <c r="BA44" s="95"/>
      <c r="BB44" s="95"/>
      <c r="BC44" s="95"/>
      <c r="BD44" s="95"/>
      <c r="BE44" s="95"/>
      <c r="BF44" s="95"/>
      <c r="BG44" s="95"/>
      <c r="BH44" s="95"/>
      <c r="BI44" s="95"/>
      <c r="BJ44" s="95"/>
      <c r="BK44" s="95"/>
      <c r="BL44" s="95"/>
      <c r="BM44" s="95"/>
      <c r="BN44" s="95"/>
      <c r="BO44" s="95"/>
      <c r="BP44" s="95"/>
      <c r="BQ44" s="95"/>
      <c r="BU44" s="98"/>
      <c r="BV44" s="98"/>
      <c r="BW44" s="98"/>
      <c r="BX44" s="98"/>
      <c r="BY44" s="98"/>
      <c r="BZ44" s="98"/>
      <c r="CA44" s="98"/>
      <c r="CB44" s="98"/>
      <c r="CC44" s="98"/>
      <c r="CD44" s="98"/>
      <c r="CE44" s="99"/>
    </row>
    <row r="45" spans="1:83" x14ac:dyDescent="0.25">
      <c r="A45" s="97" t="s">
        <v>22</v>
      </c>
      <c r="B45" s="93">
        <f>算例!AA45</f>
        <v>0.52306689040178389</v>
      </c>
      <c r="C45" s="87">
        <v>0.52306689040178389</v>
      </c>
      <c r="D45" s="95">
        <v>0.52306689040178389</v>
      </c>
      <c r="E45" s="95">
        <v>0.52306689040178389</v>
      </c>
      <c r="F45" s="95">
        <v>0.52306689040178389</v>
      </c>
      <c r="G45" s="95">
        <v>0.52306689040178389</v>
      </c>
      <c r="H45" s="95">
        <v>0.52306689040178389</v>
      </c>
      <c r="I45" s="95">
        <v>0.52306689040178389</v>
      </c>
      <c r="J45" s="95"/>
      <c r="K45" s="95"/>
      <c r="L45" s="95"/>
      <c r="M45" s="95"/>
      <c r="N45" s="95"/>
      <c r="O45" s="95"/>
      <c r="P45" s="95"/>
      <c r="Q45" s="95"/>
      <c r="R45" s="95"/>
      <c r="S45" s="95"/>
      <c r="T45" s="95"/>
      <c r="U45" s="95"/>
      <c r="V45" s="95"/>
      <c r="W45" s="95"/>
      <c r="X45" s="95"/>
      <c r="Y45" s="95"/>
      <c r="Z45" s="95"/>
      <c r="AA45" s="95"/>
      <c r="AB45" s="95"/>
      <c r="AC45" s="95"/>
      <c r="AD45" s="95"/>
      <c r="AE45" s="95"/>
      <c r="AF45" s="95"/>
      <c r="AG45" s="95"/>
      <c r="AH45" s="95"/>
      <c r="AI45" s="95"/>
      <c r="AJ45" s="95"/>
      <c r="AK45" s="95"/>
      <c r="AL45" s="95"/>
      <c r="AM45" s="95"/>
      <c r="AN45" s="95"/>
      <c r="AO45" s="95"/>
      <c r="AP45" s="95"/>
      <c r="AQ45" s="95"/>
      <c r="AR45" s="95"/>
      <c r="AS45" s="95"/>
      <c r="AT45" s="95"/>
      <c r="AU45" s="95"/>
      <c r="AV45" s="95"/>
      <c r="AW45" s="95"/>
      <c r="AX45" s="95"/>
      <c r="AY45" s="95"/>
      <c r="AZ45" s="95"/>
      <c r="BA45" s="95"/>
      <c r="BB45" s="95"/>
      <c r="BC45" s="95"/>
      <c r="BD45" s="95"/>
      <c r="BE45" s="95"/>
      <c r="BF45" s="95"/>
      <c r="BG45" s="95"/>
      <c r="BH45" s="95"/>
      <c r="BI45" s="95"/>
      <c r="BJ45" s="95"/>
      <c r="BK45" s="95"/>
      <c r="BL45" s="95"/>
      <c r="BM45" s="95"/>
      <c r="BN45" s="95"/>
      <c r="BO45" s="95"/>
      <c r="BP45" s="95"/>
      <c r="BQ45" s="95"/>
      <c r="BU45" s="98"/>
      <c r="BV45" s="98"/>
      <c r="BW45" s="98"/>
      <c r="BX45" s="98"/>
      <c r="BY45" s="98"/>
      <c r="BZ45" s="98"/>
      <c r="CA45" s="98"/>
      <c r="CB45" s="98"/>
      <c r="CC45" s="98"/>
      <c r="CD45" s="98"/>
      <c r="CE45" s="99"/>
    </row>
    <row r="46" spans="1:83" x14ac:dyDescent="0.25">
      <c r="A46" s="93"/>
      <c r="B46" s="93">
        <f>算例!AA46</f>
        <v>0</v>
      </c>
      <c r="C46" s="136">
        <v>0</v>
      </c>
      <c r="D46" s="136">
        <v>0</v>
      </c>
      <c r="E46" s="136">
        <v>0</v>
      </c>
      <c r="F46" s="136">
        <v>0</v>
      </c>
      <c r="G46" s="136">
        <v>0</v>
      </c>
      <c r="H46" s="136">
        <v>0</v>
      </c>
      <c r="I46" s="136">
        <v>0</v>
      </c>
      <c r="J46" s="95"/>
      <c r="K46" s="95"/>
      <c r="L46" s="95"/>
      <c r="M46" s="95"/>
      <c r="N46" s="95"/>
      <c r="O46" s="95"/>
      <c r="P46" s="95"/>
      <c r="Q46" s="95"/>
      <c r="R46" s="95"/>
      <c r="S46" s="95"/>
      <c r="T46" s="95"/>
      <c r="U46" s="95"/>
      <c r="V46" s="95"/>
      <c r="W46" s="95"/>
      <c r="X46" s="95"/>
      <c r="Y46" s="95"/>
      <c r="Z46" s="95"/>
      <c r="AA46" s="95"/>
      <c r="AB46" s="95"/>
      <c r="AC46" s="95"/>
      <c r="AD46" s="95"/>
      <c r="AE46" s="95"/>
      <c r="AF46" s="95"/>
      <c r="AG46" s="95"/>
      <c r="AH46" s="95"/>
      <c r="AI46" s="95"/>
      <c r="AJ46" s="95"/>
      <c r="AK46" s="95"/>
      <c r="AL46" s="95"/>
      <c r="AM46" s="95"/>
      <c r="AN46" s="95"/>
      <c r="AO46" s="95"/>
      <c r="AP46" s="95"/>
      <c r="AQ46" s="95"/>
      <c r="AR46" s="95"/>
      <c r="AS46" s="95"/>
      <c r="AT46" s="95"/>
      <c r="AU46" s="95"/>
      <c r="AV46" s="95"/>
      <c r="AW46" s="95"/>
      <c r="AX46" s="95"/>
      <c r="AY46" s="95"/>
      <c r="AZ46" s="95"/>
      <c r="BA46" s="95"/>
      <c r="BB46" s="95"/>
      <c r="BC46" s="95"/>
      <c r="BD46" s="95"/>
      <c r="BE46" s="95"/>
      <c r="BF46" s="95"/>
      <c r="BG46" s="95"/>
      <c r="BH46" s="95"/>
      <c r="BI46" s="95"/>
      <c r="BJ46" s="95"/>
      <c r="BK46" s="95"/>
      <c r="BL46" s="95"/>
      <c r="BM46" s="95"/>
      <c r="BN46" s="95"/>
      <c r="BO46" s="95"/>
      <c r="BP46" s="95"/>
      <c r="BQ46" s="95"/>
    </row>
    <row r="47" spans="1:83" x14ac:dyDescent="0.25">
      <c r="A47" s="92" t="s">
        <v>232</v>
      </c>
      <c r="B47" s="93">
        <f>算例!AA47</f>
        <v>0</v>
      </c>
      <c r="C47" s="136">
        <v>0</v>
      </c>
      <c r="D47" s="136">
        <v>0</v>
      </c>
      <c r="E47" s="136">
        <v>0</v>
      </c>
      <c r="F47" s="136">
        <v>0</v>
      </c>
      <c r="G47" s="136">
        <v>0</v>
      </c>
      <c r="H47" s="136">
        <v>0</v>
      </c>
      <c r="I47" s="136">
        <v>0</v>
      </c>
      <c r="J47" s="94"/>
      <c r="K47" s="94"/>
      <c r="L47" s="94"/>
      <c r="M47" s="91"/>
      <c r="N47" s="95"/>
      <c r="O47" s="95"/>
      <c r="P47" s="95"/>
      <c r="Q47" s="94"/>
      <c r="R47" s="94"/>
      <c r="S47" s="94"/>
      <c r="T47" s="94"/>
      <c r="U47" s="94"/>
      <c r="V47" s="94"/>
      <c r="W47" s="94"/>
      <c r="X47" s="94"/>
      <c r="Y47" s="94"/>
      <c r="Z47" s="94"/>
      <c r="AA47" s="91"/>
      <c r="AB47" s="95"/>
      <c r="AC47" s="95"/>
      <c r="AD47" s="95"/>
      <c r="AE47" s="94"/>
      <c r="AF47" s="94"/>
      <c r="AG47" s="94"/>
      <c r="AH47" s="94"/>
      <c r="AI47" s="94"/>
      <c r="AJ47" s="94"/>
      <c r="AK47" s="94"/>
      <c r="AL47" s="94"/>
      <c r="AM47" s="94"/>
      <c r="AN47" s="94"/>
      <c r="AO47" s="91"/>
      <c r="AP47" s="95"/>
      <c r="AQ47" s="95"/>
      <c r="AR47" s="95"/>
      <c r="AS47" s="94"/>
      <c r="AT47" s="94"/>
      <c r="AU47" s="94"/>
      <c r="AV47" s="94"/>
      <c r="AW47" s="94"/>
      <c r="AX47" s="94"/>
      <c r="AY47" s="94"/>
      <c r="AZ47" s="94"/>
      <c r="BA47" s="94"/>
      <c r="BB47" s="94"/>
      <c r="BC47" s="91"/>
      <c r="BD47" s="95"/>
      <c r="BE47" s="95"/>
      <c r="BF47" s="95"/>
      <c r="BG47" s="94"/>
      <c r="BH47" s="94"/>
      <c r="BI47" s="94"/>
      <c r="BJ47" s="94"/>
      <c r="BK47" s="94"/>
      <c r="BL47" s="94"/>
      <c r="BM47" s="94"/>
      <c r="BN47" s="94"/>
      <c r="BO47" s="94"/>
      <c r="BP47" s="94"/>
      <c r="BQ47" s="91"/>
      <c r="BU47" s="92"/>
      <c r="BV47" s="92"/>
      <c r="BW47" s="92"/>
      <c r="BX47" s="92"/>
      <c r="BY47" s="92"/>
      <c r="BZ47" s="92"/>
      <c r="CA47" s="92"/>
      <c r="CB47" s="92"/>
      <c r="CC47" s="92"/>
      <c r="CD47" s="92"/>
      <c r="CE47" s="96"/>
    </row>
    <row r="48" spans="1:83" x14ac:dyDescent="0.25">
      <c r="A48" s="97" t="s">
        <v>1</v>
      </c>
      <c r="B48" s="93" t="str">
        <f>算例!AA48</f>
        <v>得分</v>
      </c>
      <c r="C48" s="136">
        <v>0</v>
      </c>
      <c r="D48" s="136">
        <v>0</v>
      </c>
      <c r="E48" s="136">
        <v>0</v>
      </c>
      <c r="F48" s="136">
        <v>0</v>
      </c>
      <c r="G48" s="136">
        <v>0</v>
      </c>
      <c r="H48" s="136">
        <v>0</v>
      </c>
      <c r="I48" s="136">
        <v>0</v>
      </c>
      <c r="J48" s="95"/>
      <c r="K48" s="95"/>
      <c r="L48" s="95"/>
      <c r="M48" s="95"/>
      <c r="N48" s="95"/>
      <c r="O48" s="95"/>
      <c r="P48" s="95"/>
      <c r="Q48" s="95"/>
      <c r="R48" s="95"/>
      <c r="S48" s="95"/>
      <c r="T48" s="95"/>
      <c r="U48" s="95"/>
      <c r="V48" s="95"/>
      <c r="W48" s="95"/>
      <c r="X48" s="95"/>
      <c r="Y48" s="95"/>
      <c r="Z48" s="95"/>
      <c r="AA48" s="95"/>
      <c r="AB48" s="95"/>
      <c r="AC48" s="95"/>
      <c r="AD48" s="95"/>
      <c r="AE48" s="95"/>
      <c r="AF48" s="95"/>
      <c r="AG48" s="95"/>
      <c r="AH48" s="95"/>
      <c r="AI48" s="95"/>
      <c r="AJ48" s="95"/>
      <c r="AK48" s="95"/>
      <c r="AL48" s="95"/>
      <c r="AM48" s="95"/>
      <c r="AN48" s="95"/>
      <c r="AO48" s="95"/>
      <c r="AP48" s="95"/>
      <c r="AQ48" s="95"/>
      <c r="AR48" s="95"/>
      <c r="AS48" s="95"/>
      <c r="AT48" s="95"/>
      <c r="AU48" s="95"/>
      <c r="AV48" s="95"/>
      <c r="AW48" s="95"/>
      <c r="AX48" s="95"/>
      <c r="AY48" s="95"/>
      <c r="AZ48" s="95"/>
      <c r="BA48" s="95"/>
      <c r="BB48" s="95"/>
      <c r="BC48" s="95"/>
      <c r="BD48" s="95"/>
      <c r="BE48" s="95"/>
      <c r="BF48" s="95"/>
      <c r="BG48" s="95"/>
      <c r="BH48" s="95"/>
      <c r="BI48" s="95"/>
      <c r="BJ48" s="95"/>
      <c r="BK48" s="95"/>
      <c r="BL48" s="95"/>
      <c r="BM48" s="95"/>
      <c r="BN48" s="95"/>
      <c r="BO48" s="95"/>
      <c r="BP48" s="95"/>
      <c r="BQ48" s="95"/>
      <c r="BU48" s="98"/>
      <c r="BV48" s="98"/>
      <c r="BW48" s="98"/>
      <c r="BX48" s="98"/>
      <c r="BY48" s="98"/>
      <c r="BZ48" s="98"/>
      <c r="CA48" s="98"/>
      <c r="CB48" s="98"/>
      <c r="CC48" s="98"/>
      <c r="CD48" s="98"/>
      <c r="CE48" s="99"/>
    </row>
    <row r="49" spans="1:83" x14ac:dyDescent="0.25">
      <c r="A49" s="97" t="s">
        <v>3</v>
      </c>
      <c r="B49" s="93">
        <f>算例!AA49</f>
        <v>0.41666666666666669</v>
      </c>
      <c r="C49" s="87">
        <v>0.41666666666666669</v>
      </c>
      <c r="D49" s="95">
        <v>0.41666666666666669</v>
      </c>
      <c r="E49" s="95">
        <v>0.41666666666666669</v>
      </c>
      <c r="F49" s="95">
        <v>0.41666666666666669</v>
      </c>
      <c r="G49" s="95">
        <v>0.41666666666666669</v>
      </c>
      <c r="H49" s="95">
        <v>0.41666666666666669</v>
      </c>
      <c r="I49" s="95">
        <v>0.41666666666666669</v>
      </c>
      <c r="J49" s="95"/>
      <c r="K49" s="95"/>
      <c r="L49" s="95"/>
      <c r="M49" s="95"/>
      <c r="N49" s="95"/>
      <c r="O49" s="95"/>
      <c r="P49" s="95"/>
      <c r="Q49" s="95"/>
      <c r="R49" s="95"/>
      <c r="S49" s="95"/>
      <c r="T49" s="95"/>
      <c r="U49" s="95"/>
      <c r="V49" s="95"/>
      <c r="W49" s="95"/>
      <c r="X49" s="95"/>
      <c r="Y49" s="95"/>
      <c r="Z49" s="95"/>
      <c r="AA49" s="95"/>
      <c r="AB49" s="95"/>
      <c r="AC49" s="95"/>
      <c r="AD49" s="95"/>
      <c r="AE49" s="95"/>
      <c r="AF49" s="95"/>
      <c r="AG49" s="95"/>
      <c r="AH49" s="95"/>
      <c r="AI49" s="95"/>
      <c r="AJ49" s="95"/>
      <c r="AK49" s="95"/>
      <c r="AL49" s="95"/>
      <c r="AM49" s="95"/>
      <c r="AN49" s="95"/>
      <c r="AO49" s="95"/>
      <c r="AP49" s="95"/>
      <c r="AQ49" s="95"/>
      <c r="AR49" s="95"/>
      <c r="AS49" s="95"/>
      <c r="AT49" s="95"/>
      <c r="AU49" s="95"/>
      <c r="AV49" s="95"/>
      <c r="AW49" s="95"/>
      <c r="AX49" s="95"/>
      <c r="AY49" s="95"/>
      <c r="AZ49" s="95"/>
      <c r="BA49" s="95"/>
      <c r="BB49" s="95"/>
      <c r="BC49" s="95"/>
      <c r="BD49" s="95"/>
      <c r="BE49" s="95"/>
      <c r="BF49" s="95"/>
      <c r="BG49" s="95"/>
      <c r="BH49" s="95"/>
      <c r="BI49" s="95"/>
      <c r="BJ49" s="95"/>
      <c r="BK49" s="95"/>
      <c r="BL49" s="95"/>
      <c r="BM49" s="95"/>
      <c r="BN49" s="95"/>
      <c r="BO49" s="95"/>
      <c r="BP49" s="95"/>
      <c r="BQ49" s="95"/>
      <c r="BU49" s="98"/>
      <c r="BV49" s="98"/>
      <c r="BW49" s="98"/>
      <c r="BX49" s="98"/>
      <c r="BY49" s="98"/>
      <c r="BZ49" s="98"/>
      <c r="CA49" s="98"/>
      <c r="CB49" s="98"/>
      <c r="CC49" s="98"/>
      <c r="CD49" s="98"/>
      <c r="CE49" s="99"/>
    </row>
    <row r="50" spans="1:83" x14ac:dyDescent="0.25">
      <c r="A50" s="97" t="s">
        <v>4</v>
      </c>
      <c r="B50" s="93">
        <f>算例!AA50</f>
        <v>0.40682980364583193</v>
      </c>
      <c r="C50" s="87">
        <v>0.40682980364583193</v>
      </c>
      <c r="D50" s="95">
        <v>0.40682980364583193</v>
      </c>
      <c r="E50" s="95">
        <v>0.40682980364583193</v>
      </c>
      <c r="F50" s="95">
        <v>0.40682980364583193</v>
      </c>
      <c r="G50" s="95">
        <v>0.40682980364583193</v>
      </c>
      <c r="H50" s="95">
        <v>0.40682980364583193</v>
      </c>
      <c r="I50" s="95">
        <v>0.40682980364583193</v>
      </c>
      <c r="J50" s="95"/>
      <c r="K50" s="95"/>
      <c r="L50" s="95"/>
      <c r="M50" s="95"/>
      <c r="N50" s="95"/>
      <c r="O50" s="95"/>
      <c r="P50" s="95"/>
      <c r="Q50" s="95"/>
      <c r="R50" s="95"/>
      <c r="S50" s="95"/>
      <c r="T50" s="95"/>
      <c r="U50" s="95"/>
      <c r="V50" s="95"/>
      <c r="W50" s="95"/>
      <c r="X50" s="95"/>
      <c r="Y50" s="95"/>
      <c r="Z50" s="95"/>
      <c r="AA50" s="95"/>
      <c r="AB50" s="95"/>
      <c r="AC50" s="95"/>
      <c r="AD50" s="95"/>
      <c r="AE50" s="95"/>
      <c r="AF50" s="95"/>
      <c r="AG50" s="95"/>
      <c r="AH50" s="95"/>
      <c r="AI50" s="95"/>
      <c r="AJ50" s="95"/>
      <c r="AK50" s="95"/>
      <c r="AL50" s="95"/>
      <c r="AM50" s="95"/>
      <c r="AN50" s="95"/>
      <c r="AO50" s="95"/>
      <c r="AP50" s="95"/>
      <c r="AQ50" s="95"/>
      <c r="AR50" s="95"/>
      <c r="AS50" s="95"/>
      <c r="AT50" s="95"/>
      <c r="AU50" s="95"/>
      <c r="AV50" s="95"/>
      <c r="AW50" s="95"/>
      <c r="AX50" s="95"/>
      <c r="AY50" s="95"/>
      <c r="AZ50" s="95"/>
      <c r="BA50" s="95"/>
      <c r="BB50" s="95"/>
      <c r="BC50" s="95"/>
      <c r="BD50" s="95"/>
      <c r="BE50" s="95"/>
      <c r="BF50" s="95"/>
      <c r="BG50" s="95"/>
      <c r="BH50" s="95"/>
      <c r="BI50" s="95"/>
      <c r="BJ50" s="95"/>
      <c r="BK50" s="95"/>
      <c r="BL50" s="95"/>
      <c r="BM50" s="95"/>
      <c r="BN50" s="95"/>
      <c r="BO50" s="95"/>
      <c r="BP50" s="95"/>
      <c r="BQ50" s="95"/>
      <c r="BU50" s="98"/>
      <c r="BV50" s="98"/>
      <c r="BW50" s="98"/>
      <c r="BX50" s="98"/>
      <c r="BY50" s="98"/>
      <c r="BZ50" s="98"/>
      <c r="CA50" s="98"/>
      <c r="CB50" s="98"/>
      <c r="CC50" s="98"/>
      <c r="CD50" s="98"/>
      <c r="CE50" s="99"/>
    </row>
    <row r="51" spans="1:83" x14ac:dyDescent="0.25">
      <c r="A51" s="97" t="s">
        <v>5</v>
      </c>
      <c r="B51" s="93">
        <f>算例!AA51</f>
        <v>0.44479718318376521</v>
      </c>
      <c r="C51" s="87">
        <v>0.44479718318376521</v>
      </c>
      <c r="D51" s="95">
        <v>0.44479718318376521</v>
      </c>
      <c r="E51" s="95">
        <v>0.44479718318376521</v>
      </c>
      <c r="F51" s="95">
        <v>0.44479718318376521</v>
      </c>
      <c r="G51" s="95">
        <v>0.44479718318376521</v>
      </c>
      <c r="H51" s="95">
        <v>0.44479718318376521</v>
      </c>
      <c r="I51" s="95">
        <v>0.44479718318376521</v>
      </c>
      <c r="J51" s="95"/>
      <c r="K51" s="95"/>
      <c r="L51" s="95"/>
      <c r="M51" s="95"/>
      <c r="N51" s="95"/>
      <c r="O51" s="95"/>
      <c r="P51" s="95"/>
      <c r="Q51" s="95"/>
      <c r="R51" s="95"/>
      <c r="S51" s="95"/>
      <c r="T51" s="95"/>
      <c r="U51" s="95"/>
      <c r="V51" s="95"/>
      <c r="W51" s="95"/>
      <c r="X51" s="95"/>
      <c r="Y51" s="95"/>
      <c r="Z51" s="95"/>
      <c r="AA51" s="95"/>
      <c r="AB51" s="95"/>
      <c r="AC51" s="95"/>
      <c r="AD51" s="95"/>
      <c r="AE51" s="95"/>
      <c r="AF51" s="95"/>
      <c r="AG51" s="95"/>
      <c r="AH51" s="95"/>
      <c r="AI51" s="95"/>
      <c r="AJ51" s="95"/>
      <c r="AK51" s="95"/>
      <c r="AL51" s="95"/>
      <c r="AM51" s="95"/>
      <c r="AN51" s="95"/>
      <c r="AO51" s="95"/>
      <c r="AP51" s="95"/>
      <c r="AQ51" s="95"/>
      <c r="AR51" s="95"/>
      <c r="AS51" s="95"/>
      <c r="AT51" s="95"/>
      <c r="AU51" s="95"/>
      <c r="AV51" s="95"/>
      <c r="AW51" s="95"/>
      <c r="AX51" s="95"/>
      <c r="AY51" s="95"/>
      <c r="AZ51" s="95"/>
      <c r="BA51" s="95"/>
      <c r="BB51" s="95"/>
      <c r="BC51" s="95"/>
      <c r="BD51" s="95"/>
      <c r="BE51" s="95"/>
      <c r="BF51" s="95"/>
      <c r="BG51" s="95"/>
      <c r="BH51" s="95"/>
      <c r="BI51" s="95"/>
      <c r="BJ51" s="95"/>
      <c r="BK51" s="95"/>
      <c r="BL51" s="95"/>
      <c r="BM51" s="95"/>
      <c r="BN51" s="95"/>
      <c r="BO51" s="95"/>
      <c r="BP51" s="95"/>
      <c r="BQ51" s="95"/>
      <c r="BU51" s="98"/>
      <c r="BV51" s="98"/>
      <c r="BW51" s="98"/>
      <c r="BX51" s="98"/>
      <c r="BY51" s="98"/>
      <c r="BZ51" s="98"/>
      <c r="CA51" s="98"/>
      <c r="CB51" s="98"/>
      <c r="CC51" s="98"/>
      <c r="CD51" s="98"/>
      <c r="CE51" s="99"/>
    </row>
    <row r="52" spans="1:83" x14ac:dyDescent="0.25">
      <c r="A52" s="97" t="s">
        <v>6</v>
      </c>
      <c r="B52" s="93">
        <f>算例!AA52</f>
        <v>0.75</v>
      </c>
      <c r="C52" s="87">
        <v>0.75</v>
      </c>
      <c r="D52" s="95">
        <v>0.75</v>
      </c>
      <c r="E52" s="95">
        <v>0.75</v>
      </c>
      <c r="F52" s="95">
        <v>0.75</v>
      </c>
      <c r="G52" s="95">
        <v>0.75</v>
      </c>
      <c r="H52" s="95">
        <v>0.75</v>
      </c>
      <c r="I52" s="95">
        <v>0.75</v>
      </c>
      <c r="J52" s="95"/>
      <c r="K52" s="95"/>
      <c r="L52" s="95"/>
      <c r="M52" s="95"/>
      <c r="N52" s="95"/>
      <c r="O52" s="95"/>
      <c r="P52" s="95"/>
      <c r="Q52" s="95"/>
      <c r="R52" s="95"/>
      <c r="S52" s="95"/>
      <c r="T52" s="95"/>
      <c r="U52" s="95"/>
      <c r="V52" s="95"/>
      <c r="W52" s="95"/>
      <c r="X52" s="95"/>
      <c r="Y52" s="95"/>
      <c r="Z52" s="95"/>
      <c r="AA52" s="95"/>
      <c r="AB52" s="95"/>
      <c r="AC52" s="95"/>
      <c r="AD52" s="95"/>
      <c r="AE52" s="95"/>
      <c r="AF52" s="95"/>
      <c r="AG52" s="95"/>
      <c r="AH52" s="95"/>
      <c r="AI52" s="95"/>
      <c r="AJ52" s="95"/>
      <c r="AK52" s="95"/>
      <c r="AL52" s="95"/>
      <c r="AM52" s="95"/>
      <c r="AN52" s="95"/>
      <c r="AO52" s="95"/>
      <c r="AP52" s="95"/>
      <c r="AQ52" s="95"/>
      <c r="AR52" s="95"/>
      <c r="AS52" s="95"/>
      <c r="AT52" s="95"/>
      <c r="AU52" s="95"/>
      <c r="AV52" s="95"/>
      <c r="AW52" s="95"/>
      <c r="AX52" s="95"/>
      <c r="AY52" s="95"/>
      <c r="AZ52" s="95"/>
      <c r="BA52" s="95"/>
      <c r="BB52" s="95"/>
      <c r="BC52" s="95"/>
      <c r="BD52" s="95"/>
      <c r="BE52" s="95"/>
      <c r="BF52" s="95"/>
      <c r="BG52" s="95"/>
      <c r="BH52" s="95"/>
      <c r="BI52" s="95"/>
      <c r="BJ52" s="95"/>
      <c r="BK52" s="95"/>
      <c r="BL52" s="95"/>
      <c r="BM52" s="95"/>
      <c r="BN52" s="95"/>
      <c r="BO52" s="95"/>
      <c r="BP52" s="95"/>
      <c r="BQ52" s="95"/>
      <c r="BU52" s="98"/>
      <c r="BV52" s="98"/>
      <c r="BW52" s="98"/>
      <c r="BX52" s="98"/>
      <c r="BY52" s="98"/>
      <c r="BZ52" s="98"/>
      <c r="CA52" s="98"/>
      <c r="CB52" s="98"/>
      <c r="CC52" s="98"/>
      <c r="CD52" s="98"/>
      <c r="CE52" s="99"/>
    </row>
    <row r="53" spans="1:83" x14ac:dyDescent="0.25">
      <c r="A53" s="97" t="s">
        <v>7</v>
      </c>
      <c r="B53" s="93">
        <f>算例!AA53</f>
        <v>0.58466425565475144</v>
      </c>
      <c r="C53" s="87">
        <v>0.58466425565475144</v>
      </c>
      <c r="D53" s="95">
        <v>0.58466425565475144</v>
      </c>
      <c r="E53" s="95">
        <v>0.58466425565475144</v>
      </c>
      <c r="F53" s="95">
        <v>0.58466425565475144</v>
      </c>
      <c r="G53" s="95">
        <v>0.58466425565475144</v>
      </c>
      <c r="H53" s="95">
        <v>0.58466425565475144</v>
      </c>
      <c r="I53" s="95">
        <v>0.58466425565475144</v>
      </c>
      <c r="J53" s="95"/>
      <c r="K53" s="95"/>
      <c r="L53" s="95"/>
      <c r="M53" s="95"/>
      <c r="N53" s="95"/>
      <c r="O53" s="95"/>
      <c r="P53" s="95"/>
      <c r="Q53" s="95"/>
      <c r="R53" s="95"/>
      <c r="S53" s="95"/>
      <c r="T53" s="95"/>
      <c r="U53" s="95"/>
      <c r="V53" s="95"/>
      <c r="W53" s="95"/>
      <c r="X53" s="95"/>
      <c r="Y53" s="95"/>
      <c r="Z53" s="95"/>
      <c r="AA53" s="95"/>
      <c r="AB53" s="95"/>
      <c r="AC53" s="95"/>
      <c r="AD53" s="95"/>
      <c r="AE53" s="95"/>
      <c r="AF53" s="95"/>
      <c r="AG53" s="95"/>
      <c r="AH53" s="95"/>
      <c r="AI53" s="95"/>
      <c r="AJ53" s="95"/>
      <c r="AK53" s="95"/>
      <c r="AL53" s="95"/>
      <c r="AM53" s="95"/>
      <c r="AN53" s="95"/>
      <c r="AO53" s="95"/>
      <c r="AP53" s="95"/>
      <c r="AQ53" s="95"/>
      <c r="AR53" s="95"/>
      <c r="AS53" s="95"/>
      <c r="AT53" s="95"/>
      <c r="AU53" s="95"/>
      <c r="AV53" s="95"/>
      <c r="AW53" s="95"/>
      <c r="AX53" s="95"/>
      <c r="AY53" s="95"/>
      <c r="AZ53" s="95"/>
      <c r="BA53" s="95"/>
      <c r="BB53" s="95"/>
      <c r="BC53" s="95"/>
      <c r="BD53" s="95"/>
      <c r="BE53" s="95"/>
      <c r="BF53" s="95"/>
      <c r="BG53" s="95"/>
      <c r="BH53" s="95"/>
      <c r="BI53" s="95"/>
      <c r="BJ53" s="95"/>
      <c r="BK53" s="95"/>
      <c r="BL53" s="95"/>
      <c r="BM53" s="95"/>
      <c r="BN53" s="95"/>
      <c r="BO53" s="95"/>
      <c r="BP53" s="95"/>
      <c r="BQ53" s="95"/>
      <c r="BU53" s="98"/>
      <c r="BV53" s="98"/>
      <c r="BW53" s="98"/>
      <c r="BX53" s="98"/>
      <c r="BY53" s="98"/>
      <c r="BZ53" s="98"/>
      <c r="CA53" s="98"/>
      <c r="CB53" s="98"/>
      <c r="CC53" s="98"/>
      <c r="CD53" s="98"/>
      <c r="CE53" s="99"/>
    </row>
    <row r="54" spans="1:83" x14ac:dyDescent="0.25">
      <c r="A54" s="97" t="s">
        <v>8</v>
      </c>
      <c r="B54" s="93">
        <f>算例!AA54</f>
        <v>0.5</v>
      </c>
      <c r="C54" s="87">
        <v>0.5</v>
      </c>
      <c r="D54" s="95">
        <v>0.5</v>
      </c>
      <c r="E54" s="95">
        <v>0.5</v>
      </c>
      <c r="F54" s="95">
        <v>0.5</v>
      </c>
      <c r="G54" s="95">
        <v>0.5</v>
      </c>
      <c r="H54" s="95">
        <v>0.5</v>
      </c>
      <c r="I54" s="95">
        <v>0.5</v>
      </c>
      <c r="J54" s="95"/>
      <c r="K54" s="95"/>
      <c r="L54" s="95"/>
      <c r="M54" s="95"/>
      <c r="N54" s="95"/>
      <c r="O54" s="95"/>
      <c r="P54" s="95"/>
      <c r="Q54" s="95"/>
      <c r="R54" s="95"/>
      <c r="S54" s="95"/>
      <c r="T54" s="95"/>
      <c r="U54" s="95"/>
      <c r="V54" s="95"/>
      <c r="W54" s="95"/>
      <c r="X54" s="95"/>
      <c r="Y54" s="95"/>
      <c r="Z54" s="95"/>
      <c r="AA54" s="95"/>
      <c r="AB54" s="95"/>
      <c r="AC54" s="95"/>
      <c r="AD54" s="95"/>
      <c r="AE54" s="95"/>
      <c r="AF54" s="95"/>
      <c r="AG54" s="95"/>
      <c r="AH54" s="95"/>
      <c r="AI54" s="95"/>
      <c r="AJ54" s="95"/>
      <c r="AK54" s="95"/>
      <c r="AL54" s="95"/>
      <c r="AM54" s="95"/>
      <c r="AN54" s="95"/>
      <c r="AO54" s="95"/>
      <c r="AP54" s="95"/>
      <c r="AQ54" s="95"/>
      <c r="AR54" s="95"/>
      <c r="AS54" s="95"/>
      <c r="AT54" s="95"/>
      <c r="AU54" s="95"/>
      <c r="AV54" s="95"/>
      <c r="AW54" s="95"/>
      <c r="AX54" s="95"/>
      <c r="AY54" s="95"/>
      <c r="AZ54" s="95"/>
      <c r="BA54" s="95"/>
      <c r="BB54" s="95"/>
      <c r="BC54" s="95"/>
      <c r="BD54" s="95"/>
      <c r="BE54" s="95"/>
      <c r="BF54" s="95"/>
      <c r="BG54" s="95"/>
      <c r="BH54" s="95"/>
      <c r="BI54" s="95"/>
      <c r="BJ54" s="95"/>
      <c r="BK54" s="95"/>
      <c r="BL54" s="95"/>
      <c r="BM54" s="95"/>
      <c r="BN54" s="95"/>
      <c r="BO54" s="95"/>
      <c r="BP54" s="95"/>
      <c r="BQ54" s="95"/>
      <c r="BU54" s="98"/>
      <c r="BV54" s="98"/>
      <c r="BW54" s="98"/>
      <c r="BX54" s="98"/>
      <c r="BY54" s="98"/>
      <c r="BZ54" s="98"/>
      <c r="CA54" s="98"/>
      <c r="CB54" s="98"/>
      <c r="CC54" s="98"/>
      <c r="CD54" s="98"/>
      <c r="CE54" s="99"/>
    </row>
    <row r="55" spans="1:83" x14ac:dyDescent="0.25">
      <c r="A55" s="97" t="s">
        <v>9</v>
      </c>
      <c r="B55" s="93">
        <f>算例!AA55</f>
        <v>0.625</v>
      </c>
      <c r="C55" s="87">
        <v>0.625</v>
      </c>
      <c r="D55" s="95">
        <v>0.625</v>
      </c>
      <c r="E55" s="95">
        <v>0.625</v>
      </c>
      <c r="F55" s="95">
        <v>0.625</v>
      </c>
      <c r="G55" s="95">
        <v>0.625</v>
      </c>
      <c r="H55" s="95">
        <v>0.625</v>
      </c>
      <c r="I55" s="95">
        <v>0.625</v>
      </c>
      <c r="J55" s="95"/>
      <c r="K55" s="95"/>
      <c r="L55" s="95"/>
      <c r="M55" s="95"/>
      <c r="N55" s="95"/>
      <c r="O55" s="95"/>
      <c r="P55" s="95"/>
      <c r="Q55" s="95"/>
      <c r="R55" s="95"/>
      <c r="S55" s="95"/>
      <c r="T55" s="95"/>
      <c r="U55" s="95"/>
      <c r="V55" s="95"/>
      <c r="W55" s="95"/>
      <c r="X55" s="95"/>
      <c r="Y55" s="95"/>
      <c r="Z55" s="95"/>
      <c r="AA55" s="95"/>
      <c r="AB55" s="95"/>
      <c r="AC55" s="95"/>
      <c r="AD55" s="95"/>
      <c r="AE55" s="95"/>
      <c r="AF55" s="95"/>
      <c r="AG55" s="95"/>
      <c r="AH55" s="95"/>
      <c r="AI55" s="95"/>
      <c r="AJ55" s="95"/>
      <c r="AK55" s="95"/>
      <c r="AL55" s="95"/>
      <c r="AM55" s="95"/>
      <c r="AN55" s="95"/>
      <c r="AO55" s="95"/>
      <c r="AP55" s="95"/>
      <c r="AQ55" s="95"/>
      <c r="AR55" s="95"/>
      <c r="AS55" s="95"/>
      <c r="AT55" s="95"/>
      <c r="AU55" s="95"/>
      <c r="AV55" s="95"/>
      <c r="AW55" s="95"/>
      <c r="AX55" s="95"/>
      <c r="AY55" s="95"/>
      <c r="AZ55" s="95"/>
      <c r="BA55" s="95"/>
      <c r="BB55" s="95"/>
      <c r="BC55" s="95"/>
      <c r="BD55" s="95"/>
      <c r="BE55" s="95"/>
      <c r="BF55" s="95"/>
      <c r="BG55" s="95"/>
      <c r="BH55" s="95"/>
      <c r="BI55" s="95"/>
      <c r="BJ55" s="95"/>
      <c r="BK55" s="95"/>
      <c r="BL55" s="95"/>
      <c r="BM55" s="95"/>
      <c r="BN55" s="95"/>
      <c r="BO55" s="95"/>
      <c r="BP55" s="95"/>
      <c r="BQ55" s="95"/>
      <c r="BU55" s="98"/>
      <c r="BV55" s="98"/>
      <c r="BW55" s="98"/>
      <c r="BX55" s="98"/>
      <c r="BY55" s="98"/>
      <c r="BZ55" s="98"/>
      <c r="CA55" s="98"/>
      <c r="CB55" s="98"/>
      <c r="CC55" s="98"/>
      <c r="CD55" s="98"/>
      <c r="CE55" s="99"/>
    </row>
    <row r="56" spans="1:83" x14ac:dyDescent="0.25">
      <c r="A56" s="97" t="s">
        <v>10</v>
      </c>
      <c r="B56" s="93">
        <f>算例!AA56*参数!B11+G51*参数!B12</f>
        <v>0.59739859159188258</v>
      </c>
      <c r="C56" s="87">
        <v>0.75</v>
      </c>
      <c r="D56" s="95">
        <v>0.75</v>
      </c>
      <c r="E56" s="95">
        <v>0.75</v>
      </c>
      <c r="F56" s="95">
        <v>0.75</v>
      </c>
      <c r="G56" s="95">
        <v>0.75</v>
      </c>
      <c r="H56" s="95">
        <v>0.59739859159188258</v>
      </c>
      <c r="I56" s="95">
        <v>0.59739859159188258</v>
      </c>
      <c r="J56" s="95"/>
      <c r="K56" s="95"/>
      <c r="L56" s="95"/>
      <c r="M56" s="95"/>
      <c r="N56" s="95"/>
      <c r="O56" s="95"/>
      <c r="P56" s="95"/>
      <c r="Q56" s="95"/>
      <c r="R56" s="95"/>
      <c r="S56" s="95"/>
      <c r="T56" s="95"/>
      <c r="U56" s="95"/>
      <c r="V56" s="95"/>
      <c r="W56" s="95"/>
      <c r="X56" s="95"/>
      <c r="Y56" s="95"/>
      <c r="Z56" s="95"/>
      <c r="AA56" s="95"/>
      <c r="AB56" s="95"/>
      <c r="AC56" s="95"/>
      <c r="AD56" s="95"/>
      <c r="AE56" s="95"/>
      <c r="AF56" s="95"/>
      <c r="AG56" s="95"/>
      <c r="AH56" s="95"/>
      <c r="AI56" s="95"/>
      <c r="AJ56" s="95"/>
      <c r="AK56" s="95"/>
      <c r="AL56" s="95"/>
      <c r="AM56" s="95"/>
      <c r="AN56" s="95"/>
      <c r="AO56" s="95"/>
      <c r="AP56" s="95"/>
      <c r="AQ56" s="95"/>
      <c r="AR56" s="95"/>
      <c r="AS56" s="95"/>
      <c r="AT56" s="95"/>
      <c r="AU56" s="95"/>
      <c r="AV56" s="95"/>
      <c r="AW56" s="95"/>
      <c r="AX56" s="95"/>
      <c r="AY56" s="95"/>
      <c r="AZ56" s="95"/>
      <c r="BA56" s="95"/>
      <c r="BB56" s="95"/>
      <c r="BC56" s="95"/>
      <c r="BD56" s="95"/>
      <c r="BE56" s="95"/>
      <c r="BF56" s="95"/>
      <c r="BG56" s="95"/>
      <c r="BH56" s="95"/>
      <c r="BI56" s="95"/>
      <c r="BJ56" s="95"/>
      <c r="BK56" s="95"/>
      <c r="BL56" s="95"/>
      <c r="BM56" s="95"/>
      <c r="BN56" s="95"/>
      <c r="BO56" s="95"/>
      <c r="BP56" s="95"/>
      <c r="BQ56" s="95"/>
      <c r="BU56" s="98"/>
      <c r="BV56" s="98"/>
      <c r="BW56" s="98"/>
      <c r="BX56" s="98"/>
      <c r="BY56" s="98"/>
      <c r="BZ56" s="98"/>
      <c r="CA56" s="98"/>
      <c r="CB56" s="98"/>
      <c r="CC56" s="98"/>
      <c r="CD56" s="98"/>
      <c r="CE56" s="99"/>
    </row>
    <row r="57" spans="1:83" x14ac:dyDescent="0.25">
      <c r="A57" s="97" t="s">
        <v>11</v>
      </c>
      <c r="B57" s="93">
        <f>算例!AA57</f>
        <v>0.37066431931980437</v>
      </c>
      <c r="C57" s="87">
        <v>0.37066431931980437</v>
      </c>
      <c r="D57" s="95">
        <v>0.37066431931980437</v>
      </c>
      <c r="E57" s="95">
        <v>0.37066431931980437</v>
      </c>
      <c r="F57" s="95">
        <v>0.37066431931980437</v>
      </c>
      <c r="G57" s="95">
        <v>0.37066431931980437</v>
      </c>
      <c r="H57" s="95">
        <v>0.37066431931980437</v>
      </c>
      <c r="I57" s="95">
        <v>0.37066431931980437</v>
      </c>
      <c r="J57" s="95"/>
      <c r="K57" s="95"/>
      <c r="L57" s="95"/>
      <c r="M57" s="95"/>
      <c r="N57" s="95"/>
      <c r="O57" s="95"/>
      <c r="P57" s="95"/>
      <c r="Q57" s="95"/>
      <c r="R57" s="95"/>
      <c r="S57" s="95"/>
      <c r="T57" s="95"/>
      <c r="U57" s="95"/>
      <c r="V57" s="95"/>
      <c r="W57" s="95"/>
      <c r="X57" s="95"/>
      <c r="Y57" s="95"/>
      <c r="Z57" s="95"/>
      <c r="AA57" s="95"/>
      <c r="AB57" s="95"/>
      <c r="AC57" s="95"/>
      <c r="AD57" s="95"/>
      <c r="AE57" s="95"/>
      <c r="AF57" s="95"/>
      <c r="AG57" s="95"/>
      <c r="AH57" s="95"/>
      <c r="AI57" s="95"/>
      <c r="AJ57" s="95"/>
      <c r="AK57" s="95"/>
      <c r="AL57" s="95"/>
      <c r="AM57" s="95"/>
      <c r="AN57" s="95"/>
      <c r="AO57" s="95"/>
      <c r="AP57" s="95"/>
      <c r="AQ57" s="95"/>
      <c r="AR57" s="95"/>
      <c r="AS57" s="95"/>
      <c r="AT57" s="95"/>
      <c r="AU57" s="95"/>
      <c r="AV57" s="95"/>
      <c r="AW57" s="95"/>
      <c r="AX57" s="95"/>
      <c r="AY57" s="95"/>
      <c r="AZ57" s="95"/>
      <c r="BA57" s="95"/>
      <c r="BB57" s="95"/>
      <c r="BC57" s="95"/>
      <c r="BD57" s="95"/>
      <c r="BE57" s="95"/>
      <c r="BF57" s="95"/>
      <c r="BG57" s="95"/>
      <c r="BH57" s="95"/>
      <c r="BI57" s="95"/>
      <c r="BJ57" s="95"/>
      <c r="BK57" s="95"/>
      <c r="BL57" s="95"/>
      <c r="BM57" s="95"/>
      <c r="BN57" s="95"/>
      <c r="BO57" s="95"/>
      <c r="BP57" s="95"/>
      <c r="BQ57" s="95"/>
      <c r="BU57" s="98"/>
      <c r="BV57" s="98"/>
      <c r="BW57" s="98"/>
      <c r="BX57" s="98"/>
      <c r="BY57" s="98"/>
      <c r="BZ57" s="98"/>
      <c r="CA57" s="98"/>
      <c r="CB57" s="98"/>
      <c r="CC57" s="98"/>
      <c r="CD57" s="98"/>
      <c r="CE57" s="99"/>
    </row>
    <row r="58" spans="1:83" x14ac:dyDescent="0.25">
      <c r="A58" s="97" t="s">
        <v>12</v>
      </c>
      <c r="B58" s="93">
        <f>算例!AA58*参数!B11+H56*参数!B12</f>
        <v>0.4561089030876051</v>
      </c>
      <c r="C58" s="87">
        <v>0.31481921458332768</v>
      </c>
      <c r="D58" s="95">
        <v>0.31481921458332768</v>
      </c>
      <c r="E58" s="95">
        <v>0.31481921458332768</v>
      </c>
      <c r="F58" s="95">
        <v>0.31481921458332768</v>
      </c>
      <c r="G58" s="95">
        <v>0.31481921458332768</v>
      </c>
      <c r="H58" s="95">
        <v>0.31481921458332768</v>
      </c>
      <c r="I58" s="95">
        <v>0.4561089030876051</v>
      </c>
      <c r="J58" s="95"/>
      <c r="K58" s="95"/>
      <c r="L58" s="95"/>
      <c r="M58" s="95"/>
      <c r="N58" s="95"/>
      <c r="O58" s="95"/>
      <c r="P58" s="95"/>
      <c r="Q58" s="95"/>
      <c r="R58" s="95"/>
      <c r="S58" s="95"/>
      <c r="T58" s="95"/>
      <c r="U58" s="95"/>
      <c r="V58" s="95"/>
      <c r="W58" s="95"/>
      <c r="X58" s="95"/>
      <c r="Y58" s="95"/>
      <c r="Z58" s="95"/>
      <c r="AA58" s="95"/>
      <c r="AB58" s="95"/>
      <c r="AC58" s="95"/>
      <c r="AD58" s="95"/>
      <c r="AE58" s="95"/>
      <c r="AF58" s="95"/>
      <c r="AG58" s="95"/>
      <c r="AH58" s="95"/>
      <c r="AI58" s="95"/>
      <c r="AJ58" s="95"/>
      <c r="AK58" s="95"/>
      <c r="AL58" s="95"/>
      <c r="AM58" s="95"/>
      <c r="AN58" s="95"/>
      <c r="AO58" s="95"/>
      <c r="AP58" s="95"/>
      <c r="AQ58" s="95"/>
      <c r="AR58" s="95"/>
      <c r="AS58" s="95"/>
      <c r="AT58" s="95"/>
      <c r="AU58" s="95"/>
      <c r="AV58" s="95"/>
      <c r="AW58" s="95"/>
      <c r="AX58" s="95"/>
      <c r="AY58" s="95"/>
      <c r="AZ58" s="95"/>
      <c r="BA58" s="95"/>
      <c r="BB58" s="95"/>
      <c r="BC58" s="95"/>
      <c r="BD58" s="95"/>
      <c r="BE58" s="95"/>
      <c r="BF58" s="95"/>
      <c r="BG58" s="95"/>
      <c r="BH58" s="95"/>
      <c r="BI58" s="95"/>
      <c r="BJ58" s="95"/>
      <c r="BK58" s="95"/>
      <c r="BL58" s="95"/>
      <c r="BM58" s="95"/>
      <c r="BN58" s="95"/>
      <c r="BO58" s="95"/>
      <c r="BP58" s="95"/>
      <c r="BQ58" s="95"/>
      <c r="BU58" s="98"/>
      <c r="BV58" s="98"/>
      <c r="BW58" s="98"/>
      <c r="BX58" s="98"/>
      <c r="BY58" s="98"/>
      <c r="BZ58" s="98"/>
      <c r="CA58" s="98"/>
      <c r="CB58" s="98"/>
      <c r="CC58" s="98"/>
      <c r="CD58" s="98"/>
      <c r="CE58" s="99"/>
    </row>
    <row r="59" spans="1:83" x14ac:dyDescent="0.25">
      <c r="A59" s="97" t="s">
        <v>13</v>
      </c>
      <c r="B59" s="93">
        <f>算例!AA59</f>
        <v>0.625</v>
      </c>
      <c r="C59" s="87">
        <v>0.625</v>
      </c>
      <c r="D59" s="95">
        <v>0.625</v>
      </c>
      <c r="E59" s="95">
        <v>0.625</v>
      </c>
      <c r="F59" s="95">
        <v>0.625</v>
      </c>
      <c r="G59" s="95">
        <v>0.625</v>
      </c>
      <c r="H59" s="95">
        <v>0.625</v>
      </c>
      <c r="I59" s="95">
        <v>0.625</v>
      </c>
      <c r="J59" s="95"/>
      <c r="K59" s="95"/>
      <c r="L59" s="95"/>
      <c r="M59" s="95"/>
      <c r="N59" s="95"/>
      <c r="O59" s="95"/>
      <c r="P59" s="95"/>
      <c r="Q59" s="95"/>
      <c r="R59" s="95"/>
      <c r="S59" s="95"/>
      <c r="T59" s="95"/>
      <c r="U59" s="95"/>
      <c r="V59" s="95"/>
      <c r="W59" s="95"/>
      <c r="X59" s="95"/>
      <c r="Y59" s="95"/>
      <c r="Z59" s="95"/>
      <c r="AA59" s="95"/>
      <c r="AB59" s="95"/>
      <c r="AC59" s="95"/>
      <c r="AD59" s="95"/>
      <c r="AE59" s="95"/>
      <c r="AF59" s="95"/>
      <c r="AG59" s="95"/>
      <c r="AH59" s="95"/>
      <c r="AI59" s="95"/>
      <c r="AJ59" s="95"/>
      <c r="AK59" s="95"/>
      <c r="AL59" s="95"/>
      <c r="AM59" s="95"/>
      <c r="AN59" s="95"/>
      <c r="AO59" s="95"/>
      <c r="AP59" s="95"/>
      <c r="AQ59" s="95"/>
      <c r="AR59" s="95"/>
      <c r="AS59" s="95"/>
      <c r="AT59" s="95"/>
      <c r="AU59" s="95"/>
      <c r="AV59" s="95"/>
      <c r="AW59" s="95"/>
      <c r="AX59" s="95"/>
      <c r="AY59" s="95"/>
      <c r="AZ59" s="95"/>
      <c r="BA59" s="95"/>
      <c r="BB59" s="95"/>
      <c r="BC59" s="95"/>
      <c r="BD59" s="95"/>
      <c r="BE59" s="95"/>
      <c r="BF59" s="95"/>
      <c r="BG59" s="95"/>
      <c r="BH59" s="95"/>
      <c r="BI59" s="95"/>
      <c r="BJ59" s="95"/>
      <c r="BK59" s="95"/>
      <c r="BL59" s="95"/>
      <c r="BM59" s="95"/>
      <c r="BN59" s="95"/>
      <c r="BO59" s="95"/>
      <c r="BP59" s="95"/>
      <c r="BQ59" s="95"/>
      <c r="BU59" s="98"/>
      <c r="BV59" s="98"/>
      <c r="BW59" s="98"/>
      <c r="BX59" s="98"/>
      <c r="BY59" s="98"/>
      <c r="BZ59" s="98"/>
      <c r="CA59" s="98"/>
      <c r="CB59" s="98"/>
      <c r="CC59" s="98"/>
      <c r="CD59" s="98"/>
      <c r="CE59" s="99"/>
    </row>
    <row r="60" spans="1:83" x14ac:dyDescent="0.25">
      <c r="A60" s="97" t="s">
        <v>14</v>
      </c>
      <c r="B60" s="93">
        <f>算例!AA60</f>
        <v>0.5</v>
      </c>
      <c r="C60" s="87">
        <v>0.5</v>
      </c>
      <c r="D60" s="95">
        <v>0.5</v>
      </c>
      <c r="E60" s="95">
        <v>0.5</v>
      </c>
      <c r="F60" s="95">
        <v>0.5</v>
      </c>
      <c r="G60" s="95">
        <v>0.5</v>
      </c>
      <c r="H60" s="95">
        <v>0.5</v>
      </c>
      <c r="I60" s="95">
        <v>0.5</v>
      </c>
      <c r="J60" s="95"/>
      <c r="K60" s="95"/>
      <c r="L60" s="95"/>
      <c r="M60" s="95"/>
      <c r="N60" s="95"/>
      <c r="O60" s="95"/>
      <c r="P60" s="95"/>
      <c r="Q60" s="95"/>
      <c r="R60" s="95"/>
      <c r="S60" s="95"/>
      <c r="T60" s="95"/>
      <c r="U60" s="95"/>
      <c r="V60" s="95"/>
      <c r="W60" s="95"/>
      <c r="X60" s="95"/>
      <c r="Y60" s="95"/>
      <c r="Z60" s="95"/>
      <c r="AA60" s="95"/>
      <c r="AB60" s="95"/>
      <c r="AC60" s="95"/>
      <c r="AD60" s="95"/>
      <c r="AE60" s="95"/>
      <c r="AF60" s="95"/>
      <c r="AG60" s="95"/>
      <c r="AH60" s="95"/>
      <c r="AI60" s="95"/>
      <c r="AJ60" s="95"/>
      <c r="AK60" s="95"/>
      <c r="AL60" s="95"/>
      <c r="AM60" s="95"/>
      <c r="AN60" s="95"/>
      <c r="AO60" s="95"/>
      <c r="AP60" s="95"/>
      <c r="AQ60" s="95"/>
      <c r="AR60" s="95"/>
      <c r="AS60" s="95"/>
      <c r="AT60" s="95"/>
      <c r="AU60" s="95"/>
      <c r="AV60" s="95"/>
      <c r="AW60" s="95"/>
      <c r="AX60" s="95"/>
      <c r="AY60" s="95"/>
      <c r="AZ60" s="95"/>
      <c r="BA60" s="95"/>
      <c r="BB60" s="95"/>
      <c r="BC60" s="95"/>
      <c r="BD60" s="95"/>
      <c r="BE60" s="95"/>
      <c r="BF60" s="95"/>
      <c r="BG60" s="95"/>
      <c r="BH60" s="95"/>
      <c r="BI60" s="95"/>
      <c r="BJ60" s="95"/>
      <c r="BK60" s="95"/>
      <c r="BL60" s="95"/>
      <c r="BM60" s="95"/>
      <c r="BN60" s="95"/>
      <c r="BO60" s="95"/>
      <c r="BP60" s="95"/>
      <c r="BQ60" s="95"/>
      <c r="BU60" s="98"/>
      <c r="BV60" s="98"/>
      <c r="BW60" s="98"/>
      <c r="BX60" s="98"/>
      <c r="BY60" s="98"/>
      <c r="BZ60" s="98"/>
      <c r="CA60" s="98"/>
      <c r="CB60" s="98"/>
      <c r="CC60" s="98"/>
      <c r="CD60" s="98"/>
      <c r="CE60" s="99"/>
    </row>
    <row r="61" spans="1:83" x14ac:dyDescent="0.25">
      <c r="A61" s="97" t="s">
        <v>15</v>
      </c>
      <c r="B61" s="93">
        <f>算例!AA61*参数!B11+E53*参数!B12</f>
        <v>0.72983212782737572</v>
      </c>
      <c r="C61" s="87">
        <v>0.875</v>
      </c>
      <c r="D61" s="95">
        <v>0.875</v>
      </c>
      <c r="E61" s="95">
        <v>0.875</v>
      </c>
      <c r="F61" s="95">
        <v>0.72983212782737572</v>
      </c>
      <c r="G61" s="95">
        <v>0.72983212782737572</v>
      </c>
      <c r="H61" s="95">
        <v>0.72983212782737572</v>
      </c>
      <c r="I61" s="95">
        <v>0.72983212782737572</v>
      </c>
      <c r="J61" s="95"/>
      <c r="K61" s="95"/>
      <c r="L61" s="95"/>
      <c r="M61" s="95"/>
      <c r="N61" s="95"/>
      <c r="O61" s="95"/>
      <c r="P61" s="95"/>
      <c r="Q61" s="95"/>
      <c r="R61" s="95"/>
      <c r="S61" s="95"/>
      <c r="T61" s="95"/>
      <c r="U61" s="95"/>
      <c r="V61" s="95"/>
      <c r="W61" s="95"/>
      <c r="X61" s="95"/>
      <c r="Y61" s="95"/>
      <c r="Z61" s="95"/>
      <c r="AA61" s="95"/>
      <c r="AB61" s="95"/>
      <c r="AC61" s="95"/>
      <c r="AD61" s="95"/>
      <c r="AE61" s="95"/>
      <c r="AF61" s="95"/>
      <c r="AG61" s="95"/>
      <c r="AH61" s="95"/>
      <c r="AI61" s="95"/>
      <c r="AJ61" s="95"/>
      <c r="AK61" s="95"/>
      <c r="AL61" s="95"/>
      <c r="AM61" s="95"/>
      <c r="AN61" s="95"/>
      <c r="AO61" s="95"/>
      <c r="AP61" s="95"/>
      <c r="AQ61" s="95"/>
      <c r="AR61" s="95"/>
      <c r="AS61" s="95"/>
      <c r="AT61" s="95"/>
      <c r="AU61" s="95"/>
      <c r="AV61" s="95"/>
      <c r="AW61" s="95"/>
      <c r="AX61" s="95"/>
      <c r="AY61" s="95"/>
      <c r="AZ61" s="95"/>
      <c r="BA61" s="95"/>
      <c r="BB61" s="95"/>
      <c r="BC61" s="95"/>
      <c r="BD61" s="95"/>
      <c r="BE61" s="95"/>
      <c r="BF61" s="95"/>
      <c r="BG61" s="95"/>
      <c r="BH61" s="95"/>
      <c r="BI61" s="95"/>
      <c r="BJ61" s="95"/>
      <c r="BK61" s="95"/>
      <c r="BL61" s="95"/>
      <c r="BM61" s="95"/>
      <c r="BN61" s="95"/>
      <c r="BO61" s="95"/>
      <c r="BP61" s="95"/>
      <c r="BQ61" s="95"/>
      <c r="BU61" s="98"/>
      <c r="BV61" s="98"/>
      <c r="BW61" s="98"/>
      <c r="BX61" s="98"/>
      <c r="BY61" s="98"/>
      <c r="BZ61" s="98"/>
      <c r="CA61" s="98"/>
      <c r="CB61" s="98"/>
      <c r="CC61" s="98"/>
      <c r="CD61" s="98"/>
      <c r="CE61" s="99"/>
    </row>
    <row r="62" spans="1:83" x14ac:dyDescent="0.25">
      <c r="A62" s="97" t="s">
        <v>16</v>
      </c>
      <c r="B62" s="93">
        <f>算例!AA62</f>
        <v>0.41666666666666669</v>
      </c>
      <c r="C62" s="87">
        <v>0.41666666666666669</v>
      </c>
      <c r="D62" s="95">
        <v>0.41666666666666669</v>
      </c>
      <c r="E62" s="95">
        <v>0.41666666666666669</v>
      </c>
      <c r="F62" s="95">
        <v>0.41666666666666669</v>
      </c>
      <c r="G62" s="95">
        <v>0.41666666666666669</v>
      </c>
      <c r="H62" s="95">
        <v>0.41666666666666669</v>
      </c>
      <c r="I62" s="95">
        <v>0.41666666666666669</v>
      </c>
      <c r="J62" s="95"/>
      <c r="K62" s="95"/>
      <c r="L62" s="95"/>
      <c r="M62" s="95"/>
      <c r="N62" s="95"/>
      <c r="O62" s="95"/>
      <c r="P62" s="95"/>
      <c r="Q62" s="95"/>
      <c r="R62" s="95"/>
      <c r="S62" s="95"/>
      <c r="T62" s="95"/>
      <c r="U62" s="95"/>
      <c r="V62" s="95"/>
      <c r="W62" s="95"/>
      <c r="X62" s="95"/>
      <c r="Y62" s="95"/>
      <c r="Z62" s="95"/>
      <c r="AA62" s="95"/>
      <c r="AB62" s="95"/>
      <c r="AC62" s="95"/>
      <c r="AD62" s="95"/>
      <c r="AE62" s="95"/>
      <c r="AF62" s="95"/>
      <c r="AG62" s="95"/>
      <c r="AH62" s="95"/>
      <c r="AI62" s="95"/>
      <c r="AJ62" s="95"/>
      <c r="AK62" s="95"/>
      <c r="AL62" s="95"/>
      <c r="AM62" s="95"/>
      <c r="AN62" s="95"/>
      <c r="AO62" s="95"/>
      <c r="AP62" s="95"/>
      <c r="AQ62" s="95"/>
      <c r="AR62" s="95"/>
      <c r="AS62" s="95"/>
      <c r="AT62" s="95"/>
      <c r="AU62" s="95"/>
      <c r="AV62" s="95"/>
      <c r="AW62" s="95"/>
      <c r="AX62" s="95"/>
      <c r="AY62" s="95"/>
      <c r="AZ62" s="95"/>
      <c r="BA62" s="95"/>
      <c r="BB62" s="95"/>
      <c r="BC62" s="95"/>
      <c r="BD62" s="95"/>
      <c r="BE62" s="95"/>
      <c r="BF62" s="95"/>
      <c r="BG62" s="95"/>
      <c r="BH62" s="95"/>
      <c r="BI62" s="95"/>
      <c r="BJ62" s="95"/>
      <c r="BK62" s="95"/>
      <c r="BL62" s="95"/>
      <c r="BM62" s="95"/>
      <c r="BN62" s="95"/>
      <c r="BO62" s="95"/>
      <c r="BP62" s="95"/>
      <c r="BQ62" s="95"/>
      <c r="BU62" s="98"/>
      <c r="BV62" s="98"/>
      <c r="BW62" s="98"/>
      <c r="BX62" s="98"/>
      <c r="BY62" s="98"/>
      <c r="BZ62" s="98"/>
      <c r="CA62" s="98"/>
      <c r="CB62" s="98"/>
      <c r="CC62" s="98"/>
      <c r="CD62" s="98"/>
      <c r="CE62" s="99"/>
    </row>
    <row r="63" spans="1:83" x14ac:dyDescent="0.25">
      <c r="A63" s="97" t="s">
        <v>17</v>
      </c>
      <c r="B63" s="93">
        <f>算例!AA63</f>
        <v>0.41666666666666669</v>
      </c>
      <c r="C63" s="87">
        <v>0.41666666666666669</v>
      </c>
      <c r="D63" s="95">
        <v>0.41666666666666669</v>
      </c>
      <c r="E63" s="95">
        <v>0.41666666666666669</v>
      </c>
      <c r="F63" s="95">
        <v>0.41666666666666669</v>
      </c>
      <c r="G63" s="95">
        <v>0.41666666666666669</v>
      </c>
      <c r="H63" s="95">
        <v>0.41666666666666669</v>
      </c>
      <c r="I63" s="95">
        <v>0.41666666666666669</v>
      </c>
      <c r="J63" s="95"/>
      <c r="K63" s="95"/>
      <c r="L63" s="95"/>
      <c r="M63" s="95"/>
      <c r="N63" s="95"/>
      <c r="O63" s="95"/>
      <c r="P63" s="95"/>
      <c r="Q63" s="95"/>
      <c r="R63" s="95"/>
      <c r="S63" s="95"/>
      <c r="T63" s="95"/>
      <c r="U63" s="95"/>
      <c r="V63" s="95"/>
      <c r="W63" s="95"/>
      <c r="X63" s="95"/>
      <c r="Y63" s="95"/>
      <c r="Z63" s="95"/>
      <c r="AA63" s="95"/>
      <c r="AB63" s="95"/>
      <c r="AC63" s="95"/>
      <c r="AD63" s="95"/>
      <c r="AE63" s="95"/>
      <c r="AF63" s="95"/>
      <c r="AG63" s="95"/>
      <c r="AH63" s="95"/>
      <c r="AI63" s="95"/>
      <c r="AJ63" s="95"/>
      <c r="AK63" s="95"/>
      <c r="AL63" s="95"/>
      <c r="AM63" s="95"/>
      <c r="AN63" s="95"/>
      <c r="AO63" s="95"/>
      <c r="AP63" s="95"/>
      <c r="AQ63" s="95"/>
      <c r="AR63" s="95"/>
      <c r="AS63" s="95"/>
      <c r="AT63" s="95"/>
      <c r="AU63" s="95"/>
      <c r="AV63" s="95"/>
      <c r="AW63" s="95"/>
      <c r="AX63" s="95"/>
      <c r="AY63" s="95"/>
      <c r="AZ63" s="95"/>
      <c r="BA63" s="95"/>
      <c r="BB63" s="95"/>
      <c r="BC63" s="95"/>
      <c r="BD63" s="95"/>
      <c r="BE63" s="95"/>
      <c r="BF63" s="95"/>
      <c r="BG63" s="95"/>
      <c r="BH63" s="95"/>
      <c r="BI63" s="95"/>
      <c r="BJ63" s="95"/>
      <c r="BK63" s="95"/>
      <c r="BL63" s="95"/>
      <c r="BM63" s="95"/>
      <c r="BN63" s="95"/>
      <c r="BO63" s="95"/>
      <c r="BP63" s="95"/>
      <c r="BQ63" s="95"/>
      <c r="BU63" s="98"/>
      <c r="BV63" s="98"/>
      <c r="BW63" s="98"/>
      <c r="BX63" s="98"/>
      <c r="BY63" s="98"/>
      <c r="BZ63" s="98"/>
      <c r="CA63" s="98"/>
      <c r="CB63" s="98"/>
      <c r="CC63" s="98"/>
      <c r="CD63" s="98"/>
      <c r="CE63" s="99"/>
    </row>
    <row r="64" spans="1:83" x14ac:dyDescent="0.25">
      <c r="A64" s="97" t="s">
        <v>18</v>
      </c>
      <c r="B64" s="93">
        <f>算例!AA64</f>
        <v>0.5</v>
      </c>
      <c r="C64" s="87">
        <v>0.5</v>
      </c>
      <c r="D64" s="95">
        <v>0.5</v>
      </c>
      <c r="E64" s="95">
        <v>0.5</v>
      </c>
      <c r="F64" s="95">
        <v>0.5</v>
      </c>
      <c r="G64" s="95">
        <v>0.5</v>
      </c>
      <c r="H64" s="95">
        <v>0.5</v>
      </c>
      <c r="I64" s="95">
        <v>0.5</v>
      </c>
      <c r="J64" s="95"/>
      <c r="K64" s="95"/>
      <c r="L64" s="95"/>
      <c r="M64" s="95"/>
      <c r="N64" s="95"/>
      <c r="O64" s="95"/>
      <c r="P64" s="95"/>
      <c r="Q64" s="95"/>
      <c r="R64" s="95"/>
      <c r="S64" s="95"/>
      <c r="T64" s="95"/>
      <c r="U64" s="95"/>
      <c r="V64" s="95"/>
      <c r="W64" s="95"/>
      <c r="X64" s="95"/>
      <c r="Y64" s="95"/>
      <c r="Z64" s="95"/>
      <c r="AA64" s="95"/>
      <c r="AB64" s="95"/>
      <c r="AC64" s="95"/>
      <c r="AD64" s="95"/>
      <c r="AE64" s="95"/>
      <c r="AF64" s="95"/>
      <c r="AG64" s="95"/>
      <c r="AH64" s="95"/>
      <c r="AI64" s="95"/>
      <c r="AJ64" s="95"/>
      <c r="AK64" s="95"/>
      <c r="AL64" s="95"/>
      <c r="AM64" s="95"/>
      <c r="AN64" s="95"/>
      <c r="AO64" s="95"/>
      <c r="AP64" s="95"/>
      <c r="AQ64" s="95"/>
      <c r="AR64" s="95"/>
      <c r="AS64" s="95"/>
      <c r="AT64" s="95"/>
      <c r="AU64" s="95"/>
      <c r="AV64" s="95"/>
      <c r="AW64" s="95"/>
      <c r="AX64" s="95"/>
      <c r="AY64" s="95"/>
      <c r="AZ64" s="95"/>
      <c r="BA64" s="95"/>
      <c r="BB64" s="95"/>
      <c r="BC64" s="95"/>
      <c r="BD64" s="95"/>
      <c r="BE64" s="95"/>
      <c r="BF64" s="95"/>
      <c r="BG64" s="95"/>
      <c r="BH64" s="95"/>
      <c r="BI64" s="95"/>
      <c r="BJ64" s="95"/>
      <c r="BK64" s="95"/>
      <c r="BL64" s="95"/>
      <c r="BM64" s="95"/>
      <c r="BN64" s="95"/>
      <c r="BO64" s="95"/>
      <c r="BP64" s="95"/>
      <c r="BQ64" s="95"/>
      <c r="BU64" s="98"/>
      <c r="BV64" s="98"/>
      <c r="BW64" s="98"/>
      <c r="BX64" s="98"/>
      <c r="BY64" s="98"/>
      <c r="BZ64" s="98"/>
      <c r="CA64" s="98"/>
      <c r="CB64" s="98"/>
      <c r="CC64" s="98"/>
      <c r="CD64" s="98"/>
      <c r="CE64" s="99"/>
    </row>
    <row r="65" spans="1:86" x14ac:dyDescent="0.25">
      <c r="A65" s="97" t="s">
        <v>19</v>
      </c>
      <c r="B65" s="93">
        <f>算例!AA65</f>
        <v>0.375</v>
      </c>
      <c r="C65" s="87">
        <v>0.375</v>
      </c>
      <c r="D65" s="95">
        <v>0.375</v>
      </c>
      <c r="E65" s="95">
        <v>0.375</v>
      </c>
      <c r="F65" s="95">
        <v>0.375</v>
      </c>
      <c r="G65" s="95">
        <v>0.375</v>
      </c>
      <c r="H65" s="95">
        <v>0.375</v>
      </c>
      <c r="I65" s="95">
        <v>0.375</v>
      </c>
      <c r="J65" s="95"/>
      <c r="K65" s="95"/>
      <c r="L65" s="95"/>
      <c r="M65" s="95"/>
      <c r="N65" s="95"/>
      <c r="O65" s="95"/>
      <c r="P65" s="95"/>
      <c r="Q65" s="95"/>
      <c r="R65" s="95"/>
      <c r="S65" s="95"/>
      <c r="T65" s="95"/>
      <c r="U65" s="95"/>
      <c r="V65" s="95"/>
      <c r="W65" s="95"/>
      <c r="X65" s="95"/>
      <c r="Y65" s="95"/>
      <c r="Z65" s="95"/>
      <c r="AA65" s="95"/>
      <c r="AB65" s="95"/>
      <c r="AC65" s="95"/>
      <c r="AD65" s="95"/>
      <c r="AE65" s="95"/>
      <c r="AF65" s="95"/>
      <c r="AG65" s="95"/>
      <c r="AH65" s="95"/>
      <c r="AI65" s="95"/>
      <c r="AJ65" s="95"/>
      <c r="AK65" s="95"/>
      <c r="AL65" s="95"/>
      <c r="AM65" s="95"/>
      <c r="AN65" s="95"/>
      <c r="AO65" s="95"/>
      <c r="AP65" s="95"/>
      <c r="AQ65" s="95"/>
      <c r="AR65" s="95"/>
      <c r="AS65" s="95"/>
      <c r="AT65" s="95"/>
      <c r="AU65" s="95"/>
      <c r="AV65" s="95"/>
      <c r="AW65" s="95"/>
      <c r="AX65" s="95"/>
      <c r="AY65" s="95"/>
      <c r="AZ65" s="95"/>
      <c r="BA65" s="95"/>
      <c r="BB65" s="95"/>
      <c r="BC65" s="95"/>
      <c r="BD65" s="95"/>
      <c r="BE65" s="95"/>
      <c r="BF65" s="95"/>
      <c r="BG65" s="95"/>
      <c r="BH65" s="95"/>
      <c r="BI65" s="95"/>
      <c r="BJ65" s="95"/>
      <c r="BK65" s="95"/>
      <c r="BL65" s="95"/>
      <c r="BM65" s="95"/>
      <c r="BN65" s="95"/>
      <c r="BO65" s="95"/>
      <c r="BP65" s="95"/>
      <c r="BQ65" s="95"/>
      <c r="BU65" s="98"/>
      <c r="BV65" s="98"/>
      <c r="BW65" s="98"/>
      <c r="BX65" s="98"/>
      <c r="BY65" s="98"/>
      <c r="BZ65" s="98"/>
      <c r="CA65" s="98"/>
      <c r="CB65" s="98"/>
      <c r="CC65" s="98"/>
      <c r="CD65" s="98"/>
      <c r="CE65" s="99"/>
    </row>
    <row r="66" spans="1:86" x14ac:dyDescent="0.25">
      <c r="A66" s="97" t="s">
        <v>20</v>
      </c>
      <c r="B66" s="93">
        <f>算例!AA66*参数!B11+E60*参数!B12</f>
        <v>0.75</v>
      </c>
      <c r="C66" s="87">
        <v>1</v>
      </c>
      <c r="D66" s="95">
        <v>1</v>
      </c>
      <c r="E66" s="95">
        <v>1</v>
      </c>
      <c r="F66" s="95">
        <v>0.75</v>
      </c>
      <c r="G66" s="95">
        <v>0.75</v>
      </c>
      <c r="H66" s="95">
        <v>0.75</v>
      </c>
      <c r="I66" s="95">
        <v>0.75</v>
      </c>
      <c r="J66" s="95"/>
      <c r="K66" s="95"/>
      <c r="L66" s="95"/>
      <c r="M66" s="95"/>
      <c r="N66" s="95"/>
      <c r="O66" s="95"/>
      <c r="P66" s="95"/>
      <c r="Q66" s="95"/>
      <c r="R66" s="95"/>
      <c r="S66" s="95"/>
      <c r="T66" s="95"/>
      <c r="U66" s="95"/>
      <c r="V66" s="95"/>
      <c r="W66" s="95"/>
      <c r="X66" s="95"/>
      <c r="Y66" s="95"/>
      <c r="Z66" s="95"/>
      <c r="AA66" s="95"/>
      <c r="AB66" s="95"/>
      <c r="AC66" s="95"/>
      <c r="AD66" s="95"/>
      <c r="AE66" s="95"/>
      <c r="AF66" s="95"/>
      <c r="AG66" s="95"/>
      <c r="AH66" s="95"/>
      <c r="AI66" s="95"/>
      <c r="AJ66" s="95"/>
      <c r="AK66" s="95"/>
      <c r="AL66" s="95"/>
      <c r="AM66" s="95"/>
      <c r="AN66" s="95"/>
      <c r="AO66" s="95"/>
      <c r="AP66" s="95"/>
      <c r="AQ66" s="95"/>
      <c r="AR66" s="95"/>
      <c r="AS66" s="95"/>
      <c r="AT66" s="95"/>
      <c r="AU66" s="95"/>
      <c r="AV66" s="95"/>
      <c r="AW66" s="95"/>
      <c r="AX66" s="95"/>
      <c r="AY66" s="95"/>
      <c r="AZ66" s="95"/>
      <c r="BA66" s="95"/>
      <c r="BB66" s="95"/>
      <c r="BC66" s="95"/>
      <c r="BD66" s="95"/>
      <c r="BE66" s="95"/>
      <c r="BF66" s="95"/>
      <c r="BG66" s="95"/>
      <c r="BH66" s="95"/>
      <c r="BI66" s="95"/>
      <c r="BJ66" s="95"/>
      <c r="BK66" s="95"/>
      <c r="BL66" s="95"/>
      <c r="BM66" s="95"/>
      <c r="BN66" s="95"/>
      <c r="BO66" s="95"/>
      <c r="BP66" s="95"/>
      <c r="BQ66" s="95"/>
      <c r="BU66" s="98"/>
      <c r="BV66" s="98"/>
      <c r="BW66" s="98"/>
      <c r="BX66" s="98"/>
      <c r="BY66" s="98"/>
      <c r="BZ66" s="98"/>
      <c r="CA66" s="98"/>
      <c r="CB66" s="98"/>
      <c r="CC66" s="98"/>
      <c r="CD66" s="98"/>
      <c r="CE66" s="99"/>
    </row>
    <row r="67" spans="1:86" x14ac:dyDescent="0.25">
      <c r="A67" s="97" t="s">
        <v>21</v>
      </c>
      <c r="B67" s="93">
        <f>算例!AA67*参数!B11+D55*参数!B12</f>
        <v>0.8125</v>
      </c>
      <c r="C67" s="87">
        <v>1</v>
      </c>
      <c r="D67" s="95">
        <v>1</v>
      </c>
      <c r="E67" s="95">
        <v>0.8125</v>
      </c>
      <c r="F67" s="95">
        <v>0.8125</v>
      </c>
      <c r="G67" s="95">
        <v>0.8125</v>
      </c>
      <c r="H67" s="95">
        <v>0.8125</v>
      </c>
      <c r="I67" s="95">
        <v>0.8125</v>
      </c>
      <c r="J67" s="95"/>
      <c r="K67" s="95"/>
      <c r="L67" s="95"/>
      <c r="M67" s="95"/>
      <c r="N67" s="95"/>
      <c r="O67" s="95"/>
      <c r="P67" s="95"/>
      <c r="Q67" s="95"/>
      <c r="R67" s="95"/>
      <c r="S67" s="95"/>
      <c r="T67" s="95"/>
      <c r="U67" s="95"/>
      <c r="V67" s="95"/>
      <c r="W67" s="95"/>
      <c r="X67" s="95"/>
      <c r="Y67" s="95"/>
      <c r="Z67" s="95"/>
      <c r="AA67" s="95"/>
      <c r="AB67" s="95"/>
      <c r="AC67" s="95"/>
      <c r="AD67" s="95"/>
      <c r="AE67" s="95"/>
      <c r="AF67" s="95"/>
      <c r="AG67" s="95"/>
      <c r="AH67" s="95"/>
      <c r="AI67" s="95"/>
      <c r="AJ67" s="95"/>
      <c r="AK67" s="95"/>
      <c r="AL67" s="95"/>
      <c r="AM67" s="95"/>
      <c r="AN67" s="95"/>
      <c r="AO67" s="95"/>
      <c r="AP67" s="95"/>
      <c r="AQ67" s="95"/>
      <c r="AR67" s="95"/>
      <c r="AS67" s="95"/>
      <c r="AT67" s="95"/>
      <c r="AU67" s="95"/>
      <c r="AV67" s="95"/>
      <c r="AW67" s="95"/>
      <c r="AX67" s="95"/>
      <c r="AY67" s="95"/>
      <c r="AZ67" s="95"/>
      <c r="BA67" s="95"/>
      <c r="BB67" s="95"/>
      <c r="BC67" s="95"/>
      <c r="BD67" s="95"/>
      <c r="BE67" s="95"/>
      <c r="BF67" s="95"/>
      <c r="BG67" s="95"/>
      <c r="BH67" s="95"/>
      <c r="BI67" s="95"/>
      <c r="BJ67" s="95"/>
      <c r="BK67" s="95"/>
      <c r="BL67" s="95"/>
      <c r="BM67" s="95"/>
      <c r="BN67" s="95"/>
      <c r="BO67" s="95"/>
      <c r="BP67" s="95"/>
      <c r="BQ67" s="95"/>
      <c r="BU67" s="98"/>
      <c r="BV67" s="98"/>
      <c r="BW67" s="98"/>
      <c r="BX67" s="98"/>
      <c r="BY67" s="98"/>
      <c r="BZ67" s="98"/>
      <c r="CA67" s="98"/>
      <c r="CB67" s="98"/>
      <c r="CC67" s="98"/>
      <c r="CD67" s="98"/>
      <c r="CE67" s="99"/>
    </row>
    <row r="68" spans="1:86" x14ac:dyDescent="0.25">
      <c r="A68" s="97" t="s">
        <v>22</v>
      </c>
      <c r="B68" s="93">
        <f>算例!AA68</f>
        <v>0.19965607760416246</v>
      </c>
      <c r="C68" s="87">
        <v>0.19965607760416246</v>
      </c>
      <c r="D68" s="95">
        <v>0.19965607760416246</v>
      </c>
      <c r="E68" s="95">
        <v>0.19965607760416246</v>
      </c>
      <c r="F68" s="95">
        <v>0.19965607760416246</v>
      </c>
      <c r="G68" s="95">
        <v>0.19965607760416246</v>
      </c>
      <c r="H68" s="95">
        <v>0.19965607760416246</v>
      </c>
      <c r="I68" s="95">
        <v>0.19965607760416246</v>
      </c>
      <c r="J68" s="95"/>
      <c r="K68" s="95"/>
      <c r="L68" s="95"/>
      <c r="M68" s="95"/>
      <c r="N68" s="95"/>
      <c r="O68" s="95"/>
      <c r="P68" s="95"/>
      <c r="Q68" s="95"/>
      <c r="R68" s="95"/>
      <c r="S68" s="95"/>
      <c r="T68" s="95"/>
      <c r="U68" s="95"/>
      <c r="V68" s="95"/>
      <c r="W68" s="95"/>
      <c r="X68" s="95"/>
      <c r="Y68" s="95"/>
      <c r="Z68" s="95"/>
      <c r="AA68" s="95"/>
      <c r="AB68" s="95"/>
      <c r="AC68" s="95"/>
      <c r="AD68" s="95"/>
      <c r="AE68" s="95"/>
      <c r="AF68" s="95"/>
      <c r="AG68" s="95"/>
      <c r="AH68" s="95"/>
      <c r="AI68" s="95"/>
      <c r="AJ68" s="95"/>
      <c r="AK68" s="95"/>
      <c r="AL68" s="95"/>
      <c r="AM68" s="95"/>
      <c r="AN68" s="95"/>
      <c r="AO68" s="95"/>
      <c r="AP68" s="95"/>
      <c r="AQ68" s="95"/>
      <c r="AR68" s="95"/>
      <c r="AS68" s="95"/>
      <c r="AT68" s="95"/>
      <c r="AU68" s="95"/>
      <c r="AV68" s="95"/>
      <c r="AW68" s="95"/>
      <c r="AX68" s="95"/>
      <c r="AY68" s="95"/>
      <c r="AZ68" s="95"/>
      <c r="BA68" s="95"/>
      <c r="BB68" s="95"/>
      <c r="BC68" s="95"/>
      <c r="BD68" s="95"/>
      <c r="BE68" s="95"/>
      <c r="BF68" s="95"/>
      <c r="BG68" s="95"/>
      <c r="BH68" s="95"/>
      <c r="BI68" s="95"/>
      <c r="BJ68" s="95"/>
      <c r="BK68" s="95"/>
      <c r="BL68" s="95"/>
      <c r="BM68" s="95"/>
      <c r="BN68" s="95"/>
      <c r="BO68" s="95"/>
      <c r="BP68" s="95"/>
      <c r="BQ68" s="95"/>
      <c r="BU68" s="98"/>
      <c r="BV68" s="98"/>
      <c r="BW68" s="98"/>
      <c r="BX68" s="98"/>
      <c r="BY68" s="98"/>
      <c r="BZ68" s="98"/>
      <c r="CA68" s="98"/>
      <c r="CB68" s="98"/>
      <c r="CC68" s="98"/>
      <c r="CD68" s="98"/>
      <c r="CE68" s="99"/>
    </row>
    <row r="69" spans="1:86" s="100" customFormat="1" ht="16.2" customHeight="1" x14ac:dyDescent="0.25">
      <c r="A69" s="91"/>
      <c r="B69" s="93">
        <f>算例!AA69</f>
        <v>0</v>
      </c>
      <c r="C69" s="136">
        <v>0</v>
      </c>
      <c r="D69" s="136">
        <v>0</v>
      </c>
      <c r="E69" s="136">
        <v>0</v>
      </c>
      <c r="F69" s="136">
        <v>0</v>
      </c>
      <c r="G69" s="136">
        <v>0</v>
      </c>
      <c r="H69" s="136">
        <v>0</v>
      </c>
      <c r="I69" s="136">
        <v>0</v>
      </c>
      <c r="J69" s="95"/>
      <c r="K69" s="95"/>
      <c r="L69" s="95"/>
      <c r="M69" s="95"/>
      <c r="N69" s="95"/>
      <c r="O69" s="95"/>
      <c r="P69" s="95"/>
      <c r="Q69" s="95"/>
      <c r="R69" s="95"/>
      <c r="S69" s="95"/>
      <c r="T69" s="95"/>
      <c r="U69" s="95"/>
      <c r="V69" s="95"/>
      <c r="W69" s="95"/>
      <c r="X69" s="95"/>
      <c r="Y69" s="95"/>
      <c r="Z69" s="95"/>
      <c r="AA69" s="95"/>
      <c r="AB69" s="95"/>
      <c r="AC69" s="95"/>
      <c r="AD69" s="95"/>
      <c r="AE69" s="95"/>
      <c r="AF69" s="95"/>
      <c r="AG69" s="95"/>
      <c r="AH69" s="95"/>
      <c r="AI69" s="95"/>
      <c r="AJ69" s="95"/>
      <c r="AK69" s="95"/>
      <c r="AL69" s="95"/>
      <c r="AM69" s="95"/>
      <c r="AN69" s="95"/>
      <c r="AO69" s="95"/>
      <c r="AP69" s="95"/>
      <c r="AQ69" s="95"/>
      <c r="AR69" s="95"/>
      <c r="AS69" s="95"/>
      <c r="AT69" s="95"/>
      <c r="AU69" s="95"/>
      <c r="AV69" s="95"/>
      <c r="AW69" s="95"/>
      <c r="AX69" s="95"/>
      <c r="AY69" s="95"/>
      <c r="AZ69" s="95"/>
      <c r="BA69" s="95"/>
      <c r="BB69" s="95"/>
      <c r="BC69" s="95"/>
      <c r="BD69" s="95"/>
      <c r="BE69" s="95"/>
      <c r="BF69" s="95"/>
      <c r="BG69" s="95"/>
      <c r="BH69" s="95"/>
      <c r="BI69" s="95"/>
      <c r="BJ69" s="95"/>
      <c r="BK69" s="95"/>
      <c r="BL69" s="95"/>
      <c r="BM69" s="95"/>
      <c r="BN69" s="95"/>
      <c r="BO69" s="95"/>
      <c r="BP69" s="95"/>
      <c r="BQ69" s="95"/>
      <c r="BU69" s="95"/>
      <c r="BV69" s="95"/>
      <c r="BW69" s="95"/>
      <c r="BX69" s="95"/>
      <c r="BY69" s="95"/>
      <c r="BZ69" s="95"/>
      <c r="CA69" s="95"/>
      <c r="CB69" s="95"/>
      <c r="CC69" s="95"/>
      <c r="CD69" s="95"/>
      <c r="CE69" s="95"/>
    </row>
    <row r="70" spans="1:86" s="100" customFormat="1" ht="16.2" customHeight="1" x14ac:dyDescent="0.25">
      <c r="A70" s="92" t="s">
        <v>233</v>
      </c>
      <c r="B70" s="93">
        <f>算例!AA70</f>
        <v>0</v>
      </c>
      <c r="C70" s="136">
        <v>0</v>
      </c>
      <c r="D70" s="136">
        <v>0</v>
      </c>
      <c r="E70" s="136">
        <v>0</v>
      </c>
      <c r="F70" s="136">
        <v>0</v>
      </c>
      <c r="G70" s="136">
        <v>0</v>
      </c>
      <c r="H70" s="136">
        <v>0</v>
      </c>
      <c r="I70" s="136">
        <v>0</v>
      </c>
      <c r="J70" s="94"/>
      <c r="K70" s="94"/>
      <c r="L70" s="94"/>
      <c r="M70" s="91"/>
      <c r="N70" s="95"/>
      <c r="O70" s="95"/>
      <c r="P70" s="95"/>
      <c r="Q70" s="94"/>
      <c r="R70" s="94"/>
      <c r="S70" s="94"/>
      <c r="T70" s="94"/>
      <c r="U70" s="94"/>
      <c r="V70" s="94"/>
      <c r="W70" s="94"/>
      <c r="X70" s="94"/>
      <c r="Y70" s="94"/>
      <c r="Z70" s="94"/>
      <c r="AA70" s="91"/>
      <c r="AB70" s="95"/>
      <c r="AC70" s="95"/>
      <c r="AD70" s="95"/>
      <c r="AE70" s="94"/>
      <c r="AF70" s="94"/>
      <c r="AG70" s="94"/>
      <c r="AH70" s="94"/>
      <c r="AI70" s="94"/>
      <c r="AJ70" s="94"/>
      <c r="AK70" s="94"/>
      <c r="AL70" s="94"/>
      <c r="AM70" s="94"/>
      <c r="AN70" s="94"/>
      <c r="AO70" s="91"/>
      <c r="AP70" s="95"/>
      <c r="AQ70" s="95"/>
      <c r="AR70" s="95"/>
      <c r="AS70" s="94"/>
      <c r="AT70" s="94"/>
      <c r="AU70" s="94"/>
      <c r="AV70" s="94"/>
      <c r="AW70" s="94"/>
      <c r="AX70" s="94"/>
      <c r="AY70" s="94"/>
      <c r="AZ70" s="94"/>
      <c r="BA70" s="94"/>
      <c r="BB70" s="94"/>
      <c r="BC70" s="91"/>
      <c r="BD70" s="95"/>
      <c r="BE70" s="95"/>
      <c r="BF70" s="95"/>
      <c r="BG70" s="94"/>
      <c r="BH70" s="94"/>
      <c r="BI70" s="94"/>
      <c r="BJ70" s="94"/>
      <c r="BK70" s="94"/>
      <c r="BL70" s="94"/>
      <c r="BM70" s="94"/>
      <c r="BN70" s="94"/>
      <c r="BO70" s="94"/>
      <c r="BP70" s="94"/>
      <c r="BQ70" s="91"/>
      <c r="BR70" s="88"/>
      <c r="BS70" s="88"/>
      <c r="BT70" s="88"/>
      <c r="BU70" s="92"/>
      <c r="BV70" s="92"/>
      <c r="BW70" s="92"/>
      <c r="BX70" s="92"/>
      <c r="BY70" s="92"/>
      <c r="BZ70" s="92"/>
      <c r="CA70" s="92"/>
      <c r="CB70" s="92"/>
      <c r="CC70" s="92"/>
      <c r="CD70" s="92"/>
      <c r="CE70" s="96"/>
      <c r="CF70" s="88"/>
      <c r="CG70" s="88"/>
      <c r="CH70" s="88"/>
    </row>
    <row r="71" spans="1:86" s="100" customFormat="1" ht="16.2" customHeight="1" x14ac:dyDescent="0.25">
      <c r="A71" s="97" t="s">
        <v>1</v>
      </c>
      <c r="B71" s="93" t="str">
        <f>算例!AA71</f>
        <v>得分</v>
      </c>
      <c r="C71" s="136">
        <v>0</v>
      </c>
      <c r="D71" s="136">
        <v>0</v>
      </c>
      <c r="E71" s="136">
        <v>0</v>
      </c>
      <c r="F71" s="136">
        <v>0</v>
      </c>
      <c r="G71" s="136">
        <v>0</v>
      </c>
      <c r="H71" s="136">
        <v>0</v>
      </c>
      <c r="I71" s="136">
        <v>0</v>
      </c>
      <c r="J71" s="95"/>
      <c r="K71" s="95"/>
      <c r="L71" s="95"/>
      <c r="M71" s="95"/>
      <c r="N71" s="95"/>
      <c r="O71" s="95"/>
      <c r="P71" s="95"/>
      <c r="Q71" s="95"/>
      <c r="R71" s="95"/>
      <c r="S71" s="95"/>
      <c r="T71" s="95"/>
      <c r="U71" s="95"/>
      <c r="V71" s="95"/>
      <c r="W71" s="95"/>
      <c r="X71" s="95"/>
      <c r="Y71" s="95"/>
      <c r="Z71" s="95"/>
      <c r="AA71" s="95"/>
      <c r="AB71" s="95"/>
      <c r="AC71" s="95"/>
      <c r="AD71" s="95"/>
      <c r="AE71" s="95"/>
      <c r="AF71" s="95"/>
      <c r="AG71" s="95"/>
      <c r="AH71" s="95"/>
      <c r="AI71" s="95"/>
      <c r="AJ71" s="95"/>
      <c r="AK71" s="95"/>
      <c r="AL71" s="95"/>
      <c r="AM71" s="95"/>
      <c r="AN71" s="95"/>
      <c r="AO71" s="95"/>
      <c r="AP71" s="95"/>
      <c r="AQ71" s="95"/>
      <c r="AR71" s="95"/>
      <c r="AS71" s="95"/>
      <c r="AT71" s="95"/>
      <c r="AU71" s="95"/>
      <c r="AV71" s="95"/>
      <c r="AW71" s="95"/>
      <c r="AX71" s="95"/>
      <c r="AY71" s="95"/>
      <c r="AZ71" s="95"/>
      <c r="BA71" s="95"/>
      <c r="BB71" s="95"/>
      <c r="BC71" s="95"/>
      <c r="BD71" s="95"/>
      <c r="BE71" s="95"/>
      <c r="BF71" s="95"/>
      <c r="BG71" s="95"/>
      <c r="BH71" s="95"/>
      <c r="BI71" s="95"/>
      <c r="BJ71" s="95"/>
      <c r="BK71" s="95"/>
      <c r="BL71" s="95"/>
      <c r="BM71" s="95"/>
      <c r="BN71" s="95"/>
      <c r="BO71" s="95"/>
      <c r="BP71" s="95"/>
      <c r="BQ71" s="95"/>
      <c r="BR71" s="88"/>
      <c r="BS71" s="88"/>
      <c r="BT71" s="88"/>
      <c r="BU71" s="98"/>
      <c r="BV71" s="98"/>
      <c r="BW71" s="98"/>
      <c r="BX71" s="98"/>
      <c r="BY71" s="98"/>
      <c r="BZ71" s="98"/>
      <c r="CA71" s="98"/>
      <c r="CB71" s="98"/>
      <c r="CC71" s="98"/>
      <c r="CD71" s="98"/>
      <c r="CE71" s="99"/>
      <c r="CF71" s="88"/>
      <c r="CG71" s="88"/>
      <c r="CH71" s="88"/>
    </row>
    <row r="72" spans="1:86" s="100" customFormat="1" ht="16.2" customHeight="1" x14ac:dyDescent="0.25">
      <c r="A72" s="97" t="s">
        <v>3</v>
      </c>
      <c r="B72" s="93">
        <f>算例!AA72</f>
        <v>0.75</v>
      </c>
      <c r="C72" s="87">
        <v>0.75</v>
      </c>
      <c r="D72" s="95">
        <v>0.75</v>
      </c>
      <c r="E72" s="95">
        <v>0.75</v>
      </c>
      <c r="F72" s="93">
        <v>0.75</v>
      </c>
      <c r="G72" s="95">
        <v>0.75</v>
      </c>
      <c r="H72" s="95">
        <v>0.75</v>
      </c>
      <c r="I72" s="95">
        <v>0.75</v>
      </c>
      <c r="J72" s="95"/>
      <c r="K72" s="95"/>
      <c r="L72" s="95"/>
      <c r="M72" s="95"/>
      <c r="N72" s="95"/>
      <c r="O72" s="95"/>
      <c r="P72" s="95"/>
      <c r="Q72" s="95"/>
      <c r="R72" s="95"/>
      <c r="S72" s="95"/>
      <c r="T72" s="95"/>
      <c r="U72" s="95"/>
      <c r="V72" s="95"/>
      <c r="W72" s="95"/>
      <c r="X72" s="95"/>
      <c r="Y72" s="95"/>
      <c r="Z72" s="95"/>
      <c r="AA72" s="95"/>
      <c r="AB72" s="95"/>
      <c r="AC72" s="95"/>
      <c r="AD72" s="95"/>
      <c r="AE72" s="95"/>
      <c r="AF72" s="95"/>
      <c r="AG72" s="95"/>
      <c r="AH72" s="95"/>
      <c r="AI72" s="95"/>
      <c r="AJ72" s="95"/>
      <c r="AK72" s="95"/>
      <c r="AL72" s="95"/>
      <c r="AM72" s="95"/>
      <c r="AN72" s="95"/>
      <c r="AO72" s="95"/>
      <c r="AP72" s="95"/>
      <c r="AQ72" s="95"/>
      <c r="AR72" s="95"/>
      <c r="AS72" s="95"/>
      <c r="AT72" s="95"/>
      <c r="AU72" s="95"/>
      <c r="AV72" s="95"/>
      <c r="AW72" s="95"/>
      <c r="AX72" s="95"/>
      <c r="AY72" s="95"/>
      <c r="AZ72" s="95"/>
      <c r="BA72" s="95"/>
      <c r="BB72" s="95"/>
      <c r="BC72" s="95"/>
      <c r="BD72" s="95"/>
      <c r="BE72" s="95"/>
      <c r="BF72" s="95"/>
      <c r="BG72" s="95"/>
      <c r="BH72" s="95"/>
      <c r="BI72" s="95"/>
      <c r="BJ72" s="95"/>
      <c r="BK72" s="95"/>
      <c r="BL72" s="95"/>
      <c r="BM72" s="95"/>
      <c r="BN72" s="95"/>
      <c r="BO72" s="95"/>
      <c r="BP72" s="95"/>
      <c r="BQ72" s="95"/>
      <c r="BR72" s="88"/>
      <c r="BS72" s="88"/>
      <c r="BT72" s="88"/>
      <c r="BU72" s="98"/>
      <c r="BV72" s="98"/>
      <c r="BW72" s="98"/>
      <c r="BX72" s="98"/>
      <c r="BY72" s="98"/>
      <c r="BZ72" s="98"/>
      <c r="CA72" s="98"/>
      <c r="CB72" s="98"/>
      <c r="CC72" s="98"/>
      <c r="CD72" s="98"/>
      <c r="CE72" s="99"/>
      <c r="CF72" s="88"/>
      <c r="CG72" s="88"/>
      <c r="CH72" s="88"/>
    </row>
    <row r="73" spans="1:86" s="100" customFormat="1" ht="16.2" customHeight="1" x14ac:dyDescent="0.25">
      <c r="A73" s="97" t="s">
        <v>4</v>
      </c>
      <c r="B73" s="93">
        <f>算例!AA73</f>
        <v>0.625</v>
      </c>
      <c r="C73" s="87">
        <v>0.625</v>
      </c>
      <c r="D73" s="95">
        <v>0.625</v>
      </c>
      <c r="E73" s="95">
        <v>0.625</v>
      </c>
      <c r="F73" s="93">
        <v>0.625</v>
      </c>
      <c r="G73" s="95">
        <v>0.625</v>
      </c>
      <c r="H73" s="95">
        <v>0.625</v>
      </c>
      <c r="I73" s="95">
        <v>0.625</v>
      </c>
      <c r="J73" s="95"/>
      <c r="K73" s="95"/>
      <c r="L73" s="95"/>
      <c r="M73" s="95"/>
      <c r="N73" s="95"/>
      <c r="O73" s="95"/>
      <c r="P73" s="95"/>
      <c r="Q73" s="95"/>
      <c r="R73" s="95"/>
      <c r="S73" s="95"/>
      <c r="T73" s="95"/>
      <c r="U73" s="95"/>
      <c r="V73" s="95"/>
      <c r="W73" s="95"/>
      <c r="X73" s="95"/>
      <c r="Y73" s="95"/>
      <c r="Z73" s="95"/>
      <c r="AA73" s="95"/>
      <c r="AB73" s="95"/>
      <c r="AC73" s="95"/>
      <c r="AD73" s="95"/>
      <c r="AE73" s="95"/>
      <c r="AF73" s="95"/>
      <c r="AG73" s="95"/>
      <c r="AH73" s="95"/>
      <c r="AI73" s="95"/>
      <c r="AJ73" s="95"/>
      <c r="AK73" s="95"/>
      <c r="AL73" s="95"/>
      <c r="AM73" s="95"/>
      <c r="AN73" s="95"/>
      <c r="AO73" s="95"/>
      <c r="AP73" s="95"/>
      <c r="AQ73" s="95"/>
      <c r="AR73" s="95"/>
      <c r="AS73" s="95"/>
      <c r="AT73" s="95"/>
      <c r="AU73" s="95"/>
      <c r="AV73" s="95"/>
      <c r="AW73" s="95"/>
      <c r="AX73" s="95"/>
      <c r="AY73" s="95"/>
      <c r="AZ73" s="95"/>
      <c r="BA73" s="95"/>
      <c r="BB73" s="95"/>
      <c r="BC73" s="95"/>
      <c r="BD73" s="95"/>
      <c r="BE73" s="95"/>
      <c r="BF73" s="95"/>
      <c r="BG73" s="95"/>
      <c r="BH73" s="95"/>
      <c r="BI73" s="95"/>
      <c r="BJ73" s="95"/>
      <c r="BK73" s="95"/>
      <c r="BL73" s="95"/>
      <c r="BM73" s="95"/>
      <c r="BN73" s="95"/>
      <c r="BO73" s="95"/>
      <c r="BP73" s="95"/>
      <c r="BQ73" s="95"/>
      <c r="BR73" s="88"/>
      <c r="BS73" s="88"/>
      <c r="BT73" s="88"/>
      <c r="BU73" s="98"/>
      <c r="BV73" s="98"/>
      <c r="BW73" s="98"/>
      <c r="BX73" s="98"/>
      <c r="BY73" s="98"/>
      <c r="BZ73" s="98"/>
      <c r="CA73" s="98"/>
      <c r="CB73" s="98"/>
      <c r="CC73" s="98"/>
      <c r="CD73" s="98"/>
      <c r="CE73" s="99"/>
      <c r="CF73" s="88"/>
      <c r="CG73" s="88"/>
      <c r="CH73" s="88"/>
    </row>
    <row r="74" spans="1:86" s="100" customFormat="1" ht="16.2" customHeight="1" x14ac:dyDescent="0.25">
      <c r="A74" s="97" t="s">
        <v>5</v>
      </c>
      <c r="B74" s="93">
        <f>算例!AA74</f>
        <v>0.58466425565475144</v>
      </c>
      <c r="C74" s="87">
        <v>0.58466425565475144</v>
      </c>
      <c r="D74" s="95">
        <v>0.58466425565475144</v>
      </c>
      <c r="E74" s="95">
        <v>0.58466425565475144</v>
      </c>
      <c r="F74" s="93">
        <v>0.58466425565475144</v>
      </c>
      <c r="G74" s="95">
        <v>0.58466425565475144</v>
      </c>
      <c r="H74" s="95">
        <v>0.58466425565475144</v>
      </c>
      <c r="I74" s="95">
        <v>0.58466425565475144</v>
      </c>
      <c r="J74" s="95"/>
      <c r="K74" s="95"/>
      <c r="L74" s="95"/>
      <c r="M74" s="95"/>
      <c r="N74" s="95"/>
      <c r="O74" s="95"/>
      <c r="P74" s="95"/>
      <c r="Q74" s="95"/>
      <c r="R74" s="95"/>
      <c r="S74" s="95"/>
      <c r="T74" s="95"/>
      <c r="U74" s="95"/>
      <c r="V74" s="95"/>
      <c r="W74" s="95"/>
      <c r="X74" s="95"/>
      <c r="Y74" s="95"/>
      <c r="Z74" s="95"/>
      <c r="AA74" s="95"/>
      <c r="AB74" s="95"/>
      <c r="AC74" s="95"/>
      <c r="AD74" s="95"/>
      <c r="AE74" s="95"/>
      <c r="AF74" s="95"/>
      <c r="AG74" s="95"/>
      <c r="AH74" s="95"/>
      <c r="AI74" s="95"/>
      <c r="AJ74" s="95"/>
      <c r="AK74" s="95"/>
      <c r="AL74" s="95"/>
      <c r="AM74" s="95"/>
      <c r="AN74" s="95"/>
      <c r="AO74" s="95"/>
      <c r="AP74" s="95"/>
      <c r="AQ74" s="95"/>
      <c r="AR74" s="95"/>
      <c r="AS74" s="95"/>
      <c r="AT74" s="95"/>
      <c r="AU74" s="95"/>
      <c r="AV74" s="95"/>
      <c r="AW74" s="95"/>
      <c r="AX74" s="95"/>
      <c r="AY74" s="95"/>
      <c r="AZ74" s="95"/>
      <c r="BA74" s="95"/>
      <c r="BB74" s="95"/>
      <c r="BC74" s="95"/>
      <c r="BD74" s="95"/>
      <c r="BE74" s="95"/>
      <c r="BF74" s="95"/>
      <c r="BG74" s="95"/>
      <c r="BH74" s="95"/>
      <c r="BI74" s="95"/>
      <c r="BJ74" s="95"/>
      <c r="BK74" s="95"/>
      <c r="BL74" s="95"/>
      <c r="BM74" s="95"/>
      <c r="BN74" s="95"/>
      <c r="BO74" s="95"/>
      <c r="BP74" s="95"/>
      <c r="BQ74" s="95"/>
      <c r="BR74" s="88"/>
      <c r="BS74" s="88"/>
      <c r="BT74" s="88"/>
      <c r="BU74" s="98"/>
      <c r="BV74" s="98"/>
      <c r="BW74" s="98"/>
      <c r="BX74" s="98"/>
      <c r="BY74" s="98"/>
      <c r="BZ74" s="98"/>
      <c r="CA74" s="98"/>
      <c r="CB74" s="98"/>
      <c r="CC74" s="98"/>
      <c r="CD74" s="98"/>
      <c r="CE74" s="99"/>
      <c r="CF74" s="88"/>
      <c r="CG74" s="88"/>
      <c r="CH74" s="88"/>
    </row>
    <row r="75" spans="1:86" s="100" customFormat="1" ht="16.2" customHeight="1" x14ac:dyDescent="0.25">
      <c r="A75" s="97" t="s">
        <v>6</v>
      </c>
      <c r="B75" s="93">
        <f>算例!AA75*参数!B11+G87*参数!B12</f>
        <v>0.78125</v>
      </c>
      <c r="C75" s="87">
        <v>0.875</v>
      </c>
      <c r="D75" s="95">
        <v>0.875</v>
      </c>
      <c r="E75" s="95">
        <v>0.875</v>
      </c>
      <c r="F75" s="93">
        <v>0.875</v>
      </c>
      <c r="G75" s="95">
        <v>0.875</v>
      </c>
      <c r="H75" s="95">
        <v>0.78125</v>
      </c>
      <c r="I75" s="95">
        <v>0.78125</v>
      </c>
      <c r="J75" s="95"/>
      <c r="K75" s="95"/>
      <c r="L75" s="95"/>
      <c r="M75" s="95"/>
      <c r="N75" s="95"/>
      <c r="O75" s="95"/>
      <c r="P75" s="95"/>
      <c r="Q75" s="95"/>
      <c r="R75" s="95"/>
      <c r="S75" s="95"/>
      <c r="T75" s="95"/>
      <c r="U75" s="95"/>
      <c r="V75" s="95"/>
      <c r="W75" s="95"/>
      <c r="X75" s="95"/>
      <c r="Y75" s="95"/>
      <c r="Z75" s="95"/>
      <c r="AA75" s="95"/>
      <c r="AB75" s="95"/>
      <c r="AC75" s="95"/>
      <c r="AD75" s="95"/>
      <c r="AE75" s="95"/>
      <c r="AF75" s="95"/>
      <c r="AG75" s="95"/>
      <c r="AH75" s="95"/>
      <c r="AI75" s="95"/>
      <c r="AJ75" s="95"/>
      <c r="AK75" s="95"/>
      <c r="AL75" s="95"/>
      <c r="AM75" s="95"/>
      <c r="AN75" s="95"/>
      <c r="AO75" s="95"/>
      <c r="AP75" s="95"/>
      <c r="AQ75" s="95"/>
      <c r="AR75" s="95"/>
      <c r="AS75" s="95"/>
      <c r="AT75" s="95"/>
      <c r="AU75" s="95"/>
      <c r="AV75" s="95"/>
      <c r="AW75" s="95"/>
      <c r="AX75" s="95"/>
      <c r="AY75" s="95"/>
      <c r="AZ75" s="95"/>
      <c r="BA75" s="95"/>
      <c r="BB75" s="95"/>
      <c r="BC75" s="95"/>
      <c r="BD75" s="95"/>
      <c r="BE75" s="95"/>
      <c r="BF75" s="95"/>
      <c r="BG75" s="95"/>
      <c r="BH75" s="95"/>
      <c r="BI75" s="95"/>
      <c r="BJ75" s="95"/>
      <c r="BK75" s="95"/>
      <c r="BL75" s="95"/>
      <c r="BM75" s="95"/>
      <c r="BN75" s="95"/>
      <c r="BO75" s="95"/>
      <c r="BP75" s="95"/>
      <c r="BQ75" s="95"/>
      <c r="BR75" s="88"/>
      <c r="BS75" s="88"/>
      <c r="BT75" s="88"/>
      <c r="BU75" s="98"/>
      <c r="BV75" s="98"/>
      <c r="BW75" s="98"/>
      <c r="BX75" s="98"/>
      <c r="BY75" s="98"/>
      <c r="BZ75" s="98"/>
      <c r="CA75" s="98"/>
      <c r="CB75" s="98"/>
      <c r="CC75" s="98"/>
      <c r="CD75" s="98"/>
      <c r="CE75" s="99"/>
      <c r="CF75" s="88"/>
      <c r="CG75" s="88"/>
      <c r="CH75" s="88"/>
    </row>
    <row r="76" spans="1:86" s="100" customFormat="1" ht="16.2" customHeight="1" x14ac:dyDescent="0.25">
      <c r="A76" s="97" t="s">
        <v>7</v>
      </c>
      <c r="B76" s="93">
        <f>算例!AA76*参数!B11+I74*参数!B12</f>
        <v>0.35979338809523165</v>
      </c>
      <c r="C76" s="87">
        <v>0.13492252053571185</v>
      </c>
      <c r="D76" s="95">
        <v>0.13492252053571185</v>
      </c>
      <c r="E76" s="95">
        <v>0.13492252053571185</v>
      </c>
      <c r="F76" s="93">
        <v>0.13492252053571185</v>
      </c>
      <c r="G76" s="95">
        <v>0.13492252053571185</v>
      </c>
      <c r="H76" s="95">
        <v>0.13492252053571185</v>
      </c>
      <c r="I76" s="95">
        <v>0.13492252053571185</v>
      </c>
      <c r="J76" s="95"/>
      <c r="K76" s="95"/>
      <c r="L76" s="95"/>
      <c r="M76" s="95"/>
      <c r="N76" s="95"/>
      <c r="O76" s="95"/>
      <c r="P76" s="95"/>
      <c r="Q76" s="95"/>
      <c r="R76" s="95"/>
      <c r="S76" s="95"/>
      <c r="T76" s="95"/>
      <c r="U76" s="95"/>
      <c r="V76" s="95"/>
      <c r="W76" s="95"/>
      <c r="X76" s="95"/>
      <c r="Y76" s="95"/>
      <c r="Z76" s="95"/>
      <c r="AA76" s="95"/>
      <c r="AB76" s="95"/>
      <c r="AC76" s="95"/>
      <c r="AD76" s="95"/>
      <c r="AE76" s="95"/>
      <c r="AF76" s="95"/>
      <c r="AG76" s="95"/>
      <c r="AH76" s="95"/>
      <c r="AI76" s="95"/>
      <c r="AJ76" s="95"/>
      <c r="AK76" s="95"/>
      <c r="AL76" s="95"/>
      <c r="AM76" s="95"/>
      <c r="AN76" s="95"/>
      <c r="AO76" s="95"/>
      <c r="AP76" s="95"/>
      <c r="AQ76" s="95"/>
      <c r="AR76" s="95"/>
      <c r="AS76" s="95"/>
      <c r="AT76" s="95"/>
      <c r="AU76" s="95"/>
      <c r="AV76" s="95"/>
      <c r="AW76" s="95"/>
      <c r="AX76" s="95"/>
      <c r="AY76" s="95"/>
      <c r="AZ76" s="95"/>
      <c r="BA76" s="95"/>
      <c r="BB76" s="95"/>
      <c r="BC76" s="95"/>
      <c r="BD76" s="95"/>
      <c r="BE76" s="95"/>
      <c r="BF76" s="95"/>
      <c r="BG76" s="95"/>
      <c r="BH76" s="95"/>
      <c r="BI76" s="95"/>
      <c r="BJ76" s="95"/>
      <c r="BK76" s="95"/>
      <c r="BL76" s="95"/>
      <c r="BM76" s="95"/>
      <c r="BN76" s="95"/>
      <c r="BO76" s="95"/>
      <c r="BP76" s="95"/>
      <c r="BQ76" s="95"/>
      <c r="BR76" s="88"/>
      <c r="BS76" s="88"/>
      <c r="BT76" s="88"/>
      <c r="BU76" s="98"/>
      <c r="BV76" s="98"/>
      <c r="BW76" s="98"/>
      <c r="BX76" s="98"/>
      <c r="BY76" s="98"/>
      <c r="BZ76" s="98"/>
      <c r="CA76" s="98"/>
      <c r="CB76" s="98"/>
      <c r="CC76" s="98"/>
      <c r="CD76" s="98"/>
      <c r="CE76" s="99"/>
      <c r="CF76" s="88"/>
      <c r="CG76" s="88"/>
      <c r="CH76" s="88"/>
    </row>
    <row r="77" spans="1:86" s="100" customFormat="1" ht="16.2" customHeight="1" x14ac:dyDescent="0.25">
      <c r="A77" s="97" t="s">
        <v>8</v>
      </c>
      <c r="B77" s="93">
        <f>算例!AA77</f>
        <v>0.22487086755951979</v>
      </c>
      <c r="C77" s="87">
        <v>0.22487086755951979</v>
      </c>
      <c r="D77" s="95">
        <v>0.22487086755951979</v>
      </c>
      <c r="E77" s="95">
        <v>0.22487086755951979</v>
      </c>
      <c r="F77" s="93">
        <v>0.22487086755951979</v>
      </c>
      <c r="G77" s="95">
        <v>0.22487086755951979</v>
      </c>
      <c r="H77" s="95">
        <v>0.22487086755951979</v>
      </c>
      <c r="I77" s="95">
        <v>0.22487086755951979</v>
      </c>
      <c r="J77" s="95"/>
      <c r="K77" s="95"/>
      <c r="L77" s="95"/>
      <c r="M77" s="95"/>
      <c r="N77" s="95"/>
      <c r="O77" s="95"/>
      <c r="P77" s="95"/>
      <c r="Q77" s="95"/>
      <c r="R77" s="95"/>
      <c r="S77" s="95"/>
      <c r="T77" s="95"/>
      <c r="U77" s="95"/>
      <c r="V77" s="95"/>
      <c r="W77" s="95"/>
      <c r="X77" s="95"/>
      <c r="Y77" s="95"/>
      <c r="Z77" s="95"/>
      <c r="AA77" s="95"/>
      <c r="AB77" s="95"/>
      <c r="AC77" s="95"/>
      <c r="AD77" s="95"/>
      <c r="AE77" s="95"/>
      <c r="AF77" s="95"/>
      <c r="AG77" s="95"/>
      <c r="AH77" s="95"/>
      <c r="AI77" s="95"/>
      <c r="AJ77" s="95"/>
      <c r="AK77" s="95"/>
      <c r="AL77" s="95"/>
      <c r="AM77" s="95"/>
      <c r="AN77" s="95"/>
      <c r="AO77" s="95"/>
      <c r="AP77" s="95"/>
      <c r="AQ77" s="95"/>
      <c r="AR77" s="95"/>
      <c r="AS77" s="95"/>
      <c r="AT77" s="95"/>
      <c r="AU77" s="95"/>
      <c r="AV77" s="95"/>
      <c r="AW77" s="95"/>
      <c r="AX77" s="95"/>
      <c r="AY77" s="95"/>
      <c r="AZ77" s="95"/>
      <c r="BA77" s="95"/>
      <c r="BB77" s="95"/>
      <c r="BC77" s="95"/>
      <c r="BD77" s="95"/>
      <c r="BE77" s="95"/>
      <c r="BF77" s="95"/>
      <c r="BG77" s="95"/>
      <c r="BH77" s="95"/>
      <c r="BI77" s="95"/>
      <c r="BJ77" s="95"/>
      <c r="BK77" s="95"/>
      <c r="BL77" s="95"/>
      <c r="BM77" s="95"/>
      <c r="BN77" s="95"/>
      <c r="BO77" s="95"/>
      <c r="BP77" s="95"/>
      <c r="BQ77" s="95"/>
      <c r="BR77" s="88"/>
      <c r="BS77" s="88"/>
      <c r="BT77" s="88"/>
      <c r="BU77" s="98"/>
      <c r="BV77" s="98"/>
      <c r="BW77" s="98"/>
      <c r="BX77" s="98"/>
      <c r="BY77" s="98"/>
      <c r="BZ77" s="98"/>
      <c r="CA77" s="98"/>
      <c r="CB77" s="98"/>
      <c r="CC77" s="98"/>
      <c r="CD77" s="98"/>
      <c r="CE77" s="99"/>
      <c r="CF77" s="88"/>
      <c r="CG77" s="88"/>
      <c r="CH77" s="88"/>
    </row>
    <row r="78" spans="1:86" s="100" customFormat="1" ht="16.2" customHeight="1" x14ac:dyDescent="0.25">
      <c r="A78" s="97" t="s">
        <v>9</v>
      </c>
      <c r="B78" s="93">
        <f>算例!AA78</f>
        <v>0.75</v>
      </c>
      <c r="C78" s="87">
        <v>0.75</v>
      </c>
      <c r="D78" s="95">
        <v>0.75</v>
      </c>
      <c r="E78" s="95">
        <v>0.75</v>
      </c>
      <c r="F78" s="93">
        <v>0.75</v>
      </c>
      <c r="G78" s="95">
        <v>0.75</v>
      </c>
      <c r="H78" s="95">
        <v>0.75</v>
      </c>
      <c r="I78" s="95">
        <v>0.75</v>
      </c>
      <c r="J78" s="95"/>
      <c r="K78" s="95"/>
      <c r="L78" s="95"/>
      <c r="M78" s="95"/>
      <c r="N78" s="95"/>
      <c r="O78" s="95"/>
      <c r="P78" s="95"/>
      <c r="Q78" s="95"/>
      <c r="R78" s="95"/>
      <c r="S78" s="95"/>
      <c r="T78" s="95"/>
      <c r="U78" s="95"/>
      <c r="V78" s="95"/>
      <c r="W78" s="95"/>
      <c r="X78" s="95"/>
      <c r="Y78" s="95"/>
      <c r="Z78" s="95"/>
      <c r="AA78" s="95"/>
      <c r="AB78" s="95"/>
      <c r="AC78" s="95"/>
      <c r="AD78" s="95"/>
      <c r="AE78" s="95"/>
      <c r="AF78" s="95"/>
      <c r="AG78" s="95"/>
      <c r="AH78" s="95"/>
      <c r="AI78" s="95"/>
      <c r="AJ78" s="95"/>
      <c r="AK78" s="95"/>
      <c r="AL78" s="95"/>
      <c r="AM78" s="95"/>
      <c r="AN78" s="95"/>
      <c r="AO78" s="95"/>
      <c r="AP78" s="95"/>
      <c r="AQ78" s="95"/>
      <c r="AR78" s="95"/>
      <c r="AS78" s="95"/>
      <c r="AT78" s="95"/>
      <c r="AU78" s="95"/>
      <c r="AV78" s="95"/>
      <c r="AW78" s="95"/>
      <c r="AX78" s="95"/>
      <c r="AY78" s="95"/>
      <c r="AZ78" s="95"/>
      <c r="BA78" s="95"/>
      <c r="BB78" s="95"/>
      <c r="BC78" s="95"/>
      <c r="BD78" s="95"/>
      <c r="BE78" s="95"/>
      <c r="BF78" s="95"/>
      <c r="BG78" s="95"/>
      <c r="BH78" s="95"/>
      <c r="BI78" s="95"/>
      <c r="BJ78" s="95"/>
      <c r="BK78" s="95"/>
      <c r="BL78" s="95"/>
      <c r="BM78" s="95"/>
      <c r="BN78" s="95"/>
      <c r="BO78" s="95"/>
      <c r="BP78" s="95"/>
      <c r="BQ78" s="95"/>
      <c r="BR78" s="88"/>
      <c r="BS78" s="88"/>
      <c r="BT78" s="88"/>
      <c r="BU78" s="98"/>
      <c r="BV78" s="98"/>
      <c r="BW78" s="98"/>
      <c r="BX78" s="98"/>
      <c r="BY78" s="98"/>
      <c r="BZ78" s="98"/>
      <c r="CA78" s="98"/>
      <c r="CB78" s="98"/>
      <c r="CC78" s="98"/>
      <c r="CD78" s="98"/>
      <c r="CE78" s="99"/>
      <c r="CF78" s="88"/>
      <c r="CG78" s="88"/>
      <c r="CH78" s="88"/>
    </row>
    <row r="79" spans="1:86" s="100" customFormat="1" ht="16.2" customHeight="1" x14ac:dyDescent="0.25">
      <c r="A79" s="97" t="s">
        <v>10</v>
      </c>
      <c r="B79" s="93">
        <f>算例!AA79</f>
        <v>0.40682980364583193</v>
      </c>
      <c r="C79" s="87">
        <v>0.40682980364583193</v>
      </c>
      <c r="D79" s="95">
        <v>0.40682980364583193</v>
      </c>
      <c r="E79" s="95">
        <v>0.40682980364583193</v>
      </c>
      <c r="F79" s="93">
        <v>0.40682980364583193</v>
      </c>
      <c r="G79" s="95">
        <v>0.40682980364583193</v>
      </c>
      <c r="H79" s="95">
        <v>0.40682980364583193</v>
      </c>
      <c r="I79" s="95">
        <v>0.40682980364583193</v>
      </c>
      <c r="J79" s="95"/>
      <c r="K79" s="95"/>
      <c r="L79" s="95"/>
      <c r="M79" s="95"/>
      <c r="N79" s="95"/>
      <c r="O79" s="95"/>
      <c r="P79" s="95"/>
      <c r="Q79" s="95"/>
      <c r="R79" s="95"/>
      <c r="S79" s="95"/>
      <c r="T79" s="95"/>
      <c r="U79" s="95"/>
      <c r="V79" s="95"/>
      <c r="W79" s="95"/>
      <c r="X79" s="95"/>
      <c r="Y79" s="95"/>
      <c r="Z79" s="95"/>
      <c r="AA79" s="95"/>
      <c r="AB79" s="95"/>
      <c r="AC79" s="95"/>
      <c r="AD79" s="95"/>
      <c r="AE79" s="95"/>
      <c r="AF79" s="95"/>
      <c r="AG79" s="95"/>
      <c r="AH79" s="95"/>
      <c r="AI79" s="95"/>
      <c r="AJ79" s="95"/>
      <c r="AK79" s="95"/>
      <c r="AL79" s="95"/>
      <c r="AM79" s="95"/>
      <c r="AN79" s="95"/>
      <c r="AO79" s="95"/>
      <c r="AP79" s="95"/>
      <c r="AQ79" s="95"/>
      <c r="AR79" s="95"/>
      <c r="AS79" s="95"/>
      <c r="AT79" s="95"/>
      <c r="AU79" s="95"/>
      <c r="AV79" s="95"/>
      <c r="AW79" s="95"/>
      <c r="AX79" s="95"/>
      <c r="AY79" s="95"/>
      <c r="AZ79" s="95"/>
      <c r="BA79" s="95"/>
      <c r="BB79" s="95"/>
      <c r="BC79" s="95"/>
      <c r="BD79" s="95"/>
      <c r="BE79" s="95"/>
      <c r="BF79" s="95"/>
      <c r="BG79" s="95"/>
      <c r="BH79" s="95"/>
      <c r="BI79" s="95"/>
      <c r="BJ79" s="95"/>
      <c r="BK79" s="95"/>
      <c r="BL79" s="95"/>
      <c r="BM79" s="95"/>
      <c r="BN79" s="95"/>
      <c r="BO79" s="95"/>
      <c r="BP79" s="95"/>
      <c r="BQ79" s="95"/>
      <c r="BR79" s="88"/>
      <c r="BS79" s="88"/>
      <c r="BT79" s="88"/>
      <c r="BU79" s="98"/>
      <c r="BV79" s="98"/>
      <c r="BW79" s="98"/>
      <c r="BX79" s="98"/>
      <c r="BY79" s="98"/>
      <c r="BZ79" s="98"/>
      <c r="CA79" s="98"/>
      <c r="CB79" s="98"/>
      <c r="CC79" s="98"/>
      <c r="CD79" s="98"/>
      <c r="CE79" s="99"/>
      <c r="CF79" s="88"/>
      <c r="CG79" s="88"/>
      <c r="CH79" s="88"/>
    </row>
    <row r="80" spans="1:86" s="100" customFormat="1" ht="16.2" customHeight="1" x14ac:dyDescent="0.25">
      <c r="A80" s="97" t="s">
        <v>11</v>
      </c>
      <c r="B80" s="93">
        <f>算例!AA80</f>
        <v>0.75</v>
      </c>
      <c r="C80" s="87">
        <v>0.75</v>
      </c>
      <c r="D80" s="95">
        <v>0.75</v>
      </c>
      <c r="E80" s="95">
        <v>0.75</v>
      </c>
      <c r="F80" s="93">
        <v>0.75</v>
      </c>
      <c r="G80" s="95">
        <v>0.75</v>
      </c>
      <c r="H80" s="95">
        <v>0.75</v>
      </c>
      <c r="I80" s="95">
        <v>0.75</v>
      </c>
      <c r="J80" s="95"/>
      <c r="K80" s="95"/>
      <c r="L80" s="95"/>
      <c r="M80" s="95"/>
      <c r="N80" s="95"/>
      <c r="O80" s="95"/>
      <c r="P80" s="95"/>
      <c r="Q80" s="95"/>
      <c r="R80" s="95"/>
      <c r="S80" s="95"/>
      <c r="T80" s="95"/>
      <c r="U80" s="95"/>
      <c r="V80" s="95"/>
      <c r="W80" s="95"/>
      <c r="X80" s="95"/>
      <c r="Y80" s="95"/>
      <c r="Z80" s="95"/>
      <c r="AA80" s="95"/>
      <c r="AB80" s="95"/>
      <c r="AC80" s="95"/>
      <c r="AD80" s="95"/>
      <c r="AE80" s="95"/>
      <c r="AF80" s="95"/>
      <c r="AG80" s="95"/>
      <c r="AH80" s="95"/>
      <c r="AI80" s="95"/>
      <c r="AJ80" s="95"/>
      <c r="AK80" s="95"/>
      <c r="AL80" s="95"/>
      <c r="AM80" s="95"/>
      <c r="AN80" s="95"/>
      <c r="AO80" s="95"/>
      <c r="AP80" s="95"/>
      <c r="AQ80" s="95"/>
      <c r="AR80" s="95"/>
      <c r="AS80" s="95"/>
      <c r="AT80" s="95"/>
      <c r="AU80" s="95"/>
      <c r="AV80" s="95"/>
      <c r="AW80" s="95"/>
      <c r="AX80" s="95"/>
      <c r="AY80" s="95"/>
      <c r="AZ80" s="95"/>
      <c r="BA80" s="95"/>
      <c r="BB80" s="95"/>
      <c r="BC80" s="95"/>
      <c r="BD80" s="95"/>
      <c r="BE80" s="95"/>
      <c r="BF80" s="95"/>
      <c r="BG80" s="95"/>
      <c r="BH80" s="95"/>
      <c r="BI80" s="95"/>
      <c r="BJ80" s="95"/>
      <c r="BK80" s="95"/>
      <c r="BL80" s="95"/>
      <c r="BM80" s="95"/>
      <c r="BN80" s="95"/>
      <c r="BO80" s="95"/>
      <c r="BP80" s="95"/>
      <c r="BQ80" s="95"/>
      <c r="BR80" s="88"/>
      <c r="BS80" s="88"/>
      <c r="BT80" s="88"/>
      <c r="BU80" s="98"/>
      <c r="BV80" s="98"/>
      <c r="BW80" s="98"/>
      <c r="BX80" s="98"/>
      <c r="BY80" s="98"/>
      <c r="BZ80" s="98"/>
      <c r="CA80" s="98"/>
      <c r="CB80" s="98"/>
      <c r="CC80" s="98"/>
      <c r="CD80" s="98"/>
      <c r="CE80" s="99"/>
      <c r="CF80" s="88"/>
      <c r="CG80" s="88"/>
      <c r="CH80" s="88"/>
    </row>
    <row r="81" spans="1:86" s="100" customFormat="1" ht="16.2" customHeight="1" x14ac:dyDescent="0.25">
      <c r="A81" s="97" t="s">
        <v>12</v>
      </c>
      <c r="B81" s="129">
        <f>(算例!AA81*参数!B11+B73*参数!B12)*参数!B11+I79*参数!B12</f>
        <v>0.60966490182291599</v>
      </c>
      <c r="C81" s="87">
        <v>1</v>
      </c>
      <c r="D81" s="132">
        <v>0.8125</v>
      </c>
      <c r="E81" s="95">
        <v>0.8125</v>
      </c>
      <c r="F81" s="129">
        <v>0.8125</v>
      </c>
      <c r="G81" s="95">
        <v>0.8125</v>
      </c>
      <c r="H81" s="95">
        <v>0.8125</v>
      </c>
      <c r="I81" s="95">
        <v>0.8125</v>
      </c>
      <c r="J81" s="95"/>
      <c r="K81" s="95"/>
      <c r="L81" s="95"/>
      <c r="M81" s="95"/>
      <c r="N81" s="95"/>
      <c r="O81" s="95"/>
      <c r="P81" s="95"/>
      <c r="Q81" s="95"/>
      <c r="R81" s="95"/>
      <c r="S81" s="95"/>
      <c r="T81" s="95"/>
      <c r="U81" s="95"/>
      <c r="V81" s="95"/>
      <c r="W81" s="95"/>
      <c r="X81" s="95"/>
      <c r="Y81" s="95"/>
      <c r="Z81" s="95"/>
      <c r="AA81" s="95"/>
      <c r="AB81" s="95"/>
      <c r="AC81" s="95"/>
      <c r="AD81" s="95"/>
      <c r="AE81" s="95"/>
      <c r="AF81" s="95"/>
      <c r="AG81" s="95"/>
      <c r="AH81" s="95"/>
      <c r="AI81" s="95"/>
      <c r="AJ81" s="95"/>
      <c r="AK81" s="95"/>
      <c r="AL81" s="95"/>
      <c r="AM81" s="95"/>
      <c r="AN81" s="95"/>
      <c r="AO81" s="95"/>
      <c r="AP81" s="95"/>
      <c r="AQ81" s="95"/>
      <c r="AR81" s="95"/>
      <c r="AS81" s="95"/>
      <c r="AT81" s="95"/>
      <c r="AU81" s="95"/>
      <c r="AV81" s="95"/>
      <c r="AW81" s="95"/>
      <c r="AX81" s="95"/>
      <c r="AY81" s="95"/>
      <c r="AZ81" s="95"/>
      <c r="BA81" s="95"/>
      <c r="BB81" s="95"/>
      <c r="BC81" s="95"/>
      <c r="BD81" s="95"/>
      <c r="BE81" s="95"/>
      <c r="BF81" s="95"/>
      <c r="BG81" s="95"/>
      <c r="BH81" s="95"/>
      <c r="BI81" s="95"/>
      <c r="BJ81" s="95"/>
      <c r="BK81" s="95"/>
      <c r="BL81" s="95"/>
      <c r="BM81" s="95"/>
      <c r="BN81" s="95"/>
      <c r="BO81" s="95"/>
      <c r="BP81" s="95"/>
      <c r="BQ81" s="95"/>
      <c r="BR81" s="88"/>
      <c r="BS81" s="88"/>
      <c r="BT81" s="88"/>
      <c r="BU81" s="98"/>
      <c r="BV81" s="98"/>
      <c r="BW81" s="98"/>
      <c r="BX81" s="98"/>
      <c r="BY81" s="98"/>
      <c r="BZ81" s="98"/>
      <c r="CA81" s="98"/>
      <c r="CB81" s="98"/>
      <c r="CC81" s="98"/>
      <c r="CD81" s="98"/>
      <c r="CE81" s="99"/>
      <c r="CF81" s="88"/>
      <c r="CG81" s="88"/>
      <c r="CH81" s="88"/>
    </row>
    <row r="82" spans="1:86" s="100" customFormat="1" ht="16.2" customHeight="1" x14ac:dyDescent="0.25">
      <c r="A82" s="97" t="s">
        <v>13</v>
      </c>
      <c r="B82" s="93">
        <f>算例!AA82</f>
        <v>0.17435563013392796</v>
      </c>
      <c r="C82" s="87">
        <v>0.17435563013392796</v>
      </c>
      <c r="D82" s="95">
        <v>0.17435563013392796</v>
      </c>
      <c r="E82" s="95">
        <v>0.17435563013392796</v>
      </c>
      <c r="F82" s="93">
        <v>0.17435563013392796</v>
      </c>
      <c r="G82" s="95">
        <v>0.17435563013392796</v>
      </c>
      <c r="H82" s="95">
        <v>0.17435563013392796</v>
      </c>
      <c r="I82" s="95">
        <v>0.17435563013392796</v>
      </c>
      <c r="J82" s="95"/>
      <c r="K82" s="95"/>
      <c r="L82" s="95"/>
      <c r="M82" s="95"/>
      <c r="N82" s="95"/>
      <c r="O82" s="95"/>
      <c r="P82" s="95"/>
      <c r="Q82" s="95"/>
      <c r="R82" s="95"/>
      <c r="S82" s="95"/>
      <c r="T82" s="95"/>
      <c r="U82" s="95"/>
      <c r="V82" s="95"/>
      <c r="W82" s="95"/>
      <c r="X82" s="95"/>
      <c r="Y82" s="95"/>
      <c r="Z82" s="95"/>
      <c r="AA82" s="95"/>
      <c r="AB82" s="95"/>
      <c r="AC82" s="95"/>
      <c r="AD82" s="95"/>
      <c r="AE82" s="95"/>
      <c r="AF82" s="95"/>
      <c r="AG82" s="95"/>
      <c r="AH82" s="95"/>
      <c r="AI82" s="95"/>
      <c r="AJ82" s="95"/>
      <c r="AK82" s="95"/>
      <c r="AL82" s="95"/>
      <c r="AM82" s="95"/>
      <c r="AN82" s="95"/>
      <c r="AO82" s="95"/>
      <c r="AP82" s="95"/>
      <c r="AQ82" s="95"/>
      <c r="AR82" s="95"/>
      <c r="AS82" s="95"/>
      <c r="AT82" s="95"/>
      <c r="AU82" s="95"/>
      <c r="AV82" s="95"/>
      <c r="AW82" s="95"/>
      <c r="AX82" s="95"/>
      <c r="AY82" s="95"/>
      <c r="AZ82" s="95"/>
      <c r="BA82" s="95"/>
      <c r="BB82" s="95"/>
      <c r="BC82" s="95"/>
      <c r="BD82" s="95"/>
      <c r="BE82" s="95"/>
      <c r="BF82" s="95"/>
      <c r="BG82" s="95"/>
      <c r="BH82" s="95"/>
      <c r="BI82" s="95"/>
      <c r="BJ82" s="95"/>
      <c r="BK82" s="95"/>
      <c r="BL82" s="95"/>
      <c r="BM82" s="95"/>
      <c r="BN82" s="95"/>
      <c r="BO82" s="95"/>
      <c r="BP82" s="95"/>
      <c r="BQ82" s="95"/>
      <c r="BR82" s="88"/>
      <c r="BS82" s="88"/>
      <c r="BT82" s="88"/>
      <c r="BU82" s="98"/>
      <c r="BV82" s="98"/>
      <c r="BW82" s="98"/>
      <c r="BX82" s="98"/>
      <c r="BY82" s="98"/>
      <c r="BZ82" s="98"/>
      <c r="CA82" s="98"/>
      <c r="CB82" s="98"/>
      <c r="CC82" s="98"/>
      <c r="CD82" s="98"/>
      <c r="CE82" s="99"/>
      <c r="CF82" s="88"/>
      <c r="CG82" s="88"/>
      <c r="CH82" s="88"/>
    </row>
    <row r="83" spans="1:86" s="100" customFormat="1" ht="16.2" customHeight="1" x14ac:dyDescent="0.25">
      <c r="A83" s="97" t="s">
        <v>14</v>
      </c>
      <c r="B83" s="93">
        <f>算例!AA83</f>
        <v>0.5</v>
      </c>
      <c r="C83" s="87">
        <v>0.5</v>
      </c>
      <c r="D83" s="95">
        <v>0.5</v>
      </c>
      <c r="E83" s="95">
        <v>0.5</v>
      </c>
      <c r="F83" s="93">
        <v>0.5</v>
      </c>
      <c r="G83" s="95">
        <v>0.5</v>
      </c>
      <c r="H83" s="95">
        <v>0.5</v>
      </c>
      <c r="I83" s="95">
        <v>0.5</v>
      </c>
      <c r="J83" s="95"/>
      <c r="K83" s="95"/>
      <c r="L83" s="95"/>
      <c r="M83" s="95"/>
      <c r="N83" s="95"/>
      <c r="O83" s="95"/>
      <c r="P83" s="95"/>
      <c r="Q83" s="95"/>
      <c r="R83" s="95"/>
      <c r="S83" s="95"/>
      <c r="T83" s="95"/>
      <c r="U83" s="95"/>
      <c r="V83" s="95"/>
      <c r="W83" s="95"/>
      <c r="X83" s="95"/>
      <c r="Y83" s="95"/>
      <c r="Z83" s="95"/>
      <c r="AA83" s="95"/>
      <c r="AB83" s="95"/>
      <c r="AC83" s="95"/>
      <c r="AD83" s="95"/>
      <c r="AE83" s="95"/>
      <c r="AF83" s="95"/>
      <c r="AG83" s="95"/>
      <c r="AH83" s="95"/>
      <c r="AI83" s="95"/>
      <c r="AJ83" s="95"/>
      <c r="AK83" s="95"/>
      <c r="AL83" s="95"/>
      <c r="AM83" s="95"/>
      <c r="AN83" s="95"/>
      <c r="AO83" s="95"/>
      <c r="AP83" s="95"/>
      <c r="AQ83" s="95"/>
      <c r="AR83" s="95"/>
      <c r="AS83" s="95"/>
      <c r="AT83" s="95"/>
      <c r="AU83" s="95"/>
      <c r="AV83" s="95"/>
      <c r="AW83" s="95"/>
      <c r="AX83" s="95"/>
      <c r="AY83" s="95"/>
      <c r="AZ83" s="95"/>
      <c r="BA83" s="95"/>
      <c r="BB83" s="95"/>
      <c r="BC83" s="95"/>
      <c r="BD83" s="95"/>
      <c r="BE83" s="95"/>
      <c r="BF83" s="95"/>
      <c r="BG83" s="95"/>
      <c r="BH83" s="95"/>
      <c r="BI83" s="95"/>
      <c r="BJ83" s="95"/>
      <c r="BK83" s="95"/>
      <c r="BL83" s="95"/>
      <c r="BM83" s="95"/>
      <c r="BN83" s="95"/>
      <c r="BO83" s="95"/>
      <c r="BP83" s="95"/>
      <c r="BQ83" s="95"/>
      <c r="BR83" s="88"/>
      <c r="BS83" s="88"/>
      <c r="BT83" s="88"/>
      <c r="BU83" s="98"/>
      <c r="BV83" s="98"/>
      <c r="BW83" s="98"/>
      <c r="BX83" s="98"/>
      <c r="BY83" s="98"/>
      <c r="BZ83" s="98"/>
      <c r="CA83" s="98"/>
      <c r="CB83" s="98"/>
      <c r="CC83" s="98"/>
      <c r="CD83" s="98"/>
      <c r="CE83" s="99"/>
      <c r="CF83" s="88"/>
      <c r="CG83" s="88"/>
      <c r="CH83" s="88"/>
    </row>
    <row r="84" spans="1:86" s="100" customFormat="1" ht="16.2" customHeight="1" x14ac:dyDescent="0.25">
      <c r="A84" s="97" t="s">
        <v>15</v>
      </c>
      <c r="B84" s="93">
        <f>算例!AA84*参数!B11+G73*参数!B12</f>
        <v>0.46875</v>
      </c>
      <c r="C84" s="87">
        <v>0.3125</v>
      </c>
      <c r="D84" s="95">
        <v>0.3125</v>
      </c>
      <c r="E84" s="95">
        <v>0.3125</v>
      </c>
      <c r="F84" s="93">
        <v>0.3125</v>
      </c>
      <c r="G84" s="95">
        <v>0.3125</v>
      </c>
      <c r="H84" s="95">
        <v>0.46875</v>
      </c>
      <c r="I84" s="95">
        <v>0.46875</v>
      </c>
      <c r="J84" s="95"/>
      <c r="K84" s="95"/>
      <c r="L84" s="95"/>
      <c r="M84" s="95"/>
      <c r="N84" s="95"/>
      <c r="O84" s="95"/>
      <c r="P84" s="95"/>
      <c r="Q84" s="95"/>
      <c r="R84" s="95"/>
      <c r="S84" s="95"/>
      <c r="T84" s="95"/>
      <c r="U84" s="95"/>
      <c r="V84" s="95"/>
      <c r="W84" s="95"/>
      <c r="X84" s="95"/>
      <c r="Y84" s="95"/>
      <c r="Z84" s="95"/>
      <c r="AA84" s="95"/>
      <c r="AB84" s="95"/>
      <c r="AC84" s="95"/>
      <c r="AD84" s="95"/>
      <c r="AE84" s="95"/>
      <c r="AF84" s="95"/>
      <c r="AG84" s="95"/>
      <c r="AH84" s="95"/>
      <c r="AI84" s="95"/>
      <c r="AJ84" s="95"/>
      <c r="AK84" s="95"/>
      <c r="AL84" s="95"/>
      <c r="AM84" s="95"/>
      <c r="AN84" s="95"/>
      <c r="AO84" s="95"/>
      <c r="AP84" s="95"/>
      <c r="AQ84" s="95"/>
      <c r="AR84" s="95"/>
      <c r="AS84" s="95"/>
      <c r="AT84" s="95"/>
      <c r="AU84" s="95"/>
      <c r="AV84" s="95"/>
      <c r="AW84" s="95"/>
      <c r="AX84" s="95"/>
      <c r="AY84" s="95"/>
      <c r="AZ84" s="95"/>
      <c r="BA84" s="95"/>
      <c r="BB84" s="95"/>
      <c r="BC84" s="95"/>
      <c r="BD84" s="95"/>
      <c r="BE84" s="95"/>
      <c r="BF84" s="95"/>
      <c r="BG84" s="95"/>
      <c r="BH84" s="95"/>
      <c r="BI84" s="95"/>
      <c r="BJ84" s="95"/>
      <c r="BK84" s="95"/>
      <c r="BL84" s="95"/>
      <c r="BM84" s="95"/>
      <c r="BN84" s="95"/>
      <c r="BO84" s="95"/>
      <c r="BP84" s="95"/>
      <c r="BQ84" s="95"/>
      <c r="BR84" s="88"/>
      <c r="BS84" s="88"/>
      <c r="BT84" s="88"/>
      <c r="BU84" s="98"/>
      <c r="BV84" s="98"/>
      <c r="BW84" s="98"/>
      <c r="BX84" s="98"/>
      <c r="BY84" s="98"/>
      <c r="BZ84" s="98"/>
      <c r="CA84" s="98"/>
      <c r="CB84" s="98"/>
      <c r="CC84" s="98"/>
      <c r="CD84" s="98"/>
      <c r="CE84" s="99"/>
      <c r="CF84" s="88"/>
      <c r="CG84" s="88"/>
      <c r="CH84" s="88"/>
    </row>
    <row r="85" spans="1:86" s="100" customFormat="1" ht="16.2" customHeight="1" x14ac:dyDescent="0.25">
      <c r="A85" s="97" t="s">
        <v>16</v>
      </c>
      <c r="B85" s="93">
        <f>算例!AA85*参数!B11+H84*参数!B12</f>
        <v>0.32155281506696398</v>
      </c>
      <c r="C85" s="87">
        <v>0.17435563013392796</v>
      </c>
      <c r="D85" s="95">
        <v>0.17435563013392796</v>
      </c>
      <c r="E85" s="95">
        <v>0.17435563013392796</v>
      </c>
      <c r="F85" s="93">
        <v>0.17435563013392796</v>
      </c>
      <c r="G85" s="95">
        <v>0.17435563013392796</v>
      </c>
      <c r="H85" s="95">
        <v>0.17435563013392796</v>
      </c>
      <c r="I85" s="95">
        <v>0.32155281506696398</v>
      </c>
      <c r="J85" s="95"/>
      <c r="K85" s="95"/>
      <c r="L85" s="95"/>
      <c r="M85" s="95"/>
      <c r="N85" s="95"/>
      <c r="O85" s="95"/>
      <c r="P85" s="95"/>
      <c r="Q85" s="95"/>
      <c r="R85" s="95"/>
      <c r="S85" s="95"/>
      <c r="T85" s="95"/>
      <c r="U85" s="95"/>
      <c r="V85" s="95"/>
      <c r="W85" s="95"/>
      <c r="X85" s="95"/>
      <c r="Y85" s="95"/>
      <c r="Z85" s="95"/>
      <c r="AA85" s="95"/>
      <c r="AB85" s="95"/>
      <c r="AC85" s="95"/>
      <c r="AD85" s="95"/>
      <c r="AE85" s="95"/>
      <c r="AF85" s="95"/>
      <c r="AG85" s="95"/>
      <c r="AH85" s="95"/>
      <c r="AI85" s="95"/>
      <c r="AJ85" s="95"/>
      <c r="AK85" s="95"/>
      <c r="AL85" s="95"/>
      <c r="AM85" s="95"/>
      <c r="AN85" s="95"/>
      <c r="AO85" s="95"/>
      <c r="AP85" s="95"/>
      <c r="AQ85" s="95"/>
      <c r="AR85" s="95"/>
      <c r="AS85" s="95"/>
      <c r="AT85" s="95"/>
      <c r="AU85" s="95"/>
      <c r="AV85" s="95"/>
      <c r="AW85" s="95"/>
      <c r="AX85" s="95"/>
      <c r="AY85" s="95"/>
      <c r="AZ85" s="95"/>
      <c r="BA85" s="95"/>
      <c r="BB85" s="95"/>
      <c r="BC85" s="95"/>
      <c r="BD85" s="95"/>
      <c r="BE85" s="95"/>
      <c r="BF85" s="95"/>
      <c r="BG85" s="95"/>
      <c r="BH85" s="95"/>
      <c r="BI85" s="95"/>
      <c r="BJ85" s="95"/>
      <c r="BK85" s="95"/>
      <c r="BL85" s="95"/>
      <c r="BM85" s="95"/>
      <c r="BN85" s="95"/>
      <c r="BO85" s="95"/>
      <c r="BP85" s="95"/>
      <c r="BQ85" s="95"/>
      <c r="BR85" s="88"/>
      <c r="BS85" s="88"/>
      <c r="BT85" s="88"/>
      <c r="BU85" s="98"/>
      <c r="BV85" s="98"/>
      <c r="BW85" s="98"/>
      <c r="BX85" s="98"/>
      <c r="BY85" s="98"/>
      <c r="BZ85" s="98"/>
      <c r="CA85" s="98"/>
      <c r="CB85" s="98"/>
      <c r="CC85" s="98"/>
      <c r="CD85" s="98"/>
      <c r="CE85" s="99"/>
      <c r="CF85" s="88"/>
      <c r="CG85" s="88"/>
      <c r="CH85" s="88"/>
    </row>
    <row r="86" spans="1:86" s="100" customFormat="1" ht="16.2" customHeight="1" x14ac:dyDescent="0.25">
      <c r="A86" s="97" t="s">
        <v>17</v>
      </c>
      <c r="B86" s="93">
        <f>算例!AA86*参数!B11+E83*参数!B12</f>
        <v>0.6875</v>
      </c>
      <c r="C86" s="87">
        <v>0.875</v>
      </c>
      <c r="D86" s="95">
        <v>0.875</v>
      </c>
      <c r="E86" s="95">
        <v>0.875</v>
      </c>
      <c r="F86" s="93">
        <v>0.6875</v>
      </c>
      <c r="G86" s="95">
        <v>0.6875</v>
      </c>
      <c r="H86" s="95">
        <v>0.6875</v>
      </c>
      <c r="I86" s="95">
        <v>0.6875</v>
      </c>
      <c r="J86" s="95"/>
      <c r="K86" s="95"/>
      <c r="L86" s="95"/>
      <c r="M86" s="95"/>
      <c r="N86" s="95"/>
      <c r="O86" s="95"/>
      <c r="P86" s="95"/>
      <c r="Q86" s="95"/>
      <c r="R86" s="95"/>
      <c r="S86" s="95"/>
      <c r="T86" s="95"/>
      <c r="U86" s="95"/>
      <c r="V86" s="95"/>
      <c r="W86" s="95"/>
      <c r="X86" s="95"/>
      <c r="Y86" s="95"/>
      <c r="Z86" s="95"/>
      <c r="AA86" s="95"/>
      <c r="AB86" s="95"/>
      <c r="AC86" s="95"/>
      <c r="AD86" s="95"/>
      <c r="AE86" s="95"/>
      <c r="AF86" s="95"/>
      <c r="AG86" s="95"/>
      <c r="AH86" s="95"/>
      <c r="AI86" s="95"/>
      <c r="AJ86" s="95"/>
      <c r="AK86" s="95"/>
      <c r="AL86" s="95"/>
      <c r="AM86" s="95"/>
      <c r="AN86" s="95"/>
      <c r="AO86" s="95"/>
      <c r="AP86" s="95"/>
      <c r="AQ86" s="95"/>
      <c r="AR86" s="95"/>
      <c r="AS86" s="95"/>
      <c r="AT86" s="95"/>
      <c r="AU86" s="95"/>
      <c r="AV86" s="95"/>
      <c r="AW86" s="95"/>
      <c r="AX86" s="95"/>
      <c r="AY86" s="95"/>
      <c r="AZ86" s="95"/>
      <c r="BA86" s="95"/>
      <c r="BB86" s="95"/>
      <c r="BC86" s="95"/>
      <c r="BD86" s="95"/>
      <c r="BE86" s="95"/>
      <c r="BF86" s="95"/>
      <c r="BG86" s="95"/>
      <c r="BH86" s="95"/>
      <c r="BI86" s="95"/>
      <c r="BJ86" s="95"/>
      <c r="BK86" s="95"/>
      <c r="BL86" s="95"/>
      <c r="BM86" s="95"/>
      <c r="BN86" s="95"/>
      <c r="BO86" s="95"/>
      <c r="BP86" s="95"/>
      <c r="BQ86" s="95"/>
      <c r="BR86" s="88"/>
      <c r="BS86" s="88"/>
      <c r="BT86" s="88"/>
      <c r="BU86" s="98"/>
      <c r="BV86" s="98"/>
      <c r="BW86" s="98"/>
      <c r="BX86" s="98"/>
      <c r="BY86" s="98"/>
      <c r="BZ86" s="98"/>
      <c r="CA86" s="98"/>
      <c r="CB86" s="98"/>
      <c r="CC86" s="98"/>
      <c r="CD86" s="98"/>
      <c r="CE86" s="99"/>
      <c r="CF86" s="88"/>
      <c r="CG86" s="88"/>
      <c r="CH86" s="88"/>
    </row>
    <row r="87" spans="1:86" s="100" customFormat="1" ht="16.2" customHeight="1" x14ac:dyDescent="0.25">
      <c r="A87" s="97" t="s">
        <v>18</v>
      </c>
      <c r="B87" s="93">
        <f>算例!AA87*参数!B11+F83*参数!B12</f>
        <v>0.6875</v>
      </c>
      <c r="C87" s="87">
        <v>0.875</v>
      </c>
      <c r="D87" s="95">
        <v>0.875</v>
      </c>
      <c r="E87" s="95">
        <v>0.875</v>
      </c>
      <c r="F87" s="93">
        <v>0.875</v>
      </c>
      <c r="G87" s="95">
        <v>0.6875</v>
      </c>
      <c r="H87" s="95">
        <v>0.6875</v>
      </c>
      <c r="I87" s="95">
        <v>0.6875</v>
      </c>
      <c r="J87" s="95"/>
      <c r="K87" s="95"/>
      <c r="L87" s="95"/>
      <c r="M87" s="95"/>
      <c r="N87" s="95"/>
      <c r="O87" s="95"/>
      <c r="P87" s="95"/>
      <c r="Q87" s="95"/>
      <c r="R87" s="95"/>
      <c r="S87" s="95"/>
      <c r="T87" s="95"/>
      <c r="U87" s="95"/>
      <c r="V87" s="95"/>
      <c r="W87" s="95"/>
      <c r="X87" s="95"/>
      <c r="Y87" s="95"/>
      <c r="Z87" s="95"/>
      <c r="AA87" s="95"/>
      <c r="AB87" s="95"/>
      <c r="AC87" s="95"/>
      <c r="AD87" s="95"/>
      <c r="AE87" s="95"/>
      <c r="AF87" s="95"/>
      <c r="AG87" s="95"/>
      <c r="AH87" s="95"/>
      <c r="AI87" s="95"/>
      <c r="AJ87" s="95"/>
      <c r="AK87" s="95"/>
      <c r="AL87" s="95"/>
      <c r="AM87" s="95"/>
      <c r="AN87" s="95"/>
      <c r="AO87" s="95"/>
      <c r="AP87" s="95"/>
      <c r="AQ87" s="95"/>
      <c r="AR87" s="95"/>
      <c r="AS87" s="95"/>
      <c r="AT87" s="95"/>
      <c r="AU87" s="95"/>
      <c r="AV87" s="95"/>
      <c r="AW87" s="95"/>
      <c r="AX87" s="95"/>
      <c r="AY87" s="95"/>
      <c r="AZ87" s="95"/>
      <c r="BA87" s="95"/>
      <c r="BB87" s="95"/>
      <c r="BC87" s="95"/>
      <c r="BD87" s="95"/>
      <c r="BE87" s="95"/>
      <c r="BF87" s="95"/>
      <c r="BG87" s="95"/>
      <c r="BH87" s="95"/>
      <c r="BI87" s="95"/>
      <c r="BJ87" s="95"/>
      <c r="BK87" s="95"/>
      <c r="BL87" s="95"/>
      <c r="BM87" s="95"/>
      <c r="BN87" s="95"/>
      <c r="BO87" s="95"/>
      <c r="BP87" s="95"/>
      <c r="BQ87" s="95"/>
      <c r="BR87" s="88"/>
      <c r="BS87" s="88"/>
      <c r="BT87" s="88"/>
      <c r="BU87" s="98"/>
      <c r="BV87" s="98"/>
      <c r="BW87" s="98"/>
      <c r="BX87" s="98"/>
      <c r="BY87" s="98"/>
      <c r="BZ87" s="98"/>
      <c r="CA87" s="98"/>
      <c r="CB87" s="98"/>
      <c r="CC87" s="98"/>
      <c r="CD87" s="98"/>
      <c r="CE87" s="99"/>
      <c r="CF87" s="88"/>
      <c r="CG87" s="88"/>
      <c r="CH87" s="88"/>
    </row>
    <row r="88" spans="1:86" s="100" customFormat="1" ht="16.2" customHeight="1" x14ac:dyDescent="0.25">
      <c r="A88" s="97" t="s">
        <v>19</v>
      </c>
      <c r="B88" s="93">
        <f>(算例!AA88*参数!B11+D74*参数!B12)*参数!B11+H74*参数!B12</f>
        <v>0.68849819174106353</v>
      </c>
      <c r="C88" s="87">
        <v>1</v>
      </c>
      <c r="D88" s="95">
        <v>1</v>
      </c>
      <c r="E88" s="95">
        <v>0.79233212782737572</v>
      </c>
      <c r="F88" s="93">
        <v>0.79233212782737572</v>
      </c>
      <c r="G88" s="95">
        <v>0.79233212782737572</v>
      </c>
      <c r="H88" s="95">
        <v>0.79233212782737572</v>
      </c>
      <c r="I88" s="95">
        <v>0.68849819174106353</v>
      </c>
      <c r="J88" s="95"/>
      <c r="K88" s="95"/>
      <c r="L88" s="95"/>
      <c r="M88" s="95"/>
      <c r="N88" s="95"/>
      <c r="O88" s="95"/>
      <c r="P88" s="95"/>
      <c r="Q88" s="95"/>
      <c r="R88" s="95"/>
      <c r="S88" s="95"/>
      <c r="T88" s="95"/>
      <c r="U88" s="95"/>
      <c r="V88" s="95"/>
      <c r="W88" s="95"/>
      <c r="X88" s="95"/>
      <c r="Y88" s="95"/>
      <c r="Z88" s="95"/>
      <c r="AA88" s="95"/>
      <c r="AB88" s="95"/>
      <c r="AC88" s="95"/>
      <c r="AD88" s="95"/>
      <c r="AE88" s="95"/>
      <c r="AF88" s="95"/>
      <c r="AG88" s="95"/>
      <c r="AH88" s="95"/>
      <c r="AI88" s="95"/>
      <c r="AJ88" s="95"/>
      <c r="AK88" s="95"/>
      <c r="AL88" s="95"/>
      <c r="AM88" s="95"/>
      <c r="AN88" s="95"/>
      <c r="AO88" s="95"/>
      <c r="AP88" s="95"/>
      <c r="AQ88" s="95"/>
      <c r="AR88" s="95"/>
      <c r="AS88" s="95"/>
      <c r="AT88" s="95"/>
      <c r="AU88" s="95"/>
      <c r="AV88" s="95"/>
      <c r="AW88" s="95"/>
      <c r="AX88" s="95"/>
      <c r="AY88" s="95"/>
      <c r="AZ88" s="95"/>
      <c r="BA88" s="95"/>
      <c r="BB88" s="95"/>
      <c r="BC88" s="95"/>
      <c r="BD88" s="95"/>
      <c r="BE88" s="95"/>
      <c r="BF88" s="95"/>
      <c r="BG88" s="95"/>
      <c r="BH88" s="95"/>
      <c r="BI88" s="95"/>
      <c r="BJ88" s="95"/>
      <c r="BK88" s="95"/>
      <c r="BL88" s="95"/>
      <c r="BM88" s="95"/>
      <c r="BN88" s="95"/>
      <c r="BO88" s="95"/>
      <c r="BP88" s="95"/>
      <c r="BQ88" s="95"/>
      <c r="BR88" s="88"/>
      <c r="BS88" s="88"/>
      <c r="BT88" s="88"/>
      <c r="BU88" s="98"/>
      <c r="BV88" s="98"/>
      <c r="BW88" s="98"/>
      <c r="BX88" s="98"/>
      <c r="BY88" s="98"/>
      <c r="BZ88" s="98"/>
      <c r="CA88" s="98"/>
      <c r="CB88" s="98"/>
      <c r="CC88" s="98"/>
      <c r="CD88" s="98"/>
      <c r="CE88" s="99"/>
      <c r="CF88" s="88"/>
      <c r="CG88" s="88"/>
      <c r="CH88" s="88"/>
    </row>
    <row r="89" spans="1:86" s="100" customFormat="1" ht="16.2" customHeight="1" x14ac:dyDescent="0.25">
      <c r="A89" s="97" t="s">
        <v>20</v>
      </c>
      <c r="B89" s="93">
        <f>算例!AA89</f>
        <v>0.20833333333333334</v>
      </c>
      <c r="C89" s="87">
        <v>0.20833333333333334</v>
      </c>
      <c r="D89" s="95">
        <v>0.20833333333333334</v>
      </c>
      <c r="E89" s="95">
        <v>0.20833333333333334</v>
      </c>
      <c r="F89" s="93">
        <v>0.20833333333333334</v>
      </c>
      <c r="G89" s="95">
        <v>0.20833333333333334</v>
      </c>
      <c r="H89" s="95">
        <v>0.20833333333333334</v>
      </c>
      <c r="I89" s="95">
        <v>0.20833333333333334</v>
      </c>
      <c r="J89" s="95"/>
      <c r="K89" s="95"/>
      <c r="L89" s="95"/>
      <c r="M89" s="95"/>
      <c r="N89" s="95"/>
      <c r="O89" s="95"/>
      <c r="P89" s="95"/>
      <c r="Q89" s="95"/>
      <c r="R89" s="95"/>
      <c r="S89" s="95"/>
      <c r="T89" s="95"/>
      <c r="U89" s="95"/>
      <c r="V89" s="95"/>
      <c r="W89" s="95"/>
      <c r="X89" s="95"/>
      <c r="Y89" s="95"/>
      <c r="Z89" s="95"/>
      <c r="AA89" s="95"/>
      <c r="AB89" s="95"/>
      <c r="AC89" s="95"/>
      <c r="AD89" s="95"/>
      <c r="AE89" s="95"/>
      <c r="AF89" s="95"/>
      <c r="AG89" s="95"/>
      <c r="AH89" s="95"/>
      <c r="AI89" s="95"/>
      <c r="AJ89" s="95"/>
      <c r="AK89" s="95"/>
      <c r="AL89" s="95"/>
      <c r="AM89" s="95"/>
      <c r="AN89" s="95"/>
      <c r="AO89" s="95"/>
      <c r="AP89" s="95"/>
      <c r="AQ89" s="95"/>
      <c r="AR89" s="95"/>
      <c r="AS89" s="95"/>
      <c r="AT89" s="95"/>
      <c r="AU89" s="95"/>
      <c r="AV89" s="95"/>
      <c r="AW89" s="95"/>
      <c r="AX89" s="95"/>
      <c r="AY89" s="95"/>
      <c r="AZ89" s="95"/>
      <c r="BA89" s="95"/>
      <c r="BB89" s="95"/>
      <c r="BC89" s="95"/>
      <c r="BD89" s="95"/>
      <c r="BE89" s="95"/>
      <c r="BF89" s="95"/>
      <c r="BG89" s="95"/>
      <c r="BH89" s="95"/>
      <c r="BI89" s="95"/>
      <c r="BJ89" s="95"/>
      <c r="BK89" s="95"/>
      <c r="BL89" s="95"/>
      <c r="BM89" s="95"/>
      <c r="BN89" s="95"/>
      <c r="BO89" s="95"/>
      <c r="BP89" s="95"/>
      <c r="BQ89" s="95"/>
      <c r="BR89" s="88"/>
      <c r="BS89" s="88"/>
      <c r="BT89" s="88"/>
      <c r="BU89" s="98"/>
      <c r="BV89" s="98"/>
      <c r="BW89" s="98"/>
      <c r="BX89" s="98"/>
      <c r="BY89" s="98"/>
      <c r="BZ89" s="98"/>
      <c r="CA89" s="98"/>
      <c r="CB89" s="98"/>
      <c r="CC89" s="98"/>
      <c r="CD89" s="98"/>
      <c r="CE89" s="99"/>
      <c r="CF89" s="88"/>
      <c r="CG89" s="88"/>
      <c r="CH89" s="88"/>
    </row>
    <row r="90" spans="1:86" s="100" customFormat="1" ht="16.2" customHeight="1" x14ac:dyDescent="0.25">
      <c r="A90" s="97" t="s">
        <v>21</v>
      </c>
      <c r="B90" s="93">
        <f>算例!AA90</f>
        <v>0.625</v>
      </c>
      <c r="C90" s="87">
        <v>0.625</v>
      </c>
      <c r="D90" s="95">
        <v>0.625</v>
      </c>
      <c r="E90" s="95">
        <v>0.625</v>
      </c>
      <c r="F90" s="93">
        <v>0.625</v>
      </c>
      <c r="G90" s="95">
        <v>0.625</v>
      </c>
      <c r="H90" s="95">
        <v>0.625</v>
      </c>
      <c r="I90" s="95">
        <v>0.625</v>
      </c>
      <c r="J90" s="95"/>
      <c r="K90" s="95"/>
      <c r="L90" s="95"/>
      <c r="M90" s="95"/>
      <c r="N90" s="95"/>
      <c r="O90" s="95"/>
      <c r="P90" s="95"/>
      <c r="Q90" s="95"/>
      <c r="R90" s="95"/>
      <c r="S90" s="95"/>
      <c r="T90" s="95"/>
      <c r="U90" s="95"/>
      <c r="V90" s="95"/>
      <c r="W90" s="95"/>
      <c r="X90" s="95"/>
      <c r="Y90" s="95"/>
      <c r="Z90" s="95"/>
      <c r="AA90" s="95"/>
      <c r="AB90" s="95"/>
      <c r="AC90" s="95"/>
      <c r="AD90" s="95"/>
      <c r="AE90" s="95"/>
      <c r="AF90" s="95"/>
      <c r="AG90" s="95"/>
      <c r="AH90" s="95"/>
      <c r="AI90" s="95"/>
      <c r="AJ90" s="95"/>
      <c r="AK90" s="95"/>
      <c r="AL90" s="95"/>
      <c r="AM90" s="95"/>
      <c r="AN90" s="95"/>
      <c r="AO90" s="95"/>
      <c r="AP90" s="95"/>
      <c r="AQ90" s="95"/>
      <c r="AR90" s="95"/>
      <c r="AS90" s="95"/>
      <c r="AT90" s="95"/>
      <c r="AU90" s="95"/>
      <c r="AV90" s="95"/>
      <c r="AW90" s="95"/>
      <c r="AX90" s="95"/>
      <c r="AY90" s="95"/>
      <c r="AZ90" s="95"/>
      <c r="BA90" s="95"/>
      <c r="BB90" s="95"/>
      <c r="BC90" s="95"/>
      <c r="BD90" s="95"/>
      <c r="BE90" s="95"/>
      <c r="BF90" s="95"/>
      <c r="BG90" s="95"/>
      <c r="BH90" s="95"/>
      <c r="BI90" s="95"/>
      <c r="BJ90" s="95"/>
      <c r="BK90" s="95"/>
      <c r="BL90" s="95"/>
      <c r="BM90" s="95"/>
      <c r="BN90" s="95"/>
      <c r="BO90" s="95"/>
      <c r="BP90" s="95"/>
      <c r="BQ90" s="95"/>
      <c r="BR90" s="88"/>
      <c r="BS90" s="88"/>
      <c r="BT90" s="88"/>
      <c r="BU90" s="98"/>
      <c r="BV90" s="98"/>
      <c r="BW90" s="98"/>
      <c r="BX90" s="98"/>
      <c r="BY90" s="98"/>
      <c r="BZ90" s="98"/>
      <c r="CA90" s="98"/>
      <c r="CB90" s="98"/>
      <c r="CC90" s="98"/>
      <c r="CD90" s="98"/>
      <c r="CE90" s="99"/>
      <c r="CF90" s="88"/>
      <c r="CG90" s="88"/>
      <c r="CH90" s="88"/>
    </row>
    <row r="91" spans="1:86" s="100" customFormat="1" ht="16.2" customHeight="1" x14ac:dyDescent="0.25">
      <c r="A91" s="97" t="s">
        <v>22</v>
      </c>
      <c r="B91" s="93">
        <f>算例!AA91</f>
        <v>0.5</v>
      </c>
      <c r="C91" s="87">
        <v>0.5</v>
      </c>
      <c r="D91" s="95">
        <v>0.5</v>
      </c>
      <c r="E91" s="95">
        <v>0.5</v>
      </c>
      <c r="F91" s="93">
        <v>0.5</v>
      </c>
      <c r="G91" s="95">
        <v>0.5</v>
      </c>
      <c r="H91" s="95">
        <v>0.5</v>
      </c>
      <c r="I91" s="95">
        <v>0.5</v>
      </c>
      <c r="J91" s="95"/>
      <c r="K91" s="95"/>
      <c r="L91" s="95"/>
      <c r="M91" s="95"/>
      <c r="N91" s="95"/>
      <c r="O91" s="95"/>
      <c r="P91" s="95"/>
      <c r="Q91" s="95"/>
      <c r="R91" s="95"/>
      <c r="S91" s="95"/>
      <c r="T91" s="95"/>
      <c r="U91" s="95"/>
      <c r="V91" s="95"/>
      <c r="W91" s="95"/>
      <c r="X91" s="95"/>
      <c r="Y91" s="95"/>
      <c r="Z91" s="95"/>
      <c r="AA91" s="95"/>
      <c r="AB91" s="95"/>
      <c r="AC91" s="95"/>
      <c r="AD91" s="95"/>
      <c r="AE91" s="95"/>
      <c r="AF91" s="95"/>
      <c r="AG91" s="95"/>
      <c r="AH91" s="95"/>
      <c r="AI91" s="95"/>
      <c r="AJ91" s="95"/>
      <c r="AK91" s="95"/>
      <c r="AL91" s="95"/>
      <c r="AM91" s="95"/>
      <c r="AN91" s="95"/>
      <c r="AO91" s="95"/>
      <c r="AP91" s="95"/>
      <c r="AQ91" s="95"/>
      <c r="AR91" s="95"/>
      <c r="AS91" s="95"/>
      <c r="AT91" s="95"/>
      <c r="AU91" s="95"/>
      <c r="AV91" s="95"/>
      <c r="AW91" s="95"/>
      <c r="AX91" s="95"/>
      <c r="AY91" s="95"/>
      <c r="AZ91" s="95"/>
      <c r="BA91" s="95"/>
      <c r="BB91" s="95"/>
      <c r="BC91" s="95"/>
      <c r="BD91" s="95"/>
      <c r="BE91" s="95"/>
      <c r="BF91" s="95"/>
      <c r="BG91" s="95"/>
      <c r="BH91" s="95"/>
      <c r="BI91" s="95"/>
      <c r="BJ91" s="95"/>
      <c r="BK91" s="95"/>
      <c r="BL91" s="95"/>
      <c r="BM91" s="95"/>
      <c r="BN91" s="95"/>
      <c r="BO91" s="95"/>
      <c r="BP91" s="95"/>
      <c r="BQ91" s="95"/>
      <c r="BR91" s="88"/>
      <c r="BS91" s="88"/>
      <c r="BT91" s="88"/>
      <c r="BU91" s="98"/>
      <c r="BV91" s="98"/>
      <c r="BW91" s="98"/>
      <c r="BX91" s="98"/>
      <c r="BY91" s="98"/>
      <c r="BZ91" s="98"/>
      <c r="CA91" s="98"/>
      <c r="CB91" s="98"/>
      <c r="CC91" s="98"/>
      <c r="CD91" s="98"/>
      <c r="CE91" s="99"/>
      <c r="CF91" s="88"/>
      <c r="CG91" s="88"/>
      <c r="CH91" s="88"/>
    </row>
    <row r="92" spans="1:86" s="100" customFormat="1" ht="16.2" customHeight="1" x14ac:dyDescent="0.25">
      <c r="A92" s="91"/>
      <c r="B92" s="93">
        <f>算例!AA92</f>
        <v>0</v>
      </c>
      <c r="C92" s="136">
        <v>0</v>
      </c>
      <c r="D92" s="136">
        <v>0</v>
      </c>
      <c r="E92" s="136">
        <v>0</v>
      </c>
      <c r="F92" s="136">
        <v>0</v>
      </c>
      <c r="G92" s="136">
        <v>0</v>
      </c>
      <c r="H92" s="136">
        <v>0</v>
      </c>
      <c r="I92" s="136">
        <v>0</v>
      </c>
      <c r="J92" s="95"/>
      <c r="K92" s="95"/>
      <c r="L92" s="95"/>
      <c r="M92" s="95"/>
      <c r="N92" s="95"/>
      <c r="O92" s="95"/>
      <c r="P92" s="95"/>
      <c r="Q92" s="95"/>
      <c r="R92" s="95"/>
      <c r="S92" s="95"/>
      <c r="T92" s="95"/>
      <c r="U92" s="95"/>
      <c r="V92" s="95"/>
      <c r="W92" s="95"/>
      <c r="X92" s="95"/>
      <c r="Y92" s="95"/>
      <c r="Z92" s="95"/>
      <c r="AA92" s="95"/>
      <c r="AB92" s="95"/>
      <c r="AC92" s="95"/>
      <c r="AD92" s="95"/>
      <c r="AE92" s="95"/>
      <c r="AF92" s="95"/>
      <c r="AG92" s="95"/>
      <c r="AH92" s="95"/>
      <c r="AI92" s="95"/>
      <c r="AJ92" s="95"/>
      <c r="AK92" s="95"/>
      <c r="AL92" s="95"/>
      <c r="AM92" s="95"/>
      <c r="AN92" s="95"/>
      <c r="AO92" s="95"/>
      <c r="AP92" s="95"/>
      <c r="AQ92" s="95"/>
      <c r="AR92" s="95"/>
      <c r="AS92" s="95"/>
      <c r="AT92" s="95"/>
      <c r="AU92" s="95"/>
      <c r="AV92" s="95"/>
      <c r="AW92" s="95"/>
      <c r="AX92" s="95"/>
      <c r="AY92" s="95"/>
      <c r="AZ92" s="95"/>
      <c r="BA92" s="95"/>
      <c r="BB92" s="95"/>
      <c r="BC92" s="95"/>
      <c r="BD92" s="95"/>
      <c r="BE92" s="95"/>
      <c r="BF92" s="95"/>
      <c r="BG92" s="95"/>
      <c r="BH92" s="95"/>
      <c r="BI92" s="95"/>
      <c r="BJ92" s="95"/>
      <c r="BK92" s="95"/>
      <c r="BL92" s="95"/>
      <c r="BM92" s="95"/>
      <c r="BN92" s="95"/>
      <c r="BO92" s="95"/>
      <c r="BP92" s="95"/>
      <c r="BQ92" s="95"/>
      <c r="BU92" s="95"/>
      <c r="BV92" s="95"/>
      <c r="BW92" s="95"/>
      <c r="BX92" s="95"/>
      <c r="BY92" s="95"/>
      <c r="BZ92" s="95"/>
      <c r="CA92" s="95"/>
      <c r="CB92" s="95"/>
      <c r="CC92" s="95"/>
      <c r="CD92" s="95"/>
      <c r="CE92" s="95"/>
    </row>
    <row r="93" spans="1:86" s="100" customFormat="1" ht="16.2" customHeight="1" x14ac:dyDescent="0.25">
      <c r="A93" s="92" t="s">
        <v>234</v>
      </c>
      <c r="B93" s="93">
        <f>算例!AA93</f>
        <v>0</v>
      </c>
      <c r="C93" s="136">
        <v>0</v>
      </c>
      <c r="D93" s="136">
        <v>0</v>
      </c>
      <c r="E93" s="136">
        <v>0</v>
      </c>
      <c r="F93" s="136">
        <v>0</v>
      </c>
      <c r="G93" s="136">
        <v>0</v>
      </c>
      <c r="H93" s="136">
        <v>0</v>
      </c>
      <c r="I93" s="136">
        <v>0</v>
      </c>
      <c r="J93" s="94"/>
      <c r="K93" s="94"/>
      <c r="L93" s="94"/>
      <c r="M93" s="91"/>
      <c r="N93" s="95"/>
      <c r="O93" s="95"/>
      <c r="P93" s="95"/>
      <c r="Q93" s="94"/>
      <c r="R93" s="94"/>
      <c r="S93" s="94"/>
      <c r="T93" s="94"/>
      <c r="U93" s="94"/>
      <c r="V93" s="94"/>
      <c r="W93" s="94"/>
      <c r="X93" s="94"/>
      <c r="Y93" s="94"/>
      <c r="Z93" s="94"/>
      <c r="AA93" s="91"/>
      <c r="AB93" s="95"/>
      <c r="AC93" s="95"/>
      <c r="AD93" s="95"/>
      <c r="AE93" s="94"/>
      <c r="AF93" s="94"/>
      <c r="AG93" s="94"/>
      <c r="AH93" s="94"/>
      <c r="AI93" s="94"/>
      <c r="AJ93" s="94"/>
      <c r="AK93" s="94"/>
      <c r="AL93" s="94"/>
      <c r="AM93" s="94"/>
      <c r="AN93" s="94"/>
      <c r="AO93" s="91"/>
      <c r="AP93" s="95"/>
      <c r="AQ93" s="95"/>
      <c r="AR93" s="95"/>
      <c r="AS93" s="94"/>
      <c r="AT93" s="94"/>
      <c r="AU93" s="94"/>
      <c r="AV93" s="94"/>
      <c r="AW93" s="94"/>
      <c r="AX93" s="94"/>
      <c r="AY93" s="94"/>
      <c r="AZ93" s="94"/>
      <c r="BA93" s="94"/>
      <c r="BB93" s="94"/>
      <c r="BC93" s="91"/>
      <c r="BD93" s="95"/>
      <c r="BE93" s="95"/>
      <c r="BF93" s="95"/>
      <c r="BG93" s="94"/>
      <c r="BH93" s="94"/>
      <c r="BI93" s="94"/>
      <c r="BJ93" s="94"/>
      <c r="BK93" s="94"/>
      <c r="BL93" s="94"/>
      <c r="BM93" s="94"/>
      <c r="BN93" s="94"/>
      <c r="BO93" s="94"/>
      <c r="BP93" s="94"/>
      <c r="BQ93" s="91"/>
      <c r="BR93" s="88"/>
      <c r="BS93" s="88"/>
      <c r="BT93" s="88"/>
      <c r="BU93" s="92"/>
      <c r="BV93" s="92"/>
      <c r="BW93" s="92"/>
      <c r="BX93" s="92"/>
      <c r="BY93" s="92"/>
      <c r="BZ93" s="92"/>
      <c r="CA93" s="92"/>
      <c r="CB93" s="92"/>
      <c r="CC93" s="92"/>
      <c r="CD93" s="92"/>
      <c r="CE93" s="96"/>
      <c r="CF93" s="88"/>
      <c r="CG93" s="88"/>
      <c r="CH93" s="88"/>
    </row>
    <row r="94" spans="1:86" s="100" customFormat="1" ht="16.2" customHeight="1" x14ac:dyDescent="0.25">
      <c r="A94" s="97" t="s">
        <v>1</v>
      </c>
      <c r="B94" s="93" t="str">
        <f>算例!AA94</f>
        <v>得分</v>
      </c>
      <c r="C94" s="136">
        <v>0</v>
      </c>
      <c r="D94" s="136">
        <v>0</v>
      </c>
      <c r="E94" s="136">
        <v>0</v>
      </c>
      <c r="F94" s="136">
        <v>0</v>
      </c>
      <c r="G94" s="136">
        <v>0</v>
      </c>
      <c r="H94" s="136">
        <v>0</v>
      </c>
      <c r="I94" s="136">
        <v>0</v>
      </c>
      <c r="J94" s="95"/>
      <c r="K94" s="95"/>
      <c r="L94" s="95"/>
      <c r="M94" s="95"/>
      <c r="N94" s="95"/>
      <c r="O94" s="95"/>
      <c r="P94" s="95"/>
      <c r="Q94" s="95"/>
      <c r="R94" s="95"/>
      <c r="S94" s="95"/>
      <c r="T94" s="95"/>
      <c r="U94" s="95"/>
      <c r="V94" s="95"/>
      <c r="W94" s="95"/>
      <c r="X94" s="95"/>
      <c r="Y94" s="95"/>
      <c r="Z94" s="95"/>
      <c r="AA94" s="95"/>
      <c r="AB94" s="95"/>
      <c r="AC94" s="95"/>
      <c r="AD94" s="95"/>
      <c r="AE94" s="95"/>
      <c r="AF94" s="95"/>
      <c r="AG94" s="95"/>
      <c r="AH94" s="95"/>
      <c r="AI94" s="95"/>
      <c r="AJ94" s="95"/>
      <c r="AK94" s="95"/>
      <c r="AL94" s="95"/>
      <c r="AM94" s="95"/>
      <c r="AN94" s="95"/>
      <c r="AO94" s="95"/>
      <c r="AP94" s="95"/>
      <c r="AQ94" s="95"/>
      <c r="AR94" s="95"/>
      <c r="AS94" s="95"/>
      <c r="AT94" s="95"/>
      <c r="AU94" s="95"/>
      <c r="AV94" s="95"/>
      <c r="AW94" s="95"/>
      <c r="AX94" s="95"/>
      <c r="AY94" s="95"/>
      <c r="AZ94" s="95"/>
      <c r="BA94" s="95"/>
      <c r="BB94" s="95"/>
      <c r="BC94" s="95"/>
      <c r="BD94" s="95"/>
      <c r="BE94" s="95"/>
      <c r="BF94" s="95"/>
      <c r="BG94" s="95"/>
      <c r="BH94" s="95"/>
      <c r="BI94" s="95"/>
      <c r="BJ94" s="95"/>
      <c r="BK94" s="95"/>
      <c r="BL94" s="95"/>
      <c r="BM94" s="95"/>
      <c r="BN94" s="95"/>
      <c r="BO94" s="95"/>
      <c r="BP94" s="95"/>
      <c r="BQ94" s="95"/>
      <c r="BR94" s="88"/>
      <c r="BS94" s="88"/>
      <c r="BT94" s="88"/>
      <c r="BU94" s="98"/>
      <c r="BV94" s="98"/>
      <c r="BW94" s="98"/>
      <c r="BX94" s="98"/>
      <c r="BY94" s="98"/>
      <c r="BZ94" s="98"/>
      <c r="CA94" s="98"/>
      <c r="CB94" s="98"/>
      <c r="CC94" s="98"/>
      <c r="CD94" s="98"/>
      <c r="CE94" s="99"/>
      <c r="CF94" s="88"/>
      <c r="CG94" s="88"/>
      <c r="CH94" s="88"/>
    </row>
    <row r="95" spans="1:86" s="100" customFormat="1" ht="16.2" customHeight="1" x14ac:dyDescent="0.25">
      <c r="A95" s="97" t="s">
        <v>3</v>
      </c>
      <c r="B95" s="93">
        <f>算例!AA95</f>
        <v>0.875</v>
      </c>
      <c r="C95" s="87">
        <v>0.875</v>
      </c>
      <c r="D95" s="95">
        <v>0.875</v>
      </c>
      <c r="E95" s="95">
        <v>0.875</v>
      </c>
      <c r="F95" s="95">
        <v>0.875</v>
      </c>
      <c r="G95" s="95">
        <v>0.875</v>
      </c>
      <c r="H95" s="95">
        <v>0.875</v>
      </c>
      <c r="I95" s="95">
        <v>0.875</v>
      </c>
      <c r="J95" s="95"/>
      <c r="K95" s="95"/>
      <c r="L95" s="95"/>
      <c r="M95" s="95"/>
      <c r="N95" s="95"/>
      <c r="O95" s="95"/>
      <c r="P95" s="95"/>
      <c r="Q95" s="95"/>
      <c r="R95" s="95"/>
      <c r="S95" s="95"/>
      <c r="T95" s="95"/>
      <c r="U95" s="95"/>
      <c r="V95" s="95"/>
      <c r="W95" s="95"/>
      <c r="X95" s="95"/>
      <c r="Y95" s="95"/>
      <c r="Z95" s="95"/>
      <c r="AA95" s="95"/>
      <c r="AB95" s="95"/>
      <c r="AC95" s="95"/>
      <c r="AD95" s="95"/>
      <c r="AE95" s="95"/>
      <c r="AF95" s="95"/>
      <c r="AG95" s="95"/>
      <c r="AH95" s="95"/>
      <c r="AI95" s="95"/>
      <c r="AJ95" s="95"/>
      <c r="AK95" s="95"/>
      <c r="AL95" s="95"/>
      <c r="AM95" s="95"/>
      <c r="AN95" s="95"/>
      <c r="AO95" s="95"/>
      <c r="AP95" s="95"/>
      <c r="AQ95" s="95"/>
      <c r="AR95" s="95"/>
      <c r="AS95" s="95"/>
      <c r="AT95" s="95"/>
      <c r="AU95" s="95"/>
      <c r="AV95" s="95"/>
      <c r="AW95" s="95"/>
      <c r="AX95" s="95"/>
      <c r="AY95" s="95"/>
      <c r="AZ95" s="95"/>
      <c r="BA95" s="95"/>
      <c r="BB95" s="95"/>
      <c r="BC95" s="95"/>
      <c r="BD95" s="95"/>
      <c r="BE95" s="95"/>
      <c r="BF95" s="95"/>
      <c r="BG95" s="95"/>
      <c r="BH95" s="95"/>
      <c r="BI95" s="95"/>
      <c r="BJ95" s="95"/>
      <c r="BK95" s="95"/>
      <c r="BL95" s="95"/>
      <c r="BM95" s="95"/>
      <c r="BN95" s="95"/>
      <c r="BO95" s="95"/>
      <c r="BP95" s="95"/>
      <c r="BQ95" s="95"/>
      <c r="BR95" s="88"/>
      <c r="BS95" s="88"/>
      <c r="BT95" s="88"/>
      <c r="BU95" s="98"/>
      <c r="BV95" s="98"/>
      <c r="BW95" s="98"/>
      <c r="BX95" s="98"/>
      <c r="BY95" s="98"/>
      <c r="BZ95" s="98"/>
      <c r="CA95" s="98"/>
      <c r="CB95" s="98"/>
      <c r="CC95" s="98"/>
      <c r="CD95" s="98"/>
      <c r="CE95" s="99"/>
      <c r="CF95" s="88"/>
      <c r="CG95" s="88"/>
      <c r="CH95" s="88"/>
    </row>
    <row r="96" spans="1:86" s="100" customFormat="1" ht="16.2" customHeight="1" x14ac:dyDescent="0.25">
      <c r="A96" s="97" t="s">
        <v>4</v>
      </c>
      <c r="B96" s="93">
        <f>算例!AA96</f>
        <v>0.52306689040178389</v>
      </c>
      <c r="C96" s="87">
        <v>0.52306689040178389</v>
      </c>
      <c r="D96" s="95">
        <v>0.52306689040178389</v>
      </c>
      <c r="E96" s="95">
        <v>0.52306689040178389</v>
      </c>
      <c r="F96" s="95">
        <v>0.52306689040178389</v>
      </c>
      <c r="G96" s="95">
        <v>0.52306689040178389</v>
      </c>
      <c r="H96" s="95">
        <v>0.52306689040178389</v>
      </c>
      <c r="I96" s="95">
        <v>0.52306689040178389</v>
      </c>
      <c r="J96" s="95"/>
      <c r="K96" s="95"/>
      <c r="L96" s="95"/>
      <c r="M96" s="95"/>
      <c r="N96" s="95"/>
      <c r="O96" s="95"/>
      <c r="P96" s="95"/>
      <c r="Q96" s="95"/>
      <c r="R96" s="95"/>
      <c r="S96" s="95"/>
      <c r="T96" s="95"/>
      <c r="U96" s="95"/>
      <c r="V96" s="95"/>
      <c r="W96" s="95"/>
      <c r="X96" s="95"/>
      <c r="Y96" s="95"/>
      <c r="Z96" s="95"/>
      <c r="AA96" s="95"/>
      <c r="AB96" s="95"/>
      <c r="AC96" s="95"/>
      <c r="AD96" s="95"/>
      <c r="AE96" s="95"/>
      <c r="AF96" s="95"/>
      <c r="AG96" s="95"/>
      <c r="AH96" s="95"/>
      <c r="AI96" s="95"/>
      <c r="AJ96" s="95"/>
      <c r="AK96" s="95"/>
      <c r="AL96" s="95"/>
      <c r="AM96" s="95"/>
      <c r="AN96" s="95"/>
      <c r="AO96" s="95"/>
      <c r="AP96" s="95"/>
      <c r="AQ96" s="95"/>
      <c r="AR96" s="95"/>
      <c r="AS96" s="95"/>
      <c r="AT96" s="95"/>
      <c r="AU96" s="95"/>
      <c r="AV96" s="95"/>
      <c r="AW96" s="95"/>
      <c r="AX96" s="95"/>
      <c r="AY96" s="95"/>
      <c r="AZ96" s="95"/>
      <c r="BA96" s="95"/>
      <c r="BB96" s="95"/>
      <c r="BC96" s="95"/>
      <c r="BD96" s="95"/>
      <c r="BE96" s="95"/>
      <c r="BF96" s="95"/>
      <c r="BG96" s="95"/>
      <c r="BH96" s="95"/>
      <c r="BI96" s="95"/>
      <c r="BJ96" s="95"/>
      <c r="BK96" s="95"/>
      <c r="BL96" s="95"/>
      <c r="BM96" s="95"/>
      <c r="BN96" s="95"/>
      <c r="BO96" s="95"/>
      <c r="BP96" s="95"/>
      <c r="BQ96" s="95"/>
      <c r="BR96" s="88"/>
      <c r="BS96" s="88"/>
      <c r="BT96" s="88"/>
      <c r="BU96" s="98"/>
      <c r="BV96" s="98"/>
      <c r="BW96" s="98"/>
      <c r="BX96" s="98"/>
      <c r="BY96" s="98"/>
      <c r="BZ96" s="98"/>
      <c r="CA96" s="98"/>
      <c r="CB96" s="98"/>
      <c r="CC96" s="98"/>
      <c r="CD96" s="98"/>
      <c r="CE96" s="99"/>
      <c r="CF96" s="88"/>
      <c r="CG96" s="88"/>
      <c r="CH96" s="88"/>
    </row>
    <row r="97" spans="1:86" s="100" customFormat="1" ht="16.2" customHeight="1" x14ac:dyDescent="0.25">
      <c r="A97" s="97" t="s">
        <v>5</v>
      </c>
      <c r="B97" s="93">
        <f>算例!AA97*参数!B11+H110*参数!B12</f>
        <v>0.43530927168898798</v>
      </c>
      <c r="C97" s="87">
        <v>5.8118543377975992E-2</v>
      </c>
      <c r="D97" s="95">
        <v>5.8118543377975992E-2</v>
      </c>
      <c r="E97" s="95">
        <v>5.8118543377975992E-2</v>
      </c>
      <c r="F97" s="95">
        <v>5.8118543377975992E-2</v>
      </c>
      <c r="G97" s="95">
        <v>5.8118543377975992E-2</v>
      </c>
      <c r="H97" s="95">
        <v>5.8118543377975992E-2</v>
      </c>
      <c r="I97" s="95">
        <v>0.43530927168898798</v>
      </c>
      <c r="J97" s="95"/>
      <c r="K97" s="95"/>
      <c r="L97" s="95"/>
      <c r="M97" s="95"/>
      <c r="N97" s="95"/>
      <c r="O97" s="95"/>
      <c r="P97" s="95"/>
      <c r="Q97" s="95"/>
      <c r="R97" s="95"/>
      <c r="S97" s="95"/>
      <c r="T97" s="95"/>
      <c r="U97" s="95"/>
      <c r="V97" s="95"/>
      <c r="W97" s="95"/>
      <c r="X97" s="95"/>
      <c r="Y97" s="95"/>
      <c r="Z97" s="95"/>
      <c r="AA97" s="95"/>
      <c r="AB97" s="95"/>
      <c r="AC97" s="95"/>
      <c r="AD97" s="95"/>
      <c r="AE97" s="95"/>
      <c r="AF97" s="95"/>
      <c r="AG97" s="95"/>
      <c r="AH97" s="95"/>
      <c r="AI97" s="95"/>
      <c r="AJ97" s="95"/>
      <c r="AK97" s="95"/>
      <c r="AL97" s="95"/>
      <c r="AM97" s="95"/>
      <c r="AN97" s="95"/>
      <c r="AO97" s="95"/>
      <c r="AP97" s="95"/>
      <c r="AQ97" s="95"/>
      <c r="AR97" s="95"/>
      <c r="AS97" s="95"/>
      <c r="AT97" s="95"/>
      <c r="AU97" s="95"/>
      <c r="AV97" s="95"/>
      <c r="AW97" s="95"/>
      <c r="AX97" s="95"/>
      <c r="AY97" s="95"/>
      <c r="AZ97" s="95"/>
      <c r="BA97" s="95"/>
      <c r="BB97" s="95"/>
      <c r="BC97" s="95"/>
      <c r="BD97" s="95"/>
      <c r="BE97" s="95"/>
      <c r="BF97" s="95"/>
      <c r="BG97" s="95"/>
      <c r="BH97" s="95"/>
      <c r="BI97" s="95"/>
      <c r="BJ97" s="95"/>
      <c r="BK97" s="95"/>
      <c r="BL97" s="95"/>
      <c r="BM97" s="95"/>
      <c r="BN97" s="95"/>
      <c r="BO97" s="95"/>
      <c r="BP97" s="95"/>
      <c r="BQ97" s="95"/>
      <c r="BR97" s="88"/>
      <c r="BS97" s="88"/>
      <c r="BT97" s="88"/>
      <c r="BU97" s="98"/>
      <c r="BV97" s="98"/>
      <c r="BW97" s="98"/>
      <c r="BX97" s="98"/>
      <c r="BY97" s="98"/>
      <c r="BZ97" s="98"/>
      <c r="CA97" s="98"/>
      <c r="CB97" s="98"/>
      <c r="CC97" s="98"/>
      <c r="CD97" s="98"/>
      <c r="CE97" s="99"/>
      <c r="CF97" s="88"/>
      <c r="CG97" s="88"/>
      <c r="CH97" s="88"/>
    </row>
    <row r="98" spans="1:86" s="100" customFormat="1" ht="16.2" customHeight="1" x14ac:dyDescent="0.25">
      <c r="A98" s="97" t="s">
        <v>6</v>
      </c>
      <c r="B98" s="93">
        <f>算例!AA98</f>
        <v>0.625</v>
      </c>
      <c r="C98" s="87">
        <v>0.625</v>
      </c>
      <c r="D98" s="95">
        <v>0.625</v>
      </c>
      <c r="E98" s="95">
        <v>0.625</v>
      </c>
      <c r="F98" s="95">
        <v>0.625</v>
      </c>
      <c r="G98" s="95">
        <v>0.625</v>
      </c>
      <c r="H98" s="95">
        <v>0.625</v>
      </c>
      <c r="I98" s="95">
        <v>0.625</v>
      </c>
      <c r="J98" s="95"/>
      <c r="K98" s="95"/>
      <c r="L98" s="95"/>
      <c r="M98" s="95"/>
      <c r="N98" s="95"/>
      <c r="O98" s="95"/>
      <c r="P98" s="95"/>
      <c r="Q98" s="95"/>
      <c r="R98" s="95"/>
      <c r="S98" s="95"/>
      <c r="T98" s="95"/>
      <c r="U98" s="95"/>
      <c r="V98" s="95"/>
      <c r="W98" s="95"/>
      <c r="X98" s="95"/>
      <c r="Y98" s="95"/>
      <c r="Z98" s="95"/>
      <c r="AA98" s="95"/>
      <c r="AB98" s="95"/>
      <c r="AC98" s="95"/>
      <c r="AD98" s="95"/>
      <c r="AE98" s="95"/>
      <c r="AF98" s="95"/>
      <c r="AG98" s="95"/>
      <c r="AH98" s="95"/>
      <c r="AI98" s="95"/>
      <c r="AJ98" s="95"/>
      <c r="AK98" s="95"/>
      <c r="AL98" s="95"/>
      <c r="AM98" s="95"/>
      <c r="AN98" s="95"/>
      <c r="AO98" s="95"/>
      <c r="AP98" s="95"/>
      <c r="AQ98" s="95"/>
      <c r="AR98" s="95"/>
      <c r="AS98" s="95"/>
      <c r="AT98" s="95"/>
      <c r="AU98" s="95"/>
      <c r="AV98" s="95"/>
      <c r="AW98" s="95"/>
      <c r="AX98" s="95"/>
      <c r="AY98" s="95"/>
      <c r="AZ98" s="95"/>
      <c r="BA98" s="95"/>
      <c r="BB98" s="95"/>
      <c r="BC98" s="95"/>
      <c r="BD98" s="95"/>
      <c r="BE98" s="95"/>
      <c r="BF98" s="95"/>
      <c r="BG98" s="95"/>
      <c r="BH98" s="95"/>
      <c r="BI98" s="95"/>
      <c r="BJ98" s="95"/>
      <c r="BK98" s="95"/>
      <c r="BL98" s="95"/>
      <c r="BM98" s="95"/>
      <c r="BN98" s="95"/>
      <c r="BO98" s="95"/>
      <c r="BP98" s="95"/>
      <c r="BQ98" s="95"/>
      <c r="BR98" s="88"/>
      <c r="BS98" s="88"/>
      <c r="BT98" s="88"/>
      <c r="BU98" s="98"/>
      <c r="BV98" s="98"/>
      <c r="BW98" s="98"/>
      <c r="BX98" s="98"/>
      <c r="BY98" s="98"/>
      <c r="BZ98" s="98"/>
      <c r="CA98" s="98"/>
      <c r="CB98" s="98"/>
      <c r="CC98" s="98"/>
      <c r="CD98" s="98"/>
      <c r="CE98" s="99"/>
      <c r="CF98" s="88"/>
      <c r="CG98" s="88"/>
      <c r="CH98" s="88"/>
    </row>
    <row r="99" spans="1:86" s="100" customFormat="1" ht="16.2" customHeight="1" x14ac:dyDescent="0.25">
      <c r="A99" s="97" t="s">
        <v>7</v>
      </c>
      <c r="B99" s="93">
        <f>算例!AA99</f>
        <v>1</v>
      </c>
      <c r="C99" s="87">
        <v>1</v>
      </c>
      <c r="D99" s="95">
        <v>1</v>
      </c>
      <c r="E99" s="95">
        <v>1</v>
      </c>
      <c r="F99" s="95">
        <v>1</v>
      </c>
      <c r="G99" s="95">
        <v>1</v>
      </c>
      <c r="H99" s="95">
        <v>1</v>
      </c>
      <c r="I99" s="95">
        <v>1</v>
      </c>
      <c r="J99" s="95"/>
      <c r="K99" s="95"/>
      <c r="L99" s="95"/>
      <c r="M99" s="95"/>
      <c r="N99" s="95"/>
      <c r="O99" s="95"/>
      <c r="P99" s="95"/>
      <c r="Q99" s="95"/>
      <c r="R99" s="95"/>
      <c r="S99" s="95"/>
      <c r="T99" s="95"/>
      <c r="U99" s="95"/>
      <c r="V99" s="95"/>
      <c r="W99" s="95"/>
      <c r="X99" s="95"/>
      <c r="Y99" s="95"/>
      <c r="Z99" s="95"/>
      <c r="AA99" s="95"/>
      <c r="AB99" s="95"/>
      <c r="AC99" s="95"/>
      <c r="AD99" s="95"/>
      <c r="AE99" s="95"/>
      <c r="AF99" s="95"/>
      <c r="AG99" s="95"/>
      <c r="AH99" s="95"/>
      <c r="AI99" s="95"/>
      <c r="AJ99" s="95"/>
      <c r="AK99" s="95"/>
      <c r="AL99" s="95"/>
      <c r="AM99" s="95"/>
      <c r="AN99" s="95"/>
      <c r="AO99" s="95"/>
      <c r="AP99" s="95"/>
      <c r="AQ99" s="95"/>
      <c r="AR99" s="95"/>
      <c r="AS99" s="95"/>
      <c r="AT99" s="95"/>
      <c r="AU99" s="95"/>
      <c r="AV99" s="95"/>
      <c r="AW99" s="95"/>
      <c r="AX99" s="95"/>
      <c r="AY99" s="95"/>
      <c r="AZ99" s="95"/>
      <c r="BA99" s="95"/>
      <c r="BB99" s="95"/>
      <c r="BC99" s="95"/>
      <c r="BD99" s="95"/>
      <c r="BE99" s="95"/>
      <c r="BF99" s="95"/>
      <c r="BG99" s="95"/>
      <c r="BH99" s="95"/>
      <c r="BI99" s="95"/>
      <c r="BJ99" s="95"/>
      <c r="BK99" s="95"/>
      <c r="BL99" s="95"/>
      <c r="BM99" s="95"/>
      <c r="BN99" s="95"/>
      <c r="BO99" s="95"/>
      <c r="BP99" s="95"/>
      <c r="BQ99" s="95"/>
      <c r="BR99" s="88"/>
      <c r="BS99" s="88"/>
      <c r="BT99" s="88"/>
      <c r="BU99" s="98"/>
      <c r="BV99" s="98"/>
      <c r="BW99" s="98"/>
      <c r="BX99" s="98"/>
      <c r="BY99" s="98"/>
      <c r="BZ99" s="98"/>
      <c r="CA99" s="98"/>
      <c r="CB99" s="98"/>
      <c r="CC99" s="98"/>
      <c r="CD99" s="98"/>
      <c r="CE99" s="99"/>
      <c r="CF99" s="88"/>
      <c r="CG99" s="88"/>
      <c r="CH99" s="88"/>
    </row>
    <row r="100" spans="1:86" s="100" customFormat="1" ht="16.2" customHeight="1" x14ac:dyDescent="0.25">
      <c r="A100" s="97" t="s">
        <v>8</v>
      </c>
      <c r="B100" s="93">
        <f>(算例!AA100*参数!B11+G106*参数!B12)*参数!B11+I106*参数!B12</f>
        <v>0.8125</v>
      </c>
      <c r="C100" s="87">
        <v>1</v>
      </c>
      <c r="D100" s="95">
        <v>1</v>
      </c>
      <c r="E100" s="95">
        <v>1</v>
      </c>
      <c r="F100" s="95">
        <v>1</v>
      </c>
      <c r="G100" s="95">
        <v>1</v>
      </c>
      <c r="H100" s="95">
        <v>0.875</v>
      </c>
      <c r="I100" s="95">
        <v>0.875</v>
      </c>
      <c r="J100" s="95"/>
      <c r="K100" s="95"/>
      <c r="L100" s="95"/>
      <c r="M100" s="95"/>
      <c r="N100" s="95"/>
      <c r="O100" s="95"/>
      <c r="P100" s="95"/>
      <c r="Q100" s="95"/>
      <c r="R100" s="95"/>
      <c r="S100" s="95"/>
      <c r="T100" s="95"/>
      <c r="U100" s="95"/>
      <c r="V100" s="95"/>
      <c r="W100" s="95"/>
      <c r="X100" s="95"/>
      <c r="Y100" s="95"/>
      <c r="Z100" s="95"/>
      <c r="AA100" s="95"/>
      <c r="AB100" s="95"/>
      <c r="AC100" s="95"/>
      <c r="AD100" s="95"/>
      <c r="AE100" s="95"/>
      <c r="AF100" s="95"/>
      <c r="AG100" s="95"/>
      <c r="AH100" s="95"/>
      <c r="AI100" s="95"/>
      <c r="AJ100" s="95"/>
      <c r="AK100" s="95"/>
      <c r="AL100" s="95"/>
      <c r="AM100" s="95"/>
      <c r="AN100" s="95"/>
      <c r="AO100" s="95"/>
      <c r="AP100" s="95"/>
      <c r="AQ100" s="95"/>
      <c r="AR100" s="95"/>
      <c r="AS100" s="95"/>
      <c r="AT100" s="95"/>
      <c r="AU100" s="95"/>
      <c r="AV100" s="95"/>
      <c r="AW100" s="95"/>
      <c r="AX100" s="95"/>
      <c r="AY100" s="95"/>
      <c r="AZ100" s="95"/>
      <c r="BA100" s="95"/>
      <c r="BB100" s="95"/>
      <c r="BC100" s="95"/>
      <c r="BD100" s="95"/>
      <c r="BE100" s="95"/>
      <c r="BF100" s="95"/>
      <c r="BG100" s="95"/>
      <c r="BH100" s="95"/>
      <c r="BI100" s="95"/>
      <c r="BJ100" s="95"/>
      <c r="BK100" s="95"/>
      <c r="BL100" s="95"/>
      <c r="BM100" s="95"/>
      <c r="BN100" s="95"/>
      <c r="BO100" s="95"/>
      <c r="BP100" s="95"/>
      <c r="BQ100" s="95"/>
      <c r="BR100" s="88"/>
      <c r="BS100" s="88"/>
      <c r="BT100" s="88"/>
      <c r="BU100" s="98"/>
      <c r="BV100" s="98"/>
      <c r="BW100" s="98"/>
      <c r="BX100" s="98"/>
      <c r="BY100" s="98"/>
      <c r="BZ100" s="98"/>
      <c r="CA100" s="98"/>
      <c r="CB100" s="98"/>
      <c r="CC100" s="98"/>
      <c r="CD100" s="98"/>
      <c r="CE100" s="99"/>
      <c r="CF100" s="88"/>
      <c r="CG100" s="88"/>
      <c r="CH100" s="88"/>
    </row>
    <row r="101" spans="1:86" s="100" customFormat="1" ht="16.2" customHeight="1" x14ac:dyDescent="0.25">
      <c r="A101" s="97" t="s">
        <v>9</v>
      </c>
      <c r="B101" s="93">
        <f>算例!AA101</f>
        <v>0.875</v>
      </c>
      <c r="C101" s="87">
        <v>0.875</v>
      </c>
      <c r="D101" s="95">
        <v>0.875</v>
      </c>
      <c r="E101" s="95">
        <v>0.875</v>
      </c>
      <c r="F101" s="95">
        <v>0.875</v>
      </c>
      <c r="G101" s="95">
        <v>0.875</v>
      </c>
      <c r="H101" s="95">
        <v>0.875</v>
      </c>
      <c r="I101" s="95">
        <v>0.875</v>
      </c>
      <c r="J101" s="95"/>
      <c r="K101" s="95"/>
      <c r="L101" s="95"/>
      <c r="M101" s="95"/>
      <c r="N101" s="95"/>
      <c r="O101" s="95"/>
      <c r="P101" s="95"/>
      <c r="Q101" s="95"/>
      <c r="R101" s="95"/>
      <c r="S101" s="95"/>
      <c r="T101" s="95"/>
      <c r="U101" s="95"/>
      <c r="V101" s="95"/>
      <c r="W101" s="95"/>
      <c r="X101" s="95"/>
      <c r="Y101" s="95"/>
      <c r="Z101" s="95"/>
      <c r="AA101" s="95"/>
      <c r="AB101" s="95"/>
      <c r="AC101" s="95"/>
      <c r="AD101" s="95"/>
      <c r="AE101" s="95"/>
      <c r="AF101" s="95"/>
      <c r="AG101" s="95"/>
      <c r="AH101" s="95"/>
      <c r="AI101" s="95"/>
      <c r="AJ101" s="95"/>
      <c r="AK101" s="95"/>
      <c r="AL101" s="95"/>
      <c r="AM101" s="95"/>
      <c r="AN101" s="95"/>
      <c r="AO101" s="95"/>
      <c r="AP101" s="95"/>
      <c r="AQ101" s="95"/>
      <c r="AR101" s="95"/>
      <c r="AS101" s="95"/>
      <c r="AT101" s="95"/>
      <c r="AU101" s="95"/>
      <c r="AV101" s="95"/>
      <c r="AW101" s="95"/>
      <c r="AX101" s="95"/>
      <c r="AY101" s="95"/>
      <c r="AZ101" s="95"/>
      <c r="BA101" s="95"/>
      <c r="BB101" s="95"/>
      <c r="BC101" s="95"/>
      <c r="BD101" s="95"/>
      <c r="BE101" s="95"/>
      <c r="BF101" s="95"/>
      <c r="BG101" s="95"/>
      <c r="BH101" s="95"/>
      <c r="BI101" s="95"/>
      <c r="BJ101" s="95"/>
      <c r="BK101" s="95"/>
      <c r="BL101" s="95"/>
      <c r="BM101" s="95"/>
      <c r="BN101" s="95"/>
      <c r="BO101" s="95"/>
      <c r="BP101" s="95"/>
      <c r="BQ101" s="95"/>
      <c r="BR101" s="88"/>
      <c r="BS101" s="88"/>
      <c r="BT101" s="88"/>
      <c r="BU101" s="98"/>
      <c r="BV101" s="98"/>
      <c r="BW101" s="98"/>
      <c r="BX101" s="98"/>
      <c r="BY101" s="98"/>
      <c r="BZ101" s="98"/>
      <c r="CA101" s="98"/>
      <c r="CB101" s="98"/>
      <c r="CC101" s="98"/>
      <c r="CD101" s="98"/>
      <c r="CE101" s="99"/>
      <c r="CF101" s="88"/>
      <c r="CG101" s="88"/>
      <c r="CH101" s="88"/>
    </row>
    <row r="102" spans="1:86" s="100" customFormat="1" ht="16.2" customHeight="1" x14ac:dyDescent="0.25">
      <c r="A102" s="97" t="s">
        <v>10</v>
      </c>
      <c r="B102" s="93">
        <f>算例!AA102</f>
        <v>0.625</v>
      </c>
      <c r="C102" s="87">
        <v>0.625</v>
      </c>
      <c r="D102" s="95">
        <v>0.625</v>
      </c>
      <c r="E102" s="95">
        <v>0.625</v>
      </c>
      <c r="F102" s="95">
        <v>0.625</v>
      </c>
      <c r="G102" s="95">
        <v>0.625</v>
      </c>
      <c r="H102" s="95">
        <v>0.625</v>
      </c>
      <c r="I102" s="95">
        <v>0.625</v>
      </c>
      <c r="J102" s="95"/>
      <c r="K102" s="95"/>
      <c r="L102" s="95"/>
      <c r="M102" s="95"/>
      <c r="N102" s="95"/>
      <c r="O102" s="95"/>
      <c r="P102" s="95"/>
      <c r="Q102" s="95"/>
      <c r="R102" s="95"/>
      <c r="S102" s="95"/>
      <c r="T102" s="95"/>
      <c r="U102" s="95"/>
      <c r="V102" s="95"/>
      <c r="W102" s="95"/>
      <c r="X102" s="95"/>
      <c r="Y102" s="95"/>
      <c r="Z102" s="95"/>
      <c r="AA102" s="95"/>
      <c r="AB102" s="95"/>
      <c r="AC102" s="95"/>
      <c r="AD102" s="95"/>
      <c r="AE102" s="95"/>
      <c r="AF102" s="95"/>
      <c r="AG102" s="95"/>
      <c r="AH102" s="95"/>
      <c r="AI102" s="95"/>
      <c r="AJ102" s="95"/>
      <c r="AK102" s="95"/>
      <c r="AL102" s="95"/>
      <c r="AM102" s="95"/>
      <c r="AN102" s="95"/>
      <c r="AO102" s="95"/>
      <c r="AP102" s="95"/>
      <c r="AQ102" s="95"/>
      <c r="AR102" s="95"/>
      <c r="AS102" s="95"/>
      <c r="AT102" s="95"/>
      <c r="AU102" s="95"/>
      <c r="AV102" s="95"/>
      <c r="AW102" s="95"/>
      <c r="AX102" s="95"/>
      <c r="AY102" s="95"/>
      <c r="AZ102" s="95"/>
      <c r="BA102" s="95"/>
      <c r="BB102" s="95"/>
      <c r="BC102" s="95"/>
      <c r="BD102" s="95"/>
      <c r="BE102" s="95"/>
      <c r="BF102" s="95"/>
      <c r="BG102" s="95"/>
      <c r="BH102" s="95"/>
      <c r="BI102" s="95"/>
      <c r="BJ102" s="95"/>
      <c r="BK102" s="95"/>
      <c r="BL102" s="95"/>
      <c r="BM102" s="95"/>
      <c r="BN102" s="95"/>
      <c r="BO102" s="95"/>
      <c r="BP102" s="95"/>
      <c r="BQ102" s="95"/>
      <c r="BR102" s="88"/>
      <c r="BS102" s="88"/>
      <c r="BT102" s="88"/>
      <c r="BU102" s="98"/>
      <c r="BV102" s="98"/>
      <c r="BW102" s="98"/>
      <c r="BX102" s="98"/>
      <c r="BY102" s="98"/>
      <c r="BZ102" s="98"/>
      <c r="CA102" s="98"/>
      <c r="CB102" s="98"/>
      <c r="CC102" s="98"/>
      <c r="CD102" s="98"/>
      <c r="CE102" s="99"/>
      <c r="CF102" s="88"/>
      <c r="CG102" s="88"/>
      <c r="CH102" s="88"/>
    </row>
    <row r="103" spans="1:86" s="100" customFormat="1" ht="16.2" customHeight="1" x14ac:dyDescent="0.25">
      <c r="A103" s="97" t="s">
        <v>11</v>
      </c>
      <c r="B103" s="93">
        <f>算例!AA103*参数!B11+H98*参数!B12</f>
        <v>0.75</v>
      </c>
      <c r="C103" s="87">
        <v>0.875</v>
      </c>
      <c r="D103" s="95">
        <v>0.875</v>
      </c>
      <c r="E103" s="95">
        <v>0.875</v>
      </c>
      <c r="F103" s="95">
        <v>0.875</v>
      </c>
      <c r="G103" s="95">
        <v>0.875</v>
      </c>
      <c r="H103" s="95">
        <v>0.875</v>
      </c>
      <c r="I103" s="95">
        <v>0.75</v>
      </c>
      <c r="J103" s="95"/>
      <c r="K103" s="95"/>
      <c r="L103" s="95"/>
      <c r="M103" s="95"/>
      <c r="N103" s="95"/>
      <c r="O103" s="95"/>
      <c r="P103" s="95"/>
      <c r="Q103" s="95"/>
      <c r="R103" s="95"/>
      <c r="S103" s="95"/>
      <c r="T103" s="95"/>
      <c r="U103" s="95"/>
      <c r="V103" s="95"/>
      <c r="W103" s="95"/>
      <c r="X103" s="95"/>
      <c r="Y103" s="95"/>
      <c r="Z103" s="95"/>
      <c r="AA103" s="95"/>
      <c r="AB103" s="95"/>
      <c r="AC103" s="95"/>
      <c r="AD103" s="95"/>
      <c r="AE103" s="95"/>
      <c r="AF103" s="95"/>
      <c r="AG103" s="95"/>
      <c r="AH103" s="95"/>
      <c r="AI103" s="95"/>
      <c r="AJ103" s="95"/>
      <c r="AK103" s="95"/>
      <c r="AL103" s="95"/>
      <c r="AM103" s="95"/>
      <c r="AN103" s="95"/>
      <c r="AO103" s="95"/>
      <c r="AP103" s="95"/>
      <c r="AQ103" s="95"/>
      <c r="AR103" s="95"/>
      <c r="AS103" s="95"/>
      <c r="AT103" s="95"/>
      <c r="AU103" s="95"/>
      <c r="AV103" s="95"/>
      <c r="AW103" s="95"/>
      <c r="AX103" s="95"/>
      <c r="AY103" s="95"/>
      <c r="AZ103" s="95"/>
      <c r="BA103" s="95"/>
      <c r="BB103" s="95"/>
      <c r="BC103" s="95"/>
      <c r="BD103" s="95"/>
      <c r="BE103" s="95"/>
      <c r="BF103" s="95"/>
      <c r="BG103" s="95"/>
      <c r="BH103" s="95"/>
      <c r="BI103" s="95"/>
      <c r="BJ103" s="95"/>
      <c r="BK103" s="95"/>
      <c r="BL103" s="95"/>
      <c r="BM103" s="95"/>
      <c r="BN103" s="95"/>
      <c r="BO103" s="95"/>
      <c r="BP103" s="95"/>
      <c r="BQ103" s="95"/>
      <c r="BR103" s="88"/>
      <c r="BS103" s="88"/>
      <c r="BT103" s="88"/>
      <c r="BU103" s="98"/>
      <c r="BV103" s="98"/>
      <c r="BW103" s="98"/>
      <c r="BX103" s="98"/>
      <c r="BY103" s="98"/>
      <c r="BZ103" s="98"/>
      <c r="CA103" s="98"/>
      <c r="CB103" s="98"/>
      <c r="CC103" s="98"/>
      <c r="CD103" s="98"/>
      <c r="CE103" s="99"/>
      <c r="CF103" s="88"/>
      <c r="CG103" s="88"/>
      <c r="CH103" s="88"/>
    </row>
    <row r="104" spans="1:86" s="100" customFormat="1" ht="16.2" customHeight="1" x14ac:dyDescent="0.25">
      <c r="A104" s="97" t="s">
        <v>12</v>
      </c>
      <c r="B104" s="93">
        <f>算例!AA104</f>
        <v>0.625</v>
      </c>
      <c r="C104" s="87">
        <v>0.625</v>
      </c>
      <c r="D104" s="95">
        <v>0.625</v>
      </c>
      <c r="E104" s="95">
        <v>0.625</v>
      </c>
      <c r="F104" s="95">
        <v>0.625</v>
      </c>
      <c r="G104" s="95">
        <v>0.625</v>
      </c>
      <c r="H104" s="95">
        <v>0.625</v>
      </c>
      <c r="I104" s="95">
        <v>0.625</v>
      </c>
      <c r="J104" s="95"/>
      <c r="K104" s="95"/>
      <c r="L104" s="95"/>
      <c r="M104" s="95"/>
      <c r="N104" s="95"/>
      <c r="O104" s="95"/>
      <c r="P104" s="95"/>
      <c r="Q104" s="95"/>
      <c r="R104" s="95"/>
      <c r="S104" s="95"/>
      <c r="T104" s="95"/>
      <c r="U104" s="95"/>
      <c r="V104" s="95"/>
      <c r="W104" s="95"/>
      <c r="X104" s="95"/>
      <c r="Y104" s="95"/>
      <c r="Z104" s="95"/>
      <c r="AA104" s="95"/>
      <c r="AB104" s="95"/>
      <c r="AC104" s="95"/>
      <c r="AD104" s="95"/>
      <c r="AE104" s="95"/>
      <c r="AF104" s="95"/>
      <c r="AG104" s="95"/>
      <c r="AH104" s="95"/>
      <c r="AI104" s="95"/>
      <c r="AJ104" s="95"/>
      <c r="AK104" s="95"/>
      <c r="AL104" s="95"/>
      <c r="AM104" s="95"/>
      <c r="AN104" s="95"/>
      <c r="AO104" s="95"/>
      <c r="AP104" s="95"/>
      <c r="AQ104" s="95"/>
      <c r="AR104" s="95"/>
      <c r="AS104" s="95"/>
      <c r="AT104" s="95"/>
      <c r="AU104" s="95"/>
      <c r="AV104" s="95"/>
      <c r="AW104" s="95"/>
      <c r="AX104" s="95"/>
      <c r="AY104" s="95"/>
      <c r="AZ104" s="95"/>
      <c r="BA104" s="95"/>
      <c r="BB104" s="95"/>
      <c r="BC104" s="95"/>
      <c r="BD104" s="95"/>
      <c r="BE104" s="95"/>
      <c r="BF104" s="95"/>
      <c r="BG104" s="95"/>
      <c r="BH104" s="95"/>
      <c r="BI104" s="95"/>
      <c r="BJ104" s="95"/>
      <c r="BK104" s="95"/>
      <c r="BL104" s="95"/>
      <c r="BM104" s="95"/>
      <c r="BN104" s="95"/>
      <c r="BO104" s="95"/>
      <c r="BP104" s="95"/>
      <c r="BQ104" s="95"/>
      <c r="BR104" s="88"/>
      <c r="BS104" s="88"/>
      <c r="BT104" s="88"/>
      <c r="BU104" s="98"/>
      <c r="BV104" s="98"/>
      <c r="BW104" s="98"/>
      <c r="BX104" s="98"/>
      <c r="BY104" s="98"/>
      <c r="BZ104" s="98"/>
      <c r="CA104" s="98"/>
      <c r="CB104" s="98"/>
      <c r="CC104" s="98"/>
      <c r="CD104" s="98"/>
      <c r="CE104" s="99"/>
      <c r="CF104" s="88"/>
      <c r="CG104" s="88"/>
      <c r="CH104" s="88"/>
    </row>
    <row r="105" spans="1:86" s="100" customFormat="1" ht="16.2" customHeight="1" x14ac:dyDescent="0.25">
      <c r="A105" s="97" t="s">
        <v>13</v>
      </c>
      <c r="B105" s="93">
        <f>算例!AA105</f>
        <v>0.29059271688987998</v>
      </c>
      <c r="C105" s="87">
        <v>0.29059271688987998</v>
      </c>
      <c r="D105" s="95">
        <v>0.29059271688987998</v>
      </c>
      <c r="E105" s="95">
        <v>0.29059271688987998</v>
      </c>
      <c r="F105" s="95">
        <v>0.29059271688987998</v>
      </c>
      <c r="G105" s="95">
        <v>0.29059271688987998</v>
      </c>
      <c r="H105" s="95">
        <v>0.29059271688987998</v>
      </c>
      <c r="I105" s="95">
        <v>0.29059271688987998</v>
      </c>
      <c r="J105" s="95"/>
      <c r="K105" s="95"/>
      <c r="L105" s="95"/>
      <c r="M105" s="95"/>
      <c r="N105" s="95"/>
      <c r="O105" s="95"/>
      <c r="P105" s="95"/>
      <c r="Q105" s="95"/>
      <c r="R105" s="95"/>
      <c r="S105" s="95"/>
      <c r="T105" s="95"/>
      <c r="U105" s="95"/>
      <c r="V105" s="95"/>
      <c r="W105" s="95"/>
      <c r="X105" s="95"/>
      <c r="Y105" s="95"/>
      <c r="Z105" s="95"/>
      <c r="AA105" s="95"/>
      <c r="AB105" s="95"/>
      <c r="AC105" s="95"/>
      <c r="AD105" s="95"/>
      <c r="AE105" s="95"/>
      <c r="AF105" s="95"/>
      <c r="AG105" s="95"/>
      <c r="AH105" s="95"/>
      <c r="AI105" s="95"/>
      <c r="AJ105" s="95"/>
      <c r="AK105" s="95"/>
      <c r="AL105" s="95"/>
      <c r="AM105" s="95"/>
      <c r="AN105" s="95"/>
      <c r="AO105" s="95"/>
      <c r="AP105" s="95"/>
      <c r="AQ105" s="95"/>
      <c r="AR105" s="95"/>
      <c r="AS105" s="95"/>
      <c r="AT105" s="95"/>
      <c r="AU105" s="95"/>
      <c r="AV105" s="95"/>
      <c r="AW105" s="95"/>
      <c r="AX105" s="95"/>
      <c r="AY105" s="95"/>
      <c r="AZ105" s="95"/>
      <c r="BA105" s="95"/>
      <c r="BB105" s="95"/>
      <c r="BC105" s="95"/>
      <c r="BD105" s="95"/>
      <c r="BE105" s="95"/>
      <c r="BF105" s="95"/>
      <c r="BG105" s="95"/>
      <c r="BH105" s="95"/>
      <c r="BI105" s="95"/>
      <c r="BJ105" s="95"/>
      <c r="BK105" s="95"/>
      <c r="BL105" s="95"/>
      <c r="BM105" s="95"/>
      <c r="BN105" s="95"/>
      <c r="BO105" s="95"/>
      <c r="BP105" s="95"/>
      <c r="BQ105" s="95"/>
      <c r="BR105" s="88"/>
      <c r="BS105" s="88"/>
      <c r="BT105" s="88"/>
      <c r="BU105" s="98"/>
      <c r="BV105" s="98"/>
      <c r="BW105" s="98"/>
      <c r="BX105" s="98"/>
      <c r="BY105" s="98"/>
      <c r="BZ105" s="98"/>
      <c r="CA105" s="98"/>
      <c r="CB105" s="98"/>
      <c r="CC105" s="98"/>
      <c r="CD105" s="98"/>
      <c r="CE105" s="99"/>
      <c r="CF105" s="88"/>
      <c r="CG105" s="88"/>
      <c r="CH105" s="88"/>
    </row>
    <row r="106" spans="1:86" s="100" customFormat="1" ht="16.2" customHeight="1" x14ac:dyDescent="0.25">
      <c r="A106" s="97" t="s">
        <v>14</v>
      </c>
      <c r="B106" s="93">
        <f>算例!AA106</f>
        <v>0.75</v>
      </c>
      <c r="C106" s="87">
        <v>0.75</v>
      </c>
      <c r="D106" s="95">
        <v>0.75</v>
      </c>
      <c r="E106" s="95">
        <v>0.75</v>
      </c>
      <c r="F106" s="95">
        <v>0.75</v>
      </c>
      <c r="G106" s="95">
        <v>0.75</v>
      </c>
      <c r="H106" s="95">
        <v>0.75</v>
      </c>
      <c r="I106" s="95">
        <v>0.75</v>
      </c>
      <c r="J106" s="95"/>
      <c r="K106" s="95"/>
      <c r="L106" s="95"/>
      <c r="M106" s="95"/>
      <c r="N106" s="95"/>
      <c r="O106" s="95"/>
      <c r="P106" s="95"/>
      <c r="Q106" s="95"/>
      <c r="R106" s="95"/>
      <c r="S106" s="95"/>
      <c r="T106" s="95"/>
      <c r="U106" s="95"/>
      <c r="V106" s="95"/>
      <c r="W106" s="95"/>
      <c r="X106" s="95"/>
      <c r="Y106" s="95"/>
      <c r="Z106" s="95"/>
      <c r="AA106" s="95"/>
      <c r="AB106" s="95"/>
      <c r="AC106" s="95"/>
      <c r="AD106" s="95"/>
      <c r="AE106" s="95"/>
      <c r="AF106" s="95"/>
      <c r="AG106" s="95"/>
      <c r="AH106" s="95"/>
      <c r="AI106" s="95"/>
      <c r="AJ106" s="95"/>
      <c r="AK106" s="95"/>
      <c r="AL106" s="95"/>
      <c r="AM106" s="95"/>
      <c r="AN106" s="95"/>
      <c r="AO106" s="95"/>
      <c r="AP106" s="95"/>
      <c r="AQ106" s="95"/>
      <c r="AR106" s="95"/>
      <c r="AS106" s="95"/>
      <c r="AT106" s="95"/>
      <c r="AU106" s="95"/>
      <c r="AV106" s="95"/>
      <c r="AW106" s="95"/>
      <c r="AX106" s="95"/>
      <c r="AY106" s="95"/>
      <c r="AZ106" s="95"/>
      <c r="BA106" s="95"/>
      <c r="BB106" s="95"/>
      <c r="BC106" s="95"/>
      <c r="BD106" s="95"/>
      <c r="BE106" s="95"/>
      <c r="BF106" s="95"/>
      <c r="BG106" s="95"/>
      <c r="BH106" s="95"/>
      <c r="BI106" s="95"/>
      <c r="BJ106" s="95"/>
      <c r="BK106" s="95"/>
      <c r="BL106" s="95"/>
      <c r="BM106" s="95"/>
      <c r="BN106" s="95"/>
      <c r="BO106" s="95"/>
      <c r="BP106" s="95"/>
      <c r="BQ106" s="95"/>
      <c r="BR106" s="88"/>
      <c r="BS106" s="88"/>
      <c r="BT106" s="88"/>
      <c r="BU106" s="98"/>
      <c r="BV106" s="98"/>
      <c r="BW106" s="98"/>
      <c r="BX106" s="98"/>
      <c r="BY106" s="98"/>
      <c r="BZ106" s="98"/>
      <c r="CA106" s="98"/>
      <c r="CB106" s="98"/>
      <c r="CC106" s="98"/>
      <c r="CD106" s="98"/>
      <c r="CE106" s="99"/>
      <c r="CF106" s="88"/>
      <c r="CG106" s="88"/>
      <c r="CH106" s="88"/>
    </row>
    <row r="107" spans="1:86" s="100" customFormat="1" ht="16.2" customHeight="1" x14ac:dyDescent="0.25">
      <c r="A107" s="97" t="s">
        <v>15</v>
      </c>
      <c r="B107" s="93">
        <f>算例!AA107</f>
        <v>0.87177815066963993</v>
      </c>
      <c r="C107" s="87">
        <v>0.87177815066963993</v>
      </c>
      <c r="D107" s="95">
        <v>0.87177815066963993</v>
      </c>
      <c r="E107" s="95">
        <v>0.87177815066963993</v>
      </c>
      <c r="F107" s="95">
        <v>0.87177815066963993</v>
      </c>
      <c r="G107" s="95">
        <v>0.87177815066963993</v>
      </c>
      <c r="H107" s="95">
        <v>0.87177815066963993</v>
      </c>
      <c r="I107" s="95">
        <v>0.87177815066963993</v>
      </c>
      <c r="J107" s="95"/>
      <c r="K107" s="95"/>
      <c r="L107" s="95"/>
      <c r="M107" s="95"/>
      <c r="N107" s="95"/>
      <c r="O107" s="95"/>
      <c r="P107" s="95"/>
      <c r="Q107" s="95"/>
      <c r="R107" s="95"/>
      <c r="S107" s="95"/>
      <c r="T107" s="95"/>
      <c r="U107" s="95"/>
      <c r="V107" s="95"/>
      <c r="W107" s="95"/>
      <c r="X107" s="95"/>
      <c r="Y107" s="95"/>
      <c r="Z107" s="95"/>
      <c r="AA107" s="95"/>
      <c r="AB107" s="95"/>
      <c r="AC107" s="95"/>
      <c r="AD107" s="95"/>
      <c r="AE107" s="95"/>
      <c r="AF107" s="95"/>
      <c r="AG107" s="95"/>
      <c r="AH107" s="95"/>
      <c r="AI107" s="95"/>
      <c r="AJ107" s="95"/>
      <c r="AK107" s="95"/>
      <c r="AL107" s="95"/>
      <c r="AM107" s="95"/>
      <c r="AN107" s="95"/>
      <c r="AO107" s="95"/>
      <c r="AP107" s="95"/>
      <c r="AQ107" s="95"/>
      <c r="AR107" s="95"/>
      <c r="AS107" s="95"/>
      <c r="AT107" s="95"/>
      <c r="AU107" s="95"/>
      <c r="AV107" s="95"/>
      <c r="AW107" s="95"/>
      <c r="AX107" s="95"/>
      <c r="AY107" s="95"/>
      <c r="AZ107" s="95"/>
      <c r="BA107" s="95"/>
      <c r="BB107" s="95"/>
      <c r="BC107" s="95"/>
      <c r="BD107" s="95"/>
      <c r="BE107" s="95"/>
      <c r="BF107" s="95"/>
      <c r="BG107" s="95"/>
      <c r="BH107" s="95"/>
      <c r="BI107" s="95"/>
      <c r="BJ107" s="95"/>
      <c r="BK107" s="95"/>
      <c r="BL107" s="95"/>
      <c r="BM107" s="95"/>
      <c r="BN107" s="95"/>
      <c r="BO107" s="95"/>
      <c r="BP107" s="95"/>
      <c r="BQ107" s="95"/>
      <c r="BR107" s="88"/>
      <c r="BS107" s="88"/>
      <c r="BT107" s="88"/>
      <c r="BU107" s="98"/>
      <c r="BV107" s="98"/>
      <c r="BW107" s="98"/>
      <c r="BX107" s="98"/>
      <c r="BY107" s="98"/>
      <c r="BZ107" s="98"/>
      <c r="CA107" s="98"/>
      <c r="CB107" s="98"/>
      <c r="CC107" s="98"/>
      <c r="CD107" s="98"/>
      <c r="CE107" s="99"/>
      <c r="CF107" s="88"/>
      <c r="CG107" s="88"/>
      <c r="CH107" s="88"/>
    </row>
    <row r="108" spans="1:86" s="100" customFormat="1" ht="16.2" customHeight="1" x14ac:dyDescent="0.25">
      <c r="A108" s="97" t="s">
        <v>16</v>
      </c>
      <c r="B108" s="93">
        <f>(算例!AA108*参数!B11+E98*参数!B12)*参数!B11+H98*参数!B12</f>
        <v>0.546875</v>
      </c>
      <c r="C108" s="87">
        <v>0.3125</v>
      </c>
      <c r="D108" s="95">
        <v>0.3125</v>
      </c>
      <c r="E108" s="95">
        <v>0.3125</v>
      </c>
      <c r="F108" s="95">
        <v>0.46875</v>
      </c>
      <c r="G108" s="95">
        <v>0.46875</v>
      </c>
      <c r="H108" s="95">
        <v>0.46875</v>
      </c>
      <c r="I108" s="95">
        <v>0.546875</v>
      </c>
      <c r="J108" s="95"/>
      <c r="K108" s="95"/>
      <c r="L108" s="95"/>
      <c r="M108" s="95"/>
      <c r="N108" s="95"/>
      <c r="O108" s="95"/>
      <c r="P108" s="95"/>
      <c r="Q108" s="95"/>
      <c r="R108" s="95"/>
      <c r="S108" s="95"/>
      <c r="T108" s="95"/>
      <c r="U108" s="95"/>
      <c r="V108" s="95"/>
      <c r="W108" s="95"/>
      <c r="X108" s="95"/>
      <c r="Y108" s="95"/>
      <c r="Z108" s="95"/>
      <c r="AA108" s="95"/>
      <c r="AB108" s="95"/>
      <c r="AC108" s="95"/>
      <c r="AD108" s="95"/>
      <c r="AE108" s="95"/>
      <c r="AF108" s="95"/>
      <c r="AG108" s="95"/>
      <c r="AH108" s="95"/>
      <c r="AI108" s="95"/>
      <c r="AJ108" s="95"/>
      <c r="AK108" s="95"/>
      <c r="AL108" s="95"/>
      <c r="AM108" s="95"/>
      <c r="AN108" s="95"/>
      <c r="AO108" s="95"/>
      <c r="AP108" s="95"/>
      <c r="AQ108" s="95"/>
      <c r="AR108" s="95"/>
      <c r="AS108" s="95"/>
      <c r="AT108" s="95"/>
      <c r="AU108" s="95"/>
      <c r="AV108" s="95"/>
      <c r="AW108" s="95"/>
      <c r="AX108" s="95"/>
      <c r="AY108" s="95"/>
      <c r="AZ108" s="95"/>
      <c r="BA108" s="95"/>
      <c r="BB108" s="95"/>
      <c r="BC108" s="95"/>
      <c r="BD108" s="95"/>
      <c r="BE108" s="95"/>
      <c r="BF108" s="95"/>
      <c r="BG108" s="95"/>
      <c r="BH108" s="95"/>
      <c r="BI108" s="95"/>
      <c r="BJ108" s="95"/>
      <c r="BK108" s="95"/>
      <c r="BL108" s="95"/>
      <c r="BM108" s="95"/>
      <c r="BN108" s="95"/>
      <c r="BO108" s="95"/>
      <c r="BP108" s="95"/>
      <c r="BQ108" s="95"/>
      <c r="BR108" s="88"/>
      <c r="BS108" s="88"/>
      <c r="BT108" s="88"/>
      <c r="BU108" s="98"/>
      <c r="BV108" s="98"/>
      <c r="BW108" s="98"/>
      <c r="BX108" s="98"/>
      <c r="BY108" s="98"/>
      <c r="BZ108" s="98"/>
      <c r="CA108" s="98"/>
      <c r="CB108" s="98"/>
      <c r="CC108" s="98"/>
      <c r="CD108" s="98"/>
      <c r="CE108" s="99"/>
      <c r="CF108" s="88"/>
      <c r="CG108" s="88"/>
      <c r="CH108" s="88"/>
    </row>
    <row r="109" spans="1:86" s="100" customFormat="1" ht="16.2" customHeight="1" x14ac:dyDescent="0.25">
      <c r="A109" s="97" t="s">
        <v>17</v>
      </c>
      <c r="B109" s="93">
        <f>算例!AA109</f>
        <v>0.52083333333333337</v>
      </c>
      <c r="C109" s="87">
        <v>0.52083333333333337</v>
      </c>
      <c r="D109" s="95">
        <v>0.52083333333333337</v>
      </c>
      <c r="E109" s="95">
        <v>0.52083333333333337</v>
      </c>
      <c r="F109" s="95">
        <v>0.52083333333333337</v>
      </c>
      <c r="G109" s="95">
        <v>0.52083333333333337</v>
      </c>
      <c r="H109" s="95">
        <v>0.52083333333333337</v>
      </c>
      <c r="I109" s="95">
        <v>0.52083333333333337</v>
      </c>
      <c r="J109" s="95"/>
      <c r="K109" s="95"/>
      <c r="L109" s="95"/>
      <c r="M109" s="95"/>
      <c r="N109" s="95"/>
      <c r="O109" s="95"/>
      <c r="P109" s="95"/>
      <c r="Q109" s="95"/>
      <c r="R109" s="95"/>
      <c r="S109" s="95"/>
      <c r="T109" s="95"/>
      <c r="U109" s="95"/>
      <c r="V109" s="95"/>
      <c r="W109" s="95"/>
      <c r="X109" s="95"/>
      <c r="Y109" s="95"/>
      <c r="Z109" s="95"/>
      <c r="AA109" s="95"/>
      <c r="AB109" s="95"/>
      <c r="AC109" s="95"/>
      <c r="AD109" s="95"/>
      <c r="AE109" s="95"/>
      <c r="AF109" s="95"/>
      <c r="AG109" s="95"/>
      <c r="AH109" s="95"/>
      <c r="AI109" s="95"/>
      <c r="AJ109" s="95"/>
      <c r="AK109" s="95"/>
      <c r="AL109" s="95"/>
      <c r="AM109" s="95"/>
      <c r="AN109" s="95"/>
      <c r="AO109" s="95"/>
      <c r="AP109" s="95"/>
      <c r="AQ109" s="95"/>
      <c r="AR109" s="95"/>
      <c r="AS109" s="95"/>
      <c r="AT109" s="95"/>
      <c r="AU109" s="95"/>
      <c r="AV109" s="95"/>
      <c r="AW109" s="95"/>
      <c r="AX109" s="95"/>
      <c r="AY109" s="95"/>
      <c r="AZ109" s="95"/>
      <c r="BA109" s="95"/>
      <c r="BB109" s="95"/>
      <c r="BC109" s="95"/>
      <c r="BD109" s="95"/>
      <c r="BE109" s="95"/>
      <c r="BF109" s="95"/>
      <c r="BG109" s="95"/>
      <c r="BH109" s="95"/>
      <c r="BI109" s="95"/>
      <c r="BJ109" s="95"/>
      <c r="BK109" s="95"/>
      <c r="BL109" s="95"/>
      <c r="BM109" s="95"/>
      <c r="BN109" s="95"/>
      <c r="BO109" s="95"/>
      <c r="BP109" s="95"/>
      <c r="BQ109" s="95"/>
      <c r="BR109" s="88"/>
      <c r="BS109" s="88"/>
      <c r="BT109" s="88"/>
      <c r="BU109" s="98"/>
      <c r="BV109" s="98"/>
      <c r="BW109" s="98"/>
      <c r="BX109" s="98"/>
      <c r="BY109" s="98"/>
      <c r="BZ109" s="98"/>
      <c r="CA109" s="98"/>
      <c r="CB109" s="98"/>
      <c r="CC109" s="98"/>
      <c r="CD109" s="98"/>
      <c r="CE109" s="99"/>
      <c r="CF109" s="88"/>
      <c r="CG109" s="88"/>
      <c r="CH109" s="88"/>
    </row>
    <row r="110" spans="1:86" s="100" customFormat="1" ht="16.2" customHeight="1" x14ac:dyDescent="0.25">
      <c r="A110" s="97" t="s">
        <v>18</v>
      </c>
      <c r="B110" s="93">
        <f>算例!AA110*参数!B11+F104*参数!B12</f>
        <v>0.8125</v>
      </c>
      <c r="C110" s="87">
        <v>1</v>
      </c>
      <c r="D110" s="95">
        <v>1</v>
      </c>
      <c r="E110" s="95">
        <v>1</v>
      </c>
      <c r="F110" s="95">
        <v>1</v>
      </c>
      <c r="G110" s="95">
        <v>0.8125</v>
      </c>
      <c r="H110" s="95">
        <v>0.8125</v>
      </c>
      <c r="I110" s="95">
        <v>0.8125</v>
      </c>
      <c r="J110" s="95"/>
      <c r="K110" s="95"/>
      <c r="L110" s="95"/>
      <c r="M110" s="95"/>
      <c r="N110" s="95"/>
      <c r="O110" s="95"/>
      <c r="P110" s="95"/>
      <c r="Q110" s="95"/>
      <c r="R110" s="95"/>
      <c r="S110" s="95"/>
      <c r="T110" s="95"/>
      <c r="U110" s="95"/>
      <c r="V110" s="95"/>
      <c r="W110" s="95"/>
      <c r="X110" s="95"/>
      <c r="Y110" s="95"/>
      <c r="Z110" s="95"/>
      <c r="AA110" s="95"/>
      <c r="AB110" s="95"/>
      <c r="AC110" s="95"/>
      <c r="AD110" s="95"/>
      <c r="AE110" s="95"/>
      <c r="AF110" s="95"/>
      <c r="AG110" s="95"/>
      <c r="AH110" s="95"/>
      <c r="AI110" s="95"/>
      <c r="AJ110" s="95"/>
      <c r="AK110" s="95"/>
      <c r="AL110" s="95"/>
      <c r="AM110" s="95"/>
      <c r="AN110" s="95"/>
      <c r="AO110" s="95"/>
      <c r="AP110" s="95"/>
      <c r="AQ110" s="95"/>
      <c r="AR110" s="95"/>
      <c r="AS110" s="95"/>
      <c r="AT110" s="95"/>
      <c r="AU110" s="95"/>
      <c r="AV110" s="95"/>
      <c r="AW110" s="95"/>
      <c r="AX110" s="95"/>
      <c r="AY110" s="95"/>
      <c r="AZ110" s="95"/>
      <c r="BA110" s="95"/>
      <c r="BB110" s="95"/>
      <c r="BC110" s="95"/>
      <c r="BD110" s="95"/>
      <c r="BE110" s="95"/>
      <c r="BF110" s="95"/>
      <c r="BG110" s="95"/>
      <c r="BH110" s="95"/>
      <c r="BI110" s="95"/>
      <c r="BJ110" s="95"/>
      <c r="BK110" s="95"/>
      <c r="BL110" s="95"/>
      <c r="BM110" s="95"/>
      <c r="BN110" s="95"/>
      <c r="BO110" s="95"/>
      <c r="BP110" s="95"/>
      <c r="BQ110" s="95"/>
      <c r="BR110" s="88"/>
      <c r="BS110" s="88"/>
      <c r="BT110" s="88"/>
      <c r="BU110" s="98"/>
      <c r="BV110" s="98"/>
      <c r="BW110" s="98"/>
      <c r="BX110" s="98"/>
      <c r="BY110" s="98"/>
      <c r="BZ110" s="98"/>
      <c r="CA110" s="98"/>
      <c r="CB110" s="98"/>
      <c r="CC110" s="98"/>
      <c r="CD110" s="98"/>
      <c r="CE110" s="99"/>
      <c r="CF110" s="88"/>
      <c r="CG110" s="88"/>
      <c r="CH110" s="88"/>
    </row>
    <row r="111" spans="1:86" s="100" customFormat="1" ht="16.2" customHeight="1" x14ac:dyDescent="0.25">
      <c r="A111" s="97" t="s">
        <v>19</v>
      </c>
      <c r="B111" s="93">
        <f>算例!AA111</f>
        <v>0.58466425565475144</v>
      </c>
      <c r="C111" s="87">
        <v>0.58466425565475144</v>
      </c>
      <c r="D111" s="95">
        <v>0.58466425565475144</v>
      </c>
      <c r="E111" s="95">
        <v>0.58466425565475144</v>
      </c>
      <c r="F111" s="95">
        <v>0.58466425565475144</v>
      </c>
      <c r="G111" s="95">
        <v>0.58466425565475144</v>
      </c>
      <c r="H111" s="95">
        <v>0.58466425565475144</v>
      </c>
      <c r="I111" s="95">
        <v>0.58466425565475144</v>
      </c>
      <c r="J111" s="95"/>
      <c r="K111" s="95"/>
      <c r="L111" s="95"/>
      <c r="M111" s="95"/>
      <c r="N111" s="95"/>
      <c r="O111" s="95"/>
      <c r="P111" s="95"/>
      <c r="Q111" s="95"/>
      <c r="R111" s="95"/>
      <c r="S111" s="95"/>
      <c r="T111" s="95"/>
      <c r="U111" s="95"/>
      <c r="V111" s="95"/>
      <c r="W111" s="95"/>
      <c r="X111" s="95"/>
      <c r="Y111" s="95"/>
      <c r="Z111" s="95"/>
      <c r="AA111" s="95"/>
      <c r="AB111" s="95"/>
      <c r="AC111" s="95"/>
      <c r="AD111" s="95"/>
      <c r="AE111" s="95"/>
      <c r="AF111" s="95"/>
      <c r="AG111" s="95"/>
      <c r="AH111" s="95"/>
      <c r="AI111" s="95"/>
      <c r="AJ111" s="95"/>
      <c r="AK111" s="95"/>
      <c r="AL111" s="95"/>
      <c r="AM111" s="95"/>
      <c r="AN111" s="95"/>
      <c r="AO111" s="95"/>
      <c r="AP111" s="95"/>
      <c r="AQ111" s="95"/>
      <c r="AR111" s="95"/>
      <c r="AS111" s="95"/>
      <c r="AT111" s="95"/>
      <c r="AU111" s="95"/>
      <c r="AV111" s="95"/>
      <c r="AW111" s="95"/>
      <c r="AX111" s="95"/>
      <c r="AY111" s="95"/>
      <c r="AZ111" s="95"/>
      <c r="BA111" s="95"/>
      <c r="BB111" s="95"/>
      <c r="BC111" s="95"/>
      <c r="BD111" s="95"/>
      <c r="BE111" s="95"/>
      <c r="BF111" s="95"/>
      <c r="BG111" s="95"/>
      <c r="BH111" s="95"/>
      <c r="BI111" s="95"/>
      <c r="BJ111" s="95"/>
      <c r="BK111" s="95"/>
      <c r="BL111" s="95"/>
      <c r="BM111" s="95"/>
      <c r="BN111" s="95"/>
      <c r="BO111" s="95"/>
      <c r="BP111" s="95"/>
      <c r="BQ111" s="95"/>
      <c r="BR111" s="88"/>
      <c r="BS111" s="88"/>
      <c r="BT111" s="88"/>
      <c r="BU111" s="98"/>
      <c r="BV111" s="98"/>
      <c r="BW111" s="98"/>
      <c r="BX111" s="98"/>
      <c r="BY111" s="98"/>
      <c r="BZ111" s="98"/>
      <c r="CA111" s="98"/>
      <c r="CB111" s="98"/>
      <c r="CC111" s="98"/>
      <c r="CD111" s="98"/>
      <c r="CE111" s="99"/>
      <c r="CF111" s="88"/>
      <c r="CG111" s="88"/>
      <c r="CH111" s="88"/>
    </row>
    <row r="112" spans="1:86" s="100" customFormat="1" ht="16.2" customHeight="1" x14ac:dyDescent="0.25">
      <c r="A112" s="97" t="s">
        <v>20</v>
      </c>
      <c r="B112" s="93">
        <f>(算例!AA112*参数!B11+E98*参数!B12)*参数!B11+F98*参数!B12</f>
        <v>0.54139817922247002</v>
      </c>
      <c r="C112" s="87">
        <v>0.29059271688987998</v>
      </c>
      <c r="D112" s="95">
        <v>0.29059271688987998</v>
      </c>
      <c r="E112" s="95">
        <v>0.29059271688987998</v>
      </c>
      <c r="F112" s="95">
        <v>0.45779635844493999</v>
      </c>
      <c r="G112" s="95">
        <v>0.54139817922247002</v>
      </c>
      <c r="H112" s="95">
        <v>0.54139817922247002</v>
      </c>
      <c r="I112" s="95">
        <v>0.54139817922247002</v>
      </c>
      <c r="J112" s="95"/>
      <c r="K112" s="95"/>
      <c r="L112" s="95"/>
      <c r="M112" s="95"/>
      <c r="N112" s="95"/>
      <c r="O112" s="95"/>
      <c r="P112" s="95"/>
      <c r="Q112" s="95"/>
      <c r="R112" s="95"/>
      <c r="S112" s="95"/>
      <c r="T112" s="95"/>
      <c r="U112" s="95"/>
      <c r="V112" s="95"/>
      <c r="W112" s="95"/>
      <c r="X112" s="95"/>
      <c r="Y112" s="95"/>
      <c r="Z112" s="95"/>
      <c r="AA112" s="95"/>
      <c r="AB112" s="95"/>
      <c r="AC112" s="95"/>
      <c r="AD112" s="95"/>
      <c r="AE112" s="95"/>
      <c r="AF112" s="95"/>
      <c r="AG112" s="95"/>
      <c r="AH112" s="95"/>
      <c r="AI112" s="95"/>
      <c r="AJ112" s="95"/>
      <c r="AK112" s="95"/>
      <c r="AL112" s="95"/>
      <c r="AM112" s="95"/>
      <c r="AN112" s="95"/>
      <c r="AO112" s="95"/>
      <c r="AP112" s="95"/>
      <c r="AQ112" s="95"/>
      <c r="AR112" s="95"/>
      <c r="AS112" s="95"/>
      <c r="AT112" s="95"/>
      <c r="AU112" s="95"/>
      <c r="AV112" s="95"/>
      <c r="AW112" s="95"/>
      <c r="AX112" s="95"/>
      <c r="AY112" s="95"/>
      <c r="AZ112" s="95"/>
      <c r="BA112" s="95"/>
      <c r="BB112" s="95"/>
      <c r="BC112" s="95"/>
      <c r="BD112" s="95"/>
      <c r="BE112" s="95"/>
      <c r="BF112" s="95"/>
      <c r="BG112" s="95"/>
      <c r="BH112" s="95"/>
      <c r="BI112" s="95"/>
      <c r="BJ112" s="95"/>
      <c r="BK112" s="95"/>
      <c r="BL112" s="95"/>
      <c r="BM112" s="95"/>
      <c r="BN112" s="95"/>
      <c r="BO112" s="95"/>
      <c r="BP112" s="95"/>
      <c r="BQ112" s="95"/>
      <c r="BR112" s="88"/>
      <c r="BS112" s="88"/>
      <c r="BT112" s="88"/>
      <c r="BU112" s="98"/>
      <c r="BV112" s="98"/>
      <c r="BW112" s="98"/>
      <c r="BX112" s="98"/>
      <c r="BY112" s="98"/>
      <c r="BZ112" s="98"/>
      <c r="CA112" s="98"/>
      <c r="CB112" s="98"/>
      <c r="CC112" s="98"/>
      <c r="CD112" s="98"/>
      <c r="CE112" s="99"/>
      <c r="CF112" s="88"/>
      <c r="CG112" s="88"/>
      <c r="CH112" s="88"/>
    </row>
    <row r="113" spans="1:86" s="100" customFormat="1" ht="16.2" customHeight="1" x14ac:dyDescent="0.25">
      <c r="A113" s="97" t="s">
        <v>21</v>
      </c>
      <c r="B113" s="93">
        <f>算例!AA113</f>
        <v>0.87177815066963993</v>
      </c>
      <c r="C113" s="87">
        <v>0.87177815066963993</v>
      </c>
      <c r="D113" s="95">
        <v>0.87177815066963993</v>
      </c>
      <c r="E113" s="95">
        <v>0.87177815066963993</v>
      </c>
      <c r="F113" s="95">
        <v>0.87177815066963993</v>
      </c>
      <c r="G113" s="95">
        <v>0.87177815066963993</v>
      </c>
      <c r="H113" s="95">
        <v>0.87177815066963993</v>
      </c>
      <c r="I113" s="95">
        <v>0.87177815066963993</v>
      </c>
      <c r="J113" s="95"/>
      <c r="K113" s="95"/>
      <c r="L113" s="95"/>
      <c r="M113" s="95"/>
      <c r="N113" s="95"/>
      <c r="O113" s="95"/>
      <c r="P113" s="95"/>
      <c r="Q113" s="95"/>
      <c r="R113" s="95"/>
      <c r="S113" s="95"/>
      <c r="T113" s="95"/>
      <c r="U113" s="95"/>
      <c r="V113" s="95"/>
      <c r="W113" s="95"/>
      <c r="X113" s="95"/>
      <c r="Y113" s="95"/>
      <c r="Z113" s="95"/>
      <c r="AA113" s="95"/>
      <c r="AB113" s="95"/>
      <c r="AC113" s="95"/>
      <c r="AD113" s="95"/>
      <c r="AE113" s="95"/>
      <c r="AF113" s="95"/>
      <c r="AG113" s="95"/>
      <c r="AH113" s="95"/>
      <c r="AI113" s="95"/>
      <c r="AJ113" s="95"/>
      <c r="AK113" s="95"/>
      <c r="AL113" s="95"/>
      <c r="AM113" s="95"/>
      <c r="AN113" s="95"/>
      <c r="AO113" s="95"/>
      <c r="AP113" s="95"/>
      <c r="AQ113" s="95"/>
      <c r="AR113" s="95"/>
      <c r="AS113" s="95"/>
      <c r="AT113" s="95"/>
      <c r="AU113" s="95"/>
      <c r="AV113" s="95"/>
      <c r="AW113" s="95"/>
      <c r="AX113" s="95"/>
      <c r="AY113" s="95"/>
      <c r="AZ113" s="95"/>
      <c r="BA113" s="95"/>
      <c r="BB113" s="95"/>
      <c r="BC113" s="95"/>
      <c r="BD113" s="95"/>
      <c r="BE113" s="95"/>
      <c r="BF113" s="95"/>
      <c r="BG113" s="95"/>
      <c r="BH113" s="95"/>
      <c r="BI113" s="95"/>
      <c r="BJ113" s="95"/>
      <c r="BK113" s="95"/>
      <c r="BL113" s="95"/>
      <c r="BM113" s="95"/>
      <c r="BN113" s="95"/>
      <c r="BO113" s="95"/>
      <c r="BP113" s="95"/>
      <c r="BQ113" s="95"/>
      <c r="BR113" s="88"/>
      <c r="BS113" s="88"/>
      <c r="BT113" s="88"/>
      <c r="BU113" s="98"/>
      <c r="BV113" s="98"/>
      <c r="BW113" s="98"/>
      <c r="BX113" s="98"/>
      <c r="BY113" s="98"/>
      <c r="BZ113" s="98"/>
      <c r="CA113" s="98"/>
      <c r="CB113" s="98"/>
      <c r="CC113" s="98"/>
      <c r="CD113" s="98"/>
      <c r="CE113" s="99"/>
      <c r="CF113" s="88"/>
      <c r="CG113" s="88"/>
      <c r="CH113" s="88"/>
    </row>
    <row r="114" spans="1:86" s="100" customFormat="1" ht="16.2" customHeight="1" x14ac:dyDescent="0.25">
      <c r="A114" s="97" t="s">
        <v>22</v>
      </c>
      <c r="B114" s="93">
        <f>算例!AA114</f>
        <v>0.87177815066963993</v>
      </c>
      <c r="C114" s="87">
        <v>0.87177815066963993</v>
      </c>
      <c r="D114" s="95">
        <v>0.87177815066963993</v>
      </c>
      <c r="E114" s="95">
        <v>0.87177815066963993</v>
      </c>
      <c r="F114" s="95">
        <v>0.87177815066963993</v>
      </c>
      <c r="G114" s="95">
        <v>0.87177815066963993</v>
      </c>
      <c r="H114" s="95">
        <v>0.87177815066963993</v>
      </c>
      <c r="I114" s="95">
        <v>0.87177815066963993</v>
      </c>
      <c r="J114" s="95"/>
      <c r="K114" s="95"/>
      <c r="L114" s="95"/>
      <c r="M114" s="95"/>
      <c r="N114" s="95"/>
      <c r="O114" s="95"/>
      <c r="P114" s="95"/>
      <c r="Q114" s="95"/>
      <c r="R114" s="95"/>
      <c r="S114" s="95"/>
      <c r="T114" s="95"/>
      <c r="U114" s="95"/>
      <c r="V114" s="95"/>
      <c r="W114" s="95"/>
      <c r="X114" s="95"/>
      <c r="Y114" s="95"/>
      <c r="Z114" s="95"/>
      <c r="AA114" s="95"/>
      <c r="AB114" s="95"/>
      <c r="AC114" s="95"/>
      <c r="AD114" s="95"/>
      <c r="AE114" s="95"/>
      <c r="AF114" s="95"/>
      <c r="AG114" s="95"/>
      <c r="AH114" s="95"/>
      <c r="AI114" s="95"/>
      <c r="AJ114" s="95"/>
      <c r="AK114" s="95"/>
      <c r="AL114" s="95"/>
      <c r="AM114" s="95"/>
      <c r="AN114" s="95"/>
      <c r="AO114" s="95"/>
      <c r="AP114" s="95"/>
      <c r="AQ114" s="95"/>
      <c r="AR114" s="95"/>
      <c r="AS114" s="95"/>
      <c r="AT114" s="95"/>
      <c r="AU114" s="95"/>
      <c r="AV114" s="95"/>
      <c r="AW114" s="95"/>
      <c r="AX114" s="95"/>
      <c r="AY114" s="95"/>
      <c r="AZ114" s="95"/>
      <c r="BA114" s="95"/>
      <c r="BB114" s="95"/>
      <c r="BC114" s="95"/>
      <c r="BD114" s="95"/>
      <c r="BE114" s="95"/>
      <c r="BF114" s="95"/>
      <c r="BG114" s="95"/>
      <c r="BH114" s="95"/>
      <c r="BI114" s="95"/>
      <c r="BJ114" s="95"/>
      <c r="BK114" s="95"/>
      <c r="BL114" s="95"/>
      <c r="BM114" s="95"/>
      <c r="BN114" s="95"/>
      <c r="BO114" s="95"/>
      <c r="BP114" s="95"/>
      <c r="BQ114" s="95"/>
      <c r="BR114" s="88"/>
      <c r="BS114" s="88"/>
      <c r="BT114" s="88"/>
      <c r="BU114" s="98"/>
      <c r="BV114" s="98"/>
      <c r="BW114" s="98"/>
      <c r="BX114" s="98"/>
      <c r="BY114" s="98"/>
      <c r="BZ114" s="98"/>
      <c r="CA114" s="98"/>
      <c r="CB114" s="98"/>
      <c r="CC114" s="98"/>
      <c r="CD114" s="98"/>
      <c r="CE114" s="99"/>
      <c r="CF114" s="88"/>
      <c r="CG114" s="88"/>
      <c r="CH114" s="88"/>
    </row>
    <row r="115" spans="1:86" s="100" customFormat="1" ht="16.2" customHeight="1" x14ac:dyDescent="0.25">
      <c r="A115" s="95"/>
      <c r="C115" s="95"/>
      <c r="D115" s="95"/>
      <c r="E115" s="95"/>
      <c r="F115" s="95"/>
      <c r="G115" s="95"/>
      <c r="H115" s="95"/>
      <c r="I115" s="95"/>
      <c r="J115" s="95"/>
      <c r="K115" s="95"/>
      <c r="L115" s="95"/>
      <c r="M115" s="95"/>
      <c r="N115" s="95"/>
      <c r="O115" s="95"/>
      <c r="P115" s="95"/>
      <c r="Q115" s="95"/>
      <c r="R115" s="95"/>
      <c r="S115" s="95"/>
      <c r="T115" s="95"/>
      <c r="U115" s="95"/>
      <c r="V115" s="95"/>
      <c r="W115" s="95"/>
      <c r="X115" s="95"/>
      <c r="Y115" s="95"/>
      <c r="Z115" s="95"/>
      <c r="AA115" s="95"/>
      <c r="AB115" s="95"/>
      <c r="AC115" s="95"/>
      <c r="AD115" s="95"/>
      <c r="AE115" s="95"/>
      <c r="AF115" s="95"/>
      <c r="AG115" s="95"/>
      <c r="AH115" s="95"/>
      <c r="AI115" s="95"/>
      <c r="AJ115" s="95"/>
      <c r="AK115" s="95"/>
      <c r="AL115" s="95"/>
      <c r="AM115" s="95"/>
      <c r="AN115" s="95"/>
      <c r="AO115" s="95"/>
      <c r="AP115" s="95"/>
      <c r="AQ115" s="95"/>
      <c r="AR115" s="95"/>
      <c r="AS115" s="95"/>
      <c r="AT115" s="95"/>
      <c r="AU115" s="95"/>
      <c r="AV115" s="95"/>
      <c r="AW115" s="95"/>
      <c r="AX115" s="95"/>
      <c r="AY115" s="95"/>
      <c r="AZ115" s="95"/>
      <c r="BA115" s="95"/>
      <c r="BB115" s="95"/>
      <c r="BC115" s="95"/>
      <c r="BD115" s="95"/>
      <c r="BE115" s="95"/>
      <c r="BF115" s="95"/>
      <c r="BG115" s="95"/>
      <c r="BH115" s="95"/>
      <c r="BI115" s="95"/>
      <c r="BJ115" s="95"/>
      <c r="BK115" s="95"/>
      <c r="BL115" s="95"/>
      <c r="BM115" s="95"/>
      <c r="BN115" s="95"/>
      <c r="BO115" s="95"/>
      <c r="BP115" s="95"/>
      <c r="BQ115" s="95"/>
      <c r="BU115" s="95"/>
      <c r="BV115" s="95"/>
      <c r="BW115" s="95"/>
      <c r="BX115" s="95"/>
      <c r="BY115" s="95"/>
      <c r="BZ115" s="95"/>
      <c r="CA115" s="95"/>
      <c r="CB115" s="95"/>
      <c r="CC115" s="95"/>
      <c r="CD115" s="95"/>
      <c r="CE115" s="95"/>
    </row>
    <row r="116" spans="1:86" ht="13.2" customHeight="1" x14ac:dyDescent="0.25">
      <c r="A116" s="101" t="s">
        <v>56</v>
      </c>
      <c r="B116" s="89">
        <f>算例!B117</f>
        <v>4</v>
      </c>
      <c r="C116" s="89" t="s">
        <v>55</v>
      </c>
      <c r="D116" s="89">
        <f>算例!D117</f>
        <v>5</v>
      </c>
      <c r="E116" s="89"/>
      <c r="F116" s="89"/>
      <c r="G116" s="89"/>
      <c r="O116" s="95"/>
      <c r="P116" s="95"/>
      <c r="Q116" s="95"/>
      <c r="R116" s="95"/>
      <c r="S116" s="95"/>
      <c r="T116" s="95"/>
      <c r="U116" s="95"/>
      <c r="V116" s="95"/>
      <c r="W116" s="95"/>
      <c r="X116" s="95"/>
      <c r="Y116" s="95"/>
      <c r="Z116" s="95"/>
      <c r="AA116" s="95"/>
      <c r="AB116" s="95"/>
      <c r="AC116" s="95"/>
      <c r="AD116" s="95"/>
      <c r="AE116" s="95"/>
      <c r="AF116" s="95"/>
      <c r="AG116" s="95"/>
      <c r="AH116" s="95"/>
      <c r="AI116" s="95"/>
      <c r="AJ116" s="95"/>
      <c r="AK116" s="95"/>
      <c r="AL116" s="95"/>
      <c r="AM116" s="95"/>
      <c r="AN116" s="95"/>
      <c r="AO116" s="95"/>
      <c r="AP116" s="95"/>
      <c r="AQ116" s="95"/>
      <c r="AR116" s="95"/>
      <c r="AS116" s="95"/>
      <c r="AT116" s="95"/>
      <c r="AU116" s="95"/>
      <c r="AV116" s="95"/>
      <c r="AW116" s="95"/>
      <c r="AX116" s="95"/>
      <c r="AY116" s="95"/>
      <c r="AZ116" s="95"/>
      <c r="BA116" s="95"/>
      <c r="BB116" s="95"/>
      <c r="BC116" s="95"/>
      <c r="BD116" s="95"/>
      <c r="BE116" s="95"/>
      <c r="BF116" s="95"/>
      <c r="BG116" s="95"/>
      <c r="BH116" s="95"/>
      <c r="BI116" s="95"/>
      <c r="BJ116" s="95"/>
      <c r="BK116" s="95"/>
      <c r="BL116" s="95"/>
      <c r="BM116" s="95"/>
      <c r="BN116" s="95"/>
      <c r="BO116" s="95"/>
      <c r="BP116" s="95"/>
      <c r="BQ116" s="95"/>
      <c r="BR116" s="95"/>
      <c r="BS116" s="95"/>
      <c r="BT116" s="95"/>
      <c r="BU116" s="95"/>
      <c r="BV116" s="95"/>
      <c r="BW116" s="95"/>
      <c r="BX116" s="95"/>
      <c r="BY116" s="95"/>
      <c r="BZ116" s="95"/>
      <c r="CA116" s="95"/>
      <c r="CB116" s="95"/>
      <c r="CC116" s="95"/>
    </row>
    <row r="117" spans="1:86" x14ac:dyDescent="0.25">
      <c r="A117" s="90"/>
      <c r="B117" s="90"/>
      <c r="C117" s="90"/>
      <c r="D117" s="90"/>
      <c r="E117" s="90"/>
      <c r="F117" s="90"/>
      <c r="G117" s="90"/>
      <c r="O117" s="95"/>
      <c r="P117" s="95"/>
      <c r="Q117" s="95"/>
      <c r="R117" s="95"/>
      <c r="S117" s="95"/>
      <c r="T117" s="95"/>
      <c r="U117" s="95"/>
      <c r="V117" s="95"/>
      <c r="W117" s="95"/>
      <c r="X117" s="95"/>
      <c r="Y117" s="95"/>
      <c r="Z117" s="95"/>
      <c r="AA117" s="95"/>
      <c r="AB117" s="95"/>
      <c r="AC117" s="95"/>
      <c r="AD117" s="95"/>
      <c r="AE117" s="95"/>
      <c r="AF117" s="95"/>
      <c r="AG117" s="95"/>
      <c r="AH117" s="95"/>
      <c r="AI117" s="95"/>
      <c r="AJ117" s="95"/>
      <c r="AK117" s="95"/>
      <c r="AL117" s="95"/>
      <c r="AM117" s="95"/>
      <c r="AN117" s="95"/>
      <c r="AO117" s="95"/>
      <c r="AP117" s="95"/>
      <c r="AQ117" s="95"/>
      <c r="AR117" s="95"/>
      <c r="AS117" s="95"/>
      <c r="AT117" s="95"/>
      <c r="AU117" s="95"/>
      <c r="AV117" s="95"/>
      <c r="AW117" s="95"/>
      <c r="AX117" s="95"/>
      <c r="AY117" s="95"/>
      <c r="AZ117" s="95"/>
      <c r="BA117" s="95"/>
      <c r="BB117" s="95"/>
      <c r="BC117" s="95"/>
      <c r="BD117" s="95"/>
      <c r="BE117" s="95"/>
      <c r="BF117" s="95"/>
      <c r="BG117" s="95"/>
      <c r="BH117" s="95"/>
      <c r="BI117" s="95"/>
      <c r="BJ117" s="95"/>
      <c r="BK117" s="95"/>
      <c r="BL117" s="95"/>
      <c r="BM117" s="95"/>
      <c r="BN117" s="95"/>
      <c r="BO117" s="95"/>
      <c r="BP117" s="95"/>
      <c r="BQ117" s="95"/>
      <c r="BR117" s="95"/>
      <c r="BS117" s="95"/>
      <c r="BT117" s="95"/>
      <c r="BU117" s="95"/>
      <c r="BV117" s="95"/>
      <c r="BW117" s="95"/>
      <c r="BX117" s="95"/>
      <c r="BY117" s="95"/>
      <c r="BZ117" s="95"/>
      <c r="CA117" s="95"/>
      <c r="CB117" s="95"/>
      <c r="CC117" s="95"/>
    </row>
    <row r="118" spans="1:86" x14ac:dyDescent="0.25">
      <c r="A118" s="90"/>
      <c r="B118" s="90"/>
      <c r="C118" s="90"/>
      <c r="D118" s="90"/>
      <c r="E118" s="90"/>
      <c r="F118" s="90"/>
      <c r="G118" s="90"/>
      <c r="O118" s="95"/>
      <c r="P118" s="95"/>
      <c r="Q118" s="95"/>
      <c r="R118" s="95"/>
      <c r="S118" s="95"/>
      <c r="T118" s="95"/>
      <c r="U118" s="95"/>
      <c r="V118" s="95"/>
      <c r="W118" s="95"/>
      <c r="X118" s="95"/>
      <c r="Y118" s="95"/>
      <c r="Z118" s="95"/>
      <c r="AA118" s="95"/>
      <c r="AB118" s="95"/>
      <c r="AC118" s="95"/>
      <c r="AD118" s="95"/>
      <c r="AE118" s="95"/>
      <c r="AF118" s="95"/>
      <c r="AG118" s="95"/>
      <c r="AH118" s="95"/>
      <c r="AI118" s="95"/>
      <c r="AJ118" s="95"/>
      <c r="AK118" s="95"/>
      <c r="AL118" s="95"/>
      <c r="AM118" s="95"/>
      <c r="AN118" s="95"/>
      <c r="AO118" s="95"/>
      <c r="AP118" s="95"/>
      <c r="AQ118" s="95"/>
      <c r="AR118" s="95"/>
      <c r="AS118" s="95"/>
      <c r="AT118" s="95"/>
      <c r="AU118" s="95"/>
      <c r="AV118" s="95"/>
      <c r="AW118" s="95"/>
      <c r="AX118" s="95"/>
      <c r="AY118" s="95"/>
      <c r="AZ118" s="95"/>
      <c r="BA118" s="95"/>
      <c r="BB118" s="95"/>
      <c r="BC118" s="95"/>
      <c r="BD118" s="95"/>
      <c r="BE118" s="95"/>
      <c r="BF118" s="95"/>
      <c r="BG118" s="95"/>
      <c r="BH118" s="95"/>
      <c r="BI118" s="95"/>
      <c r="BJ118" s="95"/>
      <c r="BK118" s="95"/>
      <c r="BL118" s="95"/>
      <c r="BM118" s="95"/>
      <c r="BN118" s="95"/>
      <c r="BO118" s="95"/>
      <c r="BP118" s="95"/>
      <c r="BQ118" s="95"/>
      <c r="BR118" s="95"/>
      <c r="BS118" s="95"/>
      <c r="BT118" s="95"/>
      <c r="BU118" s="95"/>
      <c r="BV118" s="95"/>
      <c r="BW118" s="95"/>
      <c r="BX118" s="95"/>
      <c r="BY118" s="95"/>
      <c r="BZ118" s="95"/>
      <c r="CA118" s="95"/>
      <c r="CB118" s="95"/>
      <c r="CC118" s="95"/>
    </row>
    <row r="120" spans="1:86" x14ac:dyDescent="0.25">
      <c r="A120" s="167" t="s">
        <v>144</v>
      </c>
      <c r="B120" s="168"/>
      <c r="C120" s="168"/>
      <c r="D120" s="168"/>
      <c r="E120" s="168"/>
      <c r="F120" s="168"/>
      <c r="G120" s="168"/>
      <c r="H120" s="168"/>
      <c r="I120" s="168"/>
      <c r="J120" s="168"/>
      <c r="K120" s="168"/>
      <c r="L120" s="168"/>
      <c r="M120" s="168"/>
      <c r="N120" s="168"/>
      <c r="O120" s="168"/>
      <c r="P120" s="168"/>
      <c r="Q120" s="168"/>
      <c r="R120" s="168"/>
      <c r="S120" s="168"/>
      <c r="T120" s="168"/>
      <c r="U120" s="169"/>
    </row>
    <row r="121" spans="1:86" x14ac:dyDescent="0.25">
      <c r="A121" s="102"/>
      <c r="B121" s="91" t="s">
        <v>3</v>
      </c>
      <c r="C121" s="91" t="s">
        <v>4</v>
      </c>
      <c r="D121" s="91" t="s">
        <v>5</v>
      </c>
      <c r="E121" s="91" t="s">
        <v>6</v>
      </c>
      <c r="F121" s="91" t="s">
        <v>7</v>
      </c>
      <c r="G121" s="91" t="s">
        <v>8</v>
      </c>
      <c r="H121" s="91" t="s">
        <v>9</v>
      </c>
      <c r="I121" s="91" t="s">
        <v>10</v>
      </c>
      <c r="J121" s="91" t="s">
        <v>11</v>
      </c>
      <c r="K121" s="91" t="s">
        <v>12</v>
      </c>
      <c r="L121" s="91" t="s">
        <v>13</v>
      </c>
      <c r="M121" s="91" t="s">
        <v>14</v>
      </c>
      <c r="N121" s="91" t="s">
        <v>15</v>
      </c>
      <c r="O121" s="91" t="s">
        <v>16</v>
      </c>
      <c r="P121" s="91" t="s">
        <v>17</v>
      </c>
      <c r="Q121" s="91" t="s">
        <v>18</v>
      </c>
      <c r="R121" s="91" t="s">
        <v>19</v>
      </c>
      <c r="S121" s="91" t="s">
        <v>20</v>
      </c>
      <c r="T121" s="91" t="s">
        <v>21</v>
      </c>
      <c r="U121" s="103" t="s">
        <v>22</v>
      </c>
    </row>
    <row r="122" spans="1:86" x14ac:dyDescent="0.25">
      <c r="A122" s="102" t="s">
        <v>3</v>
      </c>
      <c r="B122" s="104">
        <f t="shared" ref="B122:B141" si="0">(ABS($B$3-B3)+ABS($B$26-B26)+ABS($B$49-B49)+ABS($B$72-B72)+ABS($B$95-B95))/$D$116</f>
        <v>0</v>
      </c>
      <c r="C122" s="91">
        <f t="shared" ref="C122:C141" si="1">(ABS($B$4-B3)+ABS($B$27-B26)+ABS($B$50-B49)+ABS($B$73-B72)+ABS($B$96-B95))/$D$116</f>
        <v>0.12235399452381017</v>
      </c>
      <c r="D122" s="104">
        <f>(ABS($B$5-B3)+ABS($B$28-B26)+ABS($B$51-B49)+ABS($B$74-B72)+ABS($B$97-B95))/$D$116</f>
        <v>0.24265369463526648</v>
      </c>
      <c r="E122" s="104">
        <f>(ABS($B$6-B3)+ABS($B$29-B26)+ABS($B$52-B49)+ABS($B$75-B72)+ABS($B$98-B95))/$D$116</f>
        <v>0.29131878447916748</v>
      </c>
      <c r="F122" s="104">
        <f>(ABS($B$7-B3)+ABS($B$30-B26)+ABS($B$53-B49)+ABS($B$76-B72)+ABS($B$99-B95))/$D$116</f>
        <v>0.23182980364583194</v>
      </c>
      <c r="G122" s="104">
        <f>(ABS($B$8-B3)+ABS($B$31-B26)+ABS($B$54-B49)+ABS($B$77-B72)+ABS($B$100-B95))/$D$116</f>
        <v>0.17351590479538709</v>
      </c>
      <c r="H122" s="104">
        <f t="shared" ref="H122:H127" si="2">(ABS($B$9-B3)+ABS($B$32-B26)+ABS($B$55-B49)+ABS($B$78-B72)+ABS($B$101-B95))/$D$116</f>
        <v>0.16602229680059466</v>
      </c>
      <c r="I122" s="104">
        <f t="shared" ref="I122:I130" si="3">(ABS($B$10-B3)+ABS($B$33-B26)+ABS($B$56-B49)+ABS($B$79-B72)+ABS($B$102-B95))/$D$116</f>
        <v>0.2625767827008168</v>
      </c>
      <c r="J122" s="104">
        <f t="shared" ref="J122:J129" si="4">(ABS($B$11-B3)+ABS($B$34-B26)+ABS($B$57-B49)+ABS($B$80-B72)+ABS($B$103-B95))/$D$116</f>
        <v>0.16311337796772141</v>
      </c>
      <c r="K122" s="104">
        <f t="shared" ref="K122:K130" si="5">(ABS($B$12-B3)+ABS($B$35-B26)+ABS($B$58-B49)+ABS($B$81-B72)+ABS($B$104-B95))/$D$116</f>
        <v>0.17281109705353245</v>
      </c>
      <c r="L122" s="104">
        <f t="shared" ref="L122:L131" si="6">(ABS($B$13-B3)+ABS($B$36-B26)+ABS($B$59-B49)+ABS($B$82-B72)+ABS($B$105-B95))/$D$116</f>
        <v>0.47238825752976099</v>
      </c>
      <c r="M122" s="104">
        <f t="shared" ref="M122:M132" si="7">(ABS($B$14-B3)+ABS($B$37-B26)+ABS($B$60-B49)+ABS($B$83-B72)+ABS($B$106-B95))/$D$116</f>
        <v>9.166666666666666E-2</v>
      </c>
      <c r="N122" s="104">
        <f t="shared" ref="N122:N133" si="8">(ABS($B$15-B3)+ABS($B$38-B26)+ABS($B$61-B49)+ABS($B$84-B72)+ABS($B$107-B95))/$D$116</f>
        <v>0.21935352100446429</v>
      </c>
      <c r="O122" s="104">
        <f t="shared" ref="O122:O135" si="9">(ABS($B$16-B3)+ABS($B$39-B26)+ABS($B$62-B49)+ABS($B$85-B72)+ABS($B$108-B95))/$D$116</f>
        <v>0.23395398584077304</v>
      </c>
      <c r="P122" s="104">
        <f t="shared" ref="P122:P135" si="10">(ABS($B$17-B3)+ABS($B$40-B26)+ABS($B$63-B49)+ABS($B$86-B72)+ABS($B$109-B95))/$D$116</f>
        <v>0.13268896346726131</v>
      </c>
      <c r="Q122" s="104">
        <f t="shared" ref="Q122:Q136" si="11">(ABS($B$18-B3)+ABS($B$41-B26)+ABS($B$64-B49)+ABS($B$87-B72)+ABS($B$110-B95))/$D$116</f>
        <v>0.14102229680059467</v>
      </c>
      <c r="R122" s="104">
        <f t="shared" ref="R122:R137" si="12">(ABS($B$19-B3)+ABS($B$42-B26)+ABS($B$65-B49)+ABS($B$88-B72)+ABS($B$111-B95))/$D$116</f>
        <v>0.22984149427831432</v>
      </c>
      <c r="S122" s="104">
        <f t="shared" ref="S122:S138" si="13">(ABS($B$20-B3)+ABS($B$43-B26)+ABS($B$66-B49)+ABS($B$89-B72)+ABS($B$112-B95))/$D$116</f>
        <v>0.39921067922247</v>
      </c>
      <c r="T122" s="104">
        <f t="shared" ref="T122:T139" si="14">(ABS($B$21-B3)+ABS($B$44-B26)+ABS($B$67-B49)+ABS($B$90-B72)+ABS($B$113-B95))/$D$116</f>
        <v>0.20352229680059467</v>
      </c>
      <c r="U122" s="105">
        <f t="shared" ref="U122:U140" si="15">(ABS($B$22-B3)+ABS($B$45-B26)+ABS($B$68-B49)+ABS($B$91-B72)+ABS($B$114-B95))/$D$116</f>
        <v>0.16484555800595538</v>
      </c>
    </row>
    <row r="123" spans="1:86" x14ac:dyDescent="0.25">
      <c r="A123" s="102" t="s">
        <v>4</v>
      </c>
      <c r="B123" s="104">
        <f t="shared" si="0"/>
        <v>0.12235399452381017</v>
      </c>
      <c r="C123" s="91">
        <f t="shared" si="1"/>
        <v>0</v>
      </c>
      <c r="D123" s="104">
        <f>(ABS($B$5-B4)+ABS($B$28-B27)+ABS($B$51-B50)+ABS($B$74-B73)+ABS($B$97-B96))/$D$116</f>
        <v>0.12423444531979019</v>
      </c>
      <c r="E123" s="104">
        <f>(ABS($B$6-B4)+ABS($B$29-B27)+ABS($B$52-B50)+ABS($B$75-B73)+ABS($B$98-B96))/$D$116</f>
        <v>0.2636727790029777</v>
      </c>
      <c r="F123" s="104">
        <f>(ABS($B$7-B4)+ABS($B$30-B27)+ABS($B$53-B50)+ABS($B$76-B73)+ABS($B$99-B96))/$D$116</f>
        <v>0.25418379816964209</v>
      </c>
      <c r="G123" s="104">
        <f>(ABS($B$8-B4)+ABS($B$31-B27)+ABS($B$54-B50)+ABS($B$77-B73)+ABS($B$100-B96))/$D$116</f>
        <v>0.20343433630580449</v>
      </c>
      <c r="H123" s="104">
        <f t="shared" si="2"/>
        <v>0.23837629132440483</v>
      </c>
      <c r="I123" s="104">
        <f t="shared" si="3"/>
        <v>0.23493077722462696</v>
      </c>
      <c r="J123" s="104">
        <f t="shared" si="4"/>
        <v>0.18153262728319769</v>
      </c>
      <c r="K123" s="104">
        <f t="shared" si="5"/>
        <v>9.5165091577342639E-2</v>
      </c>
      <c r="L123" s="104">
        <f t="shared" si="6"/>
        <v>0.35396900821428473</v>
      </c>
      <c r="M123" s="104">
        <f t="shared" si="7"/>
        <v>0.11402066119047682</v>
      </c>
      <c r="N123" s="104">
        <f t="shared" si="8"/>
        <v>0.2904187757961304</v>
      </c>
      <c r="O123" s="104">
        <f t="shared" si="9"/>
        <v>0.1721800534300606</v>
      </c>
      <c r="P123" s="104">
        <f t="shared" si="10"/>
        <v>8.9269714151785043E-2</v>
      </c>
      <c r="Q123" s="104">
        <f t="shared" si="11"/>
        <v>0.16337629132440484</v>
      </c>
      <c r="R123" s="104">
        <f t="shared" si="12"/>
        <v>0.15752572255211658</v>
      </c>
      <c r="S123" s="104">
        <f t="shared" si="13"/>
        <v>0.2881239454352682</v>
      </c>
      <c r="T123" s="104">
        <f t="shared" si="14"/>
        <v>0.22458755159226076</v>
      </c>
      <c r="U123" s="105">
        <f t="shared" si="15"/>
        <v>0.23197606758928763</v>
      </c>
    </row>
    <row r="124" spans="1:86" x14ac:dyDescent="0.25">
      <c r="A124" s="102" t="s">
        <v>5</v>
      </c>
      <c r="B124" s="104">
        <f t="shared" si="0"/>
        <v>0.24265369463526648</v>
      </c>
      <c r="C124" s="91">
        <f t="shared" si="1"/>
        <v>0.12423444531979019</v>
      </c>
      <c r="D124" s="104">
        <f t="shared" ref="D124:D141" si="16">(ABS($B$5-B5)+ABS($B$28-B28)+ABS($B$51-B51)+ABS($B$74-B74)+ABS($B$97-B97))/$D$116</f>
        <v>0</v>
      </c>
      <c r="E124" s="104">
        <f>(ABS($B$6-B5)+ABS($B$29-B28)+ABS($B$52-B51)+ABS($B$75-B74)+ABS($B$98-B97))/$D$116</f>
        <v>0.1906756789064053</v>
      </c>
      <c r="F124" s="104">
        <f>(ABS($B$7-B5)+ABS($B$30-B28)+ABS($B$53-B51)+ABS($B$76-B74)+ABS($B$99-B97))/$D$116</f>
        <v>0.20671906700163695</v>
      </c>
      <c r="G124" s="104">
        <f>(ABS($B$8-B5)+ABS($B$31-B28)+ABS($B$54-B51)+ABS($B$77-B74)+ABS($B$100-B97))/$D$116</f>
        <v>0.23513627180446597</v>
      </c>
      <c r="H124" s="104">
        <f t="shared" si="2"/>
        <v>0.25704585789449907</v>
      </c>
      <c r="I124" s="104">
        <f t="shared" si="3"/>
        <v>0.18746604605662182</v>
      </c>
      <c r="J124" s="104">
        <f t="shared" si="4"/>
        <v>0.13895018220120395</v>
      </c>
      <c r="K124" s="104">
        <f t="shared" si="5"/>
        <v>0.10770061887660329</v>
      </c>
      <c r="L124" s="104">
        <f t="shared" si="6"/>
        <v>0.22973456289449459</v>
      </c>
      <c r="M124" s="104">
        <f t="shared" si="7"/>
        <v>0.20693385695699429</v>
      </c>
      <c r="N124" s="104">
        <f t="shared" si="8"/>
        <v>0.24295404462812523</v>
      </c>
      <c r="O124" s="104">
        <f t="shared" si="9"/>
        <v>0.13596752886889485</v>
      </c>
      <c r="P124" s="104">
        <f t="shared" si="10"/>
        <v>0.10996473116800516</v>
      </c>
      <c r="Q124" s="104">
        <f t="shared" si="11"/>
        <v>0.13204585789449907</v>
      </c>
      <c r="R124" s="104">
        <f t="shared" si="12"/>
        <v>9.9715574270717491E-2</v>
      </c>
      <c r="S124" s="104">
        <f t="shared" si="13"/>
        <v>0.19899254760059634</v>
      </c>
      <c r="T124" s="104">
        <f t="shared" si="14"/>
        <v>0.24325711816235501</v>
      </c>
      <c r="U124" s="105">
        <f t="shared" si="15"/>
        <v>0.20059171106383594</v>
      </c>
    </row>
    <row r="125" spans="1:86" x14ac:dyDescent="0.25">
      <c r="A125" s="102" t="s">
        <v>6</v>
      </c>
      <c r="B125" s="104">
        <f t="shared" si="0"/>
        <v>0.29131878447916748</v>
      </c>
      <c r="C125" s="91">
        <f t="shared" si="1"/>
        <v>0.2636727790029777</v>
      </c>
      <c r="D125" s="104">
        <f t="shared" si="16"/>
        <v>0.1906756789064053</v>
      </c>
      <c r="E125" s="104">
        <f t="shared" ref="E125:E141" si="17">(ABS($B$6-B6)+ABS($B$29-B29)+ABS($B$52-B52)+ABS($B$75-B75)+ABS($B$98-B98))/$D$116</f>
        <v>0</v>
      </c>
      <c r="F125" s="104">
        <f>(ABS($B$7-B6)+ABS($B$30-B29)+ABS($B$53-B52)+ABS($B$76-B75)+ABS($B$99-B98))/$D$116</f>
        <v>0.26557162559524289</v>
      </c>
      <c r="G125" s="104">
        <f>(ABS($B$8-B6)+ABS($B$31-B29)+ABS($B$54-B52)+ABS($B$77-B75)+ABS($B$100-B98))/$D$116</f>
        <v>0.32785453265997255</v>
      </c>
      <c r="H125" s="104">
        <f t="shared" si="2"/>
        <v>0.17529648767857289</v>
      </c>
      <c r="I125" s="104">
        <f t="shared" si="3"/>
        <v>0.19517674698668466</v>
      </c>
      <c r="J125" s="104">
        <f t="shared" si="4"/>
        <v>0.14660634545019105</v>
      </c>
      <c r="K125" s="104">
        <f t="shared" si="5"/>
        <v>0.17464172669646866</v>
      </c>
      <c r="L125" s="104">
        <f t="shared" si="6"/>
        <v>0.24485821278273753</v>
      </c>
      <c r="M125" s="104">
        <f t="shared" si="7"/>
        <v>0.29965211781250084</v>
      </c>
      <c r="N125" s="104">
        <f t="shared" si="8"/>
        <v>0.19731314566220243</v>
      </c>
      <c r="O125" s="104">
        <f t="shared" si="9"/>
        <v>0.25999367261160888</v>
      </c>
      <c r="P125" s="104">
        <f t="shared" si="10"/>
        <v>0.22529648767857288</v>
      </c>
      <c r="Q125" s="104">
        <f t="shared" si="11"/>
        <v>0.17529648767857289</v>
      </c>
      <c r="R125" s="104">
        <f t="shared" si="12"/>
        <v>0.13213961756700496</v>
      </c>
      <c r="S125" s="104">
        <f t="shared" si="13"/>
        <v>0.14221550023437618</v>
      </c>
      <c r="T125" s="104">
        <f t="shared" si="14"/>
        <v>0.16279648767857285</v>
      </c>
      <c r="U125" s="105">
        <f t="shared" si="15"/>
        <v>0.31539109864583648</v>
      </c>
    </row>
    <row r="126" spans="1:86" x14ac:dyDescent="0.25">
      <c r="A126" s="102" t="s">
        <v>7</v>
      </c>
      <c r="B126" s="104">
        <f t="shared" si="0"/>
        <v>0.23182980364583194</v>
      </c>
      <c r="C126" s="91">
        <f t="shared" si="1"/>
        <v>0.25418379816964209</v>
      </c>
      <c r="D126" s="104">
        <f t="shared" si="16"/>
        <v>0.20671906700163695</v>
      </c>
      <c r="E126" s="104">
        <f t="shared" si="17"/>
        <v>0.26557162559524289</v>
      </c>
      <c r="F126" s="104">
        <f t="shared" ref="F126:F141" si="18">(ABS($B$7-B7)+ABS($B$30-B30)+ABS($B$53-B53)+ABS($B$76-B76)+ABS($B$99-B99))/$D$116</f>
        <v>0</v>
      </c>
      <c r="G126" s="104">
        <f>(ABS($B$8-B7)+ABS($B$31-B30)+ABS($B$54-B53)+ABS($B$77-B76)+ABS($B$100-B99))/$D$116</f>
        <v>0.13728290706472959</v>
      </c>
      <c r="H126" s="104">
        <f t="shared" si="2"/>
        <v>0.19027513791667006</v>
      </c>
      <c r="I126" s="104">
        <f t="shared" si="3"/>
        <v>0.19122821194189163</v>
      </c>
      <c r="J126" s="104">
        <f t="shared" si="4"/>
        <v>0.21979295787843606</v>
      </c>
      <c r="K126" s="104">
        <f t="shared" si="5"/>
        <v>0.19235203992563282</v>
      </c>
      <c r="L126" s="104">
        <f t="shared" si="6"/>
        <v>0.29055845388392909</v>
      </c>
      <c r="M126" s="104">
        <f t="shared" si="7"/>
        <v>0.19016313697916526</v>
      </c>
      <c r="N126" s="104">
        <f t="shared" si="8"/>
        <v>0.17277302878720632</v>
      </c>
      <c r="O126" s="104">
        <f t="shared" si="9"/>
        <v>0.20811195752231901</v>
      </c>
      <c r="P126" s="104">
        <f t="shared" si="10"/>
        <v>0.24080750684523727</v>
      </c>
      <c r="Q126" s="104">
        <f t="shared" si="11"/>
        <v>0.12414084017857063</v>
      </c>
      <c r="R126" s="104">
        <f t="shared" si="12"/>
        <v>0.24669264768604907</v>
      </c>
      <c r="S126" s="104">
        <f t="shared" si="13"/>
        <v>0.21738087557663804</v>
      </c>
      <c r="T126" s="104">
        <f t="shared" si="14"/>
        <v>0.17777513791667005</v>
      </c>
      <c r="U126" s="105">
        <f t="shared" si="15"/>
        <v>0.19796410138393133</v>
      </c>
    </row>
    <row r="127" spans="1:86" x14ac:dyDescent="0.25">
      <c r="A127" s="102" t="s">
        <v>8</v>
      </c>
      <c r="B127" s="104">
        <f t="shared" si="0"/>
        <v>0.17351590479538709</v>
      </c>
      <c r="C127" s="91">
        <f t="shared" si="1"/>
        <v>0.20343433630580449</v>
      </c>
      <c r="D127" s="104">
        <f t="shared" si="16"/>
        <v>0.23513627180446597</v>
      </c>
      <c r="E127" s="104">
        <f t="shared" si="17"/>
        <v>0.32785453265997255</v>
      </c>
      <c r="F127" s="104">
        <f t="shared" si="18"/>
        <v>0.13728290706472959</v>
      </c>
      <c r="G127" s="104">
        <f t="shared" ref="G127:G141" si="19">(ABS($B$8-B8)+ABS($B$31-B31)+ABS($B$54-B54)+ABS($B$77-B77)+ABS($B$100-B100))/$D$116</f>
        <v>0</v>
      </c>
      <c r="H127" s="104">
        <f t="shared" si="2"/>
        <v>0.24005804498139965</v>
      </c>
      <c r="I127" s="104">
        <f t="shared" si="3"/>
        <v>0.17928001535334731</v>
      </c>
      <c r="J127" s="104">
        <f t="shared" si="4"/>
        <v>0.23298245948185975</v>
      </c>
      <c r="K127" s="104">
        <f t="shared" si="5"/>
        <v>0.18326924472846182</v>
      </c>
      <c r="L127" s="104">
        <f t="shared" si="6"/>
        <v>0.29887235273437396</v>
      </c>
      <c r="M127" s="104">
        <f t="shared" si="7"/>
        <v>0.10684923812872042</v>
      </c>
      <c r="N127" s="104">
        <f t="shared" si="8"/>
        <v>0.18453609246651803</v>
      </c>
      <c r="O127" s="104">
        <f t="shared" si="9"/>
        <v>0.14700182946056714</v>
      </c>
      <c r="P127" s="104">
        <f t="shared" si="10"/>
        <v>0.19499360799479243</v>
      </c>
      <c r="Q127" s="104">
        <f t="shared" si="11"/>
        <v>0.15255804498139963</v>
      </c>
      <c r="R127" s="104">
        <f t="shared" si="12"/>
        <v>0.27510985248887809</v>
      </c>
      <c r="S127" s="104">
        <f t="shared" si="13"/>
        <v>0.22569477442708291</v>
      </c>
      <c r="T127" s="104">
        <f t="shared" si="14"/>
        <v>0.22626930524925556</v>
      </c>
      <c r="U127" s="105">
        <f t="shared" si="15"/>
        <v>0.17586146280134246</v>
      </c>
    </row>
    <row r="128" spans="1:86" x14ac:dyDescent="0.25">
      <c r="A128" s="102" t="s">
        <v>9</v>
      </c>
      <c r="B128" s="104">
        <f t="shared" si="0"/>
        <v>0.16602229680059466</v>
      </c>
      <c r="C128" s="91">
        <f t="shared" si="1"/>
        <v>0.23837629132440483</v>
      </c>
      <c r="D128" s="104">
        <f t="shared" si="16"/>
        <v>0.25704585789449907</v>
      </c>
      <c r="E128" s="104">
        <f t="shared" si="17"/>
        <v>0.17529648767857289</v>
      </c>
      <c r="F128" s="104">
        <f t="shared" si="18"/>
        <v>0.19027513791667006</v>
      </c>
      <c r="G128" s="104">
        <f t="shared" si="19"/>
        <v>0.24005804498139965</v>
      </c>
      <c r="H128" s="104">
        <f t="shared" ref="H128:H141" si="20">(ABS($B$9-B9)+ABS($B$32-B32)+ABS($B$55-B55)+ABS($B$78-B78)+ABS($B$101-B101))/$D$116</f>
        <v>0</v>
      </c>
      <c r="I128" s="104">
        <f t="shared" si="3"/>
        <v>0.30759504926346909</v>
      </c>
      <c r="J128" s="104">
        <f t="shared" si="4"/>
        <v>0.20398545103319879</v>
      </c>
      <c r="K128" s="104">
        <f t="shared" si="5"/>
        <v>0.14934523901789579</v>
      </c>
      <c r="L128" s="104">
        <f t="shared" si="6"/>
        <v>0.35765470046131043</v>
      </c>
      <c r="M128" s="104">
        <f t="shared" si="7"/>
        <v>0.22435563013392795</v>
      </c>
      <c r="N128" s="104">
        <f t="shared" si="8"/>
        <v>0.25333122420386961</v>
      </c>
      <c r="O128" s="104">
        <f t="shared" si="9"/>
        <v>0.3483870954389891</v>
      </c>
      <c r="P128" s="104">
        <f t="shared" si="10"/>
        <v>0.25</v>
      </c>
      <c r="Q128" s="104">
        <f t="shared" si="11"/>
        <v>0.125</v>
      </c>
      <c r="R128" s="104">
        <f t="shared" si="12"/>
        <v>0.2449361052455778</v>
      </c>
      <c r="S128" s="104">
        <f t="shared" si="13"/>
        <v>0.29601056735491132</v>
      </c>
      <c r="T128" s="104">
        <f t="shared" si="14"/>
        <v>8.8788739732144031E-2</v>
      </c>
      <c r="U128" s="105">
        <f t="shared" si="15"/>
        <v>0.28215659453869407</v>
      </c>
    </row>
    <row r="129" spans="1:21" x14ac:dyDescent="0.25">
      <c r="A129" s="102" t="s">
        <v>10</v>
      </c>
      <c r="B129" s="104">
        <f t="shared" si="0"/>
        <v>0.2625767827008168</v>
      </c>
      <c r="C129" s="91">
        <f t="shared" si="1"/>
        <v>0.23493077722462696</v>
      </c>
      <c r="D129" s="104">
        <f t="shared" si="16"/>
        <v>0.18746604605662182</v>
      </c>
      <c r="E129" s="104">
        <f t="shared" si="17"/>
        <v>0.19517674698668466</v>
      </c>
      <c r="F129" s="104">
        <f t="shared" si="18"/>
        <v>0.19122821194189163</v>
      </c>
      <c r="G129" s="104">
        <f t="shared" si="19"/>
        <v>0.17928001535334731</v>
      </c>
      <c r="H129" s="104">
        <f t="shared" si="20"/>
        <v>0.30759504926346909</v>
      </c>
      <c r="I129" s="104">
        <f t="shared" si="3"/>
        <v>0</v>
      </c>
      <c r="J129" s="104">
        <f t="shared" si="4"/>
        <v>0.1943033071391016</v>
      </c>
      <c r="K129" s="104">
        <f t="shared" si="5"/>
        <v>0.21476568564728429</v>
      </c>
      <c r="L129" s="104">
        <f t="shared" si="6"/>
        <v>0.23897814149561097</v>
      </c>
      <c r="M129" s="104">
        <f t="shared" si="7"/>
        <v>0.17091011603415013</v>
      </c>
      <c r="N129" s="104">
        <f t="shared" si="8"/>
        <v>0.10257778852686079</v>
      </c>
      <c r="O129" s="104">
        <f t="shared" si="9"/>
        <v>9.6861519226113538E-2</v>
      </c>
      <c r="P129" s="104">
        <f t="shared" si="10"/>
        <v>0.1715544859002221</v>
      </c>
      <c r="Q129" s="104">
        <f t="shared" si="11"/>
        <v>0.22155448590022214</v>
      </c>
      <c r="R129" s="104">
        <f t="shared" si="12"/>
        <v>0.18139150345234317</v>
      </c>
      <c r="S129" s="104">
        <f t="shared" si="13"/>
        <v>0.17442379834456917</v>
      </c>
      <c r="T129" s="104">
        <f t="shared" si="14"/>
        <v>0.29380630953132514</v>
      </c>
      <c r="U129" s="105">
        <f t="shared" si="15"/>
        <v>0.18453546031986306</v>
      </c>
    </row>
    <row r="130" spans="1:21" x14ac:dyDescent="0.25">
      <c r="A130" s="102" t="s">
        <v>11</v>
      </c>
      <c r="B130" s="104">
        <f t="shared" si="0"/>
        <v>0.16311337796772141</v>
      </c>
      <c r="C130" s="91">
        <f t="shared" si="1"/>
        <v>0.18153262728319769</v>
      </c>
      <c r="D130" s="104">
        <f t="shared" si="16"/>
        <v>0.13895018220120395</v>
      </c>
      <c r="E130" s="104">
        <f t="shared" si="17"/>
        <v>0.14660634545019105</v>
      </c>
      <c r="F130" s="104">
        <f t="shared" si="18"/>
        <v>0.21979295787843606</v>
      </c>
      <c r="G130" s="104">
        <f t="shared" si="19"/>
        <v>0.23298245948185975</v>
      </c>
      <c r="H130" s="104">
        <f t="shared" si="20"/>
        <v>0.20398545103319879</v>
      </c>
      <c r="I130" s="104">
        <f t="shared" si="3"/>
        <v>0.1943033071391016</v>
      </c>
      <c r="J130" s="104">
        <f t="shared" ref="J130:J141" si="21">(ABS($B$11-B11)+ABS($B$34-B34)+ABS($B$57-B57)+ABS($B$80-B80)+ABS($B$103-B103))/$D$116</f>
        <v>0</v>
      </c>
      <c r="K130" s="104">
        <f t="shared" si="5"/>
        <v>0.16077425128613659</v>
      </c>
      <c r="L130" s="104">
        <f t="shared" si="6"/>
        <v>0.32767581850078453</v>
      </c>
      <c r="M130" s="104">
        <f t="shared" si="7"/>
        <v>0.20478004463438806</v>
      </c>
      <c r="N130" s="104">
        <f t="shared" si="8"/>
        <v>0.19979130571060505</v>
      </c>
      <c r="O130" s="104">
        <f t="shared" si="9"/>
        <v>0.18178826610016277</v>
      </c>
      <c r="P130" s="104">
        <f t="shared" si="10"/>
        <v>0.14709108116712677</v>
      </c>
      <c r="Q130" s="104">
        <f t="shared" si="11"/>
        <v>0.10398545103319878</v>
      </c>
      <c r="R130" s="104">
        <f t="shared" si="12"/>
        <v>6.8462388582671146E-2</v>
      </c>
      <c r="S130" s="104">
        <f t="shared" si="13"/>
        <v>0.25808227865596611</v>
      </c>
      <c r="T130" s="104">
        <f t="shared" si="14"/>
        <v>0.24019671130105474</v>
      </c>
      <c r="U130" s="105">
        <f t="shared" si="15"/>
        <v>0.1687847531956454</v>
      </c>
    </row>
    <row r="131" spans="1:21" x14ac:dyDescent="0.25">
      <c r="A131" s="102" t="s">
        <v>12</v>
      </c>
      <c r="B131" s="104">
        <f t="shared" si="0"/>
        <v>0.17281109705353245</v>
      </c>
      <c r="C131" s="91">
        <f t="shared" si="1"/>
        <v>9.5165091577342639E-2</v>
      </c>
      <c r="D131" s="104">
        <f t="shared" si="16"/>
        <v>0.10770061887660329</v>
      </c>
      <c r="E131" s="104">
        <f t="shared" si="17"/>
        <v>0.17464172669646866</v>
      </c>
      <c r="F131" s="104">
        <f t="shared" si="18"/>
        <v>0.19235203992563282</v>
      </c>
      <c r="G131" s="104">
        <f t="shared" si="19"/>
        <v>0.18326924472846182</v>
      </c>
      <c r="H131" s="104">
        <f t="shared" si="20"/>
        <v>0.14934523901789579</v>
      </c>
      <c r="I131" s="104">
        <f>(ABS($B$10-B12)+ABS($B$33-B35)+ABS($B$56-B58)+ABS($B$79-B81)+ABS($B$102-B104))/$D$116</f>
        <v>0.21476568564728429</v>
      </c>
      <c r="J131" s="104">
        <f t="shared" si="21"/>
        <v>0.16077425128613659</v>
      </c>
      <c r="K131" s="104">
        <f t="shared" ref="K131:K141" si="22">(ABS($B$12-B12)+ABS($B$35-B35)+ABS($B$58-B58)+ABS($B$81-B81)+ABS($B$104-B104))/$D$116</f>
        <v>0</v>
      </c>
      <c r="L131" s="104">
        <f t="shared" si="6"/>
        <v>0.29957716047622862</v>
      </c>
      <c r="M131" s="104">
        <f t="shared" si="7"/>
        <v>0.14256682988099018</v>
      </c>
      <c r="N131" s="104">
        <f t="shared" si="8"/>
        <v>0.27025368421878782</v>
      </c>
      <c r="O131" s="104">
        <f t="shared" si="9"/>
        <v>0.19904185642109334</v>
      </c>
      <c r="P131" s="104">
        <f t="shared" si="10"/>
        <v>0.13178880025293782</v>
      </c>
      <c r="Q131" s="104">
        <f t="shared" si="11"/>
        <v>9.9345239017895784E-2</v>
      </c>
      <c r="R131" s="104">
        <f t="shared" si="12"/>
        <v>0.12712418219494107</v>
      </c>
      <c r="S131" s="104">
        <f t="shared" si="13"/>
        <v>0.22639958216893752</v>
      </c>
      <c r="T131" s="104">
        <f t="shared" si="14"/>
        <v>0.13555649928575175</v>
      </c>
      <c r="U131" s="105">
        <f t="shared" si="15"/>
        <v>0.23152261578865421</v>
      </c>
    </row>
    <row r="132" spans="1:21" x14ac:dyDescent="0.25">
      <c r="A132" s="102" t="s">
        <v>13</v>
      </c>
      <c r="B132" s="104">
        <f t="shared" si="0"/>
        <v>0.47238825752976099</v>
      </c>
      <c r="C132" s="91">
        <f t="shared" si="1"/>
        <v>0.35396900821428473</v>
      </c>
      <c r="D132" s="104">
        <f t="shared" si="16"/>
        <v>0.22973456289449459</v>
      </c>
      <c r="E132" s="104">
        <f t="shared" si="17"/>
        <v>0.24485821278273753</v>
      </c>
      <c r="F132" s="104">
        <f t="shared" si="18"/>
        <v>0.29055845388392909</v>
      </c>
      <c r="G132" s="104">
        <f t="shared" si="19"/>
        <v>0.29887235273437396</v>
      </c>
      <c r="H132" s="104">
        <f t="shared" si="20"/>
        <v>0.35765470046131043</v>
      </c>
      <c r="I132" s="104">
        <f t="shared" ref="I132:I141" si="23">(ABS($B$10-B13)+ABS($B$33-B36)+ABS($B$56-B59)+ABS($B$79-B82)+ABS($B$102-B105))/$D$116</f>
        <v>0.23897814149561097</v>
      </c>
      <c r="J132" s="104">
        <f t="shared" si="21"/>
        <v>0.32767581850078453</v>
      </c>
      <c r="K132" s="104">
        <f t="shared" si="22"/>
        <v>0.29957716047622862</v>
      </c>
      <c r="L132" s="104">
        <f t="shared" ref="L132:L141" si="24">(ABS($B$13-B13)+ABS($B$36-B36)+ABS($B$59-B59)+ABS($B$82-B82)+ABS($B$105-B105))/$D$116</f>
        <v>0</v>
      </c>
      <c r="M132" s="104">
        <f t="shared" si="7"/>
        <v>0.38072159086309443</v>
      </c>
      <c r="N132" s="104">
        <f t="shared" si="8"/>
        <v>0.3018125429092236</v>
      </c>
      <c r="O132" s="104">
        <f t="shared" si="9"/>
        <v>0.23843427168898801</v>
      </c>
      <c r="P132" s="104">
        <f t="shared" si="10"/>
        <v>0.33969929406249977</v>
      </c>
      <c r="Q132" s="104">
        <f t="shared" si="11"/>
        <v>0.33136596072916635</v>
      </c>
      <c r="R132" s="104">
        <f t="shared" si="12"/>
        <v>0.25921342991811336</v>
      </c>
      <c r="S132" s="104">
        <f t="shared" si="13"/>
        <v>0.12317757830729106</v>
      </c>
      <c r="T132" s="104">
        <f t="shared" si="14"/>
        <v>0.34386596072916642</v>
      </c>
      <c r="U132" s="105">
        <f t="shared" si="15"/>
        <v>0.39646057169642995</v>
      </c>
    </row>
    <row r="133" spans="1:21" x14ac:dyDescent="0.25">
      <c r="A133" s="102" t="s">
        <v>14</v>
      </c>
      <c r="B133" s="104">
        <f t="shared" si="0"/>
        <v>9.166666666666666E-2</v>
      </c>
      <c r="C133" s="91">
        <f t="shared" si="1"/>
        <v>0.11402066119047682</v>
      </c>
      <c r="D133" s="104">
        <f t="shared" si="16"/>
        <v>0.20693385695699429</v>
      </c>
      <c r="E133" s="104">
        <f t="shared" si="17"/>
        <v>0.29965211781250084</v>
      </c>
      <c r="F133" s="104">
        <f t="shared" si="18"/>
        <v>0.19016313697916526</v>
      </c>
      <c r="G133" s="104">
        <f t="shared" si="19"/>
        <v>0.10684923812872042</v>
      </c>
      <c r="H133" s="104">
        <f t="shared" si="20"/>
        <v>0.22435563013392795</v>
      </c>
      <c r="I133" s="104">
        <f t="shared" si="23"/>
        <v>0.17091011603415013</v>
      </c>
      <c r="J133" s="104">
        <f t="shared" si="21"/>
        <v>0.20478004463438806</v>
      </c>
      <c r="K133" s="104">
        <f t="shared" si="22"/>
        <v>0.14256682988099018</v>
      </c>
      <c r="L133" s="104">
        <f t="shared" si="24"/>
        <v>0.38072159086309443</v>
      </c>
      <c r="M133" s="104">
        <f t="shared" ref="M133:M141" si="25">(ABS($B$14-B14)+ABS($B$37-B37)+ABS($B$60-B60)+ABS($B$83-B83)+ABS($B$106-B106))/$D$116</f>
        <v>0</v>
      </c>
      <c r="N133" s="104">
        <f t="shared" si="8"/>
        <v>0.17639811460565358</v>
      </c>
      <c r="O133" s="104">
        <f t="shared" si="9"/>
        <v>0.17562065250743969</v>
      </c>
      <c r="P133" s="104">
        <f t="shared" si="10"/>
        <v>0.149355630133928</v>
      </c>
      <c r="Q133" s="104">
        <f t="shared" si="11"/>
        <v>0.149355630133928</v>
      </c>
      <c r="R133" s="104">
        <f t="shared" si="12"/>
        <v>0.24690743764140638</v>
      </c>
      <c r="S133" s="104">
        <f t="shared" si="13"/>
        <v>0.30754401255580333</v>
      </c>
      <c r="T133" s="104">
        <f t="shared" si="14"/>
        <v>0.21056689040178397</v>
      </c>
      <c r="U133" s="105">
        <f t="shared" si="15"/>
        <v>0.155223484940478</v>
      </c>
    </row>
    <row r="134" spans="1:21" x14ac:dyDescent="0.25">
      <c r="A134" s="102" t="s">
        <v>15</v>
      </c>
      <c r="B134" s="104">
        <f t="shared" si="0"/>
        <v>0.21935352100446429</v>
      </c>
      <c r="C134" s="91">
        <f t="shared" si="1"/>
        <v>0.2904187757961304</v>
      </c>
      <c r="D134" s="104">
        <f t="shared" si="16"/>
        <v>0.24295404462812523</v>
      </c>
      <c r="E134" s="104">
        <f t="shared" si="17"/>
        <v>0.19731314566220243</v>
      </c>
      <c r="F134" s="104">
        <f t="shared" si="18"/>
        <v>0.17277302878720632</v>
      </c>
      <c r="G134" s="104">
        <f t="shared" si="19"/>
        <v>0.18453609246651803</v>
      </c>
      <c r="H134" s="104">
        <f t="shared" si="20"/>
        <v>0.25333122420386961</v>
      </c>
      <c r="I134" s="104">
        <f t="shared" si="23"/>
        <v>0.10257778852686079</v>
      </c>
      <c r="J134" s="104">
        <f t="shared" si="21"/>
        <v>0.19979130571060505</v>
      </c>
      <c r="K134" s="104">
        <f t="shared" si="22"/>
        <v>0.27025368421878782</v>
      </c>
      <c r="L134" s="104">
        <f t="shared" si="24"/>
        <v>0.3018125429092236</v>
      </c>
      <c r="M134" s="104">
        <f t="shared" si="25"/>
        <v>0.17639811460565358</v>
      </c>
      <c r="N134" s="104">
        <f t="shared" ref="N134:N141" si="26">(ABS($B$15-B15)+ABS($B$38-B38)+ABS($B$61-B61)+ABS($B$84-B84)+ABS($B$107-B107))/$D$116</f>
        <v>0</v>
      </c>
      <c r="O134" s="104">
        <f t="shared" si="9"/>
        <v>0.1771175963392842</v>
      </c>
      <c r="P134" s="104">
        <f t="shared" si="10"/>
        <v>0.22704248447172554</v>
      </c>
      <c r="Q134" s="104">
        <f t="shared" si="11"/>
        <v>0.2020424844717256</v>
      </c>
      <c r="R134" s="104">
        <f t="shared" si="12"/>
        <v>0.23049838968753561</v>
      </c>
      <c r="S134" s="104">
        <f t="shared" si="13"/>
        <v>0.20170646096354261</v>
      </c>
      <c r="T134" s="104">
        <f t="shared" si="14"/>
        <v>0.19760963334077528</v>
      </c>
      <c r="U134" s="105">
        <f t="shared" si="15"/>
        <v>0.14131219862351058</v>
      </c>
    </row>
    <row r="135" spans="1:21" x14ac:dyDescent="0.25">
      <c r="A135" s="102" t="s">
        <v>16</v>
      </c>
      <c r="B135" s="104">
        <f t="shared" si="0"/>
        <v>0.23395398584077304</v>
      </c>
      <c r="C135" s="91">
        <f t="shared" si="1"/>
        <v>0.1721800534300606</v>
      </c>
      <c r="D135" s="104">
        <f t="shared" si="16"/>
        <v>0.13596752886889485</v>
      </c>
      <c r="E135" s="104">
        <f t="shared" si="17"/>
        <v>0.25999367261160888</v>
      </c>
      <c r="F135" s="104">
        <f t="shared" si="18"/>
        <v>0.20811195752231901</v>
      </c>
      <c r="G135" s="104">
        <f t="shared" si="19"/>
        <v>0.14700182946056714</v>
      </c>
      <c r="H135" s="104">
        <f t="shared" si="20"/>
        <v>0.3483870954389891</v>
      </c>
      <c r="I135" s="104">
        <f t="shared" si="23"/>
        <v>9.6861519226113538E-2</v>
      </c>
      <c r="J135" s="104">
        <f t="shared" si="21"/>
        <v>0.18178826610016277</v>
      </c>
      <c r="K135" s="104">
        <f t="shared" si="22"/>
        <v>0.19904185642109334</v>
      </c>
      <c r="L135" s="104">
        <f t="shared" si="24"/>
        <v>0.23843427168898801</v>
      </c>
      <c r="M135" s="104">
        <f t="shared" si="25"/>
        <v>0.17562065250743969</v>
      </c>
      <c r="N135" s="104">
        <f t="shared" si="26"/>
        <v>0.1771175963392842</v>
      </c>
      <c r="O135" s="104">
        <f t="shared" si="9"/>
        <v>0</v>
      </c>
      <c r="P135" s="104">
        <f t="shared" si="10"/>
        <v>0.11168168904017839</v>
      </c>
      <c r="Q135" s="104">
        <f t="shared" si="11"/>
        <v>0.2233870954389891</v>
      </c>
      <c r="R135" s="104">
        <f t="shared" si="12"/>
        <v>0.15778136136908166</v>
      </c>
      <c r="S135" s="104">
        <f t="shared" si="13"/>
        <v>0.16525669338169696</v>
      </c>
      <c r="T135" s="104">
        <f t="shared" si="14"/>
        <v>0.33459835570684504</v>
      </c>
      <c r="U135" s="105">
        <f t="shared" si="15"/>
        <v>0.15802630000744197</v>
      </c>
    </row>
    <row r="136" spans="1:21" x14ac:dyDescent="0.25">
      <c r="A136" s="102" t="s">
        <v>17</v>
      </c>
      <c r="B136" s="104">
        <f t="shared" si="0"/>
        <v>0.13268896346726131</v>
      </c>
      <c r="C136" s="91">
        <f t="shared" si="1"/>
        <v>8.9269714151785043E-2</v>
      </c>
      <c r="D136" s="104">
        <f t="shared" si="16"/>
        <v>0.10996473116800516</v>
      </c>
      <c r="E136" s="104">
        <f t="shared" si="17"/>
        <v>0.22529648767857288</v>
      </c>
      <c r="F136" s="104">
        <f t="shared" si="18"/>
        <v>0.24080750684523727</v>
      </c>
      <c r="G136" s="104">
        <f t="shared" si="19"/>
        <v>0.19499360799479243</v>
      </c>
      <c r="H136" s="104">
        <f t="shared" si="20"/>
        <v>0.25</v>
      </c>
      <c r="I136" s="104">
        <f t="shared" si="23"/>
        <v>0.1715544859002221</v>
      </c>
      <c r="J136" s="104">
        <f t="shared" si="21"/>
        <v>0.14709108116712677</v>
      </c>
      <c r="K136" s="104">
        <f t="shared" si="22"/>
        <v>0.13178880025293782</v>
      </c>
      <c r="L136" s="104">
        <f t="shared" si="24"/>
        <v>0.33969929406249977</v>
      </c>
      <c r="M136" s="104">
        <f t="shared" si="25"/>
        <v>0.149355630133928</v>
      </c>
      <c r="N136" s="104">
        <f t="shared" si="26"/>
        <v>0.22704248447172554</v>
      </c>
      <c r="O136" s="104">
        <f t="shared" ref="O136:O141" si="27">(ABS($B$16-B17)+ABS($B$39-B40)+ABS($B$62-B63)+ABS($B$85-B86)+ABS($B$108-B109))/$D$116</f>
        <v>0.11168168904017839</v>
      </c>
      <c r="P136" s="104">
        <f t="shared" ref="P136:P141" si="28">(ABS($B$17-B17)+ABS($B$40-B40)+ABS($B$63-B63)+ABS($B$86-B86)+ABS($B$109-B109))/$D$116</f>
        <v>0</v>
      </c>
      <c r="Q136" s="104">
        <f t="shared" si="11"/>
        <v>0.125</v>
      </c>
      <c r="R136" s="104">
        <f t="shared" si="12"/>
        <v>0.12308417643604563</v>
      </c>
      <c r="S136" s="104">
        <f t="shared" si="13"/>
        <v>0.27474765411086333</v>
      </c>
      <c r="T136" s="104">
        <f t="shared" si="14"/>
        <v>0.26121126026785596</v>
      </c>
      <c r="U136" s="105">
        <f t="shared" si="15"/>
        <v>0.17253452147321668</v>
      </c>
    </row>
    <row r="137" spans="1:21" x14ac:dyDescent="0.25">
      <c r="A137" s="102" t="s">
        <v>18</v>
      </c>
      <c r="B137" s="104">
        <f t="shared" si="0"/>
        <v>0.14102229680059467</v>
      </c>
      <c r="C137" s="91">
        <f t="shared" si="1"/>
        <v>0.16337629132440484</v>
      </c>
      <c r="D137" s="104">
        <f t="shared" si="16"/>
        <v>0.13204585789449907</v>
      </c>
      <c r="E137" s="104">
        <f t="shared" si="17"/>
        <v>0.17529648767857289</v>
      </c>
      <c r="F137" s="104">
        <f t="shared" si="18"/>
        <v>0.12414084017857063</v>
      </c>
      <c r="G137" s="104">
        <f t="shared" si="19"/>
        <v>0.15255804498139963</v>
      </c>
      <c r="H137" s="104">
        <f t="shared" si="20"/>
        <v>0.125</v>
      </c>
      <c r="I137" s="104">
        <f t="shared" si="23"/>
        <v>0.22155448590022214</v>
      </c>
      <c r="J137" s="104">
        <f t="shared" si="21"/>
        <v>0.10398545103319878</v>
      </c>
      <c r="K137" s="104">
        <f t="shared" si="22"/>
        <v>9.9345239017895784E-2</v>
      </c>
      <c r="L137" s="104">
        <f t="shared" si="24"/>
        <v>0.33136596072916635</v>
      </c>
      <c r="M137" s="104">
        <f t="shared" si="25"/>
        <v>0.149355630133928</v>
      </c>
      <c r="N137" s="104">
        <f t="shared" si="26"/>
        <v>0.2020424844717256</v>
      </c>
      <c r="O137" s="104">
        <f t="shared" si="27"/>
        <v>0.2233870954389891</v>
      </c>
      <c r="P137" s="104">
        <f t="shared" si="28"/>
        <v>0.125</v>
      </c>
      <c r="Q137" s="104">
        <f>(ABS($B$18-B18)+ABS($B$41-B41)+ABS($B$64-B64)+ABS($B$87-B87)+ABS($B$110-B110))/$D$116</f>
        <v>0</v>
      </c>
      <c r="R137" s="104">
        <f t="shared" si="12"/>
        <v>0.12255180750747841</v>
      </c>
      <c r="S137" s="104">
        <f t="shared" si="13"/>
        <v>0.25818838242187536</v>
      </c>
      <c r="T137" s="104">
        <f t="shared" si="14"/>
        <v>0.13621126026785596</v>
      </c>
      <c r="U137" s="105">
        <f t="shared" si="15"/>
        <v>0.18086785480655002</v>
      </c>
    </row>
    <row r="138" spans="1:21" x14ac:dyDescent="0.25">
      <c r="A138" s="102" t="s">
        <v>19</v>
      </c>
      <c r="B138" s="104">
        <f t="shared" si="0"/>
        <v>0.22984149427831432</v>
      </c>
      <c r="C138" s="91">
        <f t="shared" si="1"/>
        <v>0.15752572255211658</v>
      </c>
      <c r="D138" s="104">
        <f t="shared" si="16"/>
        <v>9.9715574270717491E-2</v>
      </c>
      <c r="E138" s="104">
        <f t="shared" si="17"/>
        <v>0.13213961756700496</v>
      </c>
      <c r="F138" s="104">
        <f t="shared" si="18"/>
        <v>0.24669264768604907</v>
      </c>
      <c r="G138" s="104">
        <f t="shared" si="19"/>
        <v>0.27510985248887809</v>
      </c>
      <c r="H138" s="104">
        <f t="shared" si="20"/>
        <v>0.2449361052455778</v>
      </c>
      <c r="I138" s="104">
        <f t="shared" si="23"/>
        <v>0.18139150345234317</v>
      </c>
      <c r="J138" s="104">
        <f t="shared" si="21"/>
        <v>6.8462388582671146E-2</v>
      </c>
      <c r="K138" s="104">
        <f t="shared" si="22"/>
        <v>0.12712418219494107</v>
      </c>
      <c r="L138" s="104">
        <f t="shared" si="24"/>
        <v>0.25921342991811336</v>
      </c>
      <c r="M138" s="104">
        <f t="shared" si="25"/>
        <v>0.24690743764140638</v>
      </c>
      <c r="N138" s="104">
        <f t="shared" si="26"/>
        <v>0.23049838968753561</v>
      </c>
      <c r="O138" s="104">
        <f t="shared" si="27"/>
        <v>0.15778136136908166</v>
      </c>
      <c r="P138" s="104">
        <f t="shared" si="28"/>
        <v>0.12308417643604563</v>
      </c>
      <c r="Q138" s="104">
        <f>(ABS($B$18-B19)+ABS($B$41-B42)+ABS($B$64-B65)+ABS($B$87-B88)+ABS($B$110-B111))/$D$116</f>
        <v>0.12255180750747841</v>
      </c>
      <c r="R138" s="104">
        <f>(ABS($B$19-B19)+ABS($B$42-B42)+ABS($B$65-B65)+ABS($B$88-B88)+ABS($B$111-B111))/$D$116</f>
        <v>0</v>
      </c>
      <c r="S138" s="104">
        <f t="shared" si="13"/>
        <v>0.20829791182667109</v>
      </c>
      <c r="T138" s="104">
        <f t="shared" si="14"/>
        <v>0.25654664220985923</v>
      </c>
      <c r="U138" s="105">
        <f t="shared" si="15"/>
        <v>0.21264641847474194</v>
      </c>
    </row>
    <row r="139" spans="1:21" x14ac:dyDescent="0.25">
      <c r="A139" s="102" t="s">
        <v>20</v>
      </c>
      <c r="B139" s="104">
        <f t="shared" si="0"/>
        <v>0.39921067922247</v>
      </c>
      <c r="C139" s="91">
        <f t="shared" si="1"/>
        <v>0.2881239454352682</v>
      </c>
      <c r="D139" s="104">
        <f t="shared" si="16"/>
        <v>0.19899254760059634</v>
      </c>
      <c r="E139" s="104">
        <f t="shared" si="17"/>
        <v>0.14221550023437618</v>
      </c>
      <c r="F139" s="104">
        <f t="shared" si="18"/>
        <v>0.21738087557663804</v>
      </c>
      <c r="G139" s="104">
        <f t="shared" si="19"/>
        <v>0.22569477442708291</v>
      </c>
      <c r="H139" s="104">
        <f t="shared" si="20"/>
        <v>0.29601056735491132</v>
      </c>
      <c r="I139" s="104">
        <f t="shared" si="23"/>
        <v>0.17442379834456917</v>
      </c>
      <c r="J139" s="104">
        <f t="shared" si="21"/>
        <v>0.25808227865596611</v>
      </c>
      <c r="K139" s="104">
        <f t="shared" si="22"/>
        <v>0.22639958216893752</v>
      </c>
      <c r="L139" s="104">
        <f t="shared" si="24"/>
        <v>0.12317757830729106</v>
      </c>
      <c r="M139" s="104">
        <f t="shared" si="25"/>
        <v>0.30754401255580333</v>
      </c>
      <c r="N139" s="104">
        <f t="shared" si="26"/>
        <v>0.20170646096354261</v>
      </c>
      <c r="O139" s="104">
        <f t="shared" si="27"/>
        <v>0.16525669338169696</v>
      </c>
      <c r="P139" s="104">
        <f t="shared" si="28"/>
        <v>0.27474765411086333</v>
      </c>
      <c r="Q139" s="104">
        <f>(ABS($B$18-B20)+ABS($B$41-B43)+ABS($B$64-B66)+ABS($B$87-B89)+ABS($B$110-B112))/$D$116</f>
        <v>0.25818838242187536</v>
      </c>
      <c r="R139" s="104">
        <f>(ABS($B$19-B20)+ABS($B$42-B43)+ABS($B$65-B66)+ABS($B$88-B89)+ABS($B$111-B112))/$D$116</f>
        <v>0.20829791182667109</v>
      </c>
      <c r="S139" s="104">
        <f>(ABS($B$20-B20)+ABS($B$43-B43)+ABS($B$66-B66)+ABS($B$89-B89)+ABS($B$112-B112))/$D$116</f>
        <v>0</v>
      </c>
      <c r="T139" s="104">
        <f t="shared" si="14"/>
        <v>0.2322218276227673</v>
      </c>
      <c r="U139" s="105">
        <f t="shared" si="15"/>
        <v>0.32328299338913891</v>
      </c>
    </row>
    <row r="140" spans="1:21" x14ac:dyDescent="0.25">
      <c r="A140" s="102" t="s">
        <v>21</v>
      </c>
      <c r="B140" s="104">
        <f t="shared" si="0"/>
        <v>0.20352229680059467</v>
      </c>
      <c r="C140" s="91">
        <f t="shared" si="1"/>
        <v>0.22458755159226076</v>
      </c>
      <c r="D140" s="104">
        <f t="shared" si="16"/>
        <v>0.24325711816235501</v>
      </c>
      <c r="E140" s="104">
        <f t="shared" si="17"/>
        <v>0.16279648767857285</v>
      </c>
      <c r="F140" s="104">
        <f t="shared" si="18"/>
        <v>0.17777513791667005</v>
      </c>
      <c r="G140" s="104">
        <f t="shared" si="19"/>
        <v>0.22626930524925556</v>
      </c>
      <c r="H140" s="104">
        <f t="shared" si="20"/>
        <v>8.8788739732144031E-2</v>
      </c>
      <c r="I140" s="104">
        <f t="shared" si="23"/>
        <v>0.29380630953132514</v>
      </c>
      <c r="J140" s="104">
        <f t="shared" si="21"/>
        <v>0.24019671130105474</v>
      </c>
      <c r="K140" s="104">
        <f t="shared" si="22"/>
        <v>0.13555649928575175</v>
      </c>
      <c r="L140" s="104">
        <f t="shared" si="24"/>
        <v>0.34386596072916642</v>
      </c>
      <c r="M140" s="104">
        <f t="shared" si="25"/>
        <v>0.21056689040178397</v>
      </c>
      <c r="N140" s="104">
        <f t="shared" si="26"/>
        <v>0.19760963334077528</v>
      </c>
      <c r="O140" s="104">
        <f t="shared" si="27"/>
        <v>0.33459835570684504</v>
      </c>
      <c r="P140" s="104">
        <f t="shared" si="28"/>
        <v>0.26121126026785596</v>
      </c>
      <c r="Q140" s="104">
        <f>(ABS($B$18-B21)+ABS($B$41-B44)+ABS($B$64-B67)+ABS($B$87-B90)+ABS($B$110-B113))/$D$116</f>
        <v>0.13621126026785596</v>
      </c>
      <c r="R140" s="104">
        <f>(ABS($B$19-B21)+ABS($B$42-B44)+ABS($B$65-B67)+ABS($B$88-B90)+ABS($B$111-B113))/$D$116</f>
        <v>0.25654664220985923</v>
      </c>
      <c r="S140" s="104">
        <f>(ABS($B$20-B21)+ABS($B$43-B44)+ABS($B$66-B67)+ABS($B$89-B90)+ABS($B$112-B113))/$D$116</f>
        <v>0.2322218276227673</v>
      </c>
      <c r="T140" s="104">
        <f>(ABS($B$21-B21)+ABS($B$44-B44)+ABS($B$67-B67)+ABS($B$90-B90)+ABS($B$113-B113))/$D$116</f>
        <v>0</v>
      </c>
      <c r="U140" s="105">
        <f t="shared" si="15"/>
        <v>0.26836785480655001</v>
      </c>
    </row>
    <row r="141" spans="1:21" x14ac:dyDescent="0.25">
      <c r="A141" s="106" t="s">
        <v>22</v>
      </c>
      <c r="B141" s="104">
        <f t="shared" si="0"/>
        <v>0.16484555800595538</v>
      </c>
      <c r="C141" s="91">
        <f t="shared" si="1"/>
        <v>0.23197606758928763</v>
      </c>
      <c r="D141" s="104">
        <f t="shared" si="16"/>
        <v>0.20059171106383594</v>
      </c>
      <c r="E141" s="104">
        <f t="shared" si="17"/>
        <v>0.31539109864583648</v>
      </c>
      <c r="F141" s="104">
        <f t="shared" si="18"/>
        <v>0.19796410138393133</v>
      </c>
      <c r="G141" s="104">
        <f t="shared" si="19"/>
        <v>0.17586146280134246</v>
      </c>
      <c r="H141" s="104">
        <f t="shared" si="20"/>
        <v>0.28215659453869407</v>
      </c>
      <c r="I141" s="104">
        <f t="shared" si="23"/>
        <v>0.18453546031986306</v>
      </c>
      <c r="J141" s="104">
        <f t="shared" si="21"/>
        <v>0.1687847531956454</v>
      </c>
      <c r="K141" s="104">
        <f t="shared" si="22"/>
        <v>0.23152261578865421</v>
      </c>
      <c r="L141" s="104">
        <f t="shared" si="24"/>
        <v>0.39646057169642995</v>
      </c>
      <c r="M141" s="104">
        <f t="shared" si="25"/>
        <v>0.155223484940478</v>
      </c>
      <c r="N141" s="104">
        <f t="shared" si="26"/>
        <v>0.14131219862351058</v>
      </c>
      <c r="O141" s="104">
        <f t="shared" si="27"/>
        <v>0.15802630000744197</v>
      </c>
      <c r="P141" s="104">
        <f t="shared" si="28"/>
        <v>0.17253452147321668</v>
      </c>
      <c r="Q141" s="104">
        <f>(ABS($B$18-B22)+ABS($B$41-B45)+ABS($B$64-B68)+ABS($B$87-B91)+ABS($B$110-B114))/$D$116</f>
        <v>0.18086785480655002</v>
      </c>
      <c r="R141" s="104">
        <f>(ABS($B$19-B22)+ABS($B$42-B45)+ABS($B$65-B68)+ABS($B$88-B91)+ABS($B$111-B114))/$D$116</f>
        <v>0.21264641847474194</v>
      </c>
      <c r="S141" s="104">
        <f>(ABS($B$20-B22)+ABS($B$43-B45)+ABS($B$66-B68)+ABS($B$89-B91)+ABS($B$112-B114))/$D$116</f>
        <v>0.32328299338913891</v>
      </c>
      <c r="T141" s="104">
        <f>(ABS($B$21-B22)+ABS($B$44-B45)+ABS($B$67-B68)+ABS($B$90-B91)+ABS($B$113-B114))/$D$116</f>
        <v>0.26836785480655001</v>
      </c>
      <c r="U141" s="105">
        <f>(ABS($B$22-B22)+ABS($B$45-B45)+ABS($B$68-B68)+ABS($B$91-B91)+ABS($B$114-B114))/$D$116</f>
        <v>0</v>
      </c>
    </row>
  </sheetData>
  <mergeCells count="1">
    <mergeCell ref="A120:U120"/>
  </mergeCells>
  <phoneticPr fontId="1" type="noConversion"/>
  <conditionalFormatting sqref="B122:U141">
    <cfRule type="cellIs" dxfId="7" priority="1" operator="equal">
      <formula>0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41"/>
  <sheetViews>
    <sheetView topLeftCell="A109" workbookViewId="0">
      <selection activeCell="B122" sqref="B122:U141"/>
    </sheetView>
  </sheetViews>
  <sheetFormatPr defaultRowHeight="13.8" x14ac:dyDescent="0.25"/>
  <cols>
    <col min="1" max="1" width="10.109375" bestFit="1" customWidth="1"/>
    <col min="2" max="2" width="7.44140625" bestFit="1" customWidth="1"/>
    <col min="3" max="3" width="9.77734375" bestFit="1" customWidth="1"/>
    <col min="4" max="11" width="7.44140625" bestFit="1" customWidth="1"/>
    <col min="12" max="12" width="8.5546875" bestFit="1" customWidth="1"/>
    <col min="13" max="13" width="7.44140625" bestFit="1" customWidth="1"/>
    <col min="14" max="14" width="8.5546875" bestFit="1" customWidth="1"/>
    <col min="15" max="25" width="7.44140625" bestFit="1" customWidth="1"/>
    <col min="26" max="26" width="8.5546875" bestFit="1" customWidth="1"/>
    <col min="27" max="27" width="7.44140625" bestFit="1" customWidth="1"/>
    <col min="28" max="28" width="8.5546875" bestFit="1" customWidth="1"/>
    <col min="29" max="31" width="7.44140625" bestFit="1" customWidth="1"/>
    <col min="32" max="32" width="5.21875" bestFit="1" customWidth="1"/>
    <col min="33" max="39" width="7.44140625" bestFit="1" customWidth="1"/>
    <col min="40" max="40" width="8.5546875" bestFit="1" customWidth="1"/>
    <col min="41" max="41" width="7.44140625" bestFit="1" customWidth="1"/>
    <col min="42" max="42" width="8.5546875" bestFit="1" customWidth="1"/>
    <col min="43" max="52" width="7.44140625" bestFit="1" customWidth="1"/>
    <col min="53" max="53" width="3" bestFit="1" customWidth="1"/>
    <col min="54" max="54" width="8.5546875" bestFit="1" customWidth="1"/>
    <col min="55" max="55" width="4.109375" bestFit="1" customWidth="1"/>
    <col min="56" max="56" width="8.5546875" bestFit="1" customWidth="1"/>
    <col min="57" max="57" width="5.33203125" bestFit="1" customWidth="1"/>
    <col min="58" max="61" width="4.109375" bestFit="1" customWidth="1"/>
    <col min="62" max="67" width="3" bestFit="1" customWidth="1"/>
    <col min="68" max="68" width="8.5546875" bestFit="1" customWidth="1"/>
    <col min="69" max="69" width="4.109375" bestFit="1" customWidth="1"/>
    <col min="70" max="70" width="8.5546875" bestFit="1" customWidth="1"/>
    <col min="71" max="71" width="5.33203125" bestFit="1" customWidth="1"/>
    <col min="72" max="75" width="4.109375" bestFit="1" customWidth="1"/>
    <col min="76" max="81" width="3" bestFit="1" customWidth="1"/>
    <col min="82" max="82" width="8.5546875" bestFit="1" customWidth="1"/>
    <col min="83" max="83" width="4.109375" bestFit="1" customWidth="1"/>
    <col min="84" max="84" width="8.5546875" bestFit="1" customWidth="1"/>
    <col min="85" max="85" width="5.33203125" bestFit="1" customWidth="1"/>
    <col min="86" max="89" width="4.109375" bestFit="1" customWidth="1"/>
    <col min="90" max="95" width="3" bestFit="1" customWidth="1"/>
    <col min="96" max="96" width="8.5546875" bestFit="1" customWidth="1"/>
    <col min="97" max="97" width="4.109375" bestFit="1" customWidth="1"/>
    <col min="98" max="98" width="8.5546875" bestFit="1" customWidth="1"/>
  </cols>
  <sheetData>
    <row r="1" spans="1:86" x14ac:dyDescent="0.25">
      <c r="A1" s="73" t="s">
        <v>141</v>
      </c>
      <c r="B1" s="65" t="s">
        <v>23</v>
      </c>
      <c r="C1" s="76"/>
      <c r="D1" s="76"/>
      <c r="E1" s="76"/>
      <c r="F1" s="76"/>
      <c r="G1" s="76"/>
      <c r="H1" s="76"/>
      <c r="I1" s="76"/>
      <c r="J1" s="76"/>
      <c r="K1" s="76"/>
      <c r="L1" s="76"/>
      <c r="M1" s="72"/>
      <c r="N1" s="2"/>
      <c r="O1" s="2"/>
      <c r="P1" s="2"/>
      <c r="Q1" s="76"/>
      <c r="R1" s="76"/>
      <c r="S1" s="76"/>
      <c r="T1" s="76"/>
      <c r="U1" s="76"/>
      <c r="V1" s="76"/>
      <c r="W1" s="76"/>
      <c r="X1" s="76"/>
      <c r="Y1" s="76"/>
      <c r="Z1" s="76"/>
      <c r="AA1" s="72"/>
      <c r="AB1" s="2"/>
      <c r="AC1" s="2"/>
      <c r="AD1" s="2"/>
      <c r="AE1" s="76"/>
      <c r="AF1" s="76"/>
      <c r="AG1" s="76"/>
      <c r="AH1" s="76"/>
      <c r="AI1" s="76"/>
      <c r="AJ1" s="76"/>
      <c r="AK1" s="76"/>
      <c r="AL1" s="76"/>
      <c r="AM1" s="76"/>
      <c r="AN1" s="76"/>
      <c r="AO1" s="72"/>
      <c r="AP1" s="2"/>
      <c r="AQ1" s="2"/>
      <c r="AR1" s="2"/>
      <c r="AS1" s="76"/>
      <c r="AT1" s="76"/>
      <c r="AU1" s="76"/>
      <c r="AV1" s="76"/>
      <c r="AW1" s="76"/>
      <c r="AX1" s="76"/>
      <c r="AY1" s="76"/>
      <c r="AZ1" s="76"/>
      <c r="BA1" s="76"/>
      <c r="BB1" s="76"/>
      <c r="BC1" s="72"/>
      <c r="BD1" s="2"/>
      <c r="BE1" s="2"/>
      <c r="BF1" s="2"/>
      <c r="BG1" s="76"/>
      <c r="BH1" s="76"/>
      <c r="BI1" s="76"/>
      <c r="BJ1" s="76"/>
      <c r="BK1" s="76"/>
      <c r="BL1" s="76"/>
      <c r="BM1" s="76"/>
      <c r="BN1" s="76"/>
      <c r="BO1" s="76"/>
      <c r="BP1" s="76"/>
      <c r="BQ1" s="72"/>
      <c r="BU1" s="73"/>
      <c r="BV1" s="73"/>
      <c r="BW1" s="73"/>
      <c r="BX1" s="73"/>
      <c r="BY1" s="73"/>
      <c r="BZ1" s="73"/>
      <c r="CA1" s="73"/>
      <c r="CB1" s="73"/>
      <c r="CC1" s="73"/>
      <c r="CD1" s="73"/>
      <c r="CE1" s="5"/>
    </row>
    <row r="2" spans="1:86" x14ac:dyDescent="0.25">
      <c r="A2" s="71" t="s">
        <v>1</v>
      </c>
      <c r="B2" s="65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16"/>
      <c r="O2" s="2"/>
      <c r="P2" s="16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16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16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16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6"/>
      <c r="BU2" s="4"/>
      <c r="BV2" s="4"/>
      <c r="BW2" s="4"/>
      <c r="BX2" s="4"/>
      <c r="BY2" s="4"/>
      <c r="BZ2" s="4"/>
      <c r="CA2" s="4"/>
      <c r="CB2" s="4"/>
      <c r="CC2" s="4"/>
      <c r="CD2" s="4"/>
      <c r="CE2" s="3"/>
      <c r="CF2" s="6"/>
    </row>
    <row r="3" spans="1:86" x14ac:dyDescent="0.25">
      <c r="A3" s="71" t="s">
        <v>3</v>
      </c>
      <c r="B3" s="26">
        <f>算例!AH3</f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6"/>
      <c r="O3" s="2"/>
      <c r="P3" s="16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16"/>
      <c r="AC3" s="2"/>
      <c r="AD3" s="16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16"/>
      <c r="AQ3" s="2"/>
      <c r="AR3" s="16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16"/>
      <c r="BE3" s="2"/>
      <c r="BF3" s="16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6"/>
      <c r="BT3" s="6"/>
      <c r="BU3" s="4"/>
      <c r="BV3" s="4"/>
      <c r="BW3" s="4"/>
      <c r="BX3" s="4"/>
      <c r="BY3" s="4"/>
      <c r="BZ3" s="4"/>
      <c r="CA3" s="4"/>
      <c r="CB3" s="4"/>
      <c r="CC3" s="4"/>
      <c r="CD3" s="4"/>
      <c r="CE3" s="3"/>
      <c r="CF3" s="6"/>
      <c r="CH3" s="6"/>
    </row>
    <row r="4" spans="1:86" x14ac:dyDescent="0.25">
      <c r="A4" s="71" t="s">
        <v>4</v>
      </c>
      <c r="B4" s="26">
        <f>算例!AH4</f>
        <v>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16"/>
      <c r="O4" s="2"/>
      <c r="P4" s="16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16"/>
      <c r="AC4" s="2"/>
      <c r="AD4" s="16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16"/>
      <c r="AQ4" s="2"/>
      <c r="AR4" s="16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16"/>
      <c r="BE4" s="2"/>
      <c r="BF4" s="16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6"/>
      <c r="BT4" s="6"/>
      <c r="BU4" s="4"/>
      <c r="BV4" s="4"/>
      <c r="BW4" s="4"/>
      <c r="BX4" s="4"/>
      <c r="BY4" s="4"/>
      <c r="BZ4" s="4"/>
      <c r="CA4" s="4"/>
      <c r="CB4" s="4"/>
      <c r="CC4" s="4"/>
      <c r="CD4" s="4"/>
      <c r="CE4" s="3"/>
      <c r="CF4" s="6"/>
      <c r="CH4" s="6"/>
    </row>
    <row r="5" spans="1:86" x14ac:dyDescent="0.25">
      <c r="A5" s="71" t="s">
        <v>5</v>
      </c>
      <c r="B5" s="26">
        <f>算例!AH5</f>
        <v>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16"/>
      <c r="O5" s="2"/>
      <c r="P5" s="16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16"/>
      <c r="AC5" s="2"/>
      <c r="AD5" s="16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16"/>
      <c r="AQ5" s="2"/>
      <c r="AR5" s="16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16"/>
      <c r="BE5" s="2"/>
      <c r="BF5" s="16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6"/>
      <c r="BT5" s="6"/>
      <c r="BU5" s="4"/>
      <c r="BV5" s="4"/>
      <c r="BW5" s="4"/>
      <c r="BX5" s="4"/>
      <c r="BY5" s="4"/>
      <c r="BZ5" s="4"/>
      <c r="CA5" s="4"/>
      <c r="CB5" s="4"/>
      <c r="CC5" s="4"/>
      <c r="CD5" s="4"/>
      <c r="CE5" s="3"/>
      <c r="CF5" s="6"/>
      <c r="CH5" s="6"/>
    </row>
    <row r="6" spans="1:86" x14ac:dyDescent="0.25">
      <c r="A6" s="71" t="s">
        <v>6</v>
      </c>
      <c r="B6" s="26">
        <f>算例!AH6</f>
        <v>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16"/>
      <c r="O6" s="2"/>
      <c r="P6" s="16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16"/>
      <c r="AC6" s="2"/>
      <c r="AD6" s="16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16"/>
      <c r="AQ6" s="2"/>
      <c r="AR6" s="16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16"/>
      <c r="BE6" s="2"/>
      <c r="BF6" s="16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6"/>
      <c r="BT6" s="6"/>
      <c r="BU6" s="4"/>
      <c r="BV6" s="4"/>
      <c r="BW6" s="4"/>
      <c r="BX6" s="4"/>
      <c r="BY6" s="4"/>
      <c r="BZ6" s="4"/>
      <c r="CA6" s="4"/>
      <c r="CB6" s="4"/>
      <c r="CC6" s="4"/>
      <c r="CD6" s="4"/>
      <c r="CE6" s="3"/>
      <c r="CF6" s="6"/>
      <c r="CH6" s="6"/>
    </row>
    <row r="7" spans="1:86" x14ac:dyDescent="0.25">
      <c r="A7" s="71" t="s">
        <v>7</v>
      </c>
      <c r="B7" s="26">
        <f>算例!AH7</f>
        <v>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16"/>
      <c r="O7" s="2"/>
      <c r="P7" s="16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16"/>
      <c r="AC7" s="2"/>
      <c r="AD7" s="16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16"/>
      <c r="AQ7" s="2"/>
      <c r="AR7" s="16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16"/>
      <c r="BE7" s="2"/>
      <c r="BF7" s="16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6"/>
      <c r="BT7" s="6"/>
      <c r="BU7" s="4"/>
      <c r="BV7" s="4"/>
      <c r="BW7" s="4"/>
      <c r="BX7" s="4"/>
      <c r="BY7" s="4"/>
      <c r="BZ7" s="4"/>
      <c r="CA7" s="4"/>
      <c r="CB7" s="4"/>
      <c r="CC7" s="4"/>
      <c r="CD7" s="4"/>
      <c r="CE7" s="3"/>
      <c r="CF7" s="6"/>
      <c r="CH7" s="6"/>
    </row>
    <row r="8" spans="1:86" x14ac:dyDescent="0.25">
      <c r="A8" s="71" t="s">
        <v>8</v>
      </c>
      <c r="B8" s="26">
        <f>算例!AH8</f>
        <v>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16"/>
      <c r="O8" s="2"/>
      <c r="P8" s="16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16"/>
      <c r="AC8" s="2"/>
      <c r="AD8" s="16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16"/>
      <c r="AQ8" s="2"/>
      <c r="AR8" s="16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16"/>
      <c r="BE8" s="2"/>
      <c r="BF8" s="16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6"/>
      <c r="BT8" s="6"/>
      <c r="BU8" s="4"/>
      <c r="BV8" s="4"/>
      <c r="BW8" s="4"/>
      <c r="BX8" s="4"/>
      <c r="BY8" s="4"/>
      <c r="BZ8" s="4"/>
      <c r="CA8" s="4"/>
      <c r="CB8" s="4"/>
      <c r="CC8" s="4"/>
      <c r="CD8" s="4"/>
      <c r="CE8" s="3"/>
      <c r="CF8" s="6"/>
      <c r="CH8" s="6"/>
    </row>
    <row r="9" spans="1:86" x14ac:dyDescent="0.25">
      <c r="A9" s="71" t="s">
        <v>9</v>
      </c>
      <c r="B9" s="26">
        <f>算例!AH9</f>
        <v>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16"/>
      <c r="O9" s="2"/>
      <c r="P9" s="16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16"/>
      <c r="AC9" s="2"/>
      <c r="AD9" s="16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16"/>
      <c r="AQ9" s="2"/>
      <c r="AR9" s="16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16"/>
      <c r="BE9" s="2"/>
      <c r="BF9" s="16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6"/>
      <c r="BT9" s="6"/>
      <c r="BU9" s="4"/>
      <c r="BV9" s="4"/>
      <c r="BW9" s="4"/>
      <c r="BX9" s="4"/>
      <c r="BY9" s="4"/>
      <c r="BZ9" s="4"/>
      <c r="CA9" s="4"/>
      <c r="CB9" s="4"/>
      <c r="CC9" s="4"/>
      <c r="CD9" s="4"/>
      <c r="CE9" s="3"/>
      <c r="CF9" s="6"/>
      <c r="CH9" s="6"/>
    </row>
    <row r="10" spans="1:86" x14ac:dyDescent="0.25">
      <c r="A10" s="71" t="s">
        <v>10</v>
      </c>
      <c r="B10" s="26">
        <f>算例!AH10</f>
        <v>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16"/>
      <c r="O10" s="2"/>
      <c r="P10" s="16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16"/>
      <c r="AC10" s="2"/>
      <c r="AD10" s="16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16"/>
      <c r="AQ10" s="2"/>
      <c r="AR10" s="16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16"/>
      <c r="BE10" s="2"/>
      <c r="BF10" s="16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6"/>
      <c r="BT10" s="6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3"/>
      <c r="CF10" s="6"/>
      <c r="CH10" s="6"/>
    </row>
    <row r="11" spans="1:86" x14ac:dyDescent="0.25">
      <c r="A11" s="71" t="s">
        <v>11</v>
      </c>
      <c r="B11" s="26">
        <f>算例!AH11</f>
        <v>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16"/>
      <c r="O11" s="2"/>
      <c r="P11" s="16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16"/>
      <c r="AC11" s="2"/>
      <c r="AD11" s="16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16"/>
      <c r="AQ11" s="2"/>
      <c r="AR11" s="16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16"/>
      <c r="BE11" s="2"/>
      <c r="BF11" s="16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6"/>
      <c r="BT11" s="6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3"/>
      <c r="CF11" s="6"/>
      <c r="CH11" s="6"/>
    </row>
    <row r="12" spans="1:86" x14ac:dyDescent="0.25">
      <c r="A12" s="71" t="s">
        <v>12</v>
      </c>
      <c r="B12" s="26">
        <f>算例!AH12</f>
        <v>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16"/>
      <c r="O12" s="2"/>
      <c r="P12" s="16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16"/>
      <c r="AC12" s="2"/>
      <c r="AD12" s="16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16"/>
      <c r="AQ12" s="2"/>
      <c r="AR12" s="16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16"/>
      <c r="BE12" s="2"/>
      <c r="BF12" s="16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6"/>
      <c r="BT12" s="6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3"/>
      <c r="CF12" s="6"/>
      <c r="CH12" s="6"/>
    </row>
    <row r="13" spans="1:86" x14ac:dyDescent="0.25">
      <c r="A13" s="71" t="s">
        <v>13</v>
      </c>
      <c r="B13" s="26">
        <f>算例!AH13</f>
        <v>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16"/>
      <c r="O13" s="2"/>
      <c r="P13" s="16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16"/>
      <c r="AC13" s="2"/>
      <c r="AD13" s="16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16"/>
      <c r="AQ13" s="2"/>
      <c r="AR13" s="16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16"/>
      <c r="BE13" s="2"/>
      <c r="BF13" s="16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6"/>
      <c r="BT13" s="6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3"/>
      <c r="CF13" s="6"/>
      <c r="CH13" s="6"/>
    </row>
    <row r="14" spans="1:86" x14ac:dyDescent="0.25">
      <c r="A14" s="71" t="s">
        <v>14</v>
      </c>
      <c r="B14" s="26">
        <f>算例!AH14</f>
        <v>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16"/>
      <c r="O14" s="2"/>
      <c r="P14" s="16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16"/>
      <c r="AC14" s="2"/>
      <c r="AD14" s="16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16"/>
      <c r="AQ14" s="2"/>
      <c r="AR14" s="16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16"/>
      <c r="BE14" s="2"/>
      <c r="BF14" s="16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6"/>
      <c r="BT14" s="6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3"/>
      <c r="CF14" s="6"/>
      <c r="CH14" s="6"/>
    </row>
    <row r="15" spans="1:86" x14ac:dyDescent="0.25">
      <c r="A15" s="71" t="s">
        <v>15</v>
      </c>
      <c r="B15" s="26">
        <f>算例!AH15</f>
        <v>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16"/>
      <c r="O15" s="2"/>
      <c r="P15" s="16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16"/>
      <c r="AC15" s="2"/>
      <c r="AD15" s="16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16"/>
      <c r="AQ15" s="2"/>
      <c r="AR15" s="16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16"/>
      <c r="BE15" s="2"/>
      <c r="BF15" s="16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6"/>
      <c r="BT15" s="6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3"/>
      <c r="CF15" s="6"/>
      <c r="CH15" s="6"/>
    </row>
    <row r="16" spans="1:86" x14ac:dyDescent="0.25">
      <c r="A16" s="71" t="s">
        <v>16</v>
      </c>
      <c r="B16" s="26">
        <f>算例!AH16</f>
        <v>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16"/>
      <c r="O16" s="2"/>
      <c r="P16" s="16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16"/>
      <c r="AC16" s="2"/>
      <c r="AD16" s="16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16"/>
      <c r="AQ16" s="2"/>
      <c r="AR16" s="16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16"/>
      <c r="BE16" s="2"/>
      <c r="BF16" s="16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6"/>
      <c r="BT16" s="6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3"/>
      <c r="CF16" s="6"/>
      <c r="CH16" s="6"/>
    </row>
    <row r="17" spans="1:86" x14ac:dyDescent="0.25">
      <c r="A17" s="71" t="s">
        <v>17</v>
      </c>
      <c r="B17" s="26">
        <f>算例!AH17</f>
        <v>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16"/>
      <c r="O17" s="2"/>
      <c r="P17" s="16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16"/>
      <c r="AC17" s="2"/>
      <c r="AD17" s="16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16"/>
      <c r="AQ17" s="2"/>
      <c r="AR17" s="16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16"/>
      <c r="BE17" s="2"/>
      <c r="BF17" s="16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6"/>
      <c r="BT17" s="6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3"/>
      <c r="CF17" s="6"/>
      <c r="CH17" s="6"/>
    </row>
    <row r="18" spans="1:86" x14ac:dyDescent="0.25">
      <c r="A18" s="71" t="s">
        <v>18</v>
      </c>
      <c r="B18" s="26">
        <f>算例!AH18</f>
        <v>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16"/>
      <c r="O18" s="2"/>
      <c r="P18" s="16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16"/>
      <c r="AC18" s="2"/>
      <c r="AD18" s="16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16"/>
      <c r="AQ18" s="2"/>
      <c r="AR18" s="16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16"/>
      <c r="BE18" s="2"/>
      <c r="BF18" s="16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6"/>
      <c r="BT18" s="6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3"/>
      <c r="CF18" s="6"/>
      <c r="CH18" s="6"/>
    </row>
    <row r="19" spans="1:86" x14ac:dyDescent="0.25">
      <c r="A19" s="71" t="s">
        <v>19</v>
      </c>
      <c r="B19" s="26">
        <f>算例!AH19</f>
        <v>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16"/>
      <c r="O19" s="2"/>
      <c r="P19" s="16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16"/>
      <c r="AC19" s="2"/>
      <c r="AD19" s="16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16"/>
      <c r="AQ19" s="2"/>
      <c r="AR19" s="16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16"/>
      <c r="BE19" s="2"/>
      <c r="BF19" s="16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6"/>
      <c r="BT19" s="6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3"/>
      <c r="CF19" s="6"/>
      <c r="CH19" s="6"/>
    </row>
    <row r="20" spans="1:86" x14ac:dyDescent="0.25">
      <c r="A20" s="71" t="s">
        <v>20</v>
      </c>
      <c r="B20" s="26">
        <f>算例!AH20</f>
        <v>0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16"/>
      <c r="O20" s="2"/>
      <c r="P20" s="16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16"/>
      <c r="AC20" s="2"/>
      <c r="AD20" s="16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16"/>
      <c r="AQ20" s="2"/>
      <c r="AR20" s="16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16"/>
      <c r="BE20" s="2"/>
      <c r="BF20" s="16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6"/>
      <c r="BT20" s="6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3"/>
      <c r="CF20" s="6"/>
      <c r="CH20" s="6"/>
    </row>
    <row r="21" spans="1:86" x14ac:dyDescent="0.25">
      <c r="A21" s="71" t="s">
        <v>21</v>
      </c>
      <c r="B21" s="26">
        <f>算例!AH21</f>
        <v>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16"/>
      <c r="O21" s="2"/>
      <c r="P21" s="16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16"/>
      <c r="AC21" s="2"/>
      <c r="AD21" s="16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16"/>
      <c r="AQ21" s="2"/>
      <c r="AR21" s="16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16"/>
      <c r="BE21" s="2"/>
      <c r="BF21" s="16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6"/>
      <c r="BT21" s="6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3"/>
      <c r="CF21" s="6"/>
      <c r="CH21" s="6"/>
    </row>
    <row r="22" spans="1:86" x14ac:dyDescent="0.25">
      <c r="A22" s="71" t="s">
        <v>22</v>
      </c>
      <c r="B22" s="26">
        <f>算例!AH22</f>
        <v>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16"/>
      <c r="O22" s="2"/>
      <c r="P22" s="16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16"/>
      <c r="AC22" s="2"/>
      <c r="AD22" s="16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16"/>
      <c r="AQ22" s="2"/>
      <c r="AR22" s="16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16"/>
      <c r="BE22" s="2"/>
      <c r="BF22" s="16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6"/>
      <c r="BT22" s="6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3"/>
      <c r="CF22" s="6"/>
      <c r="CH22" s="6"/>
    </row>
    <row r="23" spans="1:86" s="1" customFormat="1" x14ac:dyDescent="0.25">
      <c r="A23" s="72"/>
      <c r="B23" s="26">
        <f>算例!AH23</f>
        <v>0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16"/>
      <c r="O23" s="2"/>
      <c r="P23" s="16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16"/>
      <c r="AC23" s="2"/>
      <c r="AD23" s="16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16"/>
      <c r="AQ23" s="2"/>
      <c r="AR23" s="16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16"/>
      <c r="BE23" s="2"/>
      <c r="BF23" s="16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15"/>
      <c r="BT23" s="15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15"/>
      <c r="CH23" s="15"/>
    </row>
    <row r="24" spans="1:86" x14ac:dyDescent="0.25">
      <c r="A24" s="73" t="s">
        <v>140</v>
      </c>
      <c r="B24" s="26">
        <f>算例!AH24</f>
        <v>0</v>
      </c>
      <c r="C24" s="76"/>
      <c r="D24" s="76"/>
      <c r="E24" s="76"/>
      <c r="F24" s="76"/>
      <c r="G24" s="76"/>
      <c r="H24" s="76"/>
      <c r="I24" s="76"/>
      <c r="J24" s="76"/>
      <c r="K24" s="76"/>
      <c r="L24" s="76"/>
      <c r="M24" s="72"/>
      <c r="N24" s="2"/>
      <c r="O24" s="2"/>
      <c r="P24" s="2"/>
      <c r="Q24" s="76"/>
      <c r="R24" s="76"/>
      <c r="S24" s="76"/>
      <c r="T24" s="76"/>
      <c r="U24" s="76"/>
      <c r="V24" s="76"/>
      <c r="W24" s="76"/>
      <c r="X24" s="76"/>
      <c r="Y24" s="76"/>
      <c r="Z24" s="76"/>
      <c r="AA24" s="72"/>
      <c r="AB24" s="2"/>
      <c r="AC24" s="2"/>
      <c r="AD24" s="2"/>
      <c r="AE24" s="76"/>
      <c r="AF24" s="76"/>
      <c r="AG24" s="76"/>
      <c r="AH24" s="76"/>
      <c r="AI24" s="76"/>
      <c r="AJ24" s="76"/>
      <c r="AK24" s="76"/>
      <c r="AL24" s="76"/>
      <c r="AM24" s="76"/>
      <c r="AN24" s="76"/>
      <c r="AO24" s="72"/>
      <c r="AP24" s="2"/>
      <c r="AQ24" s="2"/>
      <c r="AR24" s="2"/>
      <c r="AS24" s="76"/>
      <c r="AT24" s="76"/>
      <c r="AU24" s="76"/>
      <c r="AV24" s="76"/>
      <c r="AW24" s="76"/>
      <c r="AX24" s="76"/>
      <c r="AY24" s="76"/>
      <c r="AZ24" s="76"/>
      <c r="BA24" s="76"/>
      <c r="BB24" s="76"/>
      <c r="BC24" s="72"/>
      <c r="BD24" s="2"/>
      <c r="BE24" s="2"/>
      <c r="BF24" s="2"/>
      <c r="BG24" s="76"/>
      <c r="BH24" s="76"/>
      <c r="BI24" s="76"/>
      <c r="BJ24" s="76"/>
      <c r="BK24" s="76"/>
      <c r="BL24" s="76"/>
      <c r="BM24" s="76"/>
      <c r="BN24" s="76"/>
      <c r="BO24" s="76"/>
      <c r="BP24" s="76"/>
      <c r="BQ24" s="72"/>
      <c r="BU24" s="73"/>
      <c r="BV24" s="73"/>
      <c r="BW24" s="73"/>
      <c r="BX24" s="73"/>
      <c r="BY24" s="73"/>
      <c r="BZ24" s="73"/>
      <c r="CA24" s="73"/>
      <c r="CB24" s="73"/>
      <c r="CC24" s="73"/>
      <c r="CD24" s="73"/>
      <c r="CE24" s="5"/>
    </row>
    <row r="25" spans="1:86" x14ac:dyDescent="0.25">
      <c r="A25" s="71" t="s">
        <v>1</v>
      </c>
      <c r="B25" s="26" t="str">
        <f>算例!AH25</f>
        <v>得分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16"/>
      <c r="O25" s="2"/>
      <c r="P25" s="16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16"/>
      <c r="AC25" s="2"/>
      <c r="AD25" s="16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16"/>
      <c r="AQ25" s="2"/>
      <c r="AR25" s="16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16"/>
      <c r="BE25" s="2"/>
      <c r="BF25" s="16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6"/>
      <c r="BT25" s="6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3"/>
      <c r="CF25" s="6"/>
      <c r="CH25" s="6"/>
    </row>
    <row r="26" spans="1:86" x14ac:dyDescent="0.25">
      <c r="A26" s="71" t="s">
        <v>3</v>
      </c>
      <c r="B26" s="26">
        <f>算例!AH26</f>
        <v>0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16"/>
      <c r="O26" s="2"/>
      <c r="P26" s="16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16"/>
      <c r="AC26" s="2"/>
      <c r="AD26" s="16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16"/>
      <c r="AQ26" s="2"/>
      <c r="AR26" s="16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16"/>
      <c r="BE26" s="2"/>
      <c r="BF26" s="16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6"/>
      <c r="BT26" s="6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3"/>
      <c r="CF26" s="6"/>
      <c r="CH26" s="6"/>
    </row>
    <row r="27" spans="1:86" x14ac:dyDescent="0.25">
      <c r="A27" s="71" t="s">
        <v>4</v>
      </c>
      <c r="B27" s="26">
        <f>算例!AH27</f>
        <v>0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16"/>
      <c r="O27" s="2"/>
      <c r="P27" s="16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16"/>
      <c r="AC27" s="2"/>
      <c r="AD27" s="16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16"/>
      <c r="AQ27" s="2"/>
      <c r="AR27" s="16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16"/>
      <c r="BE27" s="2"/>
      <c r="BF27" s="16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6"/>
      <c r="BT27" s="6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3"/>
      <c r="CF27" s="6"/>
      <c r="CH27" s="6"/>
    </row>
    <row r="28" spans="1:86" x14ac:dyDescent="0.25">
      <c r="A28" s="71" t="s">
        <v>5</v>
      </c>
      <c r="B28" s="26">
        <f>算例!AH28</f>
        <v>0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16"/>
      <c r="O28" s="2"/>
      <c r="P28" s="16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16"/>
      <c r="AC28" s="2"/>
      <c r="AD28" s="16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16"/>
      <c r="AQ28" s="2"/>
      <c r="AR28" s="16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16"/>
      <c r="BE28" s="2"/>
      <c r="BF28" s="16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6"/>
      <c r="BT28" s="6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3"/>
      <c r="CF28" s="6"/>
      <c r="CH28" s="6"/>
    </row>
    <row r="29" spans="1:86" x14ac:dyDescent="0.25">
      <c r="A29" s="71" t="s">
        <v>6</v>
      </c>
      <c r="B29" s="26">
        <f>算例!AH29</f>
        <v>0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16"/>
      <c r="O29" s="2"/>
      <c r="P29" s="16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16"/>
      <c r="AC29" s="2"/>
      <c r="AD29" s="16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16"/>
      <c r="AQ29" s="2"/>
      <c r="AR29" s="16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16"/>
      <c r="BE29" s="2"/>
      <c r="BF29" s="16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6"/>
      <c r="BT29" s="6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3"/>
      <c r="CF29" s="6"/>
      <c r="CH29" s="6"/>
    </row>
    <row r="30" spans="1:86" x14ac:dyDescent="0.25">
      <c r="A30" s="71" t="s">
        <v>7</v>
      </c>
      <c r="B30" s="26">
        <f>算例!AH30</f>
        <v>0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16"/>
      <c r="O30" s="2"/>
      <c r="P30" s="16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16"/>
      <c r="AC30" s="2"/>
      <c r="AD30" s="16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16"/>
      <c r="AQ30" s="2"/>
      <c r="AR30" s="16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16"/>
      <c r="BE30" s="2"/>
      <c r="BF30" s="16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6"/>
      <c r="BT30" s="6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3"/>
      <c r="CF30" s="6"/>
      <c r="CH30" s="6"/>
    </row>
    <row r="31" spans="1:86" x14ac:dyDescent="0.25">
      <c r="A31" s="71" t="s">
        <v>8</v>
      </c>
      <c r="B31" s="26">
        <f>算例!AH31</f>
        <v>0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16"/>
      <c r="O31" s="2"/>
      <c r="P31" s="16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16"/>
      <c r="AC31" s="2"/>
      <c r="AD31" s="16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16"/>
      <c r="AQ31" s="2"/>
      <c r="AR31" s="16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16"/>
      <c r="BE31" s="2"/>
      <c r="BF31" s="16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6"/>
      <c r="BT31" s="6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3"/>
      <c r="CF31" s="6"/>
      <c r="CH31" s="6"/>
    </row>
    <row r="32" spans="1:86" x14ac:dyDescent="0.25">
      <c r="A32" s="71" t="s">
        <v>9</v>
      </c>
      <c r="B32" s="26">
        <f>算例!AH32</f>
        <v>0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16"/>
      <c r="O32" s="2"/>
      <c r="P32" s="16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16"/>
      <c r="AC32" s="2"/>
      <c r="AD32" s="16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16"/>
      <c r="AQ32" s="2"/>
      <c r="AR32" s="16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16"/>
      <c r="BE32" s="2"/>
      <c r="BF32" s="16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6"/>
      <c r="BT32" s="6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3"/>
      <c r="CF32" s="6"/>
      <c r="CH32" s="6"/>
    </row>
    <row r="33" spans="1:86" x14ac:dyDescent="0.25">
      <c r="A33" s="71" t="s">
        <v>10</v>
      </c>
      <c r="B33" s="26">
        <f>算例!AH33</f>
        <v>0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16"/>
      <c r="O33" s="2"/>
      <c r="P33" s="16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16"/>
      <c r="AC33" s="2"/>
      <c r="AD33" s="16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16"/>
      <c r="AQ33" s="2"/>
      <c r="AR33" s="16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16"/>
      <c r="BE33" s="2"/>
      <c r="BF33" s="16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6"/>
      <c r="BT33" s="6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3"/>
      <c r="CF33" s="6"/>
      <c r="CH33" s="6"/>
    </row>
    <row r="34" spans="1:86" x14ac:dyDescent="0.25">
      <c r="A34" s="71" t="s">
        <v>11</v>
      </c>
      <c r="B34" s="26">
        <f>算例!AH34</f>
        <v>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16"/>
      <c r="O34" s="2"/>
      <c r="P34" s="16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16"/>
      <c r="AC34" s="2"/>
      <c r="AD34" s="16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16"/>
      <c r="AQ34" s="2"/>
      <c r="AR34" s="16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16"/>
      <c r="BE34" s="2"/>
      <c r="BF34" s="16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6"/>
      <c r="BT34" s="6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3"/>
      <c r="CF34" s="6"/>
      <c r="CH34" s="6"/>
    </row>
    <row r="35" spans="1:86" x14ac:dyDescent="0.25">
      <c r="A35" s="71" t="s">
        <v>12</v>
      </c>
      <c r="B35" s="26">
        <f>算例!AH35</f>
        <v>0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16"/>
      <c r="O35" s="2"/>
      <c r="P35" s="16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16"/>
      <c r="AC35" s="2"/>
      <c r="AD35" s="16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16"/>
      <c r="AQ35" s="2"/>
      <c r="AR35" s="16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16"/>
      <c r="BE35" s="2"/>
      <c r="BF35" s="16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6"/>
      <c r="BT35" s="6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3"/>
      <c r="CF35" s="6"/>
      <c r="CH35" s="6"/>
    </row>
    <row r="36" spans="1:86" x14ac:dyDescent="0.25">
      <c r="A36" s="71" t="s">
        <v>13</v>
      </c>
      <c r="B36" s="26">
        <f>算例!AH36</f>
        <v>0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16"/>
      <c r="O36" s="2"/>
      <c r="P36" s="16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16"/>
      <c r="AC36" s="2"/>
      <c r="AD36" s="16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16"/>
      <c r="AQ36" s="2"/>
      <c r="AR36" s="16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16"/>
      <c r="BE36" s="2"/>
      <c r="BF36" s="16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6"/>
      <c r="BT36" s="6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3"/>
      <c r="CF36" s="6"/>
      <c r="CH36" s="6"/>
    </row>
    <row r="37" spans="1:86" x14ac:dyDescent="0.25">
      <c r="A37" s="71" t="s">
        <v>14</v>
      </c>
      <c r="B37" s="26">
        <f>算例!AH37</f>
        <v>0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16"/>
      <c r="O37" s="2"/>
      <c r="P37" s="16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16"/>
      <c r="AC37" s="2"/>
      <c r="AD37" s="16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16"/>
      <c r="AQ37" s="2"/>
      <c r="AR37" s="16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16"/>
      <c r="BE37" s="2"/>
      <c r="BF37" s="16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6"/>
      <c r="BT37" s="6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3"/>
      <c r="CF37" s="6"/>
      <c r="CH37" s="6"/>
    </row>
    <row r="38" spans="1:86" x14ac:dyDescent="0.25">
      <c r="A38" s="71" t="s">
        <v>15</v>
      </c>
      <c r="B38" s="26">
        <f>算例!AH38</f>
        <v>0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16"/>
      <c r="O38" s="2"/>
      <c r="P38" s="16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16"/>
      <c r="AC38" s="2"/>
      <c r="AD38" s="16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16"/>
      <c r="AQ38" s="2"/>
      <c r="AR38" s="16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16"/>
      <c r="BE38" s="2"/>
      <c r="BF38" s="16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6"/>
      <c r="BT38" s="6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3"/>
      <c r="CF38" s="6"/>
      <c r="CH38" s="6"/>
    </row>
    <row r="39" spans="1:86" x14ac:dyDescent="0.25">
      <c r="A39" s="71" t="s">
        <v>16</v>
      </c>
      <c r="B39" s="26">
        <f>算例!AH39</f>
        <v>0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16"/>
      <c r="O39" s="2"/>
      <c r="P39" s="16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16"/>
      <c r="AC39" s="2"/>
      <c r="AD39" s="16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16"/>
      <c r="AQ39" s="2"/>
      <c r="AR39" s="16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16"/>
      <c r="BE39" s="2"/>
      <c r="BF39" s="16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6"/>
      <c r="BT39" s="6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3"/>
      <c r="CF39" s="6"/>
      <c r="CH39" s="6"/>
    </row>
    <row r="40" spans="1:86" x14ac:dyDescent="0.25">
      <c r="A40" s="71" t="s">
        <v>17</v>
      </c>
      <c r="B40" s="26">
        <f>算例!AH40</f>
        <v>0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16"/>
      <c r="O40" s="2"/>
      <c r="P40" s="16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16"/>
      <c r="AC40" s="2"/>
      <c r="AD40" s="16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16"/>
      <c r="AQ40" s="2"/>
      <c r="AR40" s="16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16"/>
      <c r="BE40" s="2"/>
      <c r="BF40" s="16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6"/>
      <c r="BT40" s="6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3"/>
      <c r="CF40" s="6"/>
      <c r="CH40" s="6"/>
    </row>
    <row r="41" spans="1:86" x14ac:dyDescent="0.25">
      <c r="A41" s="71" t="s">
        <v>18</v>
      </c>
      <c r="B41" s="26">
        <f>算例!AH41</f>
        <v>0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16"/>
      <c r="O41" s="2"/>
      <c r="P41" s="16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16"/>
      <c r="AC41" s="2"/>
      <c r="AD41" s="16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16"/>
      <c r="AQ41" s="2"/>
      <c r="AR41" s="16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16"/>
      <c r="BE41" s="2"/>
      <c r="BF41" s="16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6"/>
      <c r="BT41" s="6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3"/>
      <c r="CF41" s="6"/>
      <c r="CH41" s="6"/>
    </row>
    <row r="42" spans="1:86" x14ac:dyDescent="0.25">
      <c r="A42" s="71" t="s">
        <v>19</v>
      </c>
      <c r="B42" s="26">
        <f>算例!AH42</f>
        <v>0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16"/>
      <c r="O42" s="2"/>
      <c r="P42" s="16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16"/>
      <c r="AC42" s="2"/>
      <c r="AD42" s="16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16"/>
      <c r="AQ42" s="2"/>
      <c r="AR42" s="16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16"/>
      <c r="BE42" s="2"/>
      <c r="BF42" s="16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6"/>
      <c r="BT42" s="6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3"/>
      <c r="CF42" s="6"/>
      <c r="CH42" s="6"/>
    </row>
    <row r="43" spans="1:86" x14ac:dyDescent="0.25">
      <c r="A43" s="71" t="s">
        <v>20</v>
      </c>
      <c r="B43" s="26">
        <f>算例!AH43</f>
        <v>0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16"/>
      <c r="O43" s="2"/>
      <c r="P43" s="16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16"/>
      <c r="AC43" s="2"/>
      <c r="AD43" s="16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16"/>
      <c r="AQ43" s="2"/>
      <c r="AR43" s="16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16"/>
      <c r="BE43" s="2"/>
      <c r="BF43" s="16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6"/>
      <c r="BT43" s="6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3"/>
      <c r="CF43" s="6"/>
      <c r="CH43" s="6"/>
    </row>
    <row r="44" spans="1:86" x14ac:dyDescent="0.25">
      <c r="A44" s="71" t="s">
        <v>21</v>
      </c>
      <c r="B44" s="26">
        <f>算例!AH44</f>
        <v>0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16"/>
      <c r="O44" s="2"/>
      <c r="P44" s="16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16"/>
      <c r="AC44" s="2"/>
      <c r="AD44" s="16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16"/>
      <c r="AQ44" s="2"/>
      <c r="AR44" s="16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16"/>
      <c r="BE44" s="2"/>
      <c r="BF44" s="16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6"/>
      <c r="BT44" s="6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3"/>
      <c r="CF44" s="6"/>
      <c r="CH44" s="6"/>
    </row>
    <row r="45" spans="1:86" x14ac:dyDescent="0.25">
      <c r="A45" s="71" t="s">
        <v>22</v>
      </c>
      <c r="B45" s="26">
        <f>算例!AH45</f>
        <v>0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16"/>
      <c r="O45" s="2"/>
      <c r="P45" s="16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16"/>
      <c r="AC45" s="2"/>
      <c r="AD45" s="16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16"/>
      <c r="AQ45" s="2"/>
      <c r="AR45" s="16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16"/>
      <c r="BE45" s="2"/>
      <c r="BF45" s="16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6"/>
      <c r="BT45" s="6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3"/>
      <c r="CF45" s="6"/>
      <c r="CH45" s="6"/>
    </row>
    <row r="46" spans="1:86" x14ac:dyDescent="0.25">
      <c r="A46" s="65"/>
      <c r="B46" s="26">
        <f>算例!AH46</f>
        <v>0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</row>
    <row r="47" spans="1:86" x14ac:dyDescent="0.25">
      <c r="A47" s="73" t="s">
        <v>139</v>
      </c>
      <c r="B47" s="26">
        <f>算例!AH47</f>
        <v>0</v>
      </c>
      <c r="C47" s="76"/>
      <c r="D47" s="76"/>
      <c r="E47" s="76"/>
      <c r="F47" s="76"/>
      <c r="G47" s="76"/>
      <c r="H47" s="76"/>
      <c r="I47" s="76"/>
      <c r="J47" s="76"/>
      <c r="K47" s="76"/>
      <c r="L47" s="76"/>
      <c r="M47" s="72"/>
      <c r="N47" s="2"/>
      <c r="O47" s="2"/>
      <c r="P47" s="2"/>
      <c r="Q47" s="76"/>
      <c r="R47" s="76"/>
      <c r="S47" s="76"/>
      <c r="T47" s="76"/>
      <c r="U47" s="76"/>
      <c r="V47" s="76"/>
      <c r="W47" s="76"/>
      <c r="X47" s="76"/>
      <c r="Y47" s="76"/>
      <c r="Z47" s="76"/>
      <c r="AA47" s="72"/>
      <c r="AB47" s="2"/>
      <c r="AC47" s="2"/>
      <c r="AD47" s="2"/>
      <c r="AE47" s="76"/>
      <c r="AF47" s="76"/>
      <c r="AG47" s="76"/>
      <c r="AH47" s="76"/>
      <c r="AI47" s="76"/>
      <c r="AJ47" s="76"/>
      <c r="AK47" s="76"/>
      <c r="AL47" s="76"/>
      <c r="AM47" s="76"/>
      <c r="AN47" s="76"/>
      <c r="AO47" s="72"/>
      <c r="AP47" s="2"/>
      <c r="AQ47" s="2"/>
      <c r="AR47" s="2"/>
      <c r="AS47" s="76"/>
      <c r="AT47" s="76"/>
      <c r="AU47" s="76"/>
      <c r="AV47" s="76"/>
      <c r="AW47" s="76"/>
      <c r="AX47" s="76"/>
      <c r="AY47" s="76"/>
      <c r="AZ47" s="76"/>
      <c r="BA47" s="76"/>
      <c r="BB47" s="76"/>
      <c r="BC47" s="72"/>
      <c r="BD47" s="2"/>
      <c r="BE47" s="2"/>
      <c r="BF47" s="2"/>
      <c r="BG47" s="76"/>
      <c r="BH47" s="76"/>
      <c r="BI47" s="76"/>
      <c r="BJ47" s="76"/>
      <c r="BK47" s="76"/>
      <c r="BL47" s="76"/>
      <c r="BM47" s="76"/>
      <c r="BN47" s="76"/>
      <c r="BO47" s="76"/>
      <c r="BP47" s="76"/>
      <c r="BQ47" s="72"/>
      <c r="BU47" s="73"/>
      <c r="BV47" s="73"/>
      <c r="BW47" s="73"/>
      <c r="BX47" s="73"/>
      <c r="BY47" s="73"/>
      <c r="BZ47" s="73"/>
      <c r="CA47" s="73"/>
      <c r="CB47" s="73"/>
      <c r="CC47" s="73"/>
      <c r="CD47" s="73"/>
      <c r="CE47" s="5"/>
    </row>
    <row r="48" spans="1:86" x14ac:dyDescent="0.25">
      <c r="A48" s="71" t="s">
        <v>1</v>
      </c>
      <c r="B48" s="26" t="str">
        <f>算例!AH48</f>
        <v>得分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16"/>
      <c r="O48" s="2"/>
      <c r="P48" s="16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16"/>
      <c r="AC48" s="2"/>
      <c r="AD48" s="16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16"/>
      <c r="AQ48" s="2"/>
      <c r="AR48" s="16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16"/>
      <c r="BE48" s="2"/>
      <c r="BF48" s="16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6"/>
      <c r="BT48" s="6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3"/>
      <c r="CF48" s="6"/>
      <c r="CH48" s="6"/>
    </row>
    <row r="49" spans="1:86" x14ac:dyDescent="0.25">
      <c r="A49" s="71" t="s">
        <v>3</v>
      </c>
      <c r="B49" s="26">
        <f>算例!AH49</f>
        <v>0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16"/>
      <c r="O49" s="2"/>
      <c r="P49" s="16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16"/>
      <c r="AC49" s="2"/>
      <c r="AD49" s="16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16"/>
      <c r="AQ49" s="2"/>
      <c r="AR49" s="16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16"/>
      <c r="BE49" s="2"/>
      <c r="BF49" s="16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6"/>
      <c r="BT49" s="6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3"/>
      <c r="CF49" s="6"/>
      <c r="CH49" s="6"/>
    </row>
    <row r="50" spans="1:86" x14ac:dyDescent="0.25">
      <c r="A50" s="71" t="s">
        <v>4</v>
      </c>
      <c r="B50" s="26">
        <f>算例!AH50</f>
        <v>0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16"/>
      <c r="O50" s="2"/>
      <c r="P50" s="16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16"/>
      <c r="AC50" s="2"/>
      <c r="AD50" s="16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16"/>
      <c r="AQ50" s="2"/>
      <c r="AR50" s="16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16"/>
      <c r="BE50" s="2"/>
      <c r="BF50" s="16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6"/>
      <c r="BT50" s="6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3"/>
      <c r="CF50" s="6"/>
      <c r="CH50" s="6"/>
    </row>
    <row r="51" spans="1:86" x14ac:dyDescent="0.25">
      <c r="A51" s="71" t="s">
        <v>5</v>
      </c>
      <c r="B51" s="26">
        <f>算例!AH51</f>
        <v>0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16"/>
      <c r="O51" s="2"/>
      <c r="P51" s="16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16"/>
      <c r="AC51" s="2"/>
      <c r="AD51" s="16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16"/>
      <c r="AQ51" s="2"/>
      <c r="AR51" s="16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16"/>
      <c r="BE51" s="2"/>
      <c r="BF51" s="16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6"/>
      <c r="BT51" s="6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3"/>
      <c r="CF51" s="6"/>
      <c r="CH51" s="6"/>
    </row>
    <row r="52" spans="1:86" x14ac:dyDescent="0.25">
      <c r="A52" s="71" t="s">
        <v>6</v>
      </c>
      <c r="B52" s="26">
        <f>算例!AH52</f>
        <v>0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16"/>
      <c r="O52" s="2"/>
      <c r="P52" s="16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16"/>
      <c r="AC52" s="2"/>
      <c r="AD52" s="16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16"/>
      <c r="AQ52" s="2"/>
      <c r="AR52" s="16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16"/>
      <c r="BE52" s="2"/>
      <c r="BF52" s="16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6"/>
      <c r="BT52" s="6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3"/>
      <c r="CF52" s="6"/>
      <c r="CH52" s="6"/>
    </row>
    <row r="53" spans="1:86" x14ac:dyDescent="0.25">
      <c r="A53" s="71" t="s">
        <v>7</v>
      </c>
      <c r="B53" s="26">
        <f>算例!AH53</f>
        <v>0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16"/>
      <c r="O53" s="2"/>
      <c r="P53" s="16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16"/>
      <c r="AC53" s="2"/>
      <c r="AD53" s="16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16"/>
      <c r="AQ53" s="2"/>
      <c r="AR53" s="16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16"/>
      <c r="BE53" s="2"/>
      <c r="BF53" s="16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6"/>
      <c r="BT53" s="6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3"/>
      <c r="CF53" s="6"/>
      <c r="CH53" s="6"/>
    </row>
    <row r="54" spans="1:86" x14ac:dyDescent="0.25">
      <c r="A54" s="71" t="s">
        <v>8</v>
      </c>
      <c r="B54" s="26">
        <f>算例!AH54</f>
        <v>0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16"/>
      <c r="O54" s="2"/>
      <c r="P54" s="16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16"/>
      <c r="AC54" s="2"/>
      <c r="AD54" s="16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16"/>
      <c r="AQ54" s="2"/>
      <c r="AR54" s="16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16"/>
      <c r="BE54" s="2"/>
      <c r="BF54" s="16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6"/>
      <c r="BT54" s="6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3"/>
      <c r="CF54" s="6"/>
      <c r="CH54" s="6"/>
    </row>
    <row r="55" spans="1:86" x14ac:dyDescent="0.25">
      <c r="A55" s="71" t="s">
        <v>9</v>
      </c>
      <c r="B55" s="26">
        <f>算例!AH55</f>
        <v>0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16"/>
      <c r="O55" s="2"/>
      <c r="P55" s="16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16"/>
      <c r="AC55" s="2"/>
      <c r="AD55" s="16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16"/>
      <c r="AQ55" s="2"/>
      <c r="AR55" s="16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16"/>
      <c r="BE55" s="2"/>
      <c r="BF55" s="16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6"/>
      <c r="BT55" s="6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3"/>
      <c r="CF55" s="6"/>
      <c r="CH55" s="6"/>
    </row>
    <row r="56" spans="1:86" x14ac:dyDescent="0.25">
      <c r="A56" s="71" t="s">
        <v>10</v>
      </c>
      <c r="B56" s="26">
        <f>算例!AH56</f>
        <v>0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16"/>
      <c r="O56" s="2"/>
      <c r="P56" s="16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16"/>
      <c r="AC56" s="2"/>
      <c r="AD56" s="16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16"/>
      <c r="AQ56" s="2"/>
      <c r="AR56" s="16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16"/>
      <c r="BE56" s="2"/>
      <c r="BF56" s="16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6"/>
      <c r="BT56" s="6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3"/>
      <c r="CF56" s="6"/>
      <c r="CH56" s="6"/>
    </row>
    <row r="57" spans="1:86" x14ac:dyDescent="0.25">
      <c r="A57" s="71" t="s">
        <v>11</v>
      </c>
      <c r="B57" s="26">
        <f>算例!AH57</f>
        <v>0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16"/>
      <c r="O57" s="2"/>
      <c r="P57" s="16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16"/>
      <c r="AC57" s="2"/>
      <c r="AD57" s="16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16"/>
      <c r="AQ57" s="2"/>
      <c r="AR57" s="16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16"/>
      <c r="BE57" s="2"/>
      <c r="BF57" s="16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6"/>
      <c r="BT57" s="6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3"/>
      <c r="CF57" s="6"/>
      <c r="CH57" s="6"/>
    </row>
    <row r="58" spans="1:86" x14ac:dyDescent="0.25">
      <c r="A58" s="71" t="s">
        <v>12</v>
      </c>
      <c r="B58" s="26">
        <f>算例!AH58</f>
        <v>0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16"/>
      <c r="O58" s="2"/>
      <c r="P58" s="16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16"/>
      <c r="AC58" s="2"/>
      <c r="AD58" s="16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16"/>
      <c r="AQ58" s="2"/>
      <c r="AR58" s="16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16"/>
      <c r="BE58" s="2"/>
      <c r="BF58" s="16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6"/>
      <c r="BT58" s="6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3"/>
      <c r="CF58" s="6"/>
      <c r="CH58" s="6"/>
    </row>
    <row r="59" spans="1:86" x14ac:dyDescent="0.25">
      <c r="A59" s="71" t="s">
        <v>13</v>
      </c>
      <c r="B59" s="26">
        <f>算例!AH59</f>
        <v>0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16"/>
      <c r="O59" s="2"/>
      <c r="P59" s="16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16"/>
      <c r="AC59" s="2"/>
      <c r="AD59" s="16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16"/>
      <c r="AQ59" s="2"/>
      <c r="AR59" s="16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16"/>
      <c r="BE59" s="2"/>
      <c r="BF59" s="16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6"/>
      <c r="BT59" s="6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3"/>
      <c r="CF59" s="6"/>
      <c r="CH59" s="6"/>
    </row>
    <row r="60" spans="1:86" x14ac:dyDescent="0.25">
      <c r="A60" s="71" t="s">
        <v>14</v>
      </c>
      <c r="B60" s="26">
        <f>算例!AH60</f>
        <v>0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16"/>
      <c r="O60" s="2"/>
      <c r="P60" s="16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16"/>
      <c r="AC60" s="2"/>
      <c r="AD60" s="16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16"/>
      <c r="AQ60" s="2"/>
      <c r="AR60" s="16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16"/>
      <c r="BE60" s="2"/>
      <c r="BF60" s="16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6"/>
      <c r="BT60" s="6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3"/>
      <c r="CF60" s="6"/>
      <c r="CH60" s="6"/>
    </row>
    <row r="61" spans="1:86" x14ac:dyDescent="0.25">
      <c r="A61" s="71" t="s">
        <v>15</v>
      </c>
      <c r="B61" s="26">
        <f>算例!AH61</f>
        <v>0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16"/>
      <c r="O61" s="2"/>
      <c r="P61" s="16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16"/>
      <c r="AC61" s="2"/>
      <c r="AD61" s="16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16"/>
      <c r="AQ61" s="2"/>
      <c r="AR61" s="16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16"/>
      <c r="BE61" s="2"/>
      <c r="BF61" s="16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6"/>
      <c r="BT61" s="6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3"/>
      <c r="CF61" s="6"/>
      <c r="CH61" s="6"/>
    </row>
    <row r="62" spans="1:86" x14ac:dyDescent="0.25">
      <c r="A62" s="71" t="s">
        <v>16</v>
      </c>
      <c r="B62" s="26">
        <f>算例!AH62</f>
        <v>0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16"/>
      <c r="O62" s="2"/>
      <c r="P62" s="16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16"/>
      <c r="AC62" s="2"/>
      <c r="AD62" s="16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16"/>
      <c r="AQ62" s="2"/>
      <c r="AR62" s="16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16"/>
      <c r="BE62" s="2"/>
      <c r="BF62" s="16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6"/>
      <c r="BT62" s="6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3"/>
      <c r="CF62" s="6"/>
      <c r="CH62" s="6"/>
    </row>
    <row r="63" spans="1:86" x14ac:dyDescent="0.25">
      <c r="A63" s="71" t="s">
        <v>17</v>
      </c>
      <c r="B63" s="26">
        <f>算例!AH63</f>
        <v>0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16"/>
      <c r="O63" s="2"/>
      <c r="P63" s="16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16"/>
      <c r="AC63" s="2"/>
      <c r="AD63" s="16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16"/>
      <c r="AQ63" s="2"/>
      <c r="AR63" s="16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16"/>
      <c r="BE63" s="2"/>
      <c r="BF63" s="16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6"/>
      <c r="BT63" s="6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3"/>
      <c r="CF63" s="6"/>
      <c r="CH63" s="6"/>
    </row>
    <row r="64" spans="1:86" x14ac:dyDescent="0.25">
      <c r="A64" s="71" t="s">
        <v>18</v>
      </c>
      <c r="B64" s="26">
        <f>算例!AH64</f>
        <v>0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16"/>
      <c r="O64" s="2"/>
      <c r="P64" s="16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16"/>
      <c r="AC64" s="2"/>
      <c r="AD64" s="16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16"/>
      <c r="AQ64" s="2"/>
      <c r="AR64" s="16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16"/>
      <c r="BE64" s="2"/>
      <c r="BF64" s="16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6"/>
      <c r="BT64" s="6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3"/>
      <c r="CF64" s="6"/>
      <c r="CH64" s="6"/>
    </row>
    <row r="65" spans="1:86" x14ac:dyDescent="0.25">
      <c r="A65" s="71" t="s">
        <v>19</v>
      </c>
      <c r="B65" s="26">
        <f>算例!AH65</f>
        <v>0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16"/>
      <c r="O65" s="2"/>
      <c r="P65" s="16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16"/>
      <c r="AC65" s="2"/>
      <c r="AD65" s="16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16"/>
      <c r="AQ65" s="2"/>
      <c r="AR65" s="16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16"/>
      <c r="BE65" s="2"/>
      <c r="BF65" s="16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6"/>
      <c r="BT65" s="6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3"/>
      <c r="CF65" s="6"/>
      <c r="CH65" s="6"/>
    </row>
    <row r="66" spans="1:86" x14ac:dyDescent="0.25">
      <c r="A66" s="71" t="s">
        <v>20</v>
      </c>
      <c r="B66" s="26">
        <f>算例!AH66</f>
        <v>0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16"/>
      <c r="O66" s="2"/>
      <c r="P66" s="16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16"/>
      <c r="AC66" s="2"/>
      <c r="AD66" s="16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16"/>
      <c r="AQ66" s="2"/>
      <c r="AR66" s="16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16"/>
      <c r="BE66" s="2"/>
      <c r="BF66" s="16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6"/>
      <c r="BT66" s="6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3"/>
      <c r="CF66" s="6"/>
      <c r="CH66" s="6"/>
    </row>
    <row r="67" spans="1:86" x14ac:dyDescent="0.25">
      <c r="A67" s="71" t="s">
        <v>21</v>
      </c>
      <c r="B67" s="26">
        <f>算例!AH67</f>
        <v>0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16"/>
      <c r="O67" s="2"/>
      <c r="P67" s="16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16"/>
      <c r="AC67" s="2"/>
      <c r="AD67" s="16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16"/>
      <c r="AQ67" s="2"/>
      <c r="AR67" s="16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16"/>
      <c r="BE67" s="2"/>
      <c r="BF67" s="16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6"/>
      <c r="BT67" s="6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3"/>
      <c r="CF67" s="6"/>
      <c r="CH67" s="6"/>
    </row>
    <row r="68" spans="1:86" x14ac:dyDescent="0.25">
      <c r="A68" s="71" t="s">
        <v>22</v>
      </c>
      <c r="B68" s="26">
        <f>算例!AH68</f>
        <v>0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16"/>
      <c r="O68" s="2"/>
      <c r="P68" s="16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16"/>
      <c r="AC68" s="2"/>
      <c r="AD68" s="16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16"/>
      <c r="AQ68" s="2"/>
      <c r="AR68" s="16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16"/>
      <c r="BE68" s="2"/>
      <c r="BF68" s="16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6"/>
      <c r="BT68" s="6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3"/>
      <c r="CF68" s="6"/>
      <c r="CH68" s="6"/>
    </row>
    <row r="69" spans="1:86" s="1" customFormat="1" ht="16.2" customHeight="1" x14ac:dyDescent="0.25">
      <c r="A69" s="72"/>
      <c r="B69" s="26">
        <f>算例!AH69</f>
        <v>0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16"/>
      <c r="O69" s="2"/>
      <c r="P69" s="16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16"/>
      <c r="AC69" s="2"/>
      <c r="AD69" s="16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16"/>
      <c r="AQ69" s="2"/>
      <c r="AR69" s="16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16"/>
      <c r="BE69" s="2"/>
      <c r="BF69" s="16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15"/>
      <c r="BT69" s="15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15"/>
      <c r="CH69" s="15"/>
    </row>
    <row r="70" spans="1:86" s="1" customFormat="1" ht="16.2" customHeight="1" x14ac:dyDescent="0.25">
      <c r="A70" s="73" t="s">
        <v>138</v>
      </c>
      <c r="B70" s="26">
        <f>算例!AH70</f>
        <v>0</v>
      </c>
      <c r="C70" s="76"/>
      <c r="D70" s="76"/>
      <c r="E70" s="76"/>
      <c r="F70" s="76"/>
      <c r="G70" s="76"/>
      <c r="H70" s="76"/>
      <c r="I70" s="76"/>
      <c r="J70" s="76"/>
      <c r="K70" s="76"/>
      <c r="L70" s="76"/>
      <c r="M70" s="72"/>
      <c r="N70" s="2"/>
      <c r="O70" s="2"/>
      <c r="P70" s="2"/>
      <c r="Q70" s="76"/>
      <c r="R70" s="76"/>
      <c r="S70" s="76"/>
      <c r="T70" s="76"/>
      <c r="U70" s="76"/>
      <c r="V70" s="76"/>
      <c r="W70" s="76"/>
      <c r="X70" s="76"/>
      <c r="Y70" s="76"/>
      <c r="Z70" s="76"/>
      <c r="AA70" s="72"/>
      <c r="AB70" s="2"/>
      <c r="AC70" s="2"/>
      <c r="AD70" s="2"/>
      <c r="AE70" s="76"/>
      <c r="AF70" s="76"/>
      <c r="AG70" s="76"/>
      <c r="AH70" s="76"/>
      <c r="AI70" s="76"/>
      <c r="AJ70" s="76"/>
      <c r="AK70" s="76"/>
      <c r="AL70" s="76"/>
      <c r="AM70" s="76"/>
      <c r="AN70" s="76"/>
      <c r="AO70" s="72"/>
      <c r="AP70" s="2"/>
      <c r="AQ70" s="2"/>
      <c r="AR70" s="2"/>
      <c r="AS70" s="76"/>
      <c r="AT70" s="76"/>
      <c r="AU70" s="76"/>
      <c r="AV70" s="76"/>
      <c r="AW70" s="76"/>
      <c r="AX70" s="76"/>
      <c r="AY70" s="76"/>
      <c r="AZ70" s="76"/>
      <c r="BA70" s="76"/>
      <c r="BB70" s="76"/>
      <c r="BC70" s="72"/>
      <c r="BD70" s="2"/>
      <c r="BE70" s="2"/>
      <c r="BF70" s="2"/>
      <c r="BG70" s="76"/>
      <c r="BH70" s="76"/>
      <c r="BI70" s="76"/>
      <c r="BJ70" s="76"/>
      <c r="BK70" s="76"/>
      <c r="BL70" s="76"/>
      <c r="BM70" s="76"/>
      <c r="BN70" s="76"/>
      <c r="BO70" s="76"/>
      <c r="BP70" s="76"/>
      <c r="BQ70" s="72"/>
      <c r="BR70"/>
      <c r="BS70"/>
      <c r="BT70"/>
      <c r="BU70" s="73"/>
      <c r="BV70" s="73"/>
      <c r="BW70" s="73"/>
      <c r="BX70" s="73"/>
      <c r="BY70" s="73"/>
      <c r="BZ70" s="73"/>
      <c r="CA70" s="73"/>
      <c r="CB70" s="73"/>
      <c r="CC70" s="73"/>
      <c r="CD70" s="73"/>
      <c r="CE70" s="5"/>
      <c r="CF70"/>
      <c r="CG70"/>
      <c r="CH70"/>
    </row>
    <row r="71" spans="1:86" s="1" customFormat="1" ht="16.2" customHeight="1" x14ac:dyDescent="0.25">
      <c r="A71" s="71" t="s">
        <v>1</v>
      </c>
      <c r="B71" s="26" t="str">
        <f>算例!AH71</f>
        <v>得分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16"/>
      <c r="O71" s="2"/>
      <c r="P71" s="16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16"/>
      <c r="AC71" s="2"/>
      <c r="AD71" s="16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16"/>
      <c r="AQ71" s="2"/>
      <c r="AR71" s="16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16"/>
      <c r="BE71" s="2"/>
      <c r="BF71" s="16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6"/>
      <c r="BS71"/>
      <c r="BT71" s="6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3"/>
      <c r="CF71" s="6"/>
      <c r="CG71"/>
      <c r="CH71" s="6"/>
    </row>
    <row r="72" spans="1:86" s="1" customFormat="1" ht="16.2" customHeight="1" x14ac:dyDescent="0.25">
      <c r="A72" s="71" t="s">
        <v>3</v>
      </c>
      <c r="B72" s="26">
        <f>算例!AH72</f>
        <v>0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16"/>
      <c r="O72" s="2"/>
      <c r="P72" s="16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16"/>
      <c r="AC72" s="2"/>
      <c r="AD72" s="16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16"/>
      <c r="AQ72" s="2"/>
      <c r="AR72" s="16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16"/>
      <c r="BE72" s="2"/>
      <c r="BF72" s="16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6"/>
      <c r="BS72"/>
      <c r="BT72" s="6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3"/>
      <c r="CF72" s="6"/>
      <c r="CG72"/>
      <c r="CH72" s="6"/>
    </row>
    <row r="73" spans="1:86" s="1" customFormat="1" ht="16.2" customHeight="1" x14ac:dyDescent="0.25">
      <c r="A73" s="71" t="s">
        <v>4</v>
      </c>
      <c r="B73" s="26">
        <f>算例!AH73</f>
        <v>0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16"/>
      <c r="O73" s="2"/>
      <c r="P73" s="16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16"/>
      <c r="AC73" s="2"/>
      <c r="AD73" s="16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16"/>
      <c r="AQ73" s="2"/>
      <c r="AR73" s="16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16"/>
      <c r="BE73" s="2"/>
      <c r="BF73" s="16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6"/>
      <c r="BS73"/>
      <c r="BT73" s="6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3"/>
      <c r="CF73" s="6"/>
      <c r="CG73"/>
      <c r="CH73" s="6"/>
    </row>
    <row r="74" spans="1:86" s="1" customFormat="1" ht="16.2" customHeight="1" x14ac:dyDescent="0.25">
      <c r="A74" s="71" t="s">
        <v>5</v>
      </c>
      <c r="B74" s="26">
        <f>算例!AH74</f>
        <v>0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16"/>
      <c r="O74" s="2"/>
      <c r="P74" s="16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16"/>
      <c r="AC74" s="2"/>
      <c r="AD74" s="16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16"/>
      <c r="AQ74" s="2"/>
      <c r="AR74" s="16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16"/>
      <c r="BE74" s="2"/>
      <c r="BF74" s="16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6"/>
      <c r="BS74"/>
      <c r="BT74" s="6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3"/>
      <c r="CF74" s="6"/>
      <c r="CG74"/>
      <c r="CH74" s="6"/>
    </row>
    <row r="75" spans="1:86" s="1" customFormat="1" ht="16.2" customHeight="1" x14ac:dyDescent="0.25">
      <c r="A75" s="71" t="s">
        <v>6</v>
      </c>
      <c r="B75" s="26">
        <f>算例!AH75</f>
        <v>0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16"/>
      <c r="O75" s="2"/>
      <c r="P75" s="16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16"/>
      <c r="AC75" s="2"/>
      <c r="AD75" s="16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16"/>
      <c r="AQ75" s="2"/>
      <c r="AR75" s="16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16"/>
      <c r="BE75" s="2"/>
      <c r="BF75" s="16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6"/>
      <c r="BS75"/>
      <c r="BT75" s="6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3"/>
      <c r="CF75" s="6"/>
      <c r="CG75"/>
      <c r="CH75" s="6"/>
    </row>
    <row r="76" spans="1:86" s="1" customFormat="1" ht="16.2" customHeight="1" x14ac:dyDescent="0.25">
      <c r="A76" s="71" t="s">
        <v>7</v>
      </c>
      <c r="B76" s="26">
        <f>算例!AH76</f>
        <v>0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16"/>
      <c r="O76" s="2"/>
      <c r="P76" s="16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16"/>
      <c r="AC76" s="2"/>
      <c r="AD76" s="16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16"/>
      <c r="AQ76" s="2"/>
      <c r="AR76" s="16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16"/>
      <c r="BE76" s="2"/>
      <c r="BF76" s="16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6"/>
      <c r="BS76"/>
      <c r="BT76" s="6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3"/>
      <c r="CF76" s="6"/>
      <c r="CG76"/>
      <c r="CH76" s="6"/>
    </row>
    <row r="77" spans="1:86" s="1" customFormat="1" ht="16.2" customHeight="1" x14ac:dyDescent="0.25">
      <c r="A77" s="71" t="s">
        <v>8</v>
      </c>
      <c r="B77" s="26">
        <f>算例!AH77</f>
        <v>0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16"/>
      <c r="O77" s="2"/>
      <c r="P77" s="16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16"/>
      <c r="AC77" s="2"/>
      <c r="AD77" s="16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16"/>
      <c r="AQ77" s="2"/>
      <c r="AR77" s="16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16"/>
      <c r="BE77" s="2"/>
      <c r="BF77" s="16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6"/>
      <c r="BS77"/>
      <c r="BT77" s="6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3"/>
      <c r="CF77" s="6"/>
      <c r="CG77"/>
      <c r="CH77" s="6"/>
    </row>
    <row r="78" spans="1:86" s="1" customFormat="1" ht="16.2" customHeight="1" x14ac:dyDescent="0.25">
      <c r="A78" s="71" t="s">
        <v>9</v>
      </c>
      <c r="B78" s="26">
        <f>算例!AH78</f>
        <v>0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16"/>
      <c r="O78" s="2"/>
      <c r="P78" s="16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16"/>
      <c r="AC78" s="2"/>
      <c r="AD78" s="16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16"/>
      <c r="AQ78" s="2"/>
      <c r="AR78" s="16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16"/>
      <c r="BE78" s="2"/>
      <c r="BF78" s="16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6"/>
      <c r="BS78"/>
      <c r="BT78" s="6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3"/>
      <c r="CF78" s="6"/>
      <c r="CG78"/>
      <c r="CH78" s="6"/>
    </row>
    <row r="79" spans="1:86" s="1" customFormat="1" ht="16.2" customHeight="1" x14ac:dyDescent="0.25">
      <c r="A79" s="71" t="s">
        <v>10</v>
      </c>
      <c r="B79" s="26">
        <f>算例!AH79</f>
        <v>0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16"/>
      <c r="O79" s="2"/>
      <c r="P79" s="16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16"/>
      <c r="AC79" s="2"/>
      <c r="AD79" s="16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16"/>
      <c r="AQ79" s="2"/>
      <c r="AR79" s="16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16"/>
      <c r="BE79" s="2"/>
      <c r="BF79" s="16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6"/>
      <c r="BS79"/>
      <c r="BT79" s="6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3"/>
      <c r="CF79" s="6"/>
      <c r="CG79"/>
      <c r="CH79" s="6"/>
    </row>
    <row r="80" spans="1:86" s="1" customFormat="1" ht="16.2" customHeight="1" x14ac:dyDescent="0.25">
      <c r="A80" s="71" t="s">
        <v>11</v>
      </c>
      <c r="B80" s="26">
        <f>算例!AH80</f>
        <v>0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16"/>
      <c r="O80" s="2"/>
      <c r="P80" s="16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16"/>
      <c r="AC80" s="2"/>
      <c r="AD80" s="16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16"/>
      <c r="AQ80" s="2"/>
      <c r="AR80" s="16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16"/>
      <c r="BE80" s="2"/>
      <c r="BF80" s="16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6"/>
      <c r="BS80"/>
      <c r="BT80" s="6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3"/>
      <c r="CF80" s="6"/>
      <c r="CG80"/>
      <c r="CH80" s="6"/>
    </row>
    <row r="81" spans="1:86" s="1" customFormat="1" ht="16.2" customHeight="1" x14ac:dyDescent="0.25">
      <c r="A81" s="71" t="s">
        <v>12</v>
      </c>
      <c r="B81" s="26">
        <f>算例!AH81</f>
        <v>0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16"/>
      <c r="O81" s="2"/>
      <c r="P81" s="16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16"/>
      <c r="AC81" s="2"/>
      <c r="AD81" s="16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16"/>
      <c r="AQ81" s="2"/>
      <c r="AR81" s="16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16"/>
      <c r="BE81" s="2"/>
      <c r="BF81" s="16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6"/>
      <c r="BS81"/>
      <c r="BT81" s="6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3"/>
      <c r="CF81" s="6"/>
      <c r="CG81"/>
      <c r="CH81" s="6"/>
    </row>
    <row r="82" spans="1:86" s="1" customFormat="1" ht="16.2" customHeight="1" x14ac:dyDescent="0.25">
      <c r="A82" s="71" t="s">
        <v>13</v>
      </c>
      <c r="B82" s="26">
        <f>算例!AH82</f>
        <v>0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16"/>
      <c r="O82" s="2"/>
      <c r="P82" s="16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16"/>
      <c r="AC82" s="2"/>
      <c r="AD82" s="16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16"/>
      <c r="AQ82" s="2"/>
      <c r="AR82" s="16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16"/>
      <c r="BE82" s="2"/>
      <c r="BF82" s="16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6"/>
      <c r="BS82"/>
      <c r="BT82" s="6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3"/>
      <c r="CF82" s="6"/>
      <c r="CG82"/>
      <c r="CH82" s="6"/>
    </row>
    <row r="83" spans="1:86" s="1" customFormat="1" ht="16.2" customHeight="1" x14ac:dyDescent="0.25">
      <c r="A83" s="71" t="s">
        <v>14</v>
      </c>
      <c r="B83" s="26">
        <f>算例!AH83</f>
        <v>0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16"/>
      <c r="O83" s="2"/>
      <c r="P83" s="16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16"/>
      <c r="AC83" s="2"/>
      <c r="AD83" s="16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16"/>
      <c r="AQ83" s="2"/>
      <c r="AR83" s="16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16"/>
      <c r="BE83" s="2"/>
      <c r="BF83" s="16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6"/>
      <c r="BS83"/>
      <c r="BT83" s="6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3"/>
      <c r="CF83" s="6"/>
      <c r="CG83"/>
      <c r="CH83" s="6"/>
    </row>
    <row r="84" spans="1:86" s="1" customFormat="1" ht="16.2" customHeight="1" x14ac:dyDescent="0.25">
      <c r="A84" s="71" t="s">
        <v>15</v>
      </c>
      <c r="B84" s="26">
        <f>算例!AH84</f>
        <v>0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16"/>
      <c r="O84" s="2"/>
      <c r="P84" s="16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16"/>
      <c r="AC84" s="2"/>
      <c r="AD84" s="16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16"/>
      <c r="AQ84" s="2"/>
      <c r="AR84" s="16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16"/>
      <c r="BE84" s="2"/>
      <c r="BF84" s="16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6"/>
      <c r="BS84"/>
      <c r="BT84" s="6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3"/>
      <c r="CF84" s="6"/>
      <c r="CG84"/>
      <c r="CH84" s="6"/>
    </row>
    <row r="85" spans="1:86" s="1" customFormat="1" ht="16.2" customHeight="1" x14ac:dyDescent="0.25">
      <c r="A85" s="71" t="s">
        <v>16</v>
      </c>
      <c r="B85" s="26">
        <f>算例!AH85</f>
        <v>0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16"/>
      <c r="O85" s="2"/>
      <c r="P85" s="16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16"/>
      <c r="AC85" s="2"/>
      <c r="AD85" s="16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16"/>
      <c r="AQ85" s="2"/>
      <c r="AR85" s="16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16"/>
      <c r="BE85" s="2"/>
      <c r="BF85" s="16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6"/>
      <c r="BS85"/>
      <c r="BT85" s="6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3"/>
      <c r="CF85" s="6"/>
      <c r="CG85"/>
      <c r="CH85" s="6"/>
    </row>
    <row r="86" spans="1:86" s="1" customFormat="1" ht="16.2" customHeight="1" x14ac:dyDescent="0.25">
      <c r="A86" s="71" t="s">
        <v>17</v>
      </c>
      <c r="B86" s="26">
        <f>算例!AH86</f>
        <v>0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16"/>
      <c r="O86" s="2"/>
      <c r="P86" s="16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16"/>
      <c r="AC86" s="2"/>
      <c r="AD86" s="16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16"/>
      <c r="AQ86" s="2"/>
      <c r="AR86" s="16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16"/>
      <c r="BE86" s="2"/>
      <c r="BF86" s="16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6"/>
      <c r="BS86"/>
      <c r="BT86" s="6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3"/>
      <c r="CF86" s="6"/>
      <c r="CG86"/>
      <c r="CH86" s="6"/>
    </row>
    <row r="87" spans="1:86" s="1" customFormat="1" ht="16.2" customHeight="1" x14ac:dyDescent="0.25">
      <c r="A87" s="71" t="s">
        <v>18</v>
      </c>
      <c r="B87" s="26">
        <f>算例!AH87</f>
        <v>0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16"/>
      <c r="O87" s="2"/>
      <c r="P87" s="16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16"/>
      <c r="AC87" s="2"/>
      <c r="AD87" s="16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16"/>
      <c r="AQ87" s="2"/>
      <c r="AR87" s="16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16"/>
      <c r="BE87" s="2"/>
      <c r="BF87" s="16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6"/>
      <c r="BS87"/>
      <c r="BT87" s="6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3"/>
      <c r="CF87" s="6"/>
      <c r="CG87"/>
      <c r="CH87" s="6"/>
    </row>
    <row r="88" spans="1:86" s="1" customFormat="1" ht="16.2" customHeight="1" x14ac:dyDescent="0.25">
      <c r="A88" s="71" t="s">
        <v>19</v>
      </c>
      <c r="B88" s="26">
        <f>算例!AH88</f>
        <v>0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16"/>
      <c r="O88" s="2"/>
      <c r="P88" s="16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16"/>
      <c r="AC88" s="2"/>
      <c r="AD88" s="16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16"/>
      <c r="AQ88" s="2"/>
      <c r="AR88" s="16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16"/>
      <c r="BE88" s="2"/>
      <c r="BF88" s="16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6"/>
      <c r="BS88"/>
      <c r="BT88" s="6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3"/>
      <c r="CF88" s="6"/>
      <c r="CG88"/>
      <c r="CH88" s="6"/>
    </row>
    <row r="89" spans="1:86" s="1" customFormat="1" ht="16.2" customHeight="1" x14ac:dyDescent="0.25">
      <c r="A89" s="71" t="s">
        <v>20</v>
      </c>
      <c r="B89" s="26">
        <f>算例!AH89</f>
        <v>0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16"/>
      <c r="O89" s="2"/>
      <c r="P89" s="16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16"/>
      <c r="AC89" s="2"/>
      <c r="AD89" s="16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16"/>
      <c r="AQ89" s="2"/>
      <c r="AR89" s="16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16"/>
      <c r="BE89" s="2"/>
      <c r="BF89" s="16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6"/>
      <c r="BS89"/>
      <c r="BT89" s="6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3"/>
      <c r="CF89" s="6"/>
      <c r="CG89"/>
      <c r="CH89" s="6"/>
    </row>
    <row r="90" spans="1:86" s="1" customFormat="1" ht="16.2" customHeight="1" x14ac:dyDescent="0.25">
      <c r="A90" s="71" t="s">
        <v>21</v>
      </c>
      <c r="B90" s="26">
        <f>算例!AH90</f>
        <v>0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16"/>
      <c r="O90" s="2"/>
      <c r="P90" s="16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16"/>
      <c r="AC90" s="2"/>
      <c r="AD90" s="16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16"/>
      <c r="AQ90" s="2"/>
      <c r="AR90" s="16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16"/>
      <c r="BE90" s="2"/>
      <c r="BF90" s="16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6"/>
      <c r="BS90"/>
      <c r="BT90" s="6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3"/>
      <c r="CF90" s="6"/>
      <c r="CG90"/>
      <c r="CH90" s="6"/>
    </row>
    <row r="91" spans="1:86" s="1" customFormat="1" ht="16.2" customHeight="1" x14ac:dyDescent="0.25">
      <c r="A91" s="71" t="s">
        <v>22</v>
      </c>
      <c r="B91" s="26">
        <f>算例!AH91</f>
        <v>0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16"/>
      <c r="O91" s="2"/>
      <c r="P91" s="16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16"/>
      <c r="AC91" s="2"/>
      <c r="AD91" s="16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16"/>
      <c r="AQ91" s="2"/>
      <c r="AR91" s="16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16"/>
      <c r="BE91" s="2"/>
      <c r="BF91" s="16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6"/>
      <c r="BS91"/>
      <c r="BT91" s="6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3"/>
      <c r="CF91" s="6"/>
      <c r="CG91"/>
      <c r="CH91" s="6"/>
    </row>
    <row r="92" spans="1:86" s="1" customFormat="1" ht="16.2" customHeight="1" x14ac:dyDescent="0.25">
      <c r="A92" s="72"/>
      <c r="B92" s="26">
        <f>算例!AH92</f>
        <v>0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16"/>
      <c r="O92" s="2"/>
      <c r="P92" s="16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16"/>
      <c r="AC92" s="2"/>
      <c r="AD92" s="16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16"/>
      <c r="AQ92" s="2"/>
      <c r="AR92" s="16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16"/>
      <c r="BE92" s="2"/>
      <c r="BF92" s="16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15"/>
      <c r="BT92" s="15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15"/>
      <c r="CH92" s="15"/>
    </row>
    <row r="93" spans="1:86" s="1" customFormat="1" ht="16.2" customHeight="1" x14ac:dyDescent="0.25">
      <c r="A93" s="73" t="s">
        <v>137</v>
      </c>
      <c r="B93" s="26">
        <f>算例!AH93</f>
        <v>0</v>
      </c>
      <c r="C93" s="76"/>
      <c r="D93" s="76"/>
      <c r="E93" s="76"/>
      <c r="F93" s="76"/>
      <c r="G93" s="76"/>
      <c r="H93" s="76"/>
      <c r="I93" s="76"/>
      <c r="J93" s="76"/>
      <c r="K93" s="76"/>
      <c r="L93" s="76"/>
      <c r="M93" s="72"/>
      <c r="N93" s="2"/>
      <c r="O93" s="2"/>
      <c r="P93" s="2"/>
      <c r="Q93" s="76"/>
      <c r="R93" s="76"/>
      <c r="S93" s="76"/>
      <c r="T93" s="76"/>
      <c r="U93" s="76"/>
      <c r="V93" s="76"/>
      <c r="W93" s="76"/>
      <c r="X93" s="76"/>
      <c r="Y93" s="76"/>
      <c r="Z93" s="76"/>
      <c r="AA93" s="72"/>
      <c r="AB93" s="2"/>
      <c r="AC93" s="2"/>
      <c r="AD93" s="2"/>
      <c r="AE93" s="76"/>
      <c r="AF93" s="76"/>
      <c r="AG93" s="76"/>
      <c r="AH93" s="76"/>
      <c r="AI93" s="76"/>
      <c r="AJ93" s="76"/>
      <c r="AK93" s="76"/>
      <c r="AL93" s="76"/>
      <c r="AM93" s="76"/>
      <c r="AN93" s="76"/>
      <c r="AO93" s="72"/>
      <c r="AP93" s="2"/>
      <c r="AQ93" s="2"/>
      <c r="AR93" s="2"/>
      <c r="AS93" s="76"/>
      <c r="AT93" s="76"/>
      <c r="AU93" s="76"/>
      <c r="AV93" s="76"/>
      <c r="AW93" s="76"/>
      <c r="AX93" s="76"/>
      <c r="AY93" s="76"/>
      <c r="AZ93" s="76"/>
      <c r="BA93" s="76"/>
      <c r="BB93" s="76"/>
      <c r="BC93" s="72"/>
      <c r="BD93" s="2"/>
      <c r="BE93" s="2"/>
      <c r="BF93" s="2"/>
      <c r="BG93" s="76"/>
      <c r="BH93" s="76"/>
      <c r="BI93" s="76"/>
      <c r="BJ93" s="76"/>
      <c r="BK93" s="76"/>
      <c r="BL93" s="76"/>
      <c r="BM93" s="76"/>
      <c r="BN93" s="76"/>
      <c r="BO93" s="76"/>
      <c r="BP93" s="76"/>
      <c r="BQ93" s="72"/>
      <c r="BR93"/>
      <c r="BS93"/>
      <c r="BT93"/>
      <c r="BU93" s="73"/>
      <c r="BV93" s="73"/>
      <c r="BW93" s="73"/>
      <c r="BX93" s="73"/>
      <c r="BY93" s="73"/>
      <c r="BZ93" s="73"/>
      <c r="CA93" s="73"/>
      <c r="CB93" s="73"/>
      <c r="CC93" s="73"/>
      <c r="CD93" s="73"/>
      <c r="CE93" s="5"/>
      <c r="CF93"/>
      <c r="CG93"/>
      <c r="CH93"/>
    </row>
    <row r="94" spans="1:86" s="1" customFormat="1" ht="16.2" customHeight="1" x14ac:dyDescent="0.25">
      <c r="A94" s="71" t="s">
        <v>1</v>
      </c>
      <c r="B94" s="26" t="str">
        <f>算例!AH94</f>
        <v>得分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16"/>
      <c r="O94" s="2"/>
      <c r="P94" s="16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16"/>
      <c r="AC94" s="2"/>
      <c r="AD94" s="16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16"/>
      <c r="AQ94" s="2"/>
      <c r="AR94" s="16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16"/>
      <c r="BE94" s="2"/>
      <c r="BF94" s="16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6"/>
      <c r="BS94"/>
      <c r="BT94" s="6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3"/>
      <c r="CF94" s="6"/>
      <c r="CG94"/>
      <c r="CH94" s="6"/>
    </row>
    <row r="95" spans="1:86" s="1" customFormat="1" ht="16.2" customHeight="1" x14ac:dyDescent="0.25">
      <c r="A95" s="71" t="s">
        <v>3</v>
      </c>
      <c r="B95" s="26">
        <f>算例!AH95</f>
        <v>0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16"/>
      <c r="O95" s="2"/>
      <c r="P95" s="16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16"/>
      <c r="AC95" s="2"/>
      <c r="AD95" s="16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16"/>
      <c r="AQ95" s="2"/>
      <c r="AR95" s="16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16"/>
      <c r="BE95" s="2"/>
      <c r="BF95" s="16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6"/>
      <c r="BS95"/>
      <c r="BT95" s="6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3"/>
      <c r="CF95" s="6"/>
      <c r="CG95"/>
      <c r="CH95" s="6"/>
    </row>
    <row r="96" spans="1:86" s="1" customFormat="1" ht="16.2" customHeight="1" x14ac:dyDescent="0.25">
      <c r="A96" s="71" t="s">
        <v>4</v>
      </c>
      <c r="B96" s="26">
        <f>算例!AH96</f>
        <v>0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16"/>
      <c r="O96" s="2"/>
      <c r="P96" s="16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16"/>
      <c r="AC96" s="2"/>
      <c r="AD96" s="16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16"/>
      <c r="AQ96" s="2"/>
      <c r="AR96" s="16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16"/>
      <c r="BE96" s="2"/>
      <c r="BF96" s="16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6"/>
      <c r="BS96"/>
      <c r="BT96" s="6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3"/>
      <c r="CF96" s="6"/>
      <c r="CG96"/>
      <c r="CH96" s="6"/>
    </row>
    <row r="97" spans="1:86" s="1" customFormat="1" ht="16.2" customHeight="1" x14ac:dyDescent="0.25">
      <c r="A97" s="71" t="s">
        <v>5</v>
      </c>
      <c r="B97" s="26">
        <f>算例!AH97</f>
        <v>0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16"/>
      <c r="O97" s="2"/>
      <c r="P97" s="16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16"/>
      <c r="AC97" s="2"/>
      <c r="AD97" s="16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16"/>
      <c r="AQ97" s="2"/>
      <c r="AR97" s="16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16"/>
      <c r="BE97" s="2"/>
      <c r="BF97" s="16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6"/>
      <c r="BS97"/>
      <c r="BT97" s="6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3"/>
      <c r="CF97" s="6"/>
      <c r="CG97"/>
      <c r="CH97" s="6"/>
    </row>
    <row r="98" spans="1:86" s="1" customFormat="1" ht="16.2" customHeight="1" x14ac:dyDescent="0.25">
      <c r="A98" s="71" t="s">
        <v>6</v>
      </c>
      <c r="B98" s="26">
        <f>算例!AH98</f>
        <v>0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16"/>
      <c r="O98" s="2"/>
      <c r="P98" s="16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16"/>
      <c r="AC98" s="2"/>
      <c r="AD98" s="16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16"/>
      <c r="AQ98" s="2"/>
      <c r="AR98" s="16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16"/>
      <c r="BE98" s="2"/>
      <c r="BF98" s="16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6"/>
      <c r="BS98"/>
      <c r="BT98" s="6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3"/>
      <c r="CF98" s="6"/>
      <c r="CG98"/>
      <c r="CH98" s="6"/>
    </row>
    <row r="99" spans="1:86" s="1" customFormat="1" ht="16.2" customHeight="1" x14ac:dyDescent="0.25">
      <c r="A99" s="71" t="s">
        <v>7</v>
      </c>
      <c r="B99" s="26">
        <f>算例!AH99</f>
        <v>0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16"/>
      <c r="O99" s="2"/>
      <c r="P99" s="16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16"/>
      <c r="AC99" s="2"/>
      <c r="AD99" s="16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16"/>
      <c r="AQ99" s="2"/>
      <c r="AR99" s="16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16"/>
      <c r="BE99" s="2"/>
      <c r="BF99" s="16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6"/>
      <c r="BS99"/>
      <c r="BT99" s="6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3"/>
      <c r="CF99" s="6"/>
      <c r="CG99"/>
      <c r="CH99" s="6"/>
    </row>
    <row r="100" spans="1:86" s="1" customFormat="1" ht="16.2" customHeight="1" x14ac:dyDescent="0.25">
      <c r="A100" s="71" t="s">
        <v>8</v>
      </c>
      <c r="B100" s="26">
        <f>算例!AH100</f>
        <v>0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16"/>
      <c r="O100" s="2"/>
      <c r="P100" s="16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16"/>
      <c r="AC100" s="2"/>
      <c r="AD100" s="16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16"/>
      <c r="AQ100" s="2"/>
      <c r="AR100" s="16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16"/>
      <c r="BE100" s="2"/>
      <c r="BF100" s="16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6"/>
      <c r="BS100"/>
      <c r="BT100" s="6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3"/>
      <c r="CF100" s="6"/>
      <c r="CG100"/>
      <c r="CH100" s="6"/>
    </row>
    <row r="101" spans="1:86" s="1" customFormat="1" ht="16.2" customHeight="1" x14ac:dyDescent="0.25">
      <c r="A101" s="71" t="s">
        <v>9</v>
      </c>
      <c r="B101" s="26">
        <f>算例!AH101</f>
        <v>0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16"/>
      <c r="O101" s="2"/>
      <c r="P101" s="16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16"/>
      <c r="AC101" s="2"/>
      <c r="AD101" s="16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16"/>
      <c r="AQ101" s="2"/>
      <c r="AR101" s="16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16"/>
      <c r="BE101" s="2"/>
      <c r="BF101" s="16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6"/>
      <c r="BS101"/>
      <c r="BT101" s="6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3"/>
      <c r="CF101" s="6"/>
      <c r="CG101"/>
      <c r="CH101" s="6"/>
    </row>
    <row r="102" spans="1:86" s="1" customFormat="1" ht="16.2" customHeight="1" x14ac:dyDescent="0.25">
      <c r="A102" s="71" t="s">
        <v>10</v>
      </c>
      <c r="B102" s="26">
        <f>算例!AH102</f>
        <v>0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16"/>
      <c r="O102" s="2"/>
      <c r="P102" s="16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16"/>
      <c r="AC102" s="2"/>
      <c r="AD102" s="16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16"/>
      <c r="AQ102" s="2"/>
      <c r="AR102" s="16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16"/>
      <c r="BE102" s="2"/>
      <c r="BF102" s="16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6"/>
      <c r="BS102"/>
      <c r="BT102" s="6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3"/>
      <c r="CF102" s="6"/>
      <c r="CG102"/>
      <c r="CH102" s="6"/>
    </row>
    <row r="103" spans="1:86" s="1" customFormat="1" ht="16.2" customHeight="1" x14ac:dyDescent="0.25">
      <c r="A103" s="71" t="s">
        <v>11</v>
      </c>
      <c r="B103" s="26">
        <f>算例!AH103</f>
        <v>0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16"/>
      <c r="O103" s="2"/>
      <c r="P103" s="16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16"/>
      <c r="AC103" s="2"/>
      <c r="AD103" s="16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16"/>
      <c r="AQ103" s="2"/>
      <c r="AR103" s="16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16"/>
      <c r="BE103" s="2"/>
      <c r="BF103" s="16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6"/>
      <c r="BS103"/>
      <c r="BT103" s="6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3"/>
      <c r="CF103" s="6"/>
      <c r="CG103"/>
      <c r="CH103" s="6"/>
    </row>
    <row r="104" spans="1:86" s="1" customFormat="1" ht="16.2" customHeight="1" x14ac:dyDescent="0.25">
      <c r="A104" s="71" t="s">
        <v>12</v>
      </c>
      <c r="B104" s="26">
        <f>算例!AH104</f>
        <v>0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16"/>
      <c r="O104" s="2"/>
      <c r="P104" s="16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16"/>
      <c r="AC104" s="2"/>
      <c r="AD104" s="16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16"/>
      <c r="AQ104" s="2"/>
      <c r="AR104" s="16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16"/>
      <c r="BE104" s="2"/>
      <c r="BF104" s="16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6"/>
      <c r="BS104"/>
      <c r="BT104" s="6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3"/>
      <c r="CF104" s="6"/>
      <c r="CG104"/>
      <c r="CH104" s="6"/>
    </row>
    <row r="105" spans="1:86" s="1" customFormat="1" ht="16.2" customHeight="1" x14ac:dyDescent="0.25">
      <c r="A105" s="71" t="s">
        <v>13</v>
      </c>
      <c r="B105" s="26">
        <f>算例!AH105</f>
        <v>0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16"/>
      <c r="O105" s="2"/>
      <c r="P105" s="16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16"/>
      <c r="AC105" s="2"/>
      <c r="AD105" s="16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16"/>
      <c r="AQ105" s="2"/>
      <c r="AR105" s="16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16"/>
      <c r="BE105" s="2"/>
      <c r="BF105" s="16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6"/>
      <c r="BS105"/>
      <c r="BT105" s="6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3"/>
      <c r="CF105" s="6"/>
      <c r="CG105"/>
      <c r="CH105" s="6"/>
    </row>
    <row r="106" spans="1:86" s="1" customFormat="1" ht="16.2" customHeight="1" x14ac:dyDescent="0.25">
      <c r="A106" s="71" t="s">
        <v>14</v>
      </c>
      <c r="B106" s="26">
        <f>算例!AH106</f>
        <v>0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16"/>
      <c r="O106" s="2"/>
      <c r="P106" s="16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16"/>
      <c r="AC106" s="2"/>
      <c r="AD106" s="16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16"/>
      <c r="AQ106" s="2"/>
      <c r="AR106" s="16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16"/>
      <c r="BE106" s="2"/>
      <c r="BF106" s="16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6"/>
      <c r="BS106"/>
      <c r="BT106" s="6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3"/>
      <c r="CF106" s="6"/>
      <c r="CG106"/>
      <c r="CH106" s="6"/>
    </row>
    <row r="107" spans="1:86" s="1" customFormat="1" ht="16.2" customHeight="1" x14ac:dyDescent="0.25">
      <c r="A107" s="71" t="s">
        <v>15</v>
      </c>
      <c r="B107" s="26">
        <f>算例!AH107</f>
        <v>0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16"/>
      <c r="O107" s="2"/>
      <c r="P107" s="16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16"/>
      <c r="AC107" s="2"/>
      <c r="AD107" s="16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16"/>
      <c r="AQ107" s="2"/>
      <c r="AR107" s="16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16"/>
      <c r="BE107" s="2"/>
      <c r="BF107" s="16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6"/>
      <c r="BS107"/>
      <c r="BT107" s="6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3"/>
      <c r="CF107" s="6"/>
      <c r="CG107"/>
      <c r="CH107" s="6"/>
    </row>
    <row r="108" spans="1:86" s="1" customFormat="1" ht="16.2" customHeight="1" x14ac:dyDescent="0.25">
      <c r="A108" s="71" t="s">
        <v>16</v>
      </c>
      <c r="B108" s="26">
        <f>算例!AH108</f>
        <v>0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16"/>
      <c r="O108" s="2"/>
      <c r="P108" s="16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16"/>
      <c r="AC108" s="2"/>
      <c r="AD108" s="16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16"/>
      <c r="AQ108" s="2"/>
      <c r="AR108" s="16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16"/>
      <c r="BE108" s="2"/>
      <c r="BF108" s="16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6"/>
      <c r="BS108"/>
      <c r="BT108" s="6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3"/>
      <c r="CF108" s="6"/>
      <c r="CG108"/>
      <c r="CH108" s="6"/>
    </row>
    <row r="109" spans="1:86" s="1" customFormat="1" ht="16.2" customHeight="1" x14ac:dyDescent="0.25">
      <c r="A109" s="71" t="s">
        <v>17</v>
      </c>
      <c r="B109" s="26">
        <f>算例!AH109</f>
        <v>0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16"/>
      <c r="O109" s="2"/>
      <c r="P109" s="16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16"/>
      <c r="AC109" s="2"/>
      <c r="AD109" s="16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16"/>
      <c r="AQ109" s="2"/>
      <c r="AR109" s="16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16"/>
      <c r="BE109" s="2"/>
      <c r="BF109" s="16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6"/>
      <c r="BS109"/>
      <c r="BT109" s="6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3"/>
      <c r="CF109" s="6"/>
      <c r="CG109"/>
      <c r="CH109" s="6"/>
    </row>
    <row r="110" spans="1:86" s="1" customFormat="1" ht="16.2" customHeight="1" x14ac:dyDescent="0.25">
      <c r="A110" s="71" t="s">
        <v>18</v>
      </c>
      <c r="B110" s="26">
        <f>算例!AH110</f>
        <v>0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16"/>
      <c r="O110" s="2"/>
      <c r="P110" s="16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16"/>
      <c r="AC110" s="2"/>
      <c r="AD110" s="16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16"/>
      <c r="AQ110" s="2"/>
      <c r="AR110" s="16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16"/>
      <c r="BE110" s="2"/>
      <c r="BF110" s="16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6"/>
      <c r="BS110"/>
      <c r="BT110" s="6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3"/>
      <c r="CF110" s="6"/>
      <c r="CG110"/>
      <c r="CH110" s="6"/>
    </row>
    <row r="111" spans="1:86" s="1" customFormat="1" ht="16.2" customHeight="1" x14ac:dyDescent="0.25">
      <c r="A111" s="71" t="s">
        <v>19</v>
      </c>
      <c r="B111" s="26">
        <f>算例!AH111</f>
        <v>0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16"/>
      <c r="O111" s="2"/>
      <c r="P111" s="16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16"/>
      <c r="AC111" s="2"/>
      <c r="AD111" s="16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16"/>
      <c r="AQ111" s="2"/>
      <c r="AR111" s="16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16"/>
      <c r="BE111" s="2"/>
      <c r="BF111" s="16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6"/>
      <c r="BS111"/>
      <c r="BT111" s="6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3"/>
      <c r="CF111" s="6"/>
      <c r="CG111"/>
      <c r="CH111" s="6"/>
    </row>
    <row r="112" spans="1:86" s="1" customFormat="1" ht="16.2" customHeight="1" x14ac:dyDescent="0.25">
      <c r="A112" s="71" t="s">
        <v>20</v>
      </c>
      <c r="B112" s="26">
        <f>算例!AH112</f>
        <v>0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16"/>
      <c r="O112" s="2"/>
      <c r="P112" s="16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16"/>
      <c r="AC112" s="2"/>
      <c r="AD112" s="16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16"/>
      <c r="AQ112" s="2"/>
      <c r="AR112" s="16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16"/>
      <c r="BE112" s="2"/>
      <c r="BF112" s="16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6"/>
      <c r="BS112"/>
      <c r="BT112" s="6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3"/>
      <c r="CF112" s="6"/>
      <c r="CG112"/>
      <c r="CH112" s="6"/>
    </row>
    <row r="113" spans="1:86" s="1" customFormat="1" ht="16.2" customHeight="1" x14ac:dyDescent="0.25">
      <c r="A113" s="71" t="s">
        <v>21</v>
      </c>
      <c r="B113" s="26">
        <f>算例!AH113</f>
        <v>0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16"/>
      <c r="O113" s="2"/>
      <c r="P113" s="16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16"/>
      <c r="AC113" s="2"/>
      <c r="AD113" s="16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16"/>
      <c r="AQ113" s="2"/>
      <c r="AR113" s="16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16"/>
      <c r="BE113" s="2"/>
      <c r="BF113" s="16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6"/>
      <c r="BS113"/>
      <c r="BT113" s="6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3"/>
      <c r="CF113" s="6"/>
      <c r="CG113"/>
      <c r="CH113" s="6"/>
    </row>
    <row r="114" spans="1:86" s="1" customFormat="1" ht="16.2" customHeight="1" x14ac:dyDescent="0.25">
      <c r="A114" s="71" t="s">
        <v>22</v>
      </c>
      <c r="B114" s="26">
        <f>算例!AH114</f>
        <v>0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16"/>
      <c r="O114" s="2"/>
      <c r="P114" s="16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16"/>
      <c r="AC114" s="2"/>
      <c r="AD114" s="16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16"/>
      <c r="AQ114" s="2"/>
      <c r="AR114" s="16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16"/>
      <c r="BE114" s="2"/>
      <c r="BF114" s="16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6"/>
      <c r="BS114"/>
      <c r="BT114" s="6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3"/>
      <c r="CF114" s="6"/>
      <c r="CG114"/>
      <c r="CH114" s="6"/>
    </row>
    <row r="115" spans="1:86" s="1" customFormat="1" ht="16.2" customHeight="1" x14ac:dyDescent="0.25">
      <c r="A115" s="2"/>
      <c r="B115" s="15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16"/>
      <c r="O115" s="2"/>
      <c r="P115" s="16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16"/>
      <c r="AC115" s="2"/>
      <c r="AD115" s="16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16"/>
      <c r="AQ115" s="2"/>
      <c r="AR115" s="16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16"/>
      <c r="BE115" s="2"/>
      <c r="BF115" s="16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15"/>
      <c r="BT115" s="15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15"/>
      <c r="CH115" s="15"/>
    </row>
    <row r="116" spans="1:86" ht="13.2" customHeight="1" x14ac:dyDescent="0.25">
      <c r="A116" s="31" t="s">
        <v>56</v>
      </c>
      <c r="B116" s="32">
        <f>算例!B117</f>
        <v>4</v>
      </c>
      <c r="C116" s="32" t="s">
        <v>55</v>
      </c>
      <c r="D116" s="32">
        <f>算例!D117</f>
        <v>5</v>
      </c>
      <c r="E116" s="32"/>
      <c r="F116" s="32"/>
      <c r="G116" s="3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</row>
    <row r="117" spans="1:86" x14ac:dyDescent="0.25">
      <c r="A117" s="13"/>
      <c r="B117" s="13"/>
      <c r="C117" s="13"/>
      <c r="D117" s="13"/>
      <c r="E117" s="13"/>
      <c r="F117" s="13"/>
      <c r="G117" s="13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</row>
    <row r="118" spans="1:86" x14ac:dyDescent="0.25">
      <c r="A118" s="14"/>
      <c r="B118" s="14"/>
      <c r="C118" s="14"/>
      <c r="D118" s="14"/>
      <c r="E118" s="14"/>
      <c r="F118" s="14"/>
      <c r="G118" s="14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</row>
    <row r="120" spans="1:86" x14ac:dyDescent="0.25">
      <c r="A120" s="163" t="s">
        <v>145</v>
      </c>
      <c r="B120" s="164"/>
      <c r="C120" s="164"/>
      <c r="D120" s="164"/>
      <c r="E120" s="164"/>
      <c r="F120" s="164"/>
      <c r="G120" s="164"/>
      <c r="H120" s="164"/>
      <c r="I120" s="164"/>
      <c r="J120" s="164"/>
      <c r="K120" s="164"/>
      <c r="L120" s="164"/>
      <c r="M120" s="164"/>
      <c r="N120" s="164"/>
      <c r="O120" s="164"/>
      <c r="P120" s="164"/>
      <c r="Q120" s="164"/>
      <c r="R120" s="164"/>
      <c r="S120" s="164"/>
      <c r="T120" s="164"/>
      <c r="U120" s="165"/>
    </row>
    <row r="121" spans="1:86" x14ac:dyDescent="0.25">
      <c r="A121" s="17"/>
      <c r="B121" s="72" t="s">
        <v>3</v>
      </c>
      <c r="C121" s="72" t="s">
        <v>4</v>
      </c>
      <c r="D121" s="72" t="s">
        <v>5</v>
      </c>
      <c r="E121" s="72" t="s">
        <v>6</v>
      </c>
      <c r="F121" s="72" t="s">
        <v>7</v>
      </c>
      <c r="G121" s="72" t="s">
        <v>8</v>
      </c>
      <c r="H121" s="72" t="s">
        <v>9</v>
      </c>
      <c r="I121" s="72" t="s">
        <v>10</v>
      </c>
      <c r="J121" s="72" t="s">
        <v>11</v>
      </c>
      <c r="K121" s="72" t="s">
        <v>12</v>
      </c>
      <c r="L121" s="72" t="s">
        <v>13</v>
      </c>
      <c r="M121" s="72" t="s">
        <v>14</v>
      </c>
      <c r="N121" s="72" t="s">
        <v>15</v>
      </c>
      <c r="O121" s="72" t="s">
        <v>16</v>
      </c>
      <c r="P121" s="72" t="s">
        <v>17</v>
      </c>
      <c r="Q121" s="72" t="s">
        <v>18</v>
      </c>
      <c r="R121" s="72" t="s">
        <v>19</v>
      </c>
      <c r="S121" s="72" t="s">
        <v>20</v>
      </c>
      <c r="T121" s="72" t="s">
        <v>21</v>
      </c>
      <c r="U121" s="18" t="s">
        <v>22</v>
      </c>
    </row>
    <row r="122" spans="1:86" x14ac:dyDescent="0.25">
      <c r="A122" s="17" t="s">
        <v>3</v>
      </c>
      <c r="B122" s="19">
        <f t="shared" ref="B122:B141" si="0">(ABS($B$3-B3)+ABS($B$26-B26)+ABS($B$49-B49)+ABS($B$72-B72)+ABS($B$95-B95))/$D$116</f>
        <v>0</v>
      </c>
      <c r="C122" s="20">
        <f t="shared" ref="C122:C141" si="1">(ABS($B$4-B3)+ABS($B$27-B26)+ABS($B$50-B49)+ABS($B$73-B72)+ABS($B$96-B95))/$D$116</f>
        <v>0</v>
      </c>
      <c r="D122" s="19">
        <f>(ABS($B$5-B3)+ABS($B$28-B26)+ABS($B$51-B49)+ABS($B$74-B72)+ABS($B$97-B95))/$D$116</f>
        <v>0</v>
      </c>
      <c r="E122" s="19">
        <f>(ABS($B$6-B3)+ABS($B$29-B26)+ABS($B$52-B49)+ABS($B$75-B72)+ABS($B$98-B95))/$D$116</f>
        <v>0</v>
      </c>
      <c r="F122" s="19">
        <f>(ABS($B$7-B3)+ABS($B$30-B26)+ABS($B$53-B49)+ABS($B$76-B72)+ABS($B$99-B95))/$D$116</f>
        <v>0</v>
      </c>
      <c r="G122" s="19">
        <f>(ABS($B$8-B3)+ABS($B$31-B26)+ABS($B$54-B49)+ABS($B$77-B72)+ABS($B$100-B95))/$D$116</f>
        <v>0</v>
      </c>
      <c r="H122" s="19">
        <f t="shared" ref="H122:H127" si="2">(ABS($B$9-B3)+ABS($B$32-B26)+ABS($B$55-B49)+ABS($B$78-B72)+ABS($B$101-B95))/$D$116</f>
        <v>0</v>
      </c>
      <c r="I122" s="19">
        <f t="shared" ref="I122:I130" si="3">(ABS($B$10-B3)+ABS($B$33-B26)+ABS($B$56-B49)+ABS($B$79-B72)+ABS($B$102-B95))/$D$116</f>
        <v>0</v>
      </c>
      <c r="J122" s="19">
        <f t="shared" ref="J122:J129" si="4">(ABS($B$11-B3)+ABS($B$34-B26)+ABS($B$57-B49)+ABS($B$80-B72)+ABS($B$103-B95))/$D$116</f>
        <v>0</v>
      </c>
      <c r="K122" s="19">
        <f t="shared" ref="K122:K130" si="5">(ABS($B$12-B3)+ABS($B$35-B26)+ABS($B$58-B49)+ABS($B$81-B72)+ABS($B$104-B95))/$D$116</f>
        <v>0</v>
      </c>
      <c r="L122" s="19">
        <f t="shared" ref="L122:L131" si="6">(ABS($B$13-B3)+ABS($B$36-B26)+ABS($B$59-B49)+ABS($B$82-B72)+ABS($B$105-B95))/$D$116</f>
        <v>0</v>
      </c>
      <c r="M122" s="19">
        <f t="shared" ref="M122:M132" si="7">(ABS($B$14-B3)+ABS($B$37-B26)+ABS($B$60-B49)+ABS($B$83-B72)+ABS($B$106-B95))/$D$116</f>
        <v>0</v>
      </c>
      <c r="N122" s="19">
        <f t="shared" ref="N122:N133" si="8">(ABS($B$15-B3)+ABS($B$38-B26)+ABS($B$61-B49)+ABS($B$84-B72)+ABS($B$107-B95))/$D$116</f>
        <v>0</v>
      </c>
      <c r="O122" s="19">
        <f t="shared" ref="O122:O135" si="9">(ABS($B$16-B3)+ABS($B$39-B26)+ABS($B$62-B49)+ABS($B$85-B72)+ABS($B$108-B95))/$D$116</f>
        <v>0</v>
      </c>
      <c r="P122" s="19">
        <f t="shared" ref="P122:P135" si="10">(ABS($B$17-B3)+ABS($B$40-B26)+ABS($B$63-B49)+ABS($B$86-B72)+ABS($B$109-B95))/$D$116</f>
        <v>0</v>
      </c>
      <c r="Q122" s="19">
        <f t="shared" ref="Q122:Q136" si="11">(ABS($B$18-B3)+ABS($B$41-B26)+ABS($B$64-B49)+ABS($B$87-B72)+ABS($B$110-B95))/$D$116</f>
        <v>0</v>
      </c>
      <c r="R122" s="19">
        <f t="shared" ref="R122:R137" si="12">(ABS($B$19-B3)+ABS($B$42-B26)+ABS($B$65-B49)+ABS($B$88-B72)+ABS($B$111-B95))/$D$116</f>
        <v>0</v>
      </c>
      <c r="S122" s="19">
        <f t="shared" ref="S122:S138" si="13">(ABS($B$20-B3)+ABS($B$43-B26)+ABS($B$66-B49)+ABS($B$89-B72)+ABS($B$112-B95))/$D$116</f>
        <v>0</v>
      </c>
      <c r="T122" s="19">
        <f t="shared" ref="T122:T139" si="14">(ABS($B$21-B3)+ABS($B$44-B26)+ABS($B$67-B49)+ABS($B$90-B72)+ABS($B$113-B95))/$D$116</f>
        <v>0</v>
      </c>
      <c r="U122" s="21">
        <f t="shared" ref="U122:U140" si="15">(ABS($B$22-B3)+ABS($B$45-B26)+ABS($B$68-B49)+ABS($B$91-B72)+ABS($B$114-B95))/$D$116</f>
        <v>0</v>
      </c>
    </row>
    <row r="123" spans="1:86" x14ac:dyDescent="0.25">
      <c r="A123" s="17" t="s">
        <v>4</v>
      </c>
      <c r="B123" s="19">
        <f t="shared" si="0"/>
        <v>0</v>
      </c>
      <c r="C123" s="20">
        <f t="shared" si="1"/>
        <v>0</v>
      </c>
      <c r="D123" s="19">
        <f>(ABS($B$5-B4)+ABS($B$28-B27)+ABS($B$51-B50)+ABS($B$74-B73)+ABS($B$97-B96))/$D$116</f>
        <v>0</v>
      </c>
      <c r="E123" s="19">
        <f>(ABS($B$6-B4)+ABS($B$29-B27)+ABS($B$52-B50)+ABS($B$75-B73)+ABS($B$98-B96))/$D$116</f>
        <v>0</v>
      </c>
      <c r="F123" s="19">
        <f>(ABS($B$7-B4)+ABS($B$30-B27)+ABS($B$53-B50)+ABS($B$76-B73)+ABS($B$99-B96))/$D$116</f>
        <v>0</v>
      </c>
      <c r="G123" s="19">
        <f>(ABS($B$8-B4)+ABS($B$31-B27)+ABS($B$54-B50)+ABS($B$77-B73)+ABS($B$100-B96))/$D$116</f>
        <v>0</v>
      </c>
      <c r="H123" s="19">
        <f t="shared" si="2"/>
        <v>0</v>
      </c>
      <c r="I123" s="19">
        <f t="shared" si="3"/>
        <v>0</v>
      </c>
      <c r="J123" s="19">
        <f t="shared" si="4"/>
        <v>0</v>
      </c>
      <c r="K123" s="19">
        <f t="shared" si="5"/>
        <v>0</v>
      </c>
      <c r="L123" s="19">
        <f t="shared" si="6"/>
        <v>0</v>
      </c>
      <c r="M123" s="19">
        <f t="shared" si="7"/>
        <v>0</v>
      </c>
      <c r="N123" s="19">
        <f t="shared" si="8"/>
        <v>0</v>
      </c>
      <c r="O123" s="19">
        <f t="shared" si="9"/>
        <v>0</v>
      </c>
      <c r="P123" s="19">
        <f t="shared" si="10"/>
        <v>0</v>
      </c>
      <c r="Q123" s="19">
        <f t="shared" si="11"/>
        <v>0</v>
      </c>
      <c r="R123" s="19">
        <f t="shared" si="12"/>
        <v>0</v>
      </c>
      <c r="S123" s="19">
        <f t="shared" si="13"/>
        <v>0</v>
      </c>
      <c r="T123" s="19">
        <f t="shared" si="14"/>
        <v>0</v>
      </c>
      <c r="U123" s="21">
        <f t="shared" si="15"/>
        <v>0</v>
      </c>
    </row>
    <row r="124" spans="1:86" x14ac:dyDescent="0.25">
      <c r="A124" s="17" t="s">
        <v>5</v>
      </c>
      <c r="B124" s="19">
        <f t="shared" si="0"/>
        <v>0</v>
      </c>
      <c r="C124" s="20">
        <f t="shared" si="1"/>
        <v>0</v>
      </c>
      <c r="D124" s="19">
        <f t="shared" ref="D124:D141" si="16">(ABS($B$5-B5)+ABS($B$28-B28)+ABS($B$51-B51)+ABS($B$74-B74)+ABS($B$97-B97))/$D$116</f>
        <v>0</v>
      </c>
      <c r="E124" s="19">
        <f>(ABS($B$6-B5)+ABS($B$29-B28)+ABS($B$52-B51)+ABS($B$75-B74)+ABS($B$98-B97))/$D$116</f>
        <v>0</v>
      </c>
      <c r="F124" s="19">
        <f>(ABS($B$7-B5)+ABS($B$30-B28)+ABS($B$53-B51)+ABS($B$76-B74)+ABS($B$99-B97))/$D$116</f>
        <v>0</v>
      </c>
      <c r="G124" s="19">
        <f>(ABS($B$8-B5)+ABS($B$31-B28)+ABS($B$54-B51)+ABS($B$77-B74)+ABS($B$100-B97))/$D$116</f>
        <v>0</v>
      </c>
      <c r="H124" s="19">
        <f t="shared" si="2"/>
        <v>0</v>
      </c>
      <c r="I124" s="19">
        <f t="shared" si="3"/>
        <v>0</v>
      </c>
      <c r="J124" s="19">
        <f t="shared" si="4"/>
        <v>0</v>
      </c>
      <c r="K124" s="19">
        <f t="shared" si="5"/>
        <v>0</v>
      </c>
      <c r="L124" s="19">
        <f t="shared" si="6"/>
        <v>0</v>
      </c>
      <c r="M124" s="19">
        <f t="shared" si="7"/>
        <v>0</v>
      </c>
      <c r="N124" s="19">
        <f t="shared" si="8"/>
        <v>0</v>
      </c>
      <c r="O124" s="19">
        <f t="shared" si="9"/>
        <v>0</v>
      </c>
      <c r="P124" s="19">
        <f t="shared" si="10"/>
        <v>0</v>
      </c>
      <c r="Q124" s="19">
        <f t="shared" si="11"/>
        <v>0</v>
      </c>
      <c r="R124" s="19">
        <f t="shared" si="12"/>
        <v>0</v>
      </c>
      <c r="S124" s="19">
        <f t="shared" si="13"/>
        <v>0</v>
      </c>
      <c r="T124" s="19">
        <f t="shared" si="14"/>
        <v>0</v>
      </c>
      <c r="U124" s="21">
        <f t="shared" si="15"/>
        <v>0</v>
      </c>
    </row>
    <row r="125" spans="1:86" x14ac:dyDescent="0.25">
      <c r="A125" s="17" t="s">
        <v>6</v>
      </c>
      <c r="B125" s="19">
        <f t="shared" si="0"/>
        <v>0</v>
      </c>
      <c r="C125" s="20">
        <f t="shared" si="1"/>
        <v>0</v>
      </c>
      <c r="D125" s="19">
        <f t="shared" si="16"/>
        <v>0</v>
      </c>
      <c r="E125" s="19">
        <f t="shared" ref="E125:E141" si="17">(ABS($B$6-B6)+ABS($B$29-B29)+ABS($B$52-B52)+ABS($B$75-B75)+ABS($B$98-B98))/$D$116</f>
        <v>0</v>
      </c>
      <c r="F125" s="19">
        <f>(ABS($B$7-B6)+ABS($B$30-B29)+ABS($B$53-B52)+ABS($B$76-B75)+ABS($B$99-B98))/$D$116</f>
        <v>0</v>
      </c>
      <c r="G125" s="19">
        <f>(ABS($B$8-B6)+ABS($B$31-B29)+ABS($B$54-B52)+ABS($B$77-B75)+ABS($B$100-B98))/$D$116</f>
        <v>0</v>
      </c>
      <c r="H125" s="19">
        <f t="shared" si="2"/>
        <v>0</v>
      </c>
      <c r="I125" s="19">
        <f t="shared" si="3"/>
        <v>0</v>
      </c>
      <c r="J125" s="19">
        <f t="shared" si="4"/>
        <v>0</v>
      </c>
      <c r="K125" s="19">
        <f t="shared" si="5"/>
        <v>0</v>
      </c>
      <c r="L125" s="19">
        <f t="shared" si="6"/>
        <v>0</v>
      </c>
      <c r="M125" s="19">
        <f t="shared" si="7"/>
        <v>0</v>
      </c>
      <c r="N125" s="19">
        <f t="shared" si="8"/>
        <v>0</v>
      </c>
      <c r="O125" s="19">
        <f t="shared" si="9"/>
        <v>0</v>
      </c>
      <c r="P125" s="19">
        <f t="shared" si="10"/>
        <v>0</v>
      </c>
      <c r="Q125" s="19">
        <f t="shared" si="11"/>
        <v>0</v>
      </c>
      <c r="R125" s="19">
        <f t="shared" si="12"/>
        <v>0</v>
      </c>
      <c r="S125" s="19">
        <f t="shared" si="13"/>
        <v>0</v>
      </c>
      <c r="T125" s="19">
        <f t="shared" si="14"/>
        <v>0</v>
      </c>
      <c r="U125" s="21">
        <f t="shared" si="15"/>
        <v>0</v>
      </c>
    </row>
    <row r="126" spans="1:86" x14ac:dyDescent="0.25">
      <c r="A126" s="17" t="s">
        <v>7</v>
      </c>
      <c r="B126" s="19">
        <f t="shared" si="0"/>
        <v>0</v>
      </c>
      <c r="C126" s="20">
        <f t="shared" si="1"/>
        <v>0</v>
      </c>
      <c r="D126" s="19">
        <f t="shared" si="16"/>
        <v>0</v>
      </c>
      <c r="E126" s="19">
        <f t="shared" si="17"/>
        <v>0</v>
      </c>
      <c r="F126" s="19">
        <f t="shared" ref="F126:F141" si="18">(ABS($B$7-B7)+ABS($B$30-B30)+ABS($B$53-B53)+ABS($B$76-B76)+ABS($B$99-B99))/$D$116</f>
        <v>0</v>
      </c>
      <c r="G126" s="19">
        <f>(ABS($B$8-B7)+ABS($B$31-B30)+ABS($B$54-B53)+ABS($B$77-B76)+ABS($B$100-B99))/$D$116</f>
        <v>0</v>
      </c>
      <c r="H126" s="19">
        <f t="shared" si="2"/>
        <v>0</v>
      </c>
      <c r="I126" s="19">
        <f t="shared" si="3"/>
        <v>0</v>
      </c>
      <c r="J126" s="19">
        <f t="shared" si="4"/>
        <v>0</v>
      </c>
      <c r="K126" s="19">
        <f t="shared" si="5"/>
        <v>0</v>
      </c>
      <c r="L126" s="19">
        <f t="shared" si="6"/>
        <v>0</v>
      </c>
      <c r="M126" s="19">
        <f t="shared" si="7"/>
        <v>0</v>
      </c>
      <c r="N126" s="19">
        <f t="shared" si="8"/>
        <v>0</v>
      </c>
      <c r="O126" s="19">
        <f t="shared" si="9"/>
        <v>0</v>
      </c>
      <c r="P126" s="19">
        <f t="shared" si="10"/>
        <v>0</v>
      </c>
      <c r="Q126" s="19">
        <f t="shared" si="11"/>
        <v>0</v>
      </c>
      <c r="R126" s="19">
        <f t="shared" si="12"/>
        <v>0</v>
      </c>
      <c r="S126" s="19">
        <f t="shared" si="13"/>
        <v>0</v>
      </c>
      <c r="T126" s="19">
        <f t="shared" si="14"/>
        <v>0</v>
      </c>
      <c r="U126" s="21">
        <f t="shared" si="15"/>
        <v>0</v>
      </c>
    </row>
    <row r="127" spans="1:86" x14ac:dyDescent="0.25">
      <c r="A127" s="17" t="s">
        <v>8</v>
      </c>
      <c r="B127" s="19">
        <f t="shared" si="0"/>
        <v>0</v>
      </c>
      <c r="C127" s="20">
        <f t="shared" si="1"/>
        <v>0</v>
      </c>
      <c r="D127" s="19">
        <f t="shared" si="16"/>
        <v>0</v>
      </c>
      <c r="E127" s="19">
        <f t="shared" si="17"/>
        <v>0</v>
      </c>
      <c r="F127" s="19">
        <f t="shared" si="18"/>
        <v>0</v>
      </c>
      <c r="G127" s="19">
        <f t="shared" ref="G127:G141" si="19">(ABS($B$8-B8)+ABS($B$31-B31)+ABS($B$54-B54)+ABS($B$77-B77)+ABS($B$100-B100))/$D$116</f>
        <v>0</v>
      </c>
      <c r="H127" s="19">
        <f t="shared" si="2"/>
        <v>0</v>
      </c>
      <c r="I127" s="19">
        <f t="shared" si="3"/>
        <v>0</v>
      </c>
      <c r="J127" s="19">
        <f t="shared" si="4"/>
        <v>0</v>
      </c>
      <c r="K127" s="19">
        <f t="shared" si="5"/>
        <v>0</v>
      </c>
      <c r="L127" s="19">
        <f t="shared" si="6"/>
        <v>0</v>
      </c>
      <c r="M127" s="19">
        <f t="shared" si="7"/>
        <v>0</v>
      </c>
      <c r="N127" s="19">
        <f t="shared" si="8"/>
        <v>0</v>
      </c>
      <c r="O127" s="19">
        <f t="shared" si="9"/>
        <v>0</v>
      </c>
      <c r="P127" s="19">
        <f t="shared" si="10"/>
        <v>0</v>
      </c>
      <c r="Q127" s="19">
        <f t="shared" si="11"/>
        <v>0</v>
      </c>
      <c r="R127" s="19">
        <f t="shared" si="12"/>
        <v>0</v>
      </c>
      <c r="S127" s="19">
        <f t="shared" si="13"/>
        <v>0</v>
      </c>
      <c r="T127" s="19">
        <f t="shared" si="14"/>
        <v>0</v>
      </c>
      <c r="U127" s="21">
        <f t="shared" si="15"/>
        <v>0</v>
      </c>
    </row>
    <row r="128" spans="1:86" x14ac:dyDescent="0.25">
      <c r="A128" s="17" t="s">
        <v>9</v>
      </c>
      <c r="B128" s="19">
        <f t="shared" si="0"/>
        <v>0</v>
      </c>
      <c r="C128" s="20">
        <f t="shared" si="1"/>
        <v>0</v>
      </c>
      <c r="D128" s="19">
        <f t="shared" si="16"/>
        <v>0</v>
      </c>
      <c r="E128" s="19">
        <f t="shared" si="17"/>
        <v>0</v>
      </c>
      <c r="F128" s="19">
        <f t="shared" si="18"/>
        <v>0</v>
      </c>
      <c r="G128" s="19">
        <f t="shared" si="19"/>
        <v>0</v>
      </c>
      <c r="H128" s="19">
        <f t="shared" ref="H128:H141" si="20">(ABS($B$9-B9)+ABS($B$32-B32)+ABS($B$55-B55)+ABS($B$78-B78)+ABS($B$101-B101))/$D$116</f>
        <v>0</v>
      </c>
      <c r="I128" s="19">
        <f t="shared" si="3"/>
        <v>0</v>
      </c>
      <c r="J128" s="19">
        <f t="shared" si="4"/>
        <v>0</v>
      </c>
      <c r="K128" s="19">
        <f t="shared" si="5"/>
        <v>0</v>
      </c>
      <c r="L128" s="19">
        <f t="shared" si="6"/>
        <v>0</v>
      </c>
      <c r="M128" s="19">
        <f t="shared" si="7"/>
        <v>0</v>
      </c>
      <c r="N128" s="19">
        <f t="shared" si="8"/>
        <v>0</v>
      </c>
      <c r="O128" s="19">
        <f t="shared" si="9"/>
        <v>0</v>
      </c>
      <c r="P128" s="19">
        <f t="shared" si="10"/>
        <v>0</v>
      </c>
      <c r="Q128" s="19">
        <f t="shared" si="11"/>
        <v>0</v>
      </c>
      <c r="R128" s="19">
        <f t="shared" si="12"/>
        <v>0</v>
      </c>
      <c r="S128" s="19">
        <f t="shared" si="13"/>
        <v>0</v>
      </c>
      <c r="T128" s="19">
        <f t="shared" si="14"/>
        <v>0</v>
      </c>
      <c r="U128" s="21">
        <f t="shared" si="15"/>
        <v>0</v>
      </c>
    </row>
    <row r="129" spans="1:21" x14ac:dyDescent="0.25">
      <c r="A129" s="17" t="s">
        <v>10</v>
      </c>
      <c r="B129" s="19">
        <f t="shared" si="0"/>
        <v>0</v>
      </c>
      <c r="C129" s="20">
        <f t="shared" si="1"/>
        <v>0</v>
      </c>
      <c r="D129" s="19">
        <f t="shared" si="16"/>
        <v>0</v>
      </c>
      <c r="E129" s="19">
        <f t="shared" si="17"/>
        <v>0</v>
      </c>
      <c r="F129" s="19">
        <f t="shared" si="18"/>
        <v>0</v>
      </c>
      <c r="G129" s="19">
        <f t="shared" si="19"/>
        <v>0</v>
      </c>
      <c r="H129" s="19">
        <f t="shared" si="20"/>
        <v>0</v>
      </c>
      <c r="I129" s="19">
        <f t="shared" si="3"/>
        <v>0</v>
      </c>
      <c r="J129" s="19">
        <f t="shared" si="4"/>
        <v>0</v>
      </c>
      <c r="K129" s="19">
        <f t="shared" si="5"/>
        <v>0</v>
      </c>
      <c r="L129" s="19">
        <f t="shared" si="6"/>
        <v>0</v>
      </c>
      <c r="M129" s="19">
        <f t="shared" si="7"/>
        <v>0</v>
      </c>
      <c r="N129" s="19">
        <f t="shared" si="8"/>
        <v>0</v>
      </c>
      <c r="O129" s="19">
        <f t="shared" si="9"/>
        <v>0</v>
      </c>
      <c r="P129" s="19">
        <f t="shared" si="10"/>
        <v>0</v>
      </c>
      <c r="Q129" s="19">
        <f t="shared" si="11"/>
        <v>0</v>
      </c>
      <c r="R129" s="19">
        <f t="shared" si="12"/>
        <v>0</v>
      </c>
      <c r="S129" s="19">
        <f t="shared" si="13"/>
        <v>0</v>
      </c>
      <c r="T129" s="19">
        <f t="shared" si="14"/>
        <v>0</v>
      </c>
      <c r="U129" s="21">
        <f t="shared" si="15"/>
        <v>0</v>
      </c>
    </row>
    <row r="130" spans="1:21" x14ac:dyDescent="0.25">
      <c r="A130" s="17" t="s">
        <v>11</v>
      </c>
      <c r="B130" s="19">
        <f t="shared" si="0"/>
        <v>0</v>
      </c>
      <c r="C130" s="20">
        <f t="shared" si="1"/>
        <v>0</v>
      </c>
      <c r="D130" s="19">
        <f t="shared" si="16"/>
        <v>0</v>
      </c>
      <c r="E130" s="19">
        <f t="shared" si="17"/>
        <v>0</v>
      </c>
      <c r="F130" s="19">
        <f t="shared" si="18"/>
        <v>0</v>
      </c>
      <c r="G130" s="19">
        <f t="shared" si="19"/>
        <v>0</v>
      </c>
      <c r="H130" s="19">
        <f t="shared" si="20"/>
        <v>0</v>
      </c>
      <c r="I130" s="19">
        <f t="shared" si="3"/>
        <v>0</v>
      </c>
      <c r="J130" s="19">
        <f t="shared" ref="J130:J141" si="21">(ABS($B$11-B11)+ABS($B$34-B34)+ABS($B$57-B57)+ABS($B$80-B80)+ABS($B$103-B103))/$D$116</f>
        <v>0</v>
      </c>
      <c r="K130" s="19">
        <f t="shared" si="5"/>
        <v>0</v>
      </c>
      <c r="L130" s="19">
        <f t="shared" si="6"/>
        <v>0</v>
      </c>
      <c r="M130" s="19">
        <f t="shared" si="7"/>
        <v>0</v>
      </c>
      <c r="N130" s="19">
        <f t="shared" si="8"/>
        <v>0</v>
      </c>
      <c r="O130" s="19">
        <f t="shared" si="9"/>
        <v>0</v>
      </c>
      <c r="P130" s="19">
        <f t="shared" si="10"/>
        <v>0</v>
      </c>
      <c r="Q130" s="19">
        <f t="shared" si="11"/>
        <v>0</v>
      </c>
      <c r="R130" s="19">
        <f t="shared" si="12"/>
        <v>0</v>
      </c>
      <c r="S130" s="19">
        <f t="shared" si="13"/>
        <v>0</v>
      </c>
      <c r="T130" s="19">
        <f t="shared" si="14"/>
        <v>0</v>
      </c>
      <c r="U130" s="21">
        <f t="shared" si="15"/>
        <v>0</v>
      </c>
    </row>
    <row r="131" spans="1:21" x14ac:dyDescent="0.25">
      <c r="A131" s="17" t="s">
        <v>12</v>
      </c>
      <c r="B131" s="19">
        <f t="shared" si="0"/>
        <v>0</v>
      </c>
      <c r="C131" s="20">
        <f t="shared" si="1"/>
        <v>0</v>
      </c>
      <c r="D131" s="19">
        <f t="shared" si="16"/>
        <v>0</v>
      </c>
      <c r="E131" s="19">
        <f t="shared" si="17"/>
        <v>0</v>
      </c>
      <c r="F131" s="19">
        <f t="shared" si="18"/>
        <v>0</v>
      </c>
      <c r="G131" s="19">
        <f t="shared" si="19"/>
        <v>0</v>
      </c>
      <c r="H131" s="19">
        <f t="shared" si="20"/>
        <v>0</v>
      </c>
      <c r="I131" s="19">
        <f>(ABS($B$10-B12)+ABS($B$33-B35)+ABS($B$56-B58)+ABS($B$79-B81)+ABS($B$102-B104))/$D$116</f>
        <v>0</v>
      </c>
      <c r="J131" s="19">
        <f t="shared" si="21"/>
        <v>0</v>
      </c>
      <c r="K131" s="19">
        <f t="shared" ref="K131:K141" si="22">(ABS($B$12-B12)+ABS($B$35-B35)+ABS($B$58-B58)+ABS($B$81-B81)+ABS($B$104-B104))/$D$116</f>
        <v>0</v>
      </c>
      <c r="L131" s="19">
        <f t="shared" si="6"/>
        <v>0</v>
      </c>
      <c r="M131" s="19">
        <f t="shared" si="7"/>
        <v>0</v>
      </c>
      <c r="N131" s="19">
        <f t="shared" si="8"/>
        <v>0</v>
      </c>
      <c r="O131" s="19">
        <f t="shared" si="9"/>
        <v>0</v>
      </c>
      <c r="P131" s="19">
        <f t="shared" si="10"/>
        <v>0</v>
      </c>
      <c r="Q131" s="19">
        <f t="shared" si="11"/>
        <v>0</v>
      </c>
      <c r="R131" s="19">
        <f t="shared" si="12"/>
        <v>0</v>
      </c>
      <c r="S131" s="19">
        <f t="shared" si="13"/>
        <v>0</v>
      </c>
      <c r="T131" s="19">
        <f t="shared" si="14"/>
        <v>0</v>
      </c>
      <c r="U131" s="21">
        <f t="shared" si="15"/>
        <v>0</v>
      </c>
    </row>
    <row r="132" spans="1:21" x14ac:dyDescent="0.25">
      <c r="A132" s="17" t="s">
        <v>13</v>
      </c>
      <c r="B132" s="19">
        <f t="shared" si="0"/>
        <v>0</v>
      </c>
      <c r="C132" s="20">
        <f t="shared" si="1"/>
        <v>0</v>
      </c>
      <c r="D132" s="19">
        <f t="shared" si="16"/>
        <v>0</v>
      </c>
      <c r="E132" s="19">
        <f t="shared" si="17"/>
        <v>0</v>
      </c>
      <c r="F132" s="19">
        <f t="shared" si="18"/>
        <v>0</v>
      </c>
      <c r="G132" s="19">
        <f t="shared" si="19"/>
        <v>0</v>
      </c>
      <c r="H132" s="19">
        <f t="shared" si="20"/>
        <v>0</v>
      </c>
      <c r="I132" s="19">
        <f t="shared" ref="I132:I141" si="23">(ABS($B$10-B13)+ABS($B$33-B36)+ABS($B$56-B59)+ABS($B$79-B82)+ABS($B$102-B105))/$D$116</f>
        <v>0</v>
      </c>
      <c r="J132" s="19">
        <f t="shared" si="21"/>
        <v>0</v>
      </c>
      <c r="K132" s="19">
        <f t="shared" si="22"/>
        <v>0</v>
      </c>
      <c r="L132" s="19">
        <f t="shared" ref="L132:L141" si="24">(ABS($B$13-B13)+ABS($B$36-B36)+ABS($B$59-B59)+ABS($B$82-B82)+ABS($B$105-B105))/$D$116</f>
        <v>0</v>
      </c>
      <c r="M132" s="19">
        <f t="shared" si="7"/>
        <v>0</v>
      </c>
      <c r="N132" s="19">
        <f t="shared" si="8"/>
        <v>0</v>
      </c>
      <c r="O132" s="19">
        <f t="shared" si="9"/>
        <v>0</v>
      </c>
      <c r="P132" s="19">
        <f t="shared" si="10"/>
        <v>0</v>
      </c>
      <c r="Q132" s="19">
        <f t="shared" si="11"/>
        <v>0</v>
      </c>
      <c r="R132" s="19">
        <f t="shared" si="12"/>
        <v>0</v>
      </c>
      <c r="S132" s="19">
        <f t="shared" si="13"/>
        <v>0</v>
      </c>
      <c r="T132" s="19">
        <f t="shared" si="14"/>
        <v>0</v>
      </c>
      <c r="U132" s="21">
        <f t="shared" si="15"/>
        <v>0</v>
      </c>
    </row>
    <row r="133" spans="1:21" x14ac:dyDescent="0.25">
      <c r="A133" s="17" t="s">
        <v>14</v>
      </c>
      <c r="B133" s="19">
        <f t="shared" si="0"/>
        <v>0</v>
      </c>
      <c r="C133" s="20">
        <f t="shared" si="1"/>
        <v>0</v>
      </c>
      <c r="D133" s="19">
        <f t="shared" si="16"/>
        <v>0</v>
      </c>
      <c r="E133" s="19">
        <f t="shared" si="17"/>
        <v>0</v>
      </c>
      <c r="F133" s="19">
        <f t="shared" si="18"/>
        <v>0</v>
      </c>
      <c r="G133" s="19">
        <f t="shared" si="19"/>
        <v>0</v>
      </c>
      <c r="H133" s="19">
        <f t="shared" si="20"/>
        <v>0</v>
      </c>
      <c r="I133" s="19">
        <f t="shared" si="23"/>
        <v>0</v>
      </c>
      <c r="J133" s="19">
        <f t="shared" si="21"/>
        <v>0</v>
      </c>
      <c r="K133" s="19">
        <f t="shared" si="22"/>
        <v>0</v>
      </c>
      <c r="L133" s="19">
        <f t="shared" si="24"/>
        <v>0</v>
      </c>
      <c r="M133" s="19">
        <f t="shared" ref="M133:M141" si="25">(ABS($B$14-B14)+ABS($B$37-B37)+ABS($B$60-B60)+ABS($B$83-B83)+ABS($B$106-B106))/$D$116</f>
        <v>0</v>
      </c>
      <c r="N133" s="19">
        <f t="shared" si="8"/>
        <v>0</v>
      </c>
      <c r="O133" s="19">
        <f t="shared" si="9"/>
        <v>0</v>
      </c>
      <c r="P133" s="19">
        <f t="shared" si="10"/>
        <v>0</v>
      </c>
      <c r="Q133" s="19">
        <f t="shared" si="11"/>
        <v>0</v>
      </c>
      <c r="R133" s="19">
        <f t="shared" si="12"/>
        <v>0</v>
      </c>
      <c r="S133" s="19">
        <f t="shared" si="13"/>
        <v>0</v>
      </c>
      <c r="T133" s="19">
        <f t="shared" si="14"/>
        <v>0</v>
      </c>
      <c r="U133" s="21">
        <f t="shared" si="15"/>
        <v>0</v>
      </c>
    </row>
    <row r="134" spans="1:21" x14ac:dyDescent="0.25">
      <c r="A134" s="17" t="s">
        <v>15</v>
      </c>
      <c r="B134" s="19">
        <f t="shared" si="0"/>
        <v>0</v>
      </c>
      <c r="C134" s="20">
        <f t="shared" si="1"/>
        <v>0</v>
      </c>
      <c r="D134" s="19">
        <f t="shared" si="16"/>
        <v>0</v>
      </c>
      <c r="E134" s="19">
        <f t="shared" si="17"/>
        <v>0</v>
      </c>
      <c r="F134" s="19">
        <f t="shared" si="18"/>
        <v>0</v>
      </c>
      <c r="G134" s="19">
        <f t="shared" si="19"/>
        <v>0</v>
      </c>
      <c r="H134" s="19">
        <f t="shared" si="20"/>
        <v>0</v>
      </c>
      <c r="I134" s="19">
        <f t="shared" si="23"/>
        <v>0</v>
      </c>
      <c r="J134" s="19">
        <f t="shared" si="21"/>
        <v>0</v>
      </c>
      <c r="K134" s="19">
        <f t="shared" si="22"/>
        <v>0</v>
      </c>
      <c r="L134" s="19">
        <f t="shared" si="24"/>
        <v>0</v>
      </c>
      <c r="M134" s="19">
        <f t="shared" si="25"/>
        <v>0</v>
      </c>
      <c r="N134" s="19">
        <f t="shared" ref="N134:N141" si="26">(ABS($B$15-B15)+ABS($B$38-B38)+ABS($B$61-B61)+ABS($B$84-B84)+ABS($B$107-B107))/$D$116</f>
        <v>0</v>
      </c>
      <c r="O134" s="19">
        <f t="shared" si="9"/>
        <v>0</v>
      </c>
      <c r="P134" s="19">
        <f t="shared" si="10"/>
        <v>0</v>
      </c>
      <c r="Q134" s="19">
        <f t="shared" si="11"/>
        <v>0</v>
      </c>
      <c r="R134" s="19">
        <f t="shared" si="12"/>
        <v>0</v>
      </c>
      <c r="S134" s="19">
        <f t="shared" si="13"/>
        <v>0</v>
      </c>
      <c r="T134" s="19">
        <f t="shared" si="14"/>
        <v>0</v>
      </c>
      <c r="U134" s="21">
        <f t="shared" si="15"/>
        <v>0</v>
      </c>
    </row>
    <row r="135" spans="1:21" x14ac:dyDescent="0.25">
      <c r="A135" s="17" t="s">
        <v>16</v>
      </c>
      <c r="B135" s="19">
        <f t="shared" si="0"/>
        <v>0</v>
      </c>
      <c r="C135" s="20">
        <f t="shared" si="1"/>
        <v>0</v>
      </c>
      <c r="D135" s="19">
        <f t="shared" si="16"/>
        <v>0</v>
      </c>
      <c r="E135" s="19">
        <f t="shared" si="17"/>
        <v>0</v>
      </c>
      <c r="F135" s="19">
        <f t="shared" si="18"/>
        <v>0</v>
      </c>
      <c r="G135" s="19">
        <f t="shared" si="19"/>
        <v>0</v>
      </c>
      <c r="H135" s="19">
        <f t="shared" si="20"/>
        <v>0</v>
      </c>
      <c r="I135" s="19">
        <f t="shared" si="23"/>
        <v>0</v>
      </c>
      <c r="J135" s="19">
        <f t="shared" si="21"/>
        <v>0</v>
      </c>
      <c r="K135" s="19">
        <f t="shared" si="22"/>
        <v>0</v>
      </c>
      <c r="L135" s="19">
        <f t="shared" si="24"/>
        <v>0</v>
      </c>
      <c r="M135" s="19">
        <f t="shared" si="25"/>
        <v>0</v>
      </c>
      <c r="N135" s="19">
        <f t="shared" si="26"/>
        <v>0</v>
      </c>
      <c r="O135" s="19">
        <f t="shared" si="9"/>
        <v>0</v>
      </c>
      <c r="P135" s="19">
        <f t="shared" si="10"/>
        <v>0</v>
      </c>
      <c r="Q135" s="19">
        <f t="shared" si="11"/>
        <v>0</v>
      </c>
      <c r="R135" s="19">
        <f t="shared" si="12"/>
        <v>0</v>
      </c>
      <c r="S135" s="19">
        <f t="shared" si="13"/>
        <v>0</v>
      </c>
      <c r="T135" s="19">
        <f t="shared" si="14"/>
        <v>0</v>
      </c>
      <c r="U135" s="21">
        <f t="shared" si="15"/>
        <v>0</v>
      </c>
    </row>
    <row r="136" spans="1:21" x14ac:dyDescent="0.25">
      <c r="A136" s="17" t="s">
        <v>17</v>
      </c>
      <c r="B136" s="19">
        <f t="shared" si="0"/>
        <v>0</v>
      </c>
      <c r="C136" s="20">
        <f t="shared" si="1"/>
        <v>0</v>
      </c>
      <c r="D136" s="19">
        <f t="shared" si="16"/>
        <v>0</v>
      </c>
      <c r="E136" s="19">
        <f t="shared" si="17"/>
        <v>0</v>
      </c>
      <c r="F136" s="19">
        <f t="shared" si="18"/>
        <v>0</v>
      </c>
      <c r="G136" s="19">
        <f t="shared" si="19"/>
        <v>0</v>
      </c>
      <c r="H136" s="19">
        <f t="shared" si="20"/>
        <v>0</v>
      </c>
      <c r="I136" s="19">
        <f t="shared" si="23"/>
        <v>0</v>
      </c>
      <c r="J136" s="19">
        <f t="shared" si="21"/>
        <v>0</v>
      </c>
      <c r="K136" s="19">
        <f t="shared" si="22"/>
        <v>0</v>
      </c>
      <c r="L136" s="19">
        <f t="shared" si="24"/>
        <v>0</v>
      </c>
      <c r="M136" s="19">
        <f t="shared" si="25"/>
        <v>0</v>
      </c>
      <c r="N136" s="19">
        <f t="shared" si="26"/>
        <v>0</v>
      </c>
      <c r="O136" s="19">
        <f t="shared" ref="O136:O141" si="27">(ABS($B$16-B17)+ABS($B$39-B40)+ABS($B$62-B63)+ABS($B$85-B86)+ABS($B$108-B109))/$D$116</f>
        <v>0</v>
      </c>
      <c r="P136" s="19">
        <f t="shared" ref="P136:P141" si="28">(ABS($B$17-B17)+ABS($B$40-B40)+ABS($B$63-B63)+ABS($B$86-B86)+ABS($B$109-B109))/$D$116</f>
        <v>0</v>
      </c>
      <c r="Q136" s="19">
        <f t="shared" si="11"/>
        <v>0</v>
      </c>
      <c r="R136" s="19">
        <f t="shared" si="12"/>
        <v>0</v>
      </c>
      <c r="S136" s="19">
        <f t="shared" si="13"/>
        <v>0</v>
      </c>
      <c r="T136" s="19">
        <f t="shared" si="14"/>
        <v>0</v>
      </c>
      <c r="U136" s="21">
        <f t="shared" si="15"/>
        <v>0</v>
      </c>
    </row>
    <row r="137" spans="1:21" x14ac:dyDescent="0.25">
      <c r="A137" s="17" t="s">
        <v>18</v>
      </c>
      <c r="B137" s="19">
        <f t="shared" si="0"/>
        <v>0</v>
      </c>
      <c r="C137" s="20">
        <f t="shared" si="1"/>
        <v>0</v>
      </c>
      <c r="D137" s="19">
        <f t="shared" si="16"/>
        <v>0</v>
      </c>
      <c r="E137" s="19">
        <f t="shared" si="17"/>
        <v>0</v>
      </c>
      <c r="F137" s="19">
        <f t="shared" si="18"/>
        <v>0</v>
      </c>
      <c r="G137" s="19">
        <f t="shared" si="19"/>
        <v>0</v>
      </c>
      <c r="H137" s="19">
        <f t="shared" si="20"/>
        <v>0</v>
      </c>
      <c r="I137" s="19">
        <f t="shared" si="23"/>
        <v>0</v>
      </c>
      <c r="J137" s="19">
        <f t="shared" si="21"/>
        <v>0</v>
      </c>
      <c r="K137" s="19">
        <f t="shared" si="22"/>
        <v>0</v>
      </c>
      <c r="L137" s="19">
        <f t="shared" si="24"/>
        <v>0</v>
      </c>
      <c r="M137" s="19">
        <f t="shared" si="25"/>
        <v>0</v>
      </c>
      <c r="N137" s="19">
        <f t="shared" si="26"/>
        <v>0</v>
      </c>
      <c r="O137" s="19">
        <f t="shared" si="27"/>
        <v>0</v>
      </c>
      <c r="P137" s="19">
        <f t="shared" si="28"/>
        <v>0</v>
      </c>
      <c r="Q137" s="19">
        <f>(ABS($B$18-B18)+ABS($B$41-B41)+ABS($B$64-B64)+ABS($B$87-B87)+ABS($B$110-B110))/$D$116</f>
        <v>0</v>
      </c>
      <c r="R137" s="19">
        <f t="shared" si="12"/>
        <v>0</v>
      </c>
      <c r="S137" s="19">
        <f t="shared" si="13"/>
        <v>0</v>
      </c>
      <c r="T137" s="19">
        <f t="shared" si="14"/>
        <v>0</v>
      </c>
      <c r="U137" s="21">
        <f t="shared" si="15"/>
        <v>0</v>
      </c>
    </row>
    <row r="138" spans="1:21" x14ac:dyDescent="0.25">
      <c r="A138" s="17" t="s">
        <v>19</v>
      </c>
      <c r="B138" s="19">
        <f t="shared" si="0"/>
        <v>0</v>
      </c>
      <c r="C138" s="20">
        <f t="shared" si="1"/>
        <v>0</v>
      </c>
      <c r="D138" s="19">
        <f t="shared" si="16"/>
        <v>0</v>
      </c>
      <c r="E138" s="19">
        <f t="shared" si="17"/>
        <v>0</v>
      </c>
      <c r="F138" s="19">
        <f t="shared" si="18"/>
        <v>0</v>
      </c>
      <c r="G138" s="19">
        <f t="shared" si="19"/>
        <v>0</v>
      </c>
      <c r="H138" s="19">
        <f t="shared" si="20"/>
        <v>0</v>
      </c>
      <c r="I138" s="19">
        <f t="shared" si="23"/>
        <v>0</v>
      </c>
      <c r="J138" s="19">
        <f t="shared" si="21"/>
        <v>0</v>
      </c>
      <c r="K138" s="19">
        <f t="shared" si="22"/>
        <v>0</v>
      </c>
      <c r="L138" s="19">
        <f t="shared" si="24"/>
        <v>0</v>
      </c>
      <c r="M138" s="19">
        <f t="shared" si="25"/>
        <v>0</v>
      </c>
      <c r="N138" s="19">
        <f t="shared" si="26"/>
        <v>0</v>
      </c>
      <c r="O138" s="19">
        <f t="shared" si="27"/>
        <v>0</v>
      </c>
      <c r="P138" s="19">
        <f t="shared" si="28"/>
        <v>0</v>
      </c>
      <c r="Q138" s="19">
        <f>(ABS($B$18-B19)+ABS($B$41-B42)+ABS($B$64-B65)+ABS($B$87-B88)+ABS($B$110-B111))/$D$116</f>
        <v>0</v>
      </c>
      <c r="R138" s="19">
        <f>(ABS($B$19-B19)+ABS($B$42-B42)+ABS($B$65-B65)+ABS($B$88-B88)+ABS($B$111-B111))/$D$116</f>
        <v>0</v>
      </c>
      <c r="S138" s="19">
        <f t="shared" si="13"/>
        <v>0</v>
      </c>
      <c r="T138" s="19">
        <f t="shared" si="14"/>
        <v>0</v>
      </c>
      <c r="U138" s="21">
        <f t="shared" si="15"/>
        <v>0</v>
      </c>
    </row>
    <row r="139" spans="1:21" x14ac:dyDescent="0.25">
      <c r="A139" s="17" t="s">
        <v>20</v>
      </c>
      <c r="B139" s="19">
        <f t="shared" si="0"/>
        <v>0</v>
      </c>
      <c r="C139" s="20">
        <f t="shared" si="1"/>
        <v>0</v>
      </c>
      <c r="D139" s="19">
        <f t="shared" si="16"/>
        <v>0</v>
      </c>
      <c r="E139" s="19">
        <f t="shared" si="17"/>
        <v>0</v>
      </c>
      <c r="F139" s="19">
        <f t="shared" si="18"/>
        <v>0</v>
      </c>
      <c r="G139" s="19">
        <f t="shared" si="19"/>
        <v>0</v>
      </c>
      <c r="H139" s="19">
        <f t="shared" si="20"/>
        <v>0</v>
      </c>
      <c r="I139" s="19">
        <f t="shared" si="23"/>
        <v>0</v>
      </c>
      <c r="J139" s="19">
        <f t="shared" si="21"/>
        <v>0</v>
      </c>
      <c r="K139" s="19">
        <f t="shared" si="22"/>
        <v>0</v>
      </c>
      <c r="L139" s="19">
        <f t="shared" si="24"/>
        <v>0</v>
      </c>
      <c r="M139" s="19">
        <f t="shared" si="25"/>
        <v>0</v>
      </c>
      <c r="N139" s="19">
        <f t="shared" si="26"/>
        <v>0</v>
      </c>
      <c r="O139" s="19">
        <f t="shared" si="27"/>
        <v>0</v>
      </c>
      <c r="P139" s="19">
        <f t="shared" si="28"/>
        <v>0</v>
      </c>
      <c r="Q139" s="19">
        <f>(ABS($B$18-B20)+ABS($B$41-B43)+ABS($B$64-B66)+ABS($B$87-B89)+ABS($B$110-B112))/$D$116</f>
        <v>0</v>
      </c>
      <c r="R139" s="19">
        <f>(ABS($B$19-B20)+ABS($B$42-B43)+ABS($B$65-B66)+ABS($B$88-B89)+ABS($B$111-B112))/$D$116</f>
        <v>0</v>
      </c>
      <c r="S139" s="19">
        <f>(ABS($B$20-B20)+ABS($B$43-B43)+ABS($B$66-B66)+ABS($B$89-B89)+ABS($B$112-B112))/$D$116</f>
        <v>0</v>
      </c>
      <c r="T139" s="19">
        <f t="shared" si="14"/>
        <v>0</v>
      </c>
      <c r="U139" s="21">
        <f t="shared" si="15"/>
        <v>0</v>
      </c>
    </row>
    <row r="140" spans="1:21" x14ac:dyDescent="0.25">
      <c r="A140" s="17" t="s">
        <v>21</v>
      </c>
      <c r="B140" s="19">
        <f t="shared" si="0"/>
        <v>0</v>
      </c>
      <c r="C140" s="20">
        <f t="shared" si="1"/>
        <v>0</v>
      </c>
      <c r="D140" s="19">
        <f t="shared" si="16"/>
        <v>0</v>
      </c>
      <c r="E140" s="19">
        <f t="shared" si="17"/>
        <v>0</v>
      </c>
      <c r="F140" s="19">
        <f t="shared" si="18"/>
        <v>0</v>
      </c>
      <c r="G140" s="19">
        <f t="shared" si="19"/>
        <v>0</v>
      </c>
      <c r="H140" s="19">
        <f t="shared" si="20"/>
        <v>0</v>
      </c>
      <c r="I140" s="19">
        <f t="shared" si="23"/>
        <v>0</v>
      </c>
      <c r="J140" s="19">
        <f t="shared" si="21"/>
        <v>0</v>
      </c>
      <c r="K140" s="19">
        <f t="shared" si="22"/>
        <v>0</v>
      </c>
      <c r="L140" s="19">
        <f t="shared" si="24"/>
        <v>0</v>
      </c>
      <c r="M140" s="19">
        <f t="shared" si="25"/>
        <v>0</v>
      </c>
      <c r="N140" s="19">
        <f t="shared" si="26"/>
        <v>0</v>
      </c>
      <c r="O140" s="19">
        <f t="shared" si="27"/>
        <v>0</v>
      </c>
      <c r="P140" s="19">
        <f t="shared" si="28"/>
        <v>0</v>
      </c>
      <c r="Q140" s="19">
        <f>(ABS($B$18-B21)+ABS($B$41-B44)+ABS($B$64-B67)+ABS($B$87-B90)+ABS($B$110-B113))/$D$116</f>
        <v>0</v>
      </c>
      <c r="R140" s="19">
        <f>(ABS($B$19-B21)+ABS($B$42-B44)+ABS($B$65-B67)+ABS($B$88-B90)+ABS($B$111-B113))/$D$116</f>
        <v>0</v>
      </c>
      <c r="S140" s="19">
        <f>(ABS($B$20-B21)+ABS($B$43-B44)+ABS($B$66-B67)+ABS($B$89-B90)+ABS($B$112-B113))/$D$116</f>
        <v>0</v>
      </c>
      <c r="T140" s="19">
        <f>(ABS($B$21-B21)+ABS($B$44-B44)+ABS($B$67-B67)+ABS($B$90-B90)+ABS($B$113-B113))/$D$116</f>
        <v>0</v>
      </c>
      <c r="U140" s="21">
        <f t="shared" si="15"/>
        <v>0</v>
      </c>
    </row>
    <row r="141" spans="1:21" x14ac:dyDescent="0.25">
      <c r="A141" s="22" t="s">
        <v>22</v>
      </c>
      <c r="B141" s="19">
        <f t="shared" si="0"/>
        <v>0</v>
      </c>
      <c r="C141" s="20">
        <f t="shared" si="1"/>
        <v>0</v>
      </c>
      <c r="D141" s="19">
        <f t="shared" si="16"/>
        <v>0</v>
      </c>
      <c r="E141" s="19">
        <f t="shared" si="17"/>
        <v>0</v>
      </c>
      <c r="F141" s="19">
        <f t="shared" si="18"/>
        <v>0</v>
      </c>
      <c r="G141" s="19">
        <f t="shared" si="19"/>
        <v>0</v>
      </c>
      <c r="H141" s="19">
        <f t="shared" si="20"/>
        <v>0</v>
      </c>
      <c r="I141" s="19">
        <f t="shared" si="23"/>
        <v>0</v>
      </c>
      <c r="J141" s="19">
        <f t="shared" si="21"/>
        <v>0</v>
      </c>
      <c r="K141" s="19">
        <f t="shared" si="22"/>
        <v>0</v>
      </c>
      <c r="L141" s="19">
        <f t="shared" si="24"/>
        <v>0</v>
      </c>
      <c r="M141" s="19">
        <f t="shared" si="25"/>
        <v>0</v>
      </c>
      <c r="N141" s="19">
        <f t="shared" si="26"/>
        <v>0</v>
      </c>
      <c r="O141" s="19">
        <f t="shared" si="27"/>
        <v>0</v>
      </c>
      <c r="P141" s="19">
        <f t="shared" si="28"/>
        <v>0</v>
      </c>
      <c r="Q141" s="19">
        <f>(ABS($B$18-B22)+ABS($B$41-B45)+ABS($B$64-B68)+ABS($B$87-B91)+ABS($B$110-B114))/$D$116</f>
        <v>0</v>
      </c>
      <c r="R141" s="19">
        <f>(ABS($B$19-B22)+ABS($B$42-B45)+ABS($B$65-B68)+ABS($B$88-B91)+ABS($B$111-B114))/$D$116</f>
        <v>0</v>
      </c>
      <c r="S141" s="19">
        <f>(ABS($B$20-B22)+ABS($B$43-B45)+ABS($B$66-B68)+ABS($B$89-B91)+ABS($B$112-B114))/$D$116</f>
        <v>0</v>
      </c>
      <c r="T141" s="19">
        <f>(ABS($B$21-B22)+ABS($B$44-B45)+ABS($B$67-B68)+ABS($B$90-B91)+ABS($B$113-B114))/$D$116</f>
        <v>0</v>
      </c>
      <c r="U141" s="21">
        <f>(ABS($B$22-B22)+ABS($B$45-B45)+ABS($B$68-B68)+ABS($B$91-B91)+ABS($B$114-B114))/$D$116</f>
        <v>0</v>
      </c>
    </row>
  </sheetData>
  <mergeCells count="1">
    <mergeCell ref="A120:U120"/>
  </mergeCells>
  <phoneticPr fontId="1" type="noConversion"/>
  <conditionalFormatting sqref="B122:U141">
    <cfRule type="cellIs" dxfId="6" priority="1" operator="equal">
      <formula>0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41"/>
  <sheetViews>
    <sheetView topLeftCell="A111" workbookViewId="0">
      <selection activeCell="B122" sqref="B122:U141"/>
    </sheetView>
  </sheetViews>
  <sheetFormatPr defaultRowHeight="13.8" x14ac:dyDescent="0.25"/>
  <cols>
    <col min="1" max="1" width="10.109375" bestFit="1" customWidth="1"/>
    <col min="2" max="2" width="7.44140625" bestFit="1" customWidth="1"/>
    <col min="3" max="3" width="9.77734375" bestFit="1" customWidth="1"/>
    <col min="4" max="11" width="7.44140625" bestFit="1" customWidth="1"/>
    <col min="12" max="12" width="8.5546875" bestFit="1" customWidth="1"/>
    <col min="13" max="13" width="7.44140625" bestFit="1" customWidth="1"/>
    <col min="14" max="14" width="8.5546875" bestFit="1" customWidth="1"/>
    <col min="15" max="25" width="7.44140625" bestFit="1" customWidth="1"/>
    <col min="26" max="26" width="8.5546875" bestFit="1" customWidth="1"/>
    <col min="27" max="27" width="7.44140625" bestFit="1" customWidth="1"/>
    <col min="28" max="28" width="8.5546875" bestFit="1" customWidth="1"/>
    <col min="29" max="31" width="7.44140625" bestFit="1" customWidth="1"/>
    <col min="32" max="32" width="5.21875" bestFit="1" customWidth="1"/>
    <col min="33" max="39" width="7.44140625" bestFit="1" customWidth="1"/>
    <col min="40" max="40" width="8.5546875" bestFit="1" customWidth="1"/>
    <col min="41" max="41" width="7.44140625" bestFit="1" customWidth="1"/>
    <col min="42" max="42" width="8.5546875" bestFit="1" customWidth="1"/>
    <col min="43" max="52" width="7.44140625" bestFit="1" customWidth="1"/>
    <col min="53" max="53" width="3" bestFit="1" customWidth="1"/>
    <col min="54" max="54" width="8.5546875" bestFit="1" customWidth="1"/>
    <col min="55" max="55" width="4.109375" bestFit="1" customWidth="1"/>
    <col min="56" max="56" width="8.5546875" bestFit="1" customWidth="1"/>
    <col min="57" max="57" width="5.33203125" bestFit="1" customWidth="1"/>
    <col min="58" max="61" width="4.109375" bestFit="1" customWidth="1"/>
    <col min="62" max="67" width="3" bestFit="1" customWidth="1"/>
    <col min="68" max="68" width="8.5546875" bestFit="1" customWidth="1"/>
    <col min="69" max="69" width="4.109375" bestFit="1" customWidth="1"/>
    <col min="70" max="70" width="8.5546875" bestFit="1" customWidth="1"/>
    <col min="71" max="71" width="5.33203125" bestFit="1" customWidth="1"/>
    <col min="72" max="75" width="4.109375" bestFit="1" customWidth="1"/>
    <col min="76" max="81" width="3" bestFit="1" customWidth="1"/>
    <col min="82" max="82" width="8.5546875" bestFit="1" customWidth="1"/>
    <col min="83" max="83" width="4.109375" bestFit="1" customWidth="1"/>
    <col min="84" max="84" width="8.5546875" bestFit="1" customWidth="1"/>
    <col min="85" max="85" width="5.33203125" bestFit="1" customWidth="1"/>
    <col min="86" max="89" width="4.109375" bestFit="1" customWidth="1"/>
    <col min="90" max="95" width="3" bestFit="1" customWidth="1"/>
    <col min="96" max="96" width="8.5546875" bestFit="1" customWidth="1"/>
    <col min="97" max="97" width="4.109375" bestFit="1" customWidth="1"/>
    <col min="98" max="98" width="8.5546875" bestFit="1" customWidth="1"/>
  </cols>
  <sheetData>
    <row r="1" spans="1:86" x14ac:dyDescent="0.25">
      <c r="A1" s="73" t="s">
        <v>141</v>
      </c>
      <c r="B1" s="65" t="s">
        <v>23</v>
      </c>
      <c r="C1" s="76"/>
      <c r="D1" s="76"/>
      <c r="E1" s="76"/>
      <c r="F1" s="76"/>
      <c r="G1" s="76"/>
      <c r="H1" s="76"/>
      <c r="I1" s="76"/>
      <c r="J1" s="76"/>
      <c r="K1" s="76"/>
      <c r="L1" s="76"/>
      <c r="M1" s="72"/>
      <c r="N1" s="2"/>
      <c r="O1" s="2"/>
      <c r="P1" s="2"/>
      <c r="Q1" s="76"/>
      <c r="R1" s="76"/>
      <c r="S1" s="76"/>
      <c r="T1" s="76"/>
      <c r="U1" s="76"/>
      <c r="V1" s="76"/>
      <c r="W1" s="76"/>
      <c r="X1" s="76"/>
      <c r="Y1" s="76"/>
      <c r="Z1" s="76"/>
      <c r="AA1" s="72"/>
      <c r="AB1" s="2"/>
      <c r="AC1" s="2"/>
      <c r="AD1" s="2"/>
      <c r="AE1" s="76"/>
      <c r="AF1" s="76"/>
      <c r="AG1" s="76"/>
      <c r="AH1" s="76"/>
      <c r="AI1" s="76"/>
      <c r="AJ1" s="76"/>
      <c r="AK1" s="76"/>
      <c r="AL1" s="76"/>
      <c r="AM1" s="76"/>
      <c r="AN1" s="76"/>
      <c r="AO1" s="72"/>
      <c r="AP1" s="2"/>
      <c r="AQ1" s="2"/>
      <c r="AR1" s="2"/>
      <c r="AS1" s="76"/>
      <c r="AT1" s="76"/>
      <c r="AU1" s="76"/>
      <c r="AV1" s="76"/>
      <c r="AW1" s="76"/>
      <c r="AX1" s="76"/>
      <c r="AY1" s="76"/>
      <c r="AZ1" s="76"/>
      <c r="BA1" s="76"/>
      <c r="BB1" s="76"/>
      <c r="BC1" s="72"/>
      <c r="BD1" s="2"/>
      <c r="BE1" s="2"/>
      <c r="BF1" s="2"/>
      <c r="BG1" s="76"/>
      <c r="BH1" s="76"/>
      <c r="BI1" s="76"/>
      <c r="BJ1" s="76"/>
      <c r="BK1" s="76"/>
      <c r="BL1" s="76"/>
      <c r="BM1" s="76"/>
      <c r="BN1" s="76"/>
      <c r="BO1" s="76"/>
      <c r="BP1" s="76"/>
      <c r="BQ1" s="72"/>
      <c r="BU1" s="73"/>
      <c r="BV1" s="73"/>
      <c r="BW1" s="73"/>
      <c r="BX1" s="73"/>
      <c r="BY1" s="73"/>
      <c r="BZ1" s="73"/>
      <c r="CA1" s="73"/>
      <c r="CB1" s="73"/>
      <c r="CC1" s="73"/>
      <c r="CD1" s="73"/>
      <c r="CE1" s="5"/>
    </row>
    <row r="2" spans="1:86" x14ac:dyDescent="0.25">
      <c r="A2" s="71" t="s">
        <v>1</v>
      </c>
      <c r="B2" s="65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16"/>
      <c r="O2" s="2"/>
      <c r="P2" s="16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16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16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16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6"/>
      <c r="BU2" s="4"/>
      <c r="BV2" s="4"/>
      <c r="BW2" s="4"/>
      <c r="BX2" s="4"/>
      <c r="BY2" s="4"/>
      <c r="BZ2" s="4"/>
      <c r="CA2" s="4"/>
      <c r="CB2" s="4"/>
      <c r="CC2" s="4"/>
      <c r="CD2" s="4"/>
      <c r="CE2" s="3"/>
      <c r="CF2" s="6"/>
    </row>
    <row r="3" spans="1:86" x14ac:dyDescent="0.25">
      <c r="A3" s="71" t="s">
        <v>3</v>
      </c>
      <c r="B3" s="26">
        <f>算例!AO3</f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6"/>
      <c r="O3" s="2"/>
      <c r="P3" s="16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16"/>
      <c r="AC3" s="2"/>
      <c r="AD3" s="16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16"/>
      <c r="AQ3" s="2"/>
      <c r="AR3" s="16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16"/>
      <c r="BE3" s="2"/>
      <c r="BF3" s="16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6"/>
      <c r="BT3" s="6"/>
      <c r="BU3" s="4"/>
      <c r="BV3" s="4"/>
      <c r="BW3" s="4"/>
      <c r="BX3" s="4"/>
      <c r="BY3" s="4"/>
      <c r="BZ3" s="4"/>
      <c r="CA3" s="4"/>
      <c r="CB3" s="4"/>
      <c r="CC3" s="4"/>
      <c r="CD3" s="4"/>
      <c r="CE3" s="3"/>
      <c r="CF3" s="6"/>
      <c r="CH3" s="6"/>
    </row>
    <row r="4" spans="1:86" x14ac:dyDescent="0.25">
      <c r="A4" s="71" t="s">
        <v>4</v>
      </c>
      <c r="B4" s="26">
        <f>算例!AO4</f>
        <v>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16"/>
      <c r="O4" s="2"/>
      <c r="P4" s="16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16"/>
      <c r="AC4" s="2"/>
      <c r="AD4" s="16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16"/>
      <c r="AQ4" s="2"/>
      <c r="AR4" s="16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16"/>
      <c r="BE4" s="2"/>
      <c r="BF4" s="16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6"/>
      <c r="BT4" s="6"/>
      <c r="BU4" s="4"/>
      <c r="BV4" s="4"/>
      <c r="BW4" s="4"/>
      <c r="BX4" s="4"/>
      <c r="BY4" s="4"/>
      <c r="BZ4" s="4"/>
      <c r="CA4" s="4"/>
      <c r="CB4" s="4"/>
      <c r="CC4" s="4"/>
      <c r="CD4" s="4"/>
      <c r="CE4" s="3"/>
      <c r="CF4" s="6"/>
      <c r="CH4" s="6"/>
    </row>
    <row r="5" spans="1:86" x14ac:dyDescent="0.25">
      <c r="A5" s="71" t="s">
        <v>5</v>
      </c>
      <c r="B5" s="26">
        <f>算例!AO5</f>
        <v>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16"/>
      <c r="O5" s="2"/>
      <c r="P5" s="16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16"/>
      <c r="AC5" s="2"/>
      <c r="AD5" s="16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16"/>
      <c r="AQ5" s="2"/>
      <c r="AR5" s="16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16"/>
      <c r="BE5" s="2"/>
      <c r="BF5" s="16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6"/>
      <c r="BT5" s="6"/>
      <c r="BU5" s="4"/>
      <c r="BV5" s="4"/>
      <c r="BW5" s="4"/>
      <c r="BX5" s="4"/>
      <c r="BY5" s="4"/>
      <c r="BZ5" s="4"/>
      <c r="CA5" s="4"/>
      <c r="CB5" s="4"/>
      <c r="CC5" s="4"/>
      <c r="CD5" s="4"/>
      <c r="CE5" s="3"/>
      <c r="CF5" s="6"/>
      <c r="CH5" s="6"/>
    </row>
    <row r="6" spans="1:86" x14ac:dyDescent="0.25">
      <c r="A6" s="71" t="s">
        <v>6</v>
      </c>
      <c r="B6" s="26">
        <f>算例!AO6</f>
        <v>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16"/>
      <c r="O6" s="2"/>
      <c r="P6" s="16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16"/>
      <c r="AC6" s="2"/>
      <c r="AD6" s="16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16"/>
      <c r="AQ6" s="2"/>
      <c r="AR6" s="16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16"/>
      <c r="BE6" s="2"/>
      <c r="BF6" s="16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6"/>
      <c r="BT6" s="6"/>
      <c r="BU6" s="4"/>
      <c r="BV6" s="4"/>
      <c r="BW6" s="4"/>
      <c r="BX6" s="4"/>
      <c r="BY6" s="4"/>
      <c r="BZ6" s="4"/>
      <c r="CA6" s="4"/>
      <c r="CB6" s="4"/>
      <c r="CC6" s="4"/>
      <c r="CD6" s="4"/>
      <c r="CE6" s="3"/>
      <c r="CF6" s="6"/>
      <c r="CH6" s="6"/>
    </row>
    <row r="7" spans="1:86" x14ac:dyDescent="0.25">
      <c r="A7" s="71" t="s">
        <v>7</v>
      </c>
      <c r="B7" s="26">
        <f>算例!AO7</f>
        <v>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16"/>
      <c r="O7" s="2"/>
      <c r="P7" s="16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16"/>
      <c r="AC7" s="2"/>
      <c r="AD7" s="16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16"/>
      <c r="AQ7" s="2"/>
      <c r="AR7" s="16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16"/>
      <c r="BE7" s="2"/>
      <c r="BF7" s="16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6"/>
      <c r="BT7" s="6"/>
      <c r="BU7" s="4"/>
      <c r="BV7" s="4"/>
      <c r="BW7" s="4"/>
      <c r="BX7" s="4"/>
      <c r="BY7" s="4"/>
      <c r="BZ7" s="4"/>
      <c r="CA7" s="4"/>
      <c r="CB7" s="4"/>
      <c r="CC7" s="4"/>
      <c r="CD7" s="4"/>
      <c r="CE7" s="3"/>
      <c r="CF7" s="6"/>
      <c r="CH7" s="6"/>
    </row>
    <row r="8" spans="1:86" x14ac:dyDescent="0.25">
      <c r="A8" s="71" t="s">
        <v>8</v>
      </c>
      <c r="B8" s="26">
        <f>算例!AO8</f>
        <v>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16"/>
      <c r="O8" s="2"/>
      <c r="P8" s="16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16"/>
      <c r="AC8" s="2"/>
      <c r="AD8" s="16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16"/>
      <c r="AQ8" s="2"/>
      <c r="AR8" s="16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16"/>
      <c r="BE8" s="2"/>
      <c r="BF8" s="16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6"/>
      <c r="BT8" s="6"/>
      <c r="BU8" s="4"/>
      <c r="BV8" s="4"/>
      <c r="BW8" s="4"/>
      <c r="BX8" s="4"/>
      <c r="BY8" s="4"/>
      <c r="BZ8" s="4"/>
      <c r="CA8" s="4"/>
      <c r="CB8" s="4"/>
      <c r="CC8" s="4"/>
      <c r="CD8" s="4"/>
      <c r="CE8" s="3"/>
      <c r="CF8" s="6"/>
      <c r="CH8" s="6"/>
    </row>
    <row r="9" spans="1:86" x14ac:dyDescent="0.25">
      <c r="A9" s="71" t="s">
        <v>9</v>
      </c>
      <c r="B9" s="26">
        <f>算例!AO9</f>
        <v>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16"/>
      <c r="O9" s="2"/>
      <c r="P9" s="16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16"/>
      <c r="AC9" s="2"/>
      <c r="AD9" s="16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16"/>
      <c r="AQ9" s="2"/>
      <c r="AR9" s="16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16"/>
      <c r="BE9" s="2"/>
      <c r="BF9" s="16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6"/>
      <c r="BT9" s="6"/>
      <c r="BU9" s="4"/>
      <c r="BV9" s="4"/>
      <c r="BW9" s="4"/>
      <c r="BX9" s="4"/>
      <c r="BY9" s="4"/>
      <c r="BZ9" s="4"/>
      <c r="CA9" s="4"/>
      <c r="CB9" s="4"/>
      <c r="CC9" s="4"/>
      <c r="CD9" s="4"/>
      <c r="CE9" s="3"/>
      <c r="CF9" s="6"/>
      <c r="CH9" s="6"/>
    </row>
    <row r="10" spans="1:86" x14ac:dyDescent="0.25">
      <c r="A10" s="71" t="s">
        <v>10</v>
      </c>
      <c r="B10" s="26">
        <f>算例!AO10</f>
        <v>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16"/>
      <c r="O10" s="2"/>
      <c r="P10" s="16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16"/>
      <c r="AC10" s="2"/>
      <c r="AD10" s="16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16"/>
      <c r="AQ10" s="2"/>
      <c r="AR10" s="16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16"/>
      <c r="BE10" s="2"/>
      <c r="BF10" s="16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6"/>
      <c r="BT10" s="6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3"/>
      <c r="CF10" s="6"/>
      <c r="CH10" s="6"/>
    </row>
    <row r="11" spans="1:86" x14ac:dyDescent="0.25">
      <c r="A11" s="71" t="s">
        <v>11</v>
      </c>
      <c r="B11" s="26">
        <f>算例!AO11</f>
        <v>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16"/>
      <c r="O11" s="2"/>
      <c r="P11" s="16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16"/>
      <c r="AC11" s="2"/>
      <c r="AD11" s="16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16"/>
      <c r="AQ11" s="2"/>
      <c r="AR11" s="16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16"/>
      <c r="BE11" s="2"/>
      <c r="BF11" s="16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6"/>
      <c r="BT11" s="6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3"/>
      <c r="CF11" s="6"/>
      <c r="CH11" s="6"/>
    </row>
    <row r="12" spans="1:86" x14ac:dyDescent="0.25">
      <c r="A12" s="71" t="s">
        <v>12</v>
      </c>
      <c r="B12" s="26">
        <f>算例!AO12</f>
        <v>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16"/>
      <c r="O12" s="2"/>
      <c r="P12" s="16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16"/>
      <c r="AC12" s="2"/>
      <c r="AD12" s="16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16"/>
      <c r="AQ12" s="2"/>
      <c r="AR12" s="16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16"/>
      <c r="BE12" s="2"/>
      <c r="BF12" s="16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6"/>
      <c r="BT12" s="6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3"/>
      <c r="CF12" s="6"/>
      <c r="CH12" s="6"/>
    </row>
    <row r="13" spans="1:86" x14ac:dyDescent="0.25">
      <c r="A13" s="71" t="s">
        <v>13</v>
      </c>
      <c r="B13" s="26">
        <f>算例!AO13</f>
        <v>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16"/>
      <c r="O13" s="2"/>
      <c r="P13" s="16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16"/>
      <c r="AC13" s="2"/>
      <c r="AD13" s="16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16"/>
      <c r="AQ13" s="2"/>
      <c r="AR13" s="16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16"/>
      <c r="BE13" s="2"/>
      <c r="BF13" s="16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6"/>
      <c r="BT13" s="6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3"/>
      <c r="CF13" s="6"/>
      <c r="CH13" s="6"/>
    </row>
    <row r="14" spans="1:86" x14ac:dyDescent="0.25">
      <c r="A14" s="71" t="s">
        <v>14</v>
      </c>
      <c r="B14" s="26">
        <f>算例!AO14</f>
        <v>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16"/>
      <c r="O14" s="2"/>
      <c r="P14" s="16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16"/>
      <c r="AC14" s="2"/>
      <c r="AD14" s="16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16"/>
      <c r="AQ14" s="2"/>
      <c r="AR14" s="16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16"/>
      <c r="BE14" s="2"/>
      <c r="BF14" s="16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6"/>
      <c r="BT14" s="6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3"/>
      <c r="CF14" s="6"/>
      <c r="CH14" s="6"/>
    </row>
    <row r="15" spans="1:86" x14ac:dyDescent="0.25">
      <c r="A15" s="71" t="s">
        <v>15</v>
      </c>
      <c r="B15" s="26">
        <f>算例!AO15</f>
        <v>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16"/>
      <c r="O15" s="2"/>
      <c r="P15" s="16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16"/>
      <c r="AC15" s="2"/>
      <c r="AD15" s="16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16"/>
      <c r="AQ15" s="2"/>
      <c r="AR15" s="16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16"/>
      <c r="BE15" s="2"/>
      <c r="BF15" s="16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6"/>
      <c r="BT15" s="6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3"/>
      <c r="CF15" s="6"/>
      <c r="CH15" s="6"/>
    </row>
    <row r="16" spans="1:86" x14ac:dyDescent="0.25">
      <c r="A16" s="71" t="s">
        <v>16</v>
      </c>
      <c r="B16" s="26">
        <f>算例!AO16</f>
        <v>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16"/>
      <c r="O16" s="2"/>
      <c r="P16" s="16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16"/>
      <c r="AC16" s="2"/>
      <c r="AD16" s="16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16"/>
      <c r="AQ16" s="2"/>
      <c r="AR16" s="16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16"/>
      <c r="BE16" s="2"/>
      <c r="BF16" s="16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6"/>
      <c r="BT16" s="6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3"/>
      <c r="CF16" s="6"/>
      <c r="CH16" s="6"/>
    </row>
    <row r="17" spans="1:86" x14ac:dyDescent="0.25">
      <c r="A17" s="71" t="s">
        <v>17</v>
      </c>
      <c r="B17" s="26">
        <f>算例!AO17</f>
        <v>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16"/>
      <c r="O17" s="2"/>
      <c r="P17" s="16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16"/>
      <c r="AC17" s="2"/>
      <c r="AD17" s="16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16"/>
      <c r="AQ17" s="2"/>
      <c r="AR17" s="16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16"/>
      <c r="BE17" s="2"/>
      <c r="BF17" s="16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6"/>
      <c r="BT17" s="6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3"/>
      <c r="CF17" s="6"/>
      <c r="CH17" s="6"/>
    </row>
    <row r="18" spans="1:86" x14ac:dyDescent="0.25">
      <c r="A18" s="71" t="s">
        <v>18</v>
      </c>
      <c r="B18" s="26">
        <f>算例!AO18</f>
        <v>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16"/>
      <c r="O18" s="2"/>
      <c r="P18" s="16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16"/>
      <c r="AC18" s="2"/>
      <c r="AD18" s="16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16"/>
      <c r="AQ18" s="2"/>
      <c r="AR18" s="16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16"/>
      <c r="BE18" s="2"/>
      <c r="BF18" s="16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6"/>
      <c r="BT18" s="6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3"/>
      <c r="CF18" s="6"/>
      <c r="CH18" s="6"/>
    </row>
    <row r="19" spans="1:86" x14ac:dyDescent="0.25">
      <c r="A19" s="71" t="s">
        <v>19</v>
      </c>
      <c r="B19" s="26">
        <f>算例!AO19</f>
        <v>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16"/>
      <c r="O19" s="2"/>
      <c r="P19" s="16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16"/>
      <c r="AC19" s="2"/>
      <c r="AD19" s="16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16"/>
      <c r="AQ19" s="2"/>
      <c r="AR19" s="16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16"/>
      <c r="BE19" s="2"/>
      <c r="BF19" s="16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6"/>
      <c r="BT19" s="6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3"/>
      <c r="CF19" s="6"/>
      <c r="CH19" s="6"/>
    </row>
    <row r="20" spans="1:86" x14ac:dyDescent="0.25">
      <c r="A20" s="71" t="s">
        <v>20</v>
      </c>
      <c r="B20" s="26">
        <f>算例!AO20</f>
        <v>0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16"/>
      <c r="O20" s="2"/>
      <c r="P20" s="16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16"/>
      <c r="AC20" s="2"/>
      <c r="AD20" s="16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16"/>
      <c r="AQ20" s="2"/>
      <c r="AR20" s="16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16"/>
      <c r="BE20" s="2"/>
      <c r="BF20" s="16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6"/>
      <c r="BT20" s="6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3"/>
      <c r="CF20" s="6"/>
      <c r="CH20" s="6"/>
    </row>
    <row r="21" spans="1:86" x14ac:dyDescent="0.25">
      <c r="A21" s="71" t="s">
        <v>21</v>
      </c>
      <c r="B21" s="26">
        <f>算例!AO21</f>
        <v>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16"/>
      <c r="O21" s="2"/>
      <c r="P21" s="16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16"/>
      <c r="AC21" s="2"/>
      <c r="AD21" s="16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16"/>
      <c r="AQ21" s="2"/>
      <c r="AR21" s="16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16"/>
      <c r="BE21" s="2"/>
      <c r="BF21" s="16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6"/>
      <c r="BT21" s="6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3"/>
      <c r="CF21" s="6"/>
      <c r="CH21" s="6"/>
    </row>
    <row r="22" spans="1:86" x14ac:dyDescent="0.25">
      <c r="A22" s="71" t="s">
        <v>22</v>
      </c>
      <c r="B22" s="26">
        <f>算例!AO22</f>
        <v>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16"/>
      <c r="O22" s="2"/>
      <c r="P22" s="16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16"/>
      <c r="AC22" s="2"/>
      <c r="AD22" s="16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16"/>
      <c r="AQ22" s="2"/>
      <c r="AR22" s="16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16"/>
      <c r="BE22" s="2"/>
      <c r="BF22" s="16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6"/>
      <c r="BT22" s="6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3"/>
      <c r="CF22" s="6"/>
      <c r="CH22" s="6"/>
    </row>
    <row r="23" spans="1:86" s="1" customFormat="1" x14ac:dyDescent="0.25">
      <c r="A23" s="72"/>
      <c r="B23" s="26">
        <f>算例!AO23</f>
        <v>0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16"/>
      <c r="O23" s="2"/>
      <c r="P23" s="16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16"/>
      <c r="AC23" s="2"/>
      <c r="AD23" s="16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16"/>
      <c r="AQ23" s="2"/>
      <c r="AR23" s="16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16"/>
      <c r="BE23" s="2"/>
      <c r="BF23" s="16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15"/>
      <c r="BT23" s="15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15"/>
      <c r="CH23" s="15"/>
    </row>
    <row r="24" spans="1:86" x14ac:dyDescent="0.25">
      <c r="A24" s="73" t="s">
        <v>140</v>
      </c>
      <c r="B24" s="26">
        <f>算例!AO24</f>
        <v>0</v>
      </c>
      <c r="C24" s="76"/>
      <c r="D24" s="76"/>
      <c r="E24" s="76"/>
      <c r="F24" s="76"/>
      <c r="G24" s="76"/>
      <c r="H24" s="76"/>
      <c r="I24" s="76"/>
      <c r="J24" s="76"/>
      <c r="K24" s="76"/>
      <c r="L24" s="76"/>
      <c r="M24" s="72"/>
      <c r="N24" s="2"/>
      <c r="O24" s="2"/>
      <c r="P24" s="2"/>
      <c r="Q24" s="76"/>
      <c r="R24" s="76"/>
      <c r="S24" s="76"/>
      <c r="T24" s="76"/>
      <c r="U24" s="76"/>
      <c r="V24" s="76"/>
      <c r="W24" s="76"/>
      <c r="X24" s="76"/>
      <c r="Y24" s="76"/>
      <c r="Z24" s="76"/>
      <c r="AA24" s="72"/>
      <c r="AB24" s="2"/>
      <c r="AC24" s="2"/>
      <c r="AD24" s="2"/>
      <c r="AE24" s="76"/>
      <c r="AF24" s="76"/>
      <c r="AG24" s="76"/>
      <c r="AH24" s="76"/>
      <c r="AI24" s="76"/>
      <c r="AJ24" s="76"/>
      <c r="AK24" s="76"/>
      <c r="AL24" s="76"/>
      <c r="AM24" s="76"/>
      <c r="AN24" s="76"/>
      <c r="AO24" s="72"/>
      <c r="AP24" s="2"/>
      <c r="AQ24" s="2"/>
      <c r="AR24" s="2"/>
      <c r="AS24" s="76"/>
      <c r="AT24" s="76"/>
      <c r="AU24" s="76"/>
      <c r="AV24" s="76"/>
      <c r="AW24" s="76"/>
      <c r="AX24" s="76"/>
      <c r="AY24" s="76"/>
      <c r="AZ24" s="76"/>
      <c r="BA24" s="76"/>
      <c r="BB24" s="76"/>
      <c r="BC24" s="72"/>
      <c r="BD24" s="2"/>
      <c r="BE24" s="2"/>
      <c r="BF24" s="2"/>
      <c r="BG24" s="76"/>
      <c r="BH24" s="76"/>
      <c r="BI24" s="76"/>
      <c r="BJ24" s="76"/>
      <c r="BK24" s="76"/>
      <c r="BL24" s="76"/>
      <c r="BM24" s="76"/>
      <c r="BN24" s="76"/>
      <c r="BO24" s="76"/>
      <c r="BP24" s="76"/>
      <c r="BQ24" s="72"/>
      <c r="BU24" s="73"/>
      <c r="BV24" s="73"/>
      <c r="BW24" s="73"/>
      <c r="BX24" s="73"/>
      <c r="BY24" s="73"/>
      <c r="BZ24" s="73"/>
      <c r="CA24" s="73"/>
      <c r="CB24" s="73"/>
      <c r="CC24" s="73"/>
      <c r="CD24" s="73"/>
      <c r="CE24" s="5"/>
    </row>
    <row r="25" spans="1:86" x14ac:dyDescent="0.25">
      <c r="A25" s="71" t="s">
        <v>1</v>
      </c>
      <c r="B25" s="26" t="str">
        <f>算例!AO25</f>
        <v>得分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16"/>
      <c r="O25" s="2"/>
      <c r="P25" s="16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16"/>
      <c r="AC25" s="2"/>
      <c r="AD25" s="16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16"/>
      <c r="AQ25" s="2"/>
      <c r="AR25" s="16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16"/>
      <c r="BE25" s="2"/>
      <c r="BF25" s="16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6"/>
      <c r="BT25" s="6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3"/>
      <c r="CF25" s="6"/>
      <c r="CH25" s="6"/>
    </row>
    <row r="26" spans="1:86" x14ac:dyDescent="0.25">
      <c r="A26" s="71" t="s">
        <v>3</v>
      </c>
      <c r="B26" s="26">
        <f>算例!AO26</f>
        <v>0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16"/>
      <c r="O26" s="2"/>
      <c r="P26" s="16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16"/>
      <c r="AC26" s="2"/>
      <c r="AD26" s="16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16"/>
      <c r="AQ26" s="2"/>
      <c r="AR26" s="16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16"/>
      <c r="BE26" s="2"/>
      <c r="BF26" s="16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6"/>
      <c r="BT26" s="6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3"/>
      <c r="CF26" s="6"/>
      <c r="CH26" s="6"/>
    </row>
    <row r="27" spans="1:86" x14ac:dyDescent="0.25">
      <c r="A27" s="71" t="s">
        <v>4</v>
      </c>
      <c r="B27" s="26">
        <f>算例!AO27</f>
        <v>0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16"/>
      <c r="O27" s="2"/>
      <c r="P27" s="16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16"/>
      <c r="AC27" s="2"/>
      <c r="AD27" s="16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16"/>
      <c r="AQ27" s="2"/>
      <c r="AR27" s="16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16"/>
      <c r="BE27" s="2"/>
      <c r="BF27" s="16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6"/>
      <c r="BT27" s="6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3"/>
      <c r="CF27" s="6"/>
      <c r="CH27" s="6"/>
    </row>
    <row r="28" spans="1:86" x14ac:dyDescent="0.25">
      <c r="A28" s="71" t="s">
        <v>5</v>
      </c>
      <c r="B28" s="26">
        <f>算例!AO28</f>
        <v>0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16"/>
      <c r="O28" s="2"/>
      <c r="P28" s="16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16"/>
      <c r="AC28" s="2"/>
      <c r="AD28" s="16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16"/>
      <c r="AQ28" s="2"/>
      <c r="AR28" s="16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16"/>
      <c r="BE28" s="2"/>
      <c r="BF28" s="16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6"/>
      <c r="BT28" s="6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3"/>
      <c r="CF28" s="6"/>
      <c r="CH28" s="6"/>
    </row>
    <row r="29" spans="1:86" x14ac:dyDescent="0.25">
      <c r="A29" s="71" t="s">
        <v>6</v>
      </c>
      <c r="B29" s="26">
        <f>算例!AO29</f>
        <v>0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16"/>
      <c r="O29" s="2"/>
      <c r="P29" s="16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16"/>
      <c r="AC29" s="2"/>
      <c r="AD29" s="16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16"/>
      <c r="AQ29" s="2"/>
      <c r="AR29" s="16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16"/>
      <c r="BE29" s="2"/>
      <c r="BF29" s="16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6"/>
      <c r="BT29" s="6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3"/>
      <c r="CF29" s="6"/>
      <c r="CH29" s="6"/>
    </row>
    <row r="30" spans="1:86" x14ac:dyDescent="0.25">
      <c r="A30" s="71" t="s">
        <v>7</v>
      </c>
      <c r="B30" s="26">
        <f>算例!AO30</f>
        <v>0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16"/>
      <c r="O30" s="2"/>
      <c r="P30" s="16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16"/>
      <c r="AC30" s="2"/>
      <c r="AD30" s="16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16"/>
      <c r="AQ30" s="2"/>
      <c r="AR30" s="16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16"/>
      <c r="BE30" s="2"/>
      <c r="BF30" s="16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6"/>
      <c r="BT30" s="6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3"/>
      <c r="CF30" s="6"/>
      <c r="CH30" s="6"/>
    </row>
    <row r="31" spans="1:86" x14ac:dyDescent="0.25">
      <c r="A31" s="71" t="s">
        <v>8</v>
      </c>
      <c r="B31" s="26">
        <f>算例!AO31</f>
        <v>0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16"/>
      <c r="O31" s="2"/>
      <c r="P31" s="16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16"/>
      <c r="AC31" s="2"/>
      <c r="AD31" s="16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16"/>
      <c r="AQ31" s="2"/>
      <c r="AR31" s="16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16"/>
      <c r="BE31" s="2"/>
      <c r="BF31" s="16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6"/>
      <c r="BT31" s="6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3"/>
      <c r="CF31" s="6"/>
      <c r="CH31" s="6"/>
    </row>
    <row r="32" spans="1:86" x14ac:dyDescent="0.25">
      <c r="A32" s="71" t="s">
        <v>9</v>
      </c>
      <c r="B32" s="26">
        <f>算例!AO32</f>
        <v>0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16"/>
      <c r="O32" s="2"/>
      <c r="P32" s="16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16"/>
      <c r="AC32" s="2"/>
      <c r="AD32" s="16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16"/>
      <c r="AQ32" s="2"/>
      <c r="AR32" s="16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16"/>
      <c r="BE32" s="2"/>
      <c r="BF32" s="16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6"/>
      <c r="BT32" s="6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3"/>
      <c r="CF32" s="6"/>
      <c r="CH32" s="6"/>
    </row>
    <row r="33" spans="1:86" x14ac:dyDescent="0.25">
      <c r="A33" s="71" t="s">
        <v>10</v>
      </c>
      <c r="B33" s="26">
        <f>算例!AO33</f>
        <v>0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16"/>
      <c r="O33" s="2"/>
      <c r="P33" s="16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16"/>
      <c r="AC33" s="2"/>
      <c r="AD33" s="16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16"/>
      <c r="AQ33" s="2"/>
      <c r="AR33" s="16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16"/>
      <c r="BE33" s="2"/>
      <c r="BF33" s="16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6"/>
      <c r="BT33" s="6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3"/>
      <c r="CF33" s="6"/>
      <c r="CH33" s="6"/>
    </row>
    <row r="34" spans="1:86" x14ac:dyDescent="0.25">
      <c r="A34" s="71" t="s">
        <v>11</v>
      </c>
      <c r="B34" s="26">
        <f>算例!AO34</f>
        <v>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16"/>
      <c r="O34" s="2"/>
      <c r="P34" s="16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16"/>
      <c r="AC34" s="2"/>
      <c r="AD34" s="16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16"/>
      <c r="AQ34" s="2"/>
      <c r="AR34" s="16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16"/>
      <c r="BE34" s="2"/>
      <c r="BF34" s="16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6"/>
      <c r="BT34" s="6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3"/>
      <c r="CF34" s="6"/>
      <c r="CH34" s="6"/>
    </row>
    <row r="35" spans="1:86" x14ac:dyDescent="0.25">
      <c r="A35" s="71" t="s">
        <v>12</v>
      </c>
      <c r="B35" s="26">
        <f>算例!AO35</f>
        <v>0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16"/>
      <c r="O35" s="2"/>
      <c r="P35" s="16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16"/>
      <c r="AC35" s="2"/>
      <c r="AD35" s="16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16"/>
      <c r="AQ35" s="2"/>
      <c r="AR35" s="16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16"/>
      <c r="BE35" s="2"/>
      <c r="BF35" s="16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6"/>
      <c r="BT35" s="6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3"/>
      <c r="CF35" s="6"/>
      <c r="CH35" s="6"/>
    </row>
    <row r="36" spans="1:86" x14ac:dyDescent="0.25">
      <c r="A36" s="71" t="s">
        <v>13</v>
      </c>
      <c r="B36" s="26">
        <f>算例!AO36</f>
        <v>0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16"/>
      <c r="O36" s="2"/>
      <c r="P36" s="16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16"/>
      <c r="AC36" s="2"/>
      <c r="AD36" s="16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16"/>
      <c r="AQ36" s="2"/>
      <c r="AR36" s="16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16"/>
      <c r="BE36" s="2"/>
      <c r="BF36" s="16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6"/>
      <c r="BT36" s="6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3"/>
      <c r="CF36" s="6"/>
      <c r="CH36" s="6"/>
    </row>
    <row r="37" spans="1:86" x14ac:dyDescent="0.25">
      <c r="A37" s="71" t="s">
        <v>14</v>
      </c>
      <c r="B37" s="26">
        <f>算例!AO37</f>
        <v>0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16"/>
      <c r="O37" s="2"/>
      <c r="P37" s="16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16"/>
      <c r="AC37" s="2"/>
      <c r="AD37" s="16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16"/>
      <c r="AQ37" s="2"/>
      <c r="AR37" s="16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16"/>
      <c r="BE37" s="2"/>
      <c r="BF37" s="16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6"/>
      <c r="BT37" s="6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3"/>
      <c r="CF37" s="6"/>
      <c r="CH37" s="6"/>
    </row>
    <row r="38" spans="1:86" x14ac:dyDescent="0.25">
      <c r="A38" s="71" t="s">
        <v>15</v>
      </c>
      <c r="B38" s="26">
        <f>算例!AO38</f>
        <v>0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16"/>
      <c r="O38" s="2"/>
      <c r="P38" s="16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16"/>
      <c r="AC38" s="2"/>
      <c r="AD38" s="16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16"/>
      <c r="AQ38" s="2"/>
      <c r="AR38" s="16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16"/>
      <c r="BE38" s="2"/>
      <c r="BF38" s="16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6"/>
      <c r="BT38" s="6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3"/>
      <c r="CF38" s="6"/>
      <c r="CH38" s="6"/>
    </row>
    <row r="39" spans="1:86" x14ac:dyDescent="0.25">
      <c r="A39" s="71" t="s">
        <v>16</v>
      </c>
      <c r="B39" s="26">
        <f>算例!AO39</f>
        <v>0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16"/>
      <c r="O39" s="2"/>
      <c r="P39" s="16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16"/>
      <c r="AC39" s="2"/>
      <c r="AD39" s="16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16"/>
      <c r="AQ39" s="2"/>
      <c r="AR39" s="16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16"/>
      <c r="BE39" s="2"/>
      <c r="BF39" s="16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6"/>
      <c r="BT39" s="6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3"/>
      <c r="CF39" s="6"/>
      <c r="CH39" s="6"/>
    </row>
    <row r="40" spans="1:86" x14ac:dyDescent="0.25">
      <c r="A40" s="71" t="s">
        <v>17</v>
      </c>
      <c r="B40" s="26">
        <f>算例!AO40</f>
        <v>0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16"/>
      <c r="O40" s="2"/>
      <c r="P40" s="16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16"/>
      <c r="AC40" s="2"/>
      <c r="AD40" s="16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16"/>
      <c r="AQ40" s="2"/>
      <c r="AR40" s="16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16"/>
      <c r="BE40" s="2"/>
      <c r="BF40" s="16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6"/>
      <c r="BT40" s="6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3"/>
      <c r="CF40" s="6"/>
      <c r="CH40" s="6"/>
    </row>
    <row r="41" spans="1:86" x14ac:dyDescent="0.25">
      <c r="A41" s="71" t="s">
        <v>18</v>
      </c>
      <c r="B41" s="26">
        <f>算例!AO41</f>
        <v>0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16"/>
      <c r="O41" s="2"/>
      <c r="P41" s="16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16"/>
      <c r="AC41" s="2"/>
      <c r="AD41" s="16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16"/>
      <c r="AQ41" s="2"/>
      <c r="AR41" s="16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16"/>
      <c r="BE41" s="2"/>
      <c r="BF41" s="16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6"/>
      <c r="BT41" s="6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3"/>
      <c r="CF41" s="6"/>
      <c r="CH41" s="6"/>
    </row>
    <row r="42" spans="1:86" x14ac:dyDescent="0.25">
      <c r="A42" s="71" t="s">
        <v>19</v>
      </c>
      <c r="B42" s="26">
        <f>算例!AO42</f>
        <v>0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16"/>
      <c r="O42" s="2"/>
      <c r="P42" s="16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16"/>
      <c r="AC42" s="2"/>
      <c r="AD42" s="16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16"/>
      <c r="AQ42" s="2"/>
      <c r="AR42" s="16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16"/>
      <c r="BE42" s="2"/>
      <c r="BF42" s="16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6"/>
      <c r="BT42" s="6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3"/>
      <c r="CF42" s="6"/>
      <c r="CH42" s="6"/>
    </row>
    <row r="43" spans="1:86" x14ac:dyDescent="0.25">
      <c r="A43" s="71" t="s">
        <v>20</v>
      </c>
      <c r="B43" s="26">
        <f>算例!AO43</f>
        <v>0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16"/>
      <c r="O43" s="2"/>
      <c r="P43" s="16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16"/>
      <c r="AC43" s="2"/>
      <c r="AD43" s="16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16"/>
      <c r="AQ43" s="2"/>
      <c r="AR43" s="16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16"/>
      <c r="BE43" s="2"/>
      <c r="BF43" s="16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6"/>
      <c r="BT43" s="6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3"/>
      <c r="CF43" s="6"/>
      <c r="CH43" s="6"/>
    </row>
    <row r="44" spans="1:86" x14ac:dyDescent="0.25">
      <c r="A44" s="71" t="s">
        <v>21</v>
      </c>
      <c r="B44" s="26">
        <f>算例!AO44</f>
        <v>0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16"/>
      <c r="O44" s="2"/>
      <c r="P44" s="16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16"/>
      <c r="AC44" s="2"/>
      <c r="AD44" s="16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16"/>
      <c r="AQ44" s="2"/>
      <c r="AR44" s="16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16"/>
      <c r="BE44" s="2"/>
      <c r="BF44" s="16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6"/>
      <c r="BT44" s="6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3"/>
      <c r="CF44" s="6"/>
      <c r="CH44" s="6"/>
    </row>
    <row r="45" spans="1:86" x14ac:dyDescent="0.25">
      <c r="A45" s="71" t="s">
        <v>22</v>
      </c>
      <c r="B45" s="26">
        <f>算例!AO45</f>
        <v>0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16"/>
      <c r="O45" s="2"/>
      <c r="P45" s="16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16"/>
      <c r="AC45" s="2"/>
      <c r="AD45" s="16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16"/>
      <c r="AQ45" s="2"/>
      <c r="AR45" s="16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16"/>
      <c r="BE45" s="2"/>
      <c r="BF45" s="16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6"/>
      <c r="BT45" s="6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3"/>
      <c r="CF45" s="6"/>
      <c r="CH45" s="6"/>
    </row>
    <row r="46" spans="1:86" x14ac:dyDescent="0.25">
      <c r="A46" s="65"/>
      <c r="B46" s="26">
        <f>算例!AO46</f>
        <v>0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</row>
    <row r="47" spans="1:86" x14ac:dyDescent="0.25">
      <c r="A47" s="73" t="s">
        <v>139</v>
      </c>
      <c r="B47" s="26">
        <f>算例!AO47</f>
        <v>0</v>
      </c>
      <c r="C47" s="76"/>
      <c r="D47" s="76"/>
      <c r="E47" s="76"/>
      <c r="F47" s="76"/>
      <c r="G47" s="76"/>
      <c r="H47" s="76"/>
      <c r="I47" s="76"/>
      <c r="J47" s="76"/>
      <c r="K47" s="76"/>
      <c r="L47" s="76"/>
      <c r="M47" s="72"/>
      <c r="N47" s="2"/>
      <c r="O47" s="2"/>
      <c r="P47" s="2"/>
      <c r="Q47" s="76"/>
      <c r="R47" s="76"/>
      <c r="S47" s="76"/>
      <c r="T47" s="76"/>
      <c r="U47" s="76"/>
      <c r="V47" s="76"/>
      <c r="W47" s="76"/>
      <c r="X47" s="76"/>
      <c r="Y47" s="76"/>
      <c r="Z47" s="76"/>
      <c r="AA47" s="72"/>
      <c r="AB47" s="2"/>
      <c r="AC47" s="2"/>
      <c r="AD47" s="2"/>
      <c r="AE47" s="76"/>
      <c r="AF47" s="76"/>
      <c r="AG47" s="76"/>
      <c r="AH47" s="76"/>
      <c r="AI47" s="76"/>
      <c r="AJ47" s="76"/>
      <c r="AK47" s="76"/>
      <c r="AL47" s="76"/>
      <c r="AM47" s="76"/>
      <c r="AN47" s="76"/>
      <c r="AO47" s="72"/>
      <c r="AP47" s="2"/>
      <c r="AQ47" s="2"/>
      <c r="AR47" s="2"/>
      <c r="AS47" s="76"/>
      <c r="AT47" s="76"/>
      <c r="AU47" s="76"/>
      <c r="AV47" s="76"/>
      <c r="AW47" s="76"/>
      <c r="AX47" s="76"/>
      <c r="AY47" s="76"/>
      <c r="AZ47" s="76"/>
      <c r="BA47" s="76"/>
      <c r="BB47" s="76"/>
      <c r="BC47" s="72"/>
      <c r="BD47" s="2"/>
      <c r="BE47" s="2"/>
      <c r="BF47" s="2"/>
      <c r="BG47" s="76"/>
      <c r="BH47" s="76"/>
      <c r="BI47" s="76"/>
      <c r="BJ47" s="76"/>
      <c r="BK47" s="76"/>
      <c r="BL47" s="76"/>
      <c r="BM47" s="76"/>
      <c r="BN47" s="76"/>
      <c r="BO47" s="76"/>
      <c r="BP47" s="76"/>
      <c r="BQ47" s="72"/>
      <c r="BU47" s="73"/>
      <c r="BV47" s="73"/>
      <c r="BW47" s="73"/>
      <c r="BX47" s="73"/>
      <c r="BY47" s="73"/>
      <c r="BZ47" s="73"/>
      <c r="CA47" s="73"/>
      <c r="CB47" s="73"/>
      <c r="CC47" s="73"/>
      <c r="CD47" s="73"/>
      <c r="CE47" s="5"/>
    </row>
    <row r="48" spans="1:86" x14ac:dyDescent="0.25">
      <c r="A48" s="71" t="s">
        <v>1</v>
      </c>
      <c r="B48" s="26" t="str">
        <f>算例!AO48</f>
        <v>得分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16"/>
      <c r="O48" s="2"/>
      <c r="P48" s="16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16"/>
      <c r="AC48" s="2"/>
      <c r="AD48" s="16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16"/>
      <c r="AQ48" s="2"/>
      <c r="AR48" s="16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16"/>
      <c r="BE48" s="2"/>
      <c r="BF48" s="16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6"/>
      <c r="BT48" s="6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3"/>
      <c r="CF48" s="6"/>
      <c r="CH48" s="6"/>
    </row>
    <row r="49" spans="1:86" x14ac:dyDescent="0.25">
      <c r="A49" s="71" t="s">
        <v>3</v>
      </c>
      <c r="B49" s="26">
        <f>算例!AO49</f>
        <v>0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16"/>
      <c r="O49" s="2"/>
      <c r="P49" s="16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16"/>
      <c r="AC49" s="2"/>
      <c r="AD49" s="16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16"/>
      <c r="AQ49" s="2"/>
      <c r="AR49" s="16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16"/>
      <c r="BE49" s="2"/>
      <c r="BF49" s="16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6"/>
      <c r="BT49" s="6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3"/>
      <c r="CF49" s="6"/>
      <c r="CH49" s="6"/>
    </row>
    <row r="50" spans="1:86" x14ac:dyDescent="0.25">
      <c r="A50" s="71" t="s">
        <v>4</v>
      </c>
      <c r="B50" s="26">
        <f>算例!AO50</f>
        <v>0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16"/>
      <c r="O50" s="2"/>
      <c r="P50" s="16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16"/>
      <c r="AC50" s="2"/>
      <c r="AD50" s="16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16"/>
      <c r="AQ50" s="2"/>
      <c r="AR50" s="16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16"/>
      <c r="BE50" s="2"/>
      <c r="BF50" s="16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6"/>
      <c r="BT50" s="6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3"/>
      <c r="CF50" s="6"/>
      <c r="CH50" s="6"/>
    </row>
    <row r="51" spans="1:86" x14ac:dyDescent="0.25">
      <c r="A51" s="71" t="s">
        <v>5</v>
      </c>
      <c r="B51" s="26">
        <f>算例!AO51</f>
        <v>0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16"/>
      <c r="O51" s="2"/>
      <c r="P51" s="16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16"/>
      <c r="AC51" s="2"/>
      <c r="AD51" s="16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16"/>
      <c r="AQ51" s="2"/>
      <c r="AR51" s="16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16"/>
      <c r="BE51" s="2"/>
      <c r="BF51" s="16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6"/>
      <c r="BT51" s="6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3"/>
      <c r="CF51" s="6"/>
      <c r="CH51" s="6"/>
    </row>
    <row r="52" spans="1:86" x14ac:dyDescent="0.25">
      <c r="A52" s="71" t="s">
        <v>6</v>
      </c>
      <c r="B52" s="26">
        <f>算例!AO52</f>
        <v>0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16"/>
      <c r="O52" s="2"/>
      <c r="P52" s="16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16"/>
      <c r="AC52" s="2"/>
      <c r="AD52" s="16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16"/>
      <c r="AQ52" s="2"/>
      <c r="AR52" s="16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16"/>
      <c r="BE52" s="2"/>
      <c r="BF52" s="16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6"/>
      <c r="BT52" s="6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3"/>
      <c r="CF52" s="6"/>
      <c r="CH52" s="6"/>
    </row>
    <row r="53" spans="1:86" x14ac:dyDescent="0.25">
      <c r="A53" s="71" t="s">
        <v>7</v>
      </c>
      <c r="B53" s="26">
        <f>算例!AO53</f>
        <v>0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16"/>
      <c r="O53" s="2"/>
      <c r="P53" s="16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16"/>
      <c r="AC53" s="2"/>
      <c r="AD53" s="16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16"/>
      <c r="AQ53" s="2"/>
      <c r="AR53" s="16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16"/>
      <c r="BE53" s="2"/>
      <c r="BF53" s="16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6"/>
      <c r="BT53" s="6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3"/>
      <c r="CF53" s="6"/>
      <c r="CH53" s="6"/>
    </row>
    <row r="54" spans="1:86" x14ac:dyDescent="0.25">
      <c r="A54" s="71" t="s">
        <v>8</v>
      </c>
      <c r="B54" s="26">
        <f>算例!AO54</f>
        <v>0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16"/>
      <c r="O54" s="2"/>
      <c r="P54" s="16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16"/>
      <c r="AC54" s="2"/>
      <c r="AD54" s="16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16"/>
      <c r="AQ54" s="2"/>
      <c r="AR54" s="16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16"/>
      <c r="BE54" s="2"/>
      <c r="BF54" s="16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6"/>
      <c r="BT54" s="6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3"/>
      <c r="CF54" s="6"/>
      <c r="CH54" s="6"/>
    </row>
    <row r="55" spans="1:86" x14ac:dyDescent="0.25">
      <c r="A55" s="71" t="s">
        <v>9</v>
      </c>
      <c r="B55" s="26">
        <f>算例!AO55</f>
        <v>0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16"/>
      <c r="O55" s="2"/>
      <c r="P55" s="16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16"/>
      <c r="AC55" s="2"/>
      <c r="AD55" s="16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16"/>
      <c r="AQ55" s="2"/>
      <c r="AR55" s="16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16"/>
      <c r="BE55" s="2"/>
      <c r="BF55" s="16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6"/>
      <c r="BT55" s="6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3"/>
      <c r="CF55" s="6"/>
      <c r="CH55" s="6"/>
    </row>
    <row r="56" spans="1:86" x14ac:dyDescent="0.25">
      <c r="A56" s="71" t="s">
        <v>10</v>
      </c>
      <c r="B56" s="26">
        <f>算例!AO56</f>
        <v>0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16"/>
      <c r="O56" s="2"/>
      <c r="P56" s="16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16"/>
      <c r="AC56" s="2"/>
      <c r="AD56" s="16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16"/>
      <c r="AQ56" s="2"/>
      <c r="AR56" s="16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16"/>
      <c r="BE56" s="2"/>
      <c r="BF56" s="16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6"/>
      <c r="BT56" s="6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3"/>
      <c r="CF56" s="6"/>
      <c r="CH56" s="6"/>
    </row>
    <row r="57" spans="1:86" x14ac:dyDescent="0.25">
      <c r="A57" s="71" t="s">
        <v>11</v>
      </c>
      <c r="B57" s="26">
        <f>算例!AO57</f>
        <v>0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16"/>
      <c r="O57" s="2"/>
      <c r="P57" s="16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16"/>
      <c r="AC57" s="2"/>
      <c r="AD57" s="16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16"/>
      <c r="AQ57" s="2"/>
      <c r="AR57" s="16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16"/>
      <c r="BE57" s="2"/>
      <c r="BF57" s="16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6"/>
      <c r="BT57" s="6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3"/>
      <c r="CF57" s="6"/>
      <c r="CH57" s="6"/>
    </row>
    <row r="58" spans="1:86" x14ac:dyDescent="0.25">
      <c r="A58" s="71" t="s">
        <v>12</v>
      </c>
      <c r="B58" s="26">
        <f>算例!AO58</f>
        <v>0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16"/>
      <c r="O58" s="2"/>
      <c r="P58" s="16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16"/>
      <c r="AC58" s="2"/>
      <c r="AD58" s="16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16"/>
      <c r="AQ58" s="2"/>
      <c r="AR58" s="16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16"/>
      <c r="BE58" s="2"/>
      <c r="BF58" s="16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6"/>
      <c r="BT58" s="6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3"/>
      <c r="CF58" s="6"/>
      <c r="CH58" s="6"/>
    </row>
    <row r="59" spans="1:86" x14ac:dyDescent="0.25">
      <c r="A59" s="71" t="s">
        <v>13</v>
      </c>
      <c r="B59" s="26">
        <f>算例!AO59</f>
        <v>0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16"/>
      <c r="O59" s="2"/>
      <c r="P59" s="16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16"/>
      <c r="AC59" s="2"/>
      <c r="AD59" s="16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16"/>
      <c r="AQ59" s="2"/>
      <c r="AR59" s="16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16"/>
      <c r="BE59" s="2"/>
      <c r="BF59" s="16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6"/>
      <c r="BT59" s="6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3"/>
      <c r="CF59" s="6"/>
      <c r="CH59" s="6"/>
    </row>
    <row r="60" spans="1:86" x14ac:dyDescent="0.25">
      <c r="A60" s="71" t="s">
        <v>14</v>
      </c>
      <c r="B60" s="26">
        <f>算例!AO60</f>
        <v>0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16"/>
      <c r="O60" s="2"/>
      <c r="P60" s="16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16"/>
      <c r="AC60" s="2"/>
      <c r="AD60" s="16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16"/>
      <c r="AQ60" s="2"/>
      <c r="AR60" s="16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16"/>
      <c r="BE60" s="2"/>
      <c r="BF60" s="16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6"/>
      <c r="BT60" s="6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3"/>
      <c r="CF60" s="6"/>
      <c r="CH60" s="6"/>
    </row>
    <row r="61" spans="1:86" x14ac:dyDescent="0.25">
      <c r="A61" s="71" t="s">
        <v>15</v>
      </c>
      <c r="B61" s="26">
        <f>算例!AO61</f>
        <v>0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16"/>
      <c r="O61" s="2"/>
      <c r="P61" s="16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16"/>
      <c r="AC61" s="2"/>
      <c r="AD61" s="16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16"/>
      <c r="AQ61" s="2"/>
      <c r="AR61" s="16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16"/>
      <c r="BE61" s="2"/>
      <c r="BF61" s="16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6"/>
      <c r="BT61" s="6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3"/>
      <c r="CF61" s="6"/>
      <c r="CH61" s="6"/>
    </row>
    <row r="62" spans="1:86" x14ac:dyDescent="0.25">
      <c r="A62" s="71" t="s">
        <v>16</v>
      </c>
      <c r="B62" s="26">
        <f>算例!AO62</f>
        <v>0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16"/>
      <c r="O62" s="2"/>
      <c r="P62" s="16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16"/>
      <c r="AC62" s="2"/>
      <c r="AD62" s="16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16"/>
      <c r="AQ62" s="2"/>
      <c r="AR62" s="16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16"/>
      <c r="BE62" s="2"/>
      <c r="BF62" s="16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6"/>
      <c r="BT62" s="6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3"/>
      <c r="CF62" s="6"/>
      <c r="CH62" s="6"/>
    </row>
    <row r="63" spans="1:86" x14ac:dyDescent="0.25">
      <c r="A63" s="71" t="s">
        <v>17</v>
      </c>
      <c r="B63" s="26">
        <f>算例!AO63</f>
        <v>0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16"/>
      <c r="O63" s="2"/>
      <c r="P63" s="16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16"/>
      <c r="AC63" s="2"/>
      <c r="AD63" s="16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16"/>
      <c r="AQ63" s="2"/>
      <c r="AR63" s="16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16"/>
      <c r="BE63" s="2"/>
      <c r="BF63" s="16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6"/>
      <c r="BT63" s="6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3"/>
      <c r="CF63" s="6"/>
      <c r="CH63" s="6"/>
    </row>
    <row r="64" spans="1:86" x14ac:dyDescent="0.25">
      <c r="A64" s="71" t="s">
        <v>18</v>
      </c>
      <c r="B64" s="26">
        <f>算例!AO64</f>
        <v>0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16"/>
      <c r="O64" s="2"/>
      <c r="P64" s="16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16"/>
      <c r="AC64" s="2"/>
      <c r="AD64" s="16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16"/>
      <c r="AQ64" s="2"/>
      <c r="AR64" s="16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16"/>
      <c r="BE64" s="2"/>
      <c r="BF64" s="16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6"/>
      <c r="BT64" s="6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3"/>
      <c r="CF64" s="6"/>
      <c r="CH64" s="6"/>
    </row>
    <row r="65" spans="1:86" x14ac:dyDescent="0.25">
      <c r="A65" s="71" t="s">
        <v>19</v>
      </c>
      <c r="B65" s="26">
        <f>算例!AO65</f>
        <v>0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16"/>
      <c r="O65" s="2"/>
      <c r="P65" s="16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16"/>
      <c r="AC65" s="2"/>
      <c r="AD65" s="16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16"/>
      <c r="AQ65" s="2"/>
      <c r="AR65" s="16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16"/>
      <c r="BE65" s="2"/>
      <c r="BF65" s="16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6"/>
      <c r="BT65" s="6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3"/>
      <c r="CF65" s="6"/>
      <c r="CH65" s="6"/>
    </row>
    <row r="66" spans="1:86" x14ac:dyDescent="0.25">
      <c r="A66" s="71" t="s">
        <v>20</v>
      </c>
      <c r="B66" s="26">
        <f>算例!AO66</f>
        <v>0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16"/>
      <c r="O66" s="2"/>
      <c r="P66" s="16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16"/>
      <c r="AC66" s="2"/>
      <c r="AD66" s="16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16"/>
      <c r="AQ66" s="2"/>
      <c r="AR66" s="16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16"/>
      <c r="BE66" s="2"/>
      <c r="BF66" s="16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6"/>
      <c r="BT66" s="6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3"/>
      <c r="CF66" s="6"/>
      <c r="CH66" s="6"/>
    </row>
    <row r="67" spans="1:86" x14ac:dyDescent="0.25">
      <c r="A67" s="71" t="s">
        <v>21</v>
      </c>
      <c r="B67" s="26">
        <f>算例!AO67</f>
        <v>0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16"/>
      <c r="O67" s="2"/>
      <c r="P67" s="16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16"/>
      <c r="AC67" s="2"/>
      <c r="AD67" s="16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16"/>
      <c r="AQ67" s="2"/>
      <c r="AR67" s="16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16"/>
      <c r="BE67" s="2"/>
      <c r="BF67" s="16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6"/>
      <c r="BT67" s="6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3"/>
      <c r="CF67" s="6"/>
      <c r="CH67" s="6"/>
    </row>
    <row r="68" spans="1:86" x14ac:dyDescent="0.25">
      <c r="A68" s="71" t="s">
        <v>22</v>
      </c>
      <c r="B68" s="26">
        <f>算例!AO68</f>
        <v>0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16"/>
      <c r="O68" s="2"/>
      <c r="P68" s="16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16"/>
      <c r="AC68" s="2"/>
      <c r="AD68" s="16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16"/>
      <c r="AQ68" s="2"/>
      <c r="AR68" s="16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16"/>
      <c r="BE68" s="2"/>
      <c r="BF68" s="16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6"/>
      <c r="BT68" s="6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3"/>
      <c r="CF68" s="6"/>
      <c r="CH68" s="6"/>
    </row>
    <row r="69" spans="1:86" s="1" customFormat="1" ht="16.2" customHeight="1" x14ac:dyDescent="0.25">
      <c r="A69" s="72"/>
      <c r="B69" s="26">
        <f>算例!AO69</f>
        <v>0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16"/>
      <c r="O69" s="2"/>
      <c r="P69" s="16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16"/>
      <c r="AC69" s="2"/>
      <c r="AD69" s="16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16"/>
      <c r="AQ69" s="2"/>
      <c r="AR69" s="16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16"/>
      <c r="BE69" s="2"/>
      <c r="BF69" s="16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15"/>
      <c r="BT69" s="15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15"/>
      <c r="CH69" s="15"/>
    </row>
    <row r="70" spans="1:86" s="1" customFormat="1" ht="16.2" customHeight="1" x14ac:dyDescent="0.25">
      <c r="A70" s="73" t="s">
        <v>138</v>
      </c>
      <c r="B70" s="26">
        <f>算例!AO70</f>
        <v>0</v>
      </c>
      <c r="C70" s="76"/>
      <c r="D70" s="76"/>
      <c r="E70" s="76"/>
      <c r="F70" s="76"/>
      <c r="G70" s="76"/>
      <c r="H70" s="76"/>
      <c r="I70" s="76"/>
      <c r="J70" s="76"/>
      <c r="K70" s="76"/>
      <c r="L70" s="76"/>
      <c r="M70" s="72"/>
      <c r="N70" s="2"/>
      <c r="O70" s="2"/>
      <c r="P70" s="2"/>
      <c r="Q70" s="76"/>
      <c r="R70" s="76"/>
      <c r="S70" s="76"/>
      <c r="T70" s="76"/>
      <c r="U70" s="76"/>
      <c r="V70" s="76"/>
      <c r="W70" s="76"/>
      <c r="X70" s="76"/>
      <c r="Y70" s="76"/>
      <c r="Z70" s="76"/>
      <c r="AA70" s="72"/>
      <c r="AB70" s="2"/>
      <c r="AC70" s="2"/>
      <c r="AD70" s="2"/>
      <c r="AE70" s="76"/>
      <c r="AF70" s="76"/>
      <c r="AG70" s="76"/>
      <c r="AH70" s="76"/>
      <c r="AI70" s="76"/>
      <c r="AJ70" s="76"/>
      <c r="AK70" s="76"/>
      <c r="AL70" s="76"/>
      <c r="AM70" s="76"/>
      <c r="AN70" s="76"/>
      <c r="AO70" s="72"/>
      <c r="AP70" s="2"/>
      <c r="AQ70" s="2"/>
      <c r="AR70" s="2"/>
      <c r="AS70" s="76"/>
      <c r="AT70" s="76"/>
      <c r="AU70" s="76"/>
      <c r="AV70" s="76"/>
      <c r="AW70" s="76"/>
      <c r="AX70" s="76"/>
      <c r="AY70" s="76"/>
      <c r="AZ70" s="76"/>
      <c r="BA70" s="76"/>
      <c r="BB70" s="76"/>
      <c r="BC70" s="72"/>
      <c r="BD70" s="2"/>
      <c r="BE70" s="2"/>
      <c r="BF70" s="2"/>
      <c r="BG70" s="76"/>
      <c r="BH70" s="76"/>
      <c r="BI70" s="76"/>
      <c r="BJ70" s="76"/>
      <c r="BK70" s="76"/>
      <c r="BL70" s="76"/>
      <c r="BM70" s="76"/>
      <c r="BN70" s="76"/>
      <c r="BO70" s="76"/>
      <c r="BP70" s="76"/>
      <c r="BQ70" s="72"/>
      <c r="BR70"/>
      <c r="BS70"/>
      <c r="BT70"/>
      <c r="BU70" s="73"/>
      <c r="BV70" s="73"/>
      <c r="BW70" s="73"/>
      <c r="BX70" s="73"/>
      <c r="BY70" s="73"/>
      <c r="BZ70" s="73"/>
      <c r="CA70" s="73"/>
      <c r="CB70" s="73"/>
      <c r="CC70" s="73"/>
      <c r="CD70" s="73"/>
      <c r="CE70" s="5"/>
      <c r="CF70"/>
      <c r="CG70"/>
      <c r="CH70"/>
    </row>
    <row r="71" spans="1:86" s="1" customFormat="1" ht="16.2" customHeight="1" x14ac:dyDescent="0.25">
      <c r="A71" s="71" t="s">
        <v>1</v>
      </c>
      <c r="B71" s="26" t="str">
        <f>算例!AO71</f>
        <v>得分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16"/>
      <c r="O71" s="2"/>
      <c r="P71" s="16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16"/>
      <c r="AC71" s="2"/>
      <c r="AD71" s="16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16"/>
      <c r="AQ71" s="2"/>
      <c r="AR71" s="16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16"/>
      <c r="BE71" s="2"/>
      <c r="BF71" s="16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6"/>
      <c r="BS71"/>
      <c r="BT71" s="6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3"/>
      <c r="CF71" s="6"/>
      <c r="CG71"/>
      <c r="CH71" s="6"/>
    </row>
    <row r="72" spans="1:86" s="1" customFormat="1" ht="16.2" customHeight="1" x14ac:dyDescent="0.25">
      <c r="A72" s="71" t="s">
        <v>3</v>
      </c>
      <c r="B72" s="26">
        <f>算例!AO72</f>
        <v>0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16"/>
      <c r="O72" s="2"/>
      <c r="P72" s="16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16"/>
      <c r="AC72" s="2"/>
      <c r="AD72" s="16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16"/>
      <c r="AQ72" s="2"/>
      <c r="AR72" s="16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16"/>
      <c r="BE72" s="2"/>
      <c r="BF72" s="16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6"/>
      <c r="BS72"/>
      <c r="BT72" s="6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3"/>
      <c r="CF72" s="6"/>
      <c r="CG72"/>
      <c r="CH72" s="6"/>
    </row>
    <row r="73" spans="1:86" s="1" customFormat="1" ht="16.2" customHeight="1" x14ac:dyDescent="0.25">
      <c r="A73" s="71" t="s">
        <v>4</v>
      </c>
      <c r="B73" s="26">
        <f>算例!AO73</f>
        <v>0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16"/>
      <c r="O73" s="2"/>
      <c r="P73" s="16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16"/>
      <c r="AC73" s="2"/>
      <c r="AD73" s="16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16"/>
      <c r="AQ73" s="2"/>
      <c r="AR73" s="16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16"/>
      <c r="BE73" s="2"/>
      <c r="BF73" s="16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6"/>
      <c r="BS73"/>
      <c r="BT73" s="6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3"/>
      <c r="CF73" s="6"/>
      <c r="CG73"/>
      <c r="CH73" s="6"/>
    </row>
    <row r="74" spans="1:86" s="1" customFormat="1" ht="16.2" customHeight="1" x14ac:dyDescent="0.25">
      <c r="A74" s="71" t="s">
        <v>5</v>
      </c>
      <c r="B74" s="26">
        <f>算例!AO74</f>
        <v>0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16"/>
      <c r="O74" s="2"/>
      <c r="P74" s="16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16"/>
      <c r="AC74" s="2"/>
      <c r="AD74" s="16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16"/>
      <c r="AQ74" s="2"/>
      <c r="AR74" s="16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16"/>
      <c r="BE74" s="2"/>
      <c r="BF74" s="16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6"/>
      <c r="BS74"/>
      <c r="BT74" s="6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3"/>
      <c r="CF74" s="6"/>
      <c r="CG74"/>
      <c r="CH74" s="6"/>
    </row>
    <row r="75" spans="1:86" s="1" customFormat="1" ht="16.2" customHeight="1" x14ac:dyDescent="0.25">
      <c r="A75" s="71" t="s">
        <v>6</v>
      </c>
      <c r="B75" s="26">
        <f>算例!AO75</f>
        <v>0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16"/>
      <c r="O75" s="2"/>
      <c r="P75" s="16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16"/>
      <c r="AC75" s="2"/>
      <c r="AD75" s="16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16"/>
      <c r="AQ75" s="2"/>
      <c r="AR75" s="16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16"/>
      <c r="BE75" s="2"/>
      <c r="BF75" s="16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6"/>
      <c r="BS75"/>
      <c r="BT75" s="6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3"/>
      <c r="CF75" s="6"/>
      <c r="CG75"/>
      <c r="CH75" s="6"/>
    </row>
    <row r="76" spans="1:86" s="1" customFormat="1" ht="16.2" customHeight="1" x14ac:dyDescent="0.25">
      <c r="A76" s="71" t="s">
        <v>7</v>
      </c>
      <c r="B76" s="26">
        <f>算例!AO76</f>
        <v>0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16"/>
      <c r="O76" s="2"/>
      <c r="P76" s="16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16"/>
      <c r="AC76" s="2"/>
      <c r="AD76" s="16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16"/>
      <c r="AQ76" s="2"/>
      <c r="AR76" s="16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16"/>
      <c r="BE76" s="2"/>
      <c r="BF76" s="16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6"/>
      <c r="BS76"/>
      <c r="BT76" s="6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3"/>
      <c r="CF76" s="6"/>
      <c r="CG76"/>
      <c r="CH76" s="6"/>
    </row>
    <row r="77" spans="1:86" s="1" customFormat="1" ht="16.2" customHeight="1" x14ac:dyDescent="0.25">
      <c r="A77" s="71" t="s">
        <v>8</v>
      </c>
      <c r="B77" s="26">
        <f>算例!AO77</f>
        <v>0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16"/>
      <c r="O77" s="2"/>
      <c r="P77" s="16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16"/>
      <c r="AC77" s="2"/>
      <c r="AD77" s="16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16"/>
      <c r="AQ77" s="2"/>
      <c r="AR77" s="16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16"/>
      <c r="BE77" s="2"/>
      <c r="BF77" s="16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6"/>
      <c r="BS77"/>
      <c r="BT77" s="6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3"/>
      <c r="CF77" s="6"/>
      <c r="CG77"/>
      <c r="CH77" s="6"/>
    </row>
    <row r="78" spans="1:86" s="1" customFormat="1" ht="16.2" customHeight="1" x14ac:dyDescent="0.25">
      <c r="A78" s="71" t="s">
        <v>9</v>
      </c>
      <c r="B78" s="26">
        <f>算例!AO78</f>
        <v>0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16"/>
      <c r="O78" s="2"/>
      <c r="P78" s="16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16"/>
      <c r="AC78" s="2"/>
      <c r="AD78" s="16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16"/>
      <c r="AQ78" s="2"/>
      <c r="AR78" s="16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16"/>
      <c r="BE78" s="2"/>
      <c r="BF78" s="16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6"/>
      <c r="BS78"/>
      <c r="BT78" s="6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3"/>
      <c r="CF78" s="6"/>
      <c r="CG78"/>
      <c r="CH78" s="6"/>
    </row>
    <row r="79" spans="1:86" s="1" customFormat="1" ht="16.2" customHeight="1" x14ac:dyDescent="0.25">
      <c r="A79" s="71" t="s">
        <v>10</v>
      </c>
      <c r="B79" s="26">
        <f>算例!AO79</f>
        <v>0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16"/>
      <c r="O79" s="2"/>
      <c r="P79" s="16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16"/>
      <c r="AC79" s="2"/>
      <c r="AD79" s="16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16"/>
      <c r="AQ79" s="2"/>
      <c r="AR79" s="16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16"/>
      <c r="BE79" s="2"/>
      <c r="BF79" s="16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6"/>
      <c r="BS79"/>
      <c r="BT79" s="6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3"/>
      <c r="CF79" s="6"/>
      <c r="CG79"/>
      <c r="CH79" s="6"/>
    </row>
    <row r="80" spans="1:86" s="1" customFormat="1" ht="16.2" customHeight="1" x14ac:dyDescent="0.25">
      <c r="A80" s="71" t="s">
        <v>11</v>
      </c>
      <c r="B80" s="26">
        <f>算例!AO80</f>
        <v>0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16"/>
      <c r="O80" s="2"/>
      <c r="P80" s="16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16"/>
      <c r="AC80" s="2"/>
      <c r="AD80" s="16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16"/>
      <c r="AQ80" s="2"/>
      <c r="AR80" s="16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16"/>
      <c r="BE80" s="2"/>
      <c r="BF80" s="16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6"/>
      <c r="BS80"/>
      <c r="BT80" s="6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3"/>
      <c r="CF80" s="6"/>
      <c r="CG80"/>
      <c r="CH80" s="6"/>
    </row>
    <row r="81" spans="1:86" s="1" customFormat="1" ht="16.2" customHeight="1" x14ac:dyDescent="0.25">
      <c r="A81" s="71" t="s">
        <v>12</v>
      </c>
      <c r="B81" s="26">
        <f>算例!AO81</f>
        <v>0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16"/>
      <c r="O81" s="2"/>
      <c r="P81" s="16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16"/>
      <c r="AC81" s="2"/>
      <c r="AD81" s="16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16"/>
      <c r="AQ81" s="2"/>
      <c r="AR81" s="16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16"/>
      <c r="BE81" s="2"/>
      <c r="BF81" s="16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6"/>
      <c r="BS81"/>
      <c r="BT81" s="6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3"/>
      <c r="CF81" s="6"/>
      <c r="CG81"/>
      <c r="CH81" s="6"/>
    </row>
    <row r="82" spans="1:86" s="1" customFormat="1" ht="16.2" customHeight="1" x14ac:dyDescent="0.25">
      <c r="A82" s="71" t="s">
        <v>13</v>
      </c>
      <c r="B82" s="26">
        <f>算例!AO82</f>
        <v>0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16"/>
      <c r="O82" s="2"/>
      <c r="P82" s="16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16"/>
      <c r="AC82" s="2"/>
      <c r="AD82" s="16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16"/>
      <c r="AQ82" s="2"/>
      <c r="AR82" s="16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16"/>
      <c r="BE82" s="2"/>
      <c r="BF82" s="16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6"/>
      <c r="BS82"/>
      <c r="BT82" s="6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3"/>
      <c r="CF82" s="6"/>
      <c r="CG82"/>
      <c r="CH82" s="6"/>
    </row>
    <row r="83" spans="1:86" s="1" customFormat="1" ht="16.2" customHeight="1" x14ac:dyDescent="0.25">
      <c r="A83" s="71" t="s">
        <v>14</v>
      </c>
      <c r="B83" s="26">
        <f>算例!AO83</f>
        <v>0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16"/>
      <c r="O83" s="2"/>
      <c r="P83" s="16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16"/>
      <c r="AC83" s="2"/>
      <c r="AD83" s="16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16"/>
      <c r="AQ83" s="2"/>
      <c r="AR83" s="16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16"/>
      <c r="BE83" s="2"/>
      <c r="BF83" s="16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6"/>
      <c r="BS83"/>
      <c r="BT83" s="6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3"/>
      <c r="CF83" s="6"/>
      <c r="CG83"/>
      <c r="CH83" s="6"/>
    </row>
    <row r="84" spans="1:86" s="1" customFormat="1" ht="16.2" customHeight="1" x14ac:dyDescent="0.25">
      <c r="A84" s="71" t="s">
        <v>15</v>
      </c>
      <c r="B84" s="26">
        <f>算例!AO84</f>
        <v>0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16"/>
      <c r="O84" s="2"/>
      <c r="P84" s="16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16"/>
      <c r="AC84" s="2"/>
      <c r="AD84" s="16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16"/>
      <c r="AQ84" s="2"/>
      <c r="AR84" s="16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16"/>
      <c r="BE84" s="2"/>
      <c r="BF84" s="16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6"/>
      <c r="BS84"/>
      <c r="BT84" s="6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3"/>
      <c r="CF84" s="6"/>
      <c r="CG84"/>
      <c r="CH84" s="6"/>
    </row>
    <row r="85" spans="1:86" s="1" customFormat="1" ht="16.2" customHeight="1" x14ac:dyDescent="0.25">
      <c r="A85" s="71" t="s">
        <v>16</v>
      </c>
      <c r="B85" s="26">
        <f>算例!AO85</f>
        <v>0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16"/>
      <c r="O85" s="2"/>
      <c r="P85" s="16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16"/>
      <c r="AC85" s="2"/>
      <c r="AD85" s="16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16"/>
      <c r="AQ85" s="2"/>
      <c r="AR85" s="16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16"/>
      <c r="BE85" s="2"/>
      <c r="BF85" s="16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6"/>
      <c r="BS85"/>
      <c r="BT85" s="6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3"/>
      <c r="CF85" s="6"/>
      <c r="CG85"/>
      <c r="CH85" s="6"/>
    </row>
    <row r="86" spans="1:86" s="1" customFormat="1" ht="16.2" customHeight="1" x14ac:dyDescent="0.25">
      <c r="A86" s="71" t="s">
        <v>17</v>
      </c>
      <c r="B86" s="26">
        <f>算例!AO86</f>
        <v>0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16"/>
      <c r="O86" s="2"/>
      <c r="P86" s="16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16"/>
      <c r="AC86" s="2"/>
      <c r="AD86" s="16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16"/>
      <c r="AQ86" s="2"/>
      <c r="AR86" s="16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16"/>
      <c r="BE86" s="2"/>
      <c r="BF86" s="16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6"/>
      <c r="BS86"/>
      <c r="BT86" s="6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3"/>
      <c r="CF86" s="6"/>
      <c r="CG86"/>
      <c r="CH86" s="6"/>
    </row>
    <row r="87" spans="1:86" s="1" customFormat="1" ht="16.2" customHeight="1" x14ac:dyDescent="0.25">
      <c r="A87" s="71" t="s">
        <v>18</v>
      </c>
      <c r="B87" s="26">
        <f>算例!AO87</f>
        <v>0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16"/>
      <c r="O87" s="2"/>
      <c r="P87" s="16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16"/>
      <c r="AC87" s="2"/>
      <c r="AD87" s="16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16"/>
      <c r="AQ87" s="2"/>
      <c r="AR87" s="16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16"/>
      <c r="BE87" s="2"/>
      <c r="BF87" s="16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6"/>
      <c r="BS87"/>
      <c r="BT87" s="6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3"/>
      <c r="CF87" s="6"/>
      <c r="CG87"/>
      <c r="CH87" s="6"/>
    </row>
    <row r="88" spans="1:86" s="1" customFormat="1" ht="16.2" customHeight="1" x14ac:dyDescent="0.25">
      <c r="A88" s="71" t="s">
        <v>19</v>
      </c>
      <c r="B88" s="26">
        <f>算例!AO88</f>
        <v>0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16"/>
      <c r="O88" s="2"/>
      <c r="P88" s="16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16"/>
      <c r="AC88" s="2"/>
      <c r="AD88" s="16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16"/>
      <c r="AQ88" s="2"/>
      <c r="AR88" s="16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16"/>
      <c r="BE88" s="2"/>
      <c r="BF88" s="16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6"/>
      <c r="BS88"/>
      <c r="BT88" s="6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3"/>
      <c r="CF88" s="6"/>
      <c r="CG88"/>
      <c r="CH88" s="6"/>
    </row>
    <row r="89" spans="1:86" s="1" customFormat="1" ht="16.2" customHeight="1" x14ac:dyDescent="0.25">
      <c r="A89" s="71" t="s">
        <v>20</v>
      </c>
      <c r="B89" s="26">
        <f>算例!AO89</f>
        <v>0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16"/>
      <c r="O89" s="2"/>
      <c r="P89" s="16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16"/>
      <c r="AC89" s="2"/>
      <c r="AD89" s="16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16"/>
      <c r="AQ89" s="2"/>
      <c r="AR89" s="16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16"/>
      <c r="BE89" s="2"/>
      <c r="BF89" s="16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6"/>
      <c r="BS89"/>
      <c r="BT89" s="6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3"/>
      <c r="CF89" s="6"/>
      <c r="CG89"/>
      <c r="CH89" s="6"/>
    </row>
    <row r="90" spans="1:86" s="1" customFormat="1" ht="16.2" customHeight="1" x14ac:dyDescent="0.25">
      <c r="A90" s="71" t="s">
        <v>21</v>
      </c>
      <c r="B90" s="26">
        <f>算例!AO90</f>
        <v>0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16"/>
      <c r="O90" s="2"/>
      <c r="P90" s="16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16"/>
      <c r="AC90" s="2"/>
      <c r="AD90" s="16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16"/>
      <c r="AQ90" s="2"/>
      <c r="AR90" s="16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16"/>
      <c r="BE90" s="2"/>
      <c r="BF90" s="16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6"/>
      <c r="BS90"/>
      <c r="BT90" s="6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3"/>
      <c r="CF90" s="6"/>
      <c r="CG90"/>
      <c r="CH90" s="6"/>
    </row>
    <row r="91" spans="1:86" s="1" customFormat="1" ht="16.2" customHeight="1" x14ac:dyDescent="0.25">
      <c r="A91" s="71" t="s">
        <v>22</v>
      </c>
      <c r="B91" s="26">
        <f>算例!AO91</f>
        <v>0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16"/>
      <c r="O91" s="2"/>
      <c r="P91" s="16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16"/>
      <c r="AC91" s="2"/>
      <c r="AD91" s="16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16"/>
      <c r="AQ91" s="2"/>
      <c r="AR91" s="16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16"/>
      <c r="BE91" s="2"/>
      <c r="BF91" s="16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6"/>
      <c r="BS91"/>
      <c r="BT91" s="6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3"/>
      <c r="CF91" s="6"/>
      <c r="CG91"/>
      <c r="CH91" s="6"/>
    </row>
    <row r="92" spans="1:86" s="1" customFormat="1" ht="16.2" customHeight="1" x14ac:dyDescent="0.25">
      <c r="A92" s="72"/>
      <c r="B92" s="26">
        <f>算例!AO92</f>
        <v>0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16"/>
      <c r="O92" s="2"/>
      <c r="P92" s="16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16"/>
      <c r="AC92" s="2"/>
      <c r="AD92" s="16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16"/>
      <c r="AQ92" s="2"/>
      <c r="AR92" s="16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16"/>
      <c r="BE92" s="2"/>
      <c r="BF92" s="16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15"/>
      <c r="BT92" s="15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15"/>
      <c r="CH92" s="15"/>
    </row>
    <row r="93" spans="1:86" s="1" customFormat="1" ht="16.2" customHeight="1" x14ac:dyDescent="0.25">
      <c r="A93" s="73" t="s">
        <v>137</v>
      </c>
      <c r="B93" s="26">
        <f>算例!AO93</f>
        <v>0</v>
      </c>
      <c r="C93" s="76"/>
      <c r="D93" s="76"/>
      <c r="E93" s="76"/>
      <c r="F93" s="76"/>
      <c r="G93" s="76"/>
      <c r="H93" s="76"/>
      <c r="I93" s="76"/>
      <c r="J93" s="76"/>
      <c r="K93" s="76"/>
      <c r="L93" s="76"/>
      <c r="M93" s="72"/>
      <c r="N93" s="2"/>
      <c r="O93" s="2"/>
      <c r="P93" s="2"/>
      <c r="Q93" s="76"/>
      <c r="R93" s="76"/>
      <c r="S93" s="76"/>
      <c r="T93" s="76"/>
      <c r="U93" s="76"/>
      <c r="V93" s="76"/>
      <c r="W93" s="76"/>
      <c r="X93" s="76"/>
      <c r="Y93" s="76"/>
      <c r="Z93" s="76"/>
      <c r="AA93" s="72"/>
      <c r="AB93" s="2"/>
      <c r="AC93" s="2"/>
      <c r="AD93" s="2"/>
      <c r="AE93" s="76"/>
      <c r="AF93" s="76"/>
      <c r="AG93" s="76"/>
      <c r="AH93" s="76"/>
      <c r="AI93" s="76"/>
      <c r="AJ93" s="76"/>
      <c r="AK93" s="76"/>
      <c r="AL93" s="76"/>
      <c r="AM93" s="76"/>
      <c r="AN93" s="76"/>
      <c r="AO93" s="72"/>
      <c r="AP93" s="2"/>
      <c r="AQ93" s="2"/>
      <c r="AR93" s="2"/>
      <c r="AS93" s="76"/>
      <c r="AT93" s="76"/>
      <c r="AU93" s="76"/>
      <c r="AV93" s="76"/>
      <c r="AW93" s="76"/>
      <c r="AX93" s="76"/>
      <c r="AY93" s="76"/>
      <c r="AZ93" s="76"/>
      <c r="BA93" s="76"/>
      <c r="BB93" s="76"/>
      <c r="BC93" s="72"/>
      <c r="BD93" s="2"/>
      <c r="BE93" s="2"/>
      <c r="BF93" s="2"/>
      <c r="BG93" s="76"/>
      <c r="BH93" s="76"/>
      <c r="BI93" s="76"/>
      <c r="BJ93" s="76"/>
      <c r="BK93" s="76"/>
      <c r="BL93" s="76"/>
      <c r="BM93" s="76"/>
      <c r="BN93" s="76"/>
      <c r="BO93" s="76"/>
      <c r="BP93" s="76"/>
      <c r="BQ93" s="72"/>
      <c r="BR93"/>
      <c r="BS93"/>
      <c r="BT93"/>
      <c r="BU93" s="73"/>
      <c r="BV93" s="73"/>
      <c r="BW93" s="73"/>
      <c r="BX93" s="73"/>
      <c r="BY93" s="73"/>
      <c r="BZ93" s="73"/>
      <c r="CA93" s="73"/>
      <c r="CB93" s="73"/>
      <c r="CC93" s="73"/>
      <c r="CD93" s="73"/>
      <c r="CE93" s="5"/>
      <c r="CF93"/>
      <c r="CG93"/>
      <c r="CH93"/>
    </row>
    <row r="94" spans="1:86" s="1" customFormat="1" ht="16.2" customHeight="1" x14ac:dyDescent="0.25">
      <c r="A94" s="71" t="s">
        <v>1</v>
      </c>
      <c r="B94" s="26" t="str">
        <f>算例!AO94</f>
        <v>得分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16"/>
      <c r="O94" s="2"/>
      <c r="P94" s="16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16"/>
      <c r="AC94" s="2"/>
      <c r="AD94" s="16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16"/>
      <c r="AQ94" s="2"/>
      <c r="AR94" s="16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16"/>
      <c r="BE94" s="2"/>
      <c r="BF94" s="16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6"/>
      <c r="BS94"/>
      <c r="BT94" s="6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3"/>
      <c r="CF94" s="6"/>
      <c r="CG94"/>
      <c r="CH94" s="6"/>
    </row>
    <row r="95" spans="1:86" s="1" customFormat="1" ht="16.2" customHeight="1" x14ac:dyDescent="0.25">
      <c r="A95" s="71" t="s">
        <v>3</v>
      </c>
      <c r="B95" s="26">
        <f>算例!AO95</f>
        <v>0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16"/>
      <c r="O95" s="2"/>
      <c r="P95" s="16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16"/>
      <c r="AC95" s="2"/>
      <c r="AD95" s="16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16"/>
      <c r="AQ95" s="2"/>
      <c r="AR95" s="16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16"/>
      <c r="BE95" s="2"/>
      <c r="BF95" s="16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6"/>
      <c r="BS95"/>
      <c r="BT95" s="6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3"/>
      <c r="CF95" s="6"/>
      <c r="CG95"/>
      <c r="CH95" s="6"/>
    </row>
    <row r="96" spans="1:86" s="1" customFormat="1" ht="16.2" customHeight="1" x14ac:dyDescent="0.25">
      <c r="A96" s="71" t="s">
        <v>4</v>
      </c>
      <c r="B96" s="26">
        <f>算例!AO96</f>
        <v>0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16"/>
      <c r="O96" s="2"/>
      <c r="P96" s="16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16"/>
      <c r="AC96" s="2"/>
      <c r="AD96" s="16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16"/>
      <c r="AQ96" s="2"/>
      <c r="AR96" s="16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16"/>
      <c r="BE96" s="2"/>
      <c r="BF96" s="16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6"/>
      <c r="BS96"/>
      <c r="BT96" s="6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3"/>
      <c r="CF96" s="6"/>
      <c r="CG96"/>
      <c r="CH96" s="6"/>
    </row>
    <row r="97" spans="1:86" s="1" customFormat="1" ht="16.2" customHeight="1" x14ac:dyDescent="0.25">
      <c r="A97" s="71" t="s">
        <v>5</v>
      </c>
      <c r="B97" s="26">
        <f>算例!AO97</f>
        <v>0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16"/>
      <c r="O97" s="2"/>
      <c r="P97" s="16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16"/>
      <c r="AC97" s="2"/>
      <c r="AD97" s="16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16"/>
      <c r="AQ97" s="2"/>
      <c r="AR97" s="16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16"/>
      <c r="BE97" s="2"/>
      <c r="BF97" s="16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6"/>
      <c r="BS97"/>
      <c r="BT97" s="6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3"/>
      <c r="CF97" s="6"/>
      <c r="CG97"/>
      <c r="CH97" s="6"/>
    </row>
    <row r="98" spans="1:86" s="1" customFormat="1" ht="16.2" customHeight="1" x14ac:dyDescent="0.25">
      <c r="A98" s="71" t="s">
        <v>6</v>
      </c>
      <c r="B98" s="26">
        <f>算例!AO98</f>
        <v>0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16"/>
      <c r="O98" s="2"/>
      <c r="P98" s="16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16"/>
      <c r="AC98" s="2"/>
      <c r="AD98" s="16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16"/>
      <c r="AQ98" s="2"/>
      <c r="AR98" s="16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16"/>
      <c r="BE98" s="2"/>
      <c r="BF98" s="16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6"/>
      <c r="BS98"/>
      <c r="BT98" s="6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3"/>
      <c r="CF98" s="6"/>
      <c r="CG98"/>
      <c r="CH98" s="6"/>
    </row>
    <row r="99" spans="1:86" s="1" customFormat="1" ht="16.2" customHeight="1" x14ac:dyDescent="0.25">
      <c r="A99" s="71" t="s">
        <v>7</v>
      </c>
      <c r="B99" s="26">
        <f>算例!AO99</f>
        <v>0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16"/>
      <c r="O99" s="2"/>
      <c r="P99" s="16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16"/>
      <c r="AC99" s="2"/>
      <c r="AD99" s="16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16"/>
      <c r="AQ99" s="2"/>
      <c r="AR99" s="16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16"/>
      <c r="BE99" s="2"/>
      <c r="BF99" s="16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6"/>
      <c r="BS99"/>
      <c r="BT99" s="6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3"/>
      <c r="CF99" s="6"/>
      <c r="CG99"/>
      <c r="CH99" s="6"/>
    </row>
    <row r="100" spans="1:86" s="1" customFormat="1" ht="16.2" customHeight="1" x14ac:dyDescent="0.25">
      <c r="A100" s="71" t="s">
        <v>8</v>
      </c>
      <c r="B100" s="26">
        <f>算例!AO100</f>
        <v>0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16"/>
      <c r="O100" s="2"/>
      <c r="P100" s="16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16"/>
      <c r="AC100" s="2"/>
      <c r="AD100" s="16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16"/>
      <c r="AQ100" s="2"/>
      <c r="AR100" s="16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16"/>
      <c r="BE100" s="2"/>
      <c r="BF100" s="16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6"/>
      <c r="BS100"/>
      <c r="BT100" s="6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3"/>
      <c r="CF100" s="6"/>
      <c r="CG100"/>
      <c r="CH100" s="6"/>
    </row>
    <row r="101" spans="1:86" s="1" customFormat="1" ht="16.2" customHeight="1" x14ac:dyDescent="0.25">
      <c r="A101" s="71" t="s">
        <v>9</v>
      </c>
      <c r="B101" s="26">
        <f>算例!AO101</f>
        <v>0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16"/>
      <c r="O101" s="2"/>
      <c r="P101" s="16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16"/>
      <c r="AC101" s="2"/>
      <c r="AD101" s="16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16"/>
      <c r="AQ101" s="2"/>
      <c r="AR101" s="16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16"/>
      <c r="BE101" s="2"/>
      <c r="BF101" s="16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6"/>
      <c r="BS101"/>
      <c r="BT101" s="6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3"/>
      <c r="CF101" s="6"/>
      <c r="CG101"/>
      <c r="CH101" s="6"/>
    </row>
    <row r="102" spans="1:86" s="1" customFormat="1" ht="16.2" customHeight="1" x14ac:dyDescent="0.25">
      <c r="A102" s="71" t="s">
        <v>10</v>
      </c>
      <c r="B102" s="26">
        <f>算例!AO102</f>
        <v>0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16"/>
      <c r="O102" s="2"/>
      <c r="P102" s="16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16"/>
      <c r="AC102" s="2"/>
      <c r="AD102" s="16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16"/>
      <c r="AQ102" s="2"/>
      <c r="AR102" s="16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16"/>
      <c r="BE102" s="2"/>
      <c r="BF102" s="16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6"/>
      <c r="BS102"/>
      <c r="BT102" s="6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3"/>
      <c r="CF102" s="6"/>
      <c r="CG102"/>
      <c r="CH102" s="6"/>
    </row>
    <row r="103" spans="1:86" s="1" customFormat="1" ht="16.2" customHeight="1" x14ac:dyDescent="0.25">
      <c r="A103" s="71" t="s">
        <v>11</v>
      </c>
      <c r="B103" s="26">
        <f>算例!AO103</f>
        <v>0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16"/>
      <c r="O103" s="2"/>
      <c r="P103" s="16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16"/>
      <c r="AC103" s="2"/>
      <c r="AD103" s="16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16"/>
      <c r="AQ103" s="2"/>
      <c r="AR103" s="16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16"/>
      <c r="BE103" s="2"/>
      <c r="BF103" s="16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6"/>
      <c r="BS103"/>
      <c r="BT103" s="6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3"/>
      <c r="CF103" s="6"/>
      <c r="CG103"/>
      <c r="CH103" s="6"/>
    </row>
    <row r="104" spans="1:86" s="1" customFormat="1" ht="16.2" customHeight="1" x14ac:dyDescent="0.25">
      <c r="A104" s="71" t="s">
        <v>12</v>
      </c>
      <c r="B104" s="26">
        <f>算例!AO104</f>
        <v>0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16"/>
      <c r="O104" s="2"/>
      <c r="P104" s="16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16"/>
      <c r="AC104" s="2"/>
      <c r="AD104" s="16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16"/>
      <c r="AQ104" s="2"/>
      <c r="AR104" s="16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16"/>
      <c r="BE104" s="2"/>
      <c r="BF104" s="16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6"/>
      <c r="BS104"/>
      <c r="BT104" s="6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3"/>
      <c r="CF104" s="6"/>
      <c r="CG104"/>
      <c r="CH104" s="6"/>
    </row>
    <row r="105" spans="1:86" s="1" customFormat="1" ht="16.2" customHeight="1" x14ac:dyDescent="0.25">
      <c r="A105" s="71" t="s">
        <v>13</v>
      </c>
      <c r="B105" s="26">
        <f>算例!AO105</f>
        <v>0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16"/>
      <c r="O105" s="2"/>
      <c r="P105" s="16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16"/>
      <c r="AC105" s="2"/>
      <c r="AD105" s="16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16"/>
      <c r="AQ105" s="2"/>
      <c r="AR105" s="16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16"/>
      <c r="BE105" s="2"/>
      <c r="BF105" s="16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6"/>
      <c r="BS105"/>
      <c r="BT105" s="6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3"/>
      <c r="CF105" s="6"/>
      <c r="CG105"/>
      <c r="CH105" s="6"/>
    </row>
    <row r="106" spans="1:86" s="1" customFormat="1" ht="16.2" customHeight="1" x14ac:dyDescent="0.25">
      <c r="A106" s="71" t="s">
        <v>14</v>
      </c>
      <c r="B106" s="26">
        <f>算例!AO106</f>
        <v>0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16"/>
      <c r="O106" s="2"/>
      <c r="P106" s="16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16"/>
      <c r="AC106" s="2"/>
      <c r="AD106" s="16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16"/>
      <c r="AQ106" s="2"/>
      <c r="AR106" s="16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16"/>
      <c r="BE106" s="2"/>
      <c r="BF106" s="16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6"/>
      <c r="BS106"/>
      <c r="BT106" s="6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3"/>
      <c r="CF106" s="6"/>
      <c r="CG106"/>
      <c r="CH106" s="6"/>
    </row>
    <row r="107" spans="1:86" s="1" customFormat="1" ht="16.2" customHeight="1" x14ac:dyDescent="0.25">
      <c r="A107" s="71" t="s">
        <v>15</v>
      </c>
      <c r="B107" s="26">
        <f>算例!AO107</f>
        <v>0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16"/>
      <c r="O107" s="2"/>
      <c r="P107" s="16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16"/>
      <c r="AC107" s="2"/>
      <c r="AD107" s="16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16"/>
      <c r="AQ107" s="2"/>
      <c r="AR107" s="16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16"/>
      <c r="BE107" s="2"/>
      <c r="BF107" s="16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6"/>
      <c r="BS107"/>
      <c r="BT107" s="6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3"/>
      <c r="CF107" s="6"/>
      <c r="CG107"/>
      <c r="CH107" s="6"/>
    </row>
    <row r="108" spans="1:86" s="1" customFormat="1" ht="16.2" customHeight="1" x14ac:dyDescent="0.25">
      <c r="A108" s="71" t="s">
        <v>16</v>
      </c>
      <c r="B108" s="26">
        <f>算例!AO108</f>
        <v>0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16"/>
      <c r="O108" s="2"/>
      <c r="P108" s="16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16"/>
      <c r="AC108" s="2"/>
      <c r="AD108" s="16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16"/>
      <c r="AQ108" s="2"/>
      <c r="AR108" s="16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16"/>
      <c r="BE108" s="2"/>
      <c r="BF108" s="16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6"/>
      <c r="BS108"/>
      <c r="BT108" s="6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3"/>
      <c r="CF108" s="6"/>
      <c r="CG108"/>
      <c r="CH108" s="6"/>
    </row>
    <row r="109" spans="1:86" s="1" customFormat="1" ht="16.2" customHeight="1" x14ac:dyDescent="0.25">
      <c r="A109" s="71" t="s">
        <v>17</v>
      </c>
      <c r="B109" s="26">
        <f>算例!AO109</f>
        <v>0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16"/>
      <c r="O109" s="2"/>
      <c r="P109" s="16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16"/>
      <c r="AC109" s="2"/>
      <c r="AD109" s="16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16"/>
      <c r="AQ109" s="2"/>
      <c r="AR109" s="16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16"/>
      <c r="BE109" s="2"/>
      <c r="BF109" s="16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6"/>
      <c r="BS109"/>
      <c r="BT109" s="6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3"/>
      <c r="CF109" s="6"/>
      <c r="CG109"/>
      <c r="CH109" s="6"/>
    </row>
    <row r="110" spans="1:86" s="1" customFormat="1" ht="16.2" customHeight="1" x14ac:dyDescent="0.25">
      <c r="A110" s="71" t="s">
        <v>18</v>
      </c>
      <c r="B110" s="26">
        <f>算例!AO110</f>
        <v>0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16"/>
      <c r="O110" s="2"/>
      <c r="P110" s="16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16"/>
      <c r="AC110" s="2"/>
      <c r="AD110" s="16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16"/>
      <c r="AQ110" s="2"/>
      <c r="AR110" s="16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16"/>
      <c r="BE110" s="2"/>
      <c r="BF110" s="16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6"/>
      <c r="BS110"/>
      <c r="BT110" s="6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3"/>
      <c r="CF110" s="6"/>
      <c r="CG110"/>
      <c r="CH110" s="6"/>
    </row>
    <row r="111" spans="1:86" s="1" customFormat="1" ht="16.2" customHeight="1" x14ac:dyDescent="0.25">
      <c r="A111" s="71" t="s">
        <v>19</v>
      </c>
      <c r="B111" s="26">
        <f>算例!AO111</f>
        <v>0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16"/>
      <c r="O111" s="2"/>
      <c r="P111" s="16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16"/>
      <c r="AC111" s="2"/>
      <c r="AD111" s="16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16"/>
      <c r="AQ111" s="2"/>
      <c r="AR111" s="16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16"/>
      <c r="BE111" s="2"/>
      <c r="BF111" s="16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6"/>
      <c r="BS111"/>
      <c r="BT111" s="6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3"/>
      <c r="CF111" s="6"/>
      <c r="CG111"/>
      <c r="CH111" s="6"/>
    </row>
    <row r="112" spans="1:86" s="1" customFormat="1" ht="16.2" customHeight="1" x14ac:dyDescent="0.25">
      <c r="A112" s="71" t="s">
        <v>20</v>
      </c>
      <c r="B112" s="26">
        <f>算例!AO112</f>
        <v>0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16"/>
      <c r="O112" s="2"/>
      <c r="P112" s="16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16"/>
      <c r="AC112" s="2"/>
      <c r="AD112" s="16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16"/>
      <c r="AQ112" s="2"/>
      <c r="AR112" s="16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16"/>
      <c r="BE112" s="2"/>
      <c r="BF112" s="16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6"/>
      <c r="BS112"/>
      <c r="BT112" s="6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3"/>
      <c r="CF112" s="6"/>
      <c r="CG112"/>
      <c r="CH112" s="6"/>
    </row>
    <row r="113" spans="1:86" s="1" customFormat="1" ht="16.2" customHeight="1" x14ac:dyDescent="0.25">
      <c r="A113" s="71" t="s">
        <v>21</v>
      </c>
      <c r="B113" s="26">
        <f>算例!AO113</f>
        <v>0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16"/>
      <c r="O113" s="2"/>
      <c r="P113" s="16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16"/>
      <c r="AC113" s="2"/>
      <c r="AD113" s="16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16"/>
      <c r="AQ113" s="2"/>
      <c r="AR113" s="16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16"/>
      <c r="BE113" s="2"/>
      <c r="BF113" s="16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6"/>
      <c r="BS113"/>
      <c r="BT113" s="6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3"/>
      <c r="CF113" s="6"/>
      <c r="CG113"/>
      <c r="CH113" s="6"/>
    </row>
    <row r="114" spans="1:86" s="1" customFormat="1" ht="16.2" customHeight="1" x14ac:dyDescent="0.25">
      <c r="A114" s="71" t="s">
        <v>22</v>
      </c>
      <c r="B114" s="26">
        <f>算例!AO114</f>
        <v>0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16"/>
      <c r="O114" s="2"/>
      <c r="P114" s="16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16"/>
      <c r="AC114" s="2"/>
      <c r="AD114" s="16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16"/>
      <c r="AQ114" s="2"/>
      <c r="AR114" s="16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16"/>
      <c r="BE114" s="2"/>
      <c r="BF114" s="16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6"/>
      <c r="BS114"/>
      <c r="BT114" s="6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3"/>
      <c r="CF114" s="6"/>
      <c r="CG114"/>
      <c r="CH114" s="6"/>
    </row>
    <row r="115" spans="1:86" s="1" customFormat="1" ht="16.2" customHeight="1" x14ac:dyDescent="0.25">
      <c r="A115" s="2"/>
      <c r="B115" s="15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16"/>
      <c r="O115" s="2"/>
      <c r="P115" s="16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16"/>
      <c r="AC115" s="2"/>
      <c r="AD115" s="16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16"/>
      <c r="AQ115" s="2"/>
      <c r="AR115" s="16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16"/>
      <c r="BE115" s="2"/>
      <c r="BF115" s="16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15"/>
      <c r="BT115" s="15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15"/>
      <c r="CH115" s="15"/>
    </row>
    <row r="116" spans="1:86" ht="13.2" customHeight="1" x14ac:dyDescent="0.25">
      <c r="A116" s="31" t="s">
        <v>56</v>
      </c>
      <c r="B116" s="32">
        <f>算例!B117</f>
        <v>4</v>
      </c>
      <c r="C116" s="32" t="s">
        <v>55</v>
      </c>
      <c r="D116" s="32">
        <f>算例!D117</f>
        <v>5</v>
      </c>
      <c r="E116" s="32"/>
      <c r="F116" s="32"/>
      <c r="G116" s="3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</row>
    <row r="117" spans="1:86" x14ac:dyDescent="0.25">
      <c r="A117" s="13"/>
      <c r="B117" s="13"/>
      <c r="C117" s="13"/>
      <c r="D117" s="13"/>
      <c r="E117" s="13"/>
      <c r="F117" s="13"/>
      <c r="G117" s="13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</row>
    <row r="118" spans="1:86" x14ac:dyDescent="0.25">
      <c r="A118" s="14"/>
      <c r="B118" s="14"/>
      <c r="C118" s="14"/>
      <c r="D118" s="14"/>
      <c r="E118" s="14"/>
      <c r="F118" s="14"/>
      <c r="G118" s="14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</row>
    <row r="120" spans="1:86" x14ac:dyDescent="0.25">
      <c r="A120" s="163" t="s">
        <v>146</v>
      </c>
      <c r="B120" s="164"/>
      <c r="C120" s="164"/>
      <c r="D120" s="164"/>
      <c r="E120" s="164"/>
      <c r="F120" s="164"/>
      <c r="G120" s="164"/>
      <c r="H120" s="164"/>
      <c r="I120" s="164"/>
      <c r="J120" s="164"/>
      <c r="K120" s="164"/>
      <c r="L120" s="164"/>
      <c r="M120" s="164"/>
      <c r="N120" s="164"/>
      <c r="O120" s="164"/>
      <c r="P120" s="164"/>
      <c r="Q120" s="164"/>
      <c r="R120" s="164"/>
      <c r="S120" s="164"/>
      <c r="T120" s="164"/>
      <c r="U120" s="165"/>
    </row>
    <row r="121" spans="1:86" x14ac:dyDescent="0.25">
      <c r="A121" s="17"/>
      <c r="B121" s="72" t="s">
        <v>3</v>
      </c>
      <c r="C121" s="72" t="s">
        <v>4</v>
      </c>
      <c r="D121" s="72" t="s">
        <v>5</v>
      </c>
      <c r="E121" s="72" t="s">
        <v>6</v>
      </c>
      <c r="F121" s="72" t="s">
        <v>7</v>
      </c>
      <c r="G121" s="72" t="s">
        <v>8</v>
      </c>
      <c r="H121" s="72" t="s">
        <v>9</v>
      </c>
      <c r="I121" s="72" t="s">
        <v>10</v>
      </c>
      <c r="J121" s="72" t="s">
        <v>11</v>
      </c>
      <c r="K121" s="72" t="s">
        <v>12</v>
      </c>
      <c r="L121" s="72" t="s">
        <v>13</v>
      </c>
      <c r="M121" s="72" t="s">
        <v>14</v>
      </c>
      <c r="N121" s="72" t="s">
        <v>15</v>
      </c>
      <c r="O121" s="72" t="s">
        <v>16</v>
      </c>
      <c r="P121" s="72" t="s">
        <v>17</v>
      </c>
      <c r="Q121" s="72" t="s">
        <v>18</v>
      </c>
      <c r="R121" s="72" t="s">
        <v>19</v>
      </c>
      <c r="S121" s="72" t="s">
        <v>20</v>
      </c>
      <c r="T121" s="72" t="s">
        <v>21</v>
      </c>
      <c r="U121" s="18" t="s">
        <v>22</v>
      </c>
    </row>
    <row r="122" spans="1:86" x14ac:dyDescent="0.25">
      <c r="A122" s="17" t="s">
        <v>3</v>
      </c>
      <c r="B122" s="19">
        <f t="shared" ref="B122:B141" si="0">(ABS($B$3-B3)+ABS($B$26-B26)+ABS($B$49-B49)+ABS($B$72-B72)+ABS($B$95-B95))/$D$116</f>
        <v>0</v>
      </c>
      <c r="C122" s="20">
        <f t="shared" ref="C122:C141" si="1">(ABS($B$4-B3)+ABS($B$27-B26)+ABS($B$50-B49)+ABS($B$73-B72)+ABS($B$96-B95))/$D$116</f>
        <v>0</v>
      </c>
      <c r="D122" s="19">
        <f>(ABS($B$5-B3)+ABS($B$28-B26)+ABS($B$51-B49)+ABS($B$74-B72)+ABS($B$97-B95))/$D$116</f>
        <v>0</v>
      </c>
      <c r="E122" s="19">
        <f>(ABS($B$6-B3)+ABS($B$29-B26)+ABS($B$52-B49)+ABS($B$75-B72)+ABS($B$98-B95))/$D$116</f>
        <v>0</v>
      </c>
      <c r="F122" s="19">
        <f>(ABS($B$7-B3)+ABS($B$30-B26)+ABS($B$53-B49)+ABS($B$76-B72)+ABS($B$99-B95))/$D$116</f>
        <v>0</v>
      </c>
      <c r="G122" s="19">
        <f>(ABS($B$8-B3)+ABS($B$31-B26)+ABS($B$54-B49)+ABS($B$77-B72)+ABS($B$100-B95))/$D$116</f>
        <v>0</v>
      </c>
      <c r="H122" s="19">
        <f t="shared" ref="H122:H127" si="2">(ABS($B$9-B3)+ABS($B$32-B26)+ABS($B$55-B49)+ABS($B$78-B72)+ABS($B$101-B95))/$D$116</f>
        <v>0</v>
      </c>
      <c r="I122" s="19">
        <f t="shared" ref="I122:I130" si="3">(ABS($B$10-B3)+ABS($B$33-B26)+ABS($B$56-B49)+ABS($B$79-B72)+ABS($B$102-B95))/$D$116</f>
        <v>0</v>
      </c>
      <c r="J122" s="19">
        <f t="shared" ref="J122:J129" si="4">(ABS($B$11-B3)+ABS($B$34-B26)+ABS($B$57-B49)+ABS($B$80-B72)+ABS($B$103-B95))/$D$116</f>
        <v>0</v>
      </c>
      <c r="K122" s="19">
        <f t="shared" ref="K122:K130" si="5">(ABS($B$12-B3)+ABS($B$35-B26)+ABS($B$58-B49)+ABS($B$81-B72)+ABS($B$104-B95))/$D$116</f>
        <v>0</v>
      </c>
      <c r="L122" s="19">
        <f t="shared" ref="L122:L131" si="6">(ABS($B$13-B3)+ABS($B$36-B26)+ABS($B$59-B49)+ABS($B$82-B72)+ABS($B$105-B95))/$D$116</f>
        <v>0</v>
      </c>
      <c r="M122" s="19">
        <f t="shared" ref="M122:M132" si="7">(ABS($B$14-B3)+ABS($B$37-B26)+ABS($B$60-B49)+ABS($B$83-B72)+ABS($B$106-B95))/$D$116</f>
        <v>0</v>
      </c>
      <c r="N122" s="19">
        <f t="shared" ref="N122:N133" si="8">(ABS($B$15-B3)+ABS($B$38-B26)+ABS($B$61-B49)+ABS($B$84-B72)+ABS($B$107-B95))/$D$116</f>
        <v>0</v>
      </c>
      <c r="O122" s="19">
        <f t="shared" ref="O122:O135" si="9">(ABS($B$16-B3)+ABS($B$39-B26)+ABS($B$62-B49)+ABS($B$85-B72)+ABS($B$108-B95))/$D$116</f>
        <v>0</v>
      </c>
      <c r="P122" s="19">
        <f t="shared" ref="P122:P135" si="10">(ABS($B$17-B3)+ABS($B$40-B26)+ABS($B$63-B49)+ABS($B$86-B72)+ABS($B$109-B95))/$D$116</f>
        <v>0</v>
      </c>
      <c r="Q122" s="19">
        <f t="shared" ref="Q122:Q136" si="11">(ABS($B$18-B3)+ABS($B$41-B26)+ABS($B$64-B49)+ABS($B$87-B72)+ABS($B$110-B95))/$D$116</f>
        <v>0</v>
      </c>
      <c r="R122" s="19">
        <f t="shared" ref="R122:R137" si="12">(ABS($B$19-B3)+ABS($B$42-B26)+ABS($B$65-B49)+ABS($B$88-B72)+ABS($B$111-B95))/$D$116</f>
        <v>0</v>
      </c>
      <c r="S122" s="19">
        <f t="shared" ref="S122:S138" si="13">(ABS($B$20-B3)+ABS($B$43-B26)+ABS($B$66-B49)+ABS($B$89-B72)+ABS($B$112-B95))/$D$116</f>
        <v>0</v>
      </c>
      <c r="T122" s="19">
        <f t="shared" ref="T122:T139" si="14">(ABS($B$21-B3)+ABS($B$44-B26)+ABS($B$67-B49)+ABS($B$90-B72)+ABS($B$113-B95))/$D$116</f>
        <v>0</v>
      </c>
      <c r="U122" s="21">
        <f t="shared" ref="U122:U140" si="15">(ABS($B$22-B3)+ABS($B$45-B26)+ABS($B$68-B49)+ABS($B$91-B72)+ABS($B$114-B95))/$D$116</f>
        <v>0</v>
      </c>
    </row>
    <row r="123" spans="1:86" x14ac:dyDescent="0.25">
      <c r="A123" s="17" t="s">
        <v>4</v>
      </c>
      <c r="B123" s="19">
        <f t="shared" si="0"/>
        <v>0</v>
      </c>
      <c r="C123" s="20">
        <f t="shared" si="1"/>
        <v>0</v>
      </c>
      <c r="D123" s="19">
        <f>(ABS($B$5-B4)+ABS($B$28-B27)+ABS($B$51-B50)+ABS($B$74-B73)+ABS($B$97-B96))/$D$116</f>
        <v>0</v>
      </c>
      <c r="E123" s="19">
        <f>(ABS($B$6-B4)+ABS($B$29-B27)+ABS($B$52-B50)+ABS($B$75-B73)+ABS($B$98-B96))/$D$116</f>
        <v>0</v>
      </c>
      <c r="F123" s="19">
        <f>(ABS($B$7-B4)+ABS($B$30-B27)+ABS($B$53-B50)+ABS($B$76-B73)+ABS($B$99-B96))/$D$116</f>
        <v>0</v>
      </c>
      <c r="G123" s="19">
        <f>(ABS($B$8-B4)+ABS($B$31-B27)+ABS($B$54-B50)+ABS($B$77-B73)+ABS($B$100-B96))/$D$116</f>
        <v>0</v>
      </c>
      <c r="H123" s="19">
        <f t="shared" si="2"/>
        <v>0</v>
      </c>
      <c r="I123" s="19">
        <f t="shared" si="3"/>
        <v>0</v>
      </c>
      <c r="J123" s="19">
        <f t="shared" si="4"/>
        <v>0</v>
      </c>
      <c r="K123" s="19">
        <f t="shared" si="5"/>
        <v>0</v>
      </c>
      <c r="L123" s="19">
        <f t="shared" si="6"/>
        <v>0</v>
      </c>
      <c r="M123" s="19">
        <f t="shared" si="7"/>
        <v>0</v>
      </c>
      <c r="N123" s="19">
        <f t="shared" si="8"/>
        <v>0</v>
      </c>
      <c r="O123" s="19">
        <f t="shared" si="9"/>
        <v>0</v>
      </c>
      <c r="P123" s="19">
        <f t="shared" si="10"/>
        <v>0</v>
      </c>
      <c r="Q123" s="19">
        <f t="shared" si="11"/>
        <v>0</v>
      </c>
      <c r="R123" s="19">
        <f t="shared" si="12"/>
        <v>0</v>
      </c>
      <c r="S123" s="19">
        <f t="shared" si="13"/>
        <v>0</v>
      </c>
      <c r="T123" s="19">
        <f t="shared" si="14"/>
        <v>0</v>
      </c>
      <c r="U123" s="21">
        <f t="shared" si="15"/>
        <v>0</v>
      </c>
    </row>
    <row r="124" spans="1:86" x14ac:dyDescent="0.25">
      <c r="A124" s="17" t="s">
        <v>5</v>
      </c>
      <c r="B124" s="19">
        <f t="shared" si="0"/>
        <v>0</v>
      </c>
      <c r="C124" s="20">
        <f t="shared" si="1"/>
        <v>0</v>
      </c>
      <c r="D124" s="19">
        <f t="shared" ref="D124:D141" si="16">(ABS($B$5-B5)+ABS($B$28-B28)+ABS($B$51-B51)+ABS($B$74-B74)+ABS($B$97-B97))/$D$116</f>
        <v>0</v>
      </c>
      <c r="E124" s="19">
        <f>(ABS($B$6-B5)+ABS($B$29-B28)+ABS($B$52-B51)+ABS($B$75-B74)+ABS($B$98-B97))/$D$116</f>
        <v>0</v>
      </c>
      <c r="F124" s="19">
        <f>(ABS($B$7-B5)+ABS($B$30-B28)+ABS($B$53-B51)+ABS($B$76-B74)+ABS($B$99-B97))/$D$116</f>
        <v>0</v>
      </c>
      <c r="G124" s="19">
        <f>(ABS($B$8-B5)+ABS($B$31-B28)+ABS($B$54-B51)+ABS($B$77-B74)+ABS($B$100-B97))/$D$116</f>
        <v>0</v>
      </c>
      <c r="H124" s="19">
        <f t="shared" si="2"/>
        <v>0</v>
      </c>
      <c r="I124" s="19">
        <f t="shared" si="3"/>
        <v>0</v>
      </c>
      <c r="J124" s="19">
        <f t="shared" si="4"/>
        <v>0</v>
      </c>
      <c r="K124" s="19">
        <f t="shared" si="5"/>
        <v>0</v>
      </c>
      <c r="L124" s="19">
        <f t="shared" si="6"/>
        <v>0</v>
      </c>
      <c r="M124" s="19">
        <f t="shared" si="7"/>
        <v>0</v>
      </c>
      <c r="N124" s="19">
        <f t="shared" si="8"/>
        <v>0</v>
      </c>
      <c r="O124" s="19">
        <f t="shared" si="9"/>
        <v>0</v>
      </c>
      <c r="P124" s="19">
        <f t="shared" si="10"/>
        <v>0</v>
      </c>
      <c r="Q124" s="19">
        <f t="shared" si="11"/>
        <v>0</v>
      </c>
      <c r="R124" s="19">
        <f t="shared" si="12"/>
        <v>0</v>
      </c>
      <c r="S124" s="19">
        <f t="shared" si="13"/>
        <v>0</v>
      </c>
      <c r="T124" s="19">
        <f t="shared" si="14"/>
        <v>0</v>
      </c>
      <c r="U124" s="21">
        <f t="shared" si="15"/>
        <v>0</v>
      </c>
    </row>
    <row r="125" spans="1:86" x14ac:dyDescent="0.25">
      <c r="A125" s="17" t="s">
        <v>6</v>
      </c>
      <c r="B125" s="19">
        <f t="shared" si="0"/>
        <v>0</v>
      </c>
      <c r="C125" s="20">
        <f t="shared" si="1"/>
        <v>0</v>
      </c>
      <c r="D125" s="19">
        <f t="shared" si="16"/>
        <v>0</v>
      </c>
      <c r="E125" s="19">
        <f t="shared" ref="E125:E141" si="17">(ABS($B$6-B6)+ABS($B$29-B29)+ABS($B$52-B52)+ABS($B$75-B75)+ABS($B$98-B98))/$D$116</f>
        <v>0</v>
      </c>
      <c r="F125" s="19">
        <f>(ABS($B$7-B6)+ABS($B$30-B29)+ABS($B$53-B52)+ABS($B$76-B75)+ABS($B$99-B98))/$D$116</f>
        <v>0</v>
      </c>
      <c r="G125" s="19">
        <f>(ABS($B$8-B6)+ABS($B$31-B29)+ABS($B$54-B52)+ABS($B$77-B75)+ABS($B$100-B98))/$D$116</f>
        <v>0</v>
      </c>
      <c r="H125" s="19">
        <f t="shared" si="2"/>
        <v>0</v>
      </c>
      <c r="I125" s="19">
        <f t="shared" si="3"/>
        <v>0</v>
      </c>
      <c r="J125" s="19">
        <f t="shared" si="4"/>
        <v>0</v>
      </c>
      <c r="K125" s="19">
        <f t="shared" si="5"/>
        <v>0</v>
      </c>
      <c r="L125" s="19">
        <f t="shared" si="6"/>
        <v>0</v>
      </c>
      <c r="M125" s="19">
        <f t="shared" si="7"/>
        <v>0</v>
      </c>
      <c r="N125" s="19">
        <f t="shared" si="8"/>
        <v>0</v>
      </c>
      <c r="O125" s="19">
        <f t="shared" si="9"/>
        <v>0</v>
      </c>
      <c r="P125" s="19">
        <f t="shared" si="10"/>
        <v>0</v>
      </c>
      <c r="Q125" s="19">
        <f t="shared" si="11"/>
        <v>0</v>
      </c>
      <c r="R125" s="19">
        <f t="shared" si="12"/>
        <v>0</v>
      </c>
      <c r="S125" s="19">
        <f t="shared" si="13"/>
        <v>0</v>
      </c>
      <c r="T125" s="19">
        <f t="shared" si="14"/>
        <v>0</v>
      </c>
      <c r="U125" s="21">
        <f t="shared" si="15"/>
        <v>0</v>
      </c>
    </row>
    <row r="126" spans="1:86" x14ac:dyDescent="0.25">
      <c r="A126" s="17" t="s">
        <v>7</v>
      </c>
      <c r="B126" s="19">
        <f t="shared" si="0"/>
        <v>0</v>
      </c>
      <c r="C126" s="20">
        <f t="shared" si="1"/>
        <v>0</v>
      </c>
      <c r="D126" s="19">
        <f t="shared" si="16"/>
        <v>0</v>
      </c>
      <c r="E126" s="19">
        <f t="shared" si="17"/>
        <v>0</v>
      </c>
      <c r="F126" s="19">
        <f t="shared" ref="F126:F141" si="18">(ABS($B$7-B7)+ABS($B$30-B30)+ABS($B$53-B53)+ABS($B$76-B76)+ABS($B$99-B99))/$D$116</f>
        <v>0</v>
      </c>
      <c r="G126" s="19">
        <f>(ABS($B$8-B7)+ABS($B$31-B30)+ABS($B$54-B53)+ABS($B$77-B76)+ABS($B$100-B99))/$D$116</f>
        <v>0</v>
      </c>
      <c r="H126" s="19">
        <f t="shared" si="2"/>
        <v>0</v>
      </c>
      <c r="I126" s="19">
        <f t="shared" si="3"/>
        <v>0</v>
      </c>
      <c r="J126" s="19">
        <f t="shared" si="4"/>
        <v>0</v>
      </c>
      <c r="K126" s="19">
        <f t="shared" si="5"/>
        <v>0</v>
      </c>
      <c r="L126" s="19">
        <f t="shared" si="6"/>
        <v>0</v>
      </c>
      <c r="M126" s="19">
        <f t="shared" si="7"/>
        <v>0</v>
      </c>
      <c r="N126" s="19">
        <f t="shared" si="8"/>
        <v>0</v>
      </c>
      <c r="O126" s="19">
        <f t="shared" si="9"/>
        <v>0</v>
      </c>
      <c r="P126" s="19">
        <f t="shared" si="10"/>
        <v>0</v>
      </c>
      <c r="Q126" s="19">
        <f t="shared" si="11"/>
        <v>0</v>
      </c>
      <c r="R126" s="19">
        <f t="shared" si="12"/>
        <v>0</v>
      </c>
      <c r="S126" s="19">
        <f t="shared" si="13"/>
        <v>0</v>
      </c>
      <c r="T126" s="19">
        <f t="shared" si="14"/>
        <v>0</v>
      </c>
      <c r="U126" s="21">
        <f t="shared" si="15"/>
        <v>0</v>
      </c>
    </row>
    <row r="127" spans="1:86" x14ac:dyDescent="0.25">
      <c r="A127" s="17" t="s">
        <v>8</v>
      </c>
      <c r="B127" s="19">
        <f t="shared" si="0"/>
        <v>0</v>
      </c>
      <c r="C127" s="20">
        <f t="shared" si="1"/>
        <v>0</v>
      </c>
      <c r="D127" s="19">
        <f t="shared" si="16"/>
        <v>0</v>
      </c>
      <c r="E127" s="19">
        <f t="shared" si="17"/>
        <v>0</v>
      </c>
      <c r="F127" s="19">
        <f t="shared" si="18"/>
        <v>0</v>
      </c>
      <c r="G127" s="19">
        <f t="shared" ref="G127:G141" si="19">(ABS($B$8-B8)+ABS($B$31-B31)+ABS($B$54-B54)+ABS($B$77-B77)+ABS($B$100-B100))/$D$116</f>
        <v>0</v>
      </c>
      <c r="H127" s="19">
        <f t="shared" si="2"/>
        <v>0</v>
      </c>
      <c r="I127" s="19">
        <f t="shared" si="3"/>
        <v>0</v>
      </c>
      <c r="J127" s="19">
        <f t="shared" si="4"/>
        <v>0</v>
      </c>
      <c r="K127" s="19">
        <f t="shared" si="5"/>
        <v>0</v>
      </c>
      <c r="L127" s="19">
        <f t="shared" si="6"/>
        <v>0</v>
      </c>
      <c r="M127" s="19">
        <f t="shared" si="7"/>
        <v>0</v>
      </c>
      <c r="N127" s="19">
        <f t="shared" si="8"/>
        <v>0</v>
      </c>
      <c r="O127" s="19">
        <f t="shared" si="9"/>
        <v>0</v>
      </c>
      <c r="P127" s="19">
        <f t="shared" si="10"/>
        <v>0</v>
      </c>
      <c r="Q127" s="19">
        <f t="shared" si="11"/>
        <v>0</v>
      </c>
      <c r="R127" s="19">
        <f t="shared" si="12"/>
        <v>0</v>
      </c>
      <c r="S127" s="19">
        <f t="shared" si="13"/>
        <v>0</v>
      </c>
      <c r="T127" s="19">
        <f t="shared" si="14"/>
        <v>0</v>
      </c>
      <c r="U127" s="21">
        <f t="shared" si="15"/>
        <v>0</v>
      </c>
    </row>
    <row r="128" spans="1:86" x14ac:dyDescent="0.25">
      <c r="A128" s="17" t="s">
        <v>9</v>
      </c>
      <c r="B128" s="19">
        <f t="shared" si="0"/>
        <v>0</v>
      </c>
      <c r="C128" s="20">
        <f t="shared" si="1"/>
        <v>0</v>
      </c>
      <c r="D128" s="19">
        <f t="shared" si="16"/>
        <v>0</v>
      </c>
      <c r="E128" s="19">
        <f t="shared" si="17"/>
        <v>0</v>
      </c>
      <c r="F128" s="19">
        <f t="shared" si="18"/>
        <v>0</v>
      </c>
      <c r="G128" s="19">
        <f t="shared" si="19"/>
        <v>0</v>
      </c>
      <c r="H128" s="19">
        <f t="shared" ref="H128:H141" si="20">(ABS($B$9-B9)+ABS($B$32-B32)+ABS($B$55-B55)+ABS($B$78-B78)+ABS($B$101-B101))/$D$116</f>
        <v>0</v>
      </c>
      <c r="I128" s="19">
        <f t="shared" si="3"/>
        <v>0</v>
      </c>
      <c r="J128" s="19">
        <f t="shared" si="4"/>
        <v>0</v>
      </c>
      <c r="K128" s="19">
        <f t="shared" si="5"/>
        <v>0</v>
      </c>
      <c r="L128" s="19">
        <f t="shared" si="6"/>
        <v>0</v>
      </c>
      <c r="M128" s="19">
        <f t="shared" si="7"/>
        <v>0</v>
      </c>
      <c r="N128" s="19">
        <f t="shared" si="8"/>
        <v>0</v>
      </c>
      <c r="O128" s="19">
        <f t="shared" si="9"/>
        <v>0</v>
      </c>
      <c r="P128" s="19">
        <f t="shared" si="10"/>
        <v>0</v>
      </c>
      <c r="Q128" s="19">
        <f t="shared" si="11"/>
        <v>0</v>
      </c>
      <c r="R128" s="19">
        <f t="shared" si="12"/>
        <v>0</v>
      </c>
      <c r="S128" s="19">
        <f t="shared" si="13"/>
        <v>0</v>
      </c>
      <c r="T128" s="19">
        <f t="shared" si="14"/>
        <v>0</v>
      </c>
      <c r="U128" s="21">
        <f t="shared" si="15"/>
        <v>0</v>
      </c>
    </row>
    <row r="129" spans="1:21" x14ac:dyDescent="0.25">
      <c r="A129" s="17" t="s">
        <v>10</v>
      </c>
      <c r="B129" s="19">
        <f t="shared" si="0"/>
        <v>0</v>
      </c>
      <c r="C129" s="20">
        <f t="shared" si="1"/>
        <v>0</v>
      </c>
      <c r="D129" s="19">
        <f t="shared" si="16"/>
        <v>0</v>
      </c>
      <c r="E129" s="19">
        <f t="shared" si="17"/>
        <v>0</v>
      </c>
      <c r="F129" s="19">
        <f t="shared" si="18"/>
        <v>0</v>
      </c>
      <c r="G129" s="19">
        <f t="shared" si="19"/>
        <v>0</v>
      </c>
      <c r="H129" s="19">
        <f t="shared" si="20"/>
        <v>0</v>
      </c>
      <c r="I129" s="19">
        <f t="shared" si="3"/>
        <v>0</v>
      </c>
      <c r="J129" s="19">
        <f t="shared" si="4"/>
        <v>0</v>
      </c>
      <c r="K129" s="19">
        <f t="shared" si="5"/>
        <v>0</v>
      </c>
      <c r="L129" s="19">
        <f t="shared" si="6"/>
        <v>0</v>
      </c>
      <c r="M129" s="19">
        <f t="shared" si="7"/>
        <v>0</v>
      </c>
      <c r="N129" s="19">
        <f t="shared" si="8"/>
        <v>0</v>
      </c>
      <c r="O129" s="19">
        <f t="shared" si="9"/>
        <v>0</v>
      </c>
      <c r="P129" s="19">
        <f t="shared" si="10"/>
        <v>0</v>
      </c>
      <c r="Q129" s="19">
        <f t="shared" si="11"/>
        <v>0</v>
      </c>
      <c r="R129" s="19">
        <f t="shared" si="12"/>
        <v>0</v>
      </c>
      <c r="S129" s="19">
        <f t="shared" si="13"/>
        <v>0</v>
      </c>
      <c r="T129" s="19">
        <f t="shared" si="14"/>
        <v>0</v>
      </c>
      <c r="U129" s="21">
        <f t="shared" si="15"/>
        <v>0</v>
      </c>
    </row>
    <row r="130" spans="1:21" x14ac:dyDescent="0.25">
      <c r="A130" s="17" t="s">
        <v>11</v>
      </c>
      <c r="B130" s="19">
        <f t="shared" si="0"/>
        <v>0</v>
      </c>
      <c r="C130" s="20">
        <f t="shared" si="1"/>
        <v>0</v>
      </c>
      <c r="D130" s="19">
        <f t="shared" si="16"/>
        <v>0</v>
      </c>
      <c r="E130" s="19">
        <f t="shared" si="17"/>
        <v>0</v>
      </c>
      <c r="F130" s="19">
        <f t="shared" si="18"/>
        <v>0</v>
      </c>
      <c r="G130" s="19">
        <f t="shared" si="19"/>
        <v>0</v>
      </c>
      <c r="H130" s="19">
        <f t="shared" si="20"/>
        <v>0</v>
      </c>
      <c r="I130" s="19">
        <f t="shared" si="3"/>
        <v>0</v>
      </c>
      <c r="J130" s="19">
        <f t="shared" ref="J130:J141" si="21">(ABS($B$11-B11)+ABS($B$34-B34)+ABS($B$57-B57)+ABS($B$80-B80)+ABS($B$103-B103))/$D$116</f>
        <v>0</v>
      </c>
      <c r="K130" s="19">
        <f t="shared" si="5"/>
        <v>0</v>
      </c>
      <c r="L130" s="19">
        <f t="shared" si="6"/>
        <v>0</v>
      </c>
      <c r="M130" s="19">
        <f t="shared" si="7"/>
        <v>0</v>
      </c>
      <c r="N130" s="19">
        <f t="shared" si="8"/>
        <v>0</v>
      </c>
      <c r="O130" s="19">
        <f t="shared" si="9"/>
        <v>0</v>
      </c>
      <c r="P130" s="19">
        <f t="shared" si="10"/>
        <v>0</v>
      </c>
      <c r="Q130" s="19">
        <f t="shared" si="11"/>
        <v>0</v>
      </c>
      <c r="R130" s="19">
        <f t="shared" si="12"/>
        <v>0</v>
      </c>
      <c r="S130" s="19">
        <f t="shared" si="13"/>
        <v>0</v>
      </c>
      <c r="T130" s="19">
        <f t="shared" si="14"/>
        <v>0</v>
      </c>
      <c r="U130" s="21">
        <f t="shared" si="15"/>
        <v>0</v>
      </c>
    </row>
    <row r="131" spans="1:21" x14ac:dyDescent="0.25">
      <c r="A131" s="17" t="s">
        <v>12</v>
      </c>
      <c r="B131" s="19">
        <f t="shared" si="0"/>
        <v>0</v>
      </c>
      <c r="C131" s="20">
        <f t="shared" si="1"/>
        <v>0</v>
      </c>
      <c r="D131" s="19">
        <f t="shared" si="16"/>
        <v>0</v>
      </c>
      <c r="E131" s="19">
        <f t="shared" si="17"/>
        <v>0</v>
      </c>
      <c r="F131" s="19">
        <f t="shared" si="18"/>
        <v>0</v>
      </c>
      <c r="G131" s="19">
        <f t="shared" si="19"/>
        <v>0</v>
      </c>
      <c r="H131" s="19">
        <f t="shared" si="20"/>
        <v>0</v>
      </c>
      <c r="I131" s="19">
        <f>(ABS($B$10-B12)+ABS($B$33-B35)+ABS($B$56-B58)+ABS($B$79-B81)+ABS($B$102-B104))/$D$116</f>
        <v>0</v>
      </c>
      <c r="J131" s="19">
        <f t="shared" si="21"/>
        <v>0</v>
      </c>
      <c r="K131" s="19">
        <f t="shared" ref="K131:K141" si="22">(ABS($B$12-B12)+ABS($B$35-B35)+ABS($B$58-B58)+ABS($B$81-B81)+ABS($B$104-B104))/$D$116</f>
        <v>0</v>
      </c>
      <c r="L131" s="19">
        <f t="shared" si="6"/>
        <v>0</v>
      </c>
      <c r="M131" s="19">
        <f t="shared" si="7"/>
        <v>0</v>
      </c>
      <c r="N131" s="19">
        <f t="shared" si="8"/>
        <v>0</v>
      </c>
      <c r="O131" s="19">
        <f t="shared" si="9"/>
        <v>0</v>
      </c>
      <c r="P131" s="19">
        <f t="shared" si="10"/>
        <v>0</v>
      </c>
      <c r="Q131" s="19">
        <f t="shared" si="11"/>
        <v>0</v>
      </c>
      <c r="R131" s="19">
        <f t="shared" si="12"/>
        <v>0</v>
      </c>
      <c r="S131" s="19">
        <f t="shared" si="13"/>
        <v>0</v>
      </c>
      <c r="T131" s="19">
        <f t="shared" si="14"/>
        <v>0</v>
      </c>
      <c r="U131" s="21">
        <f t="shared" si="15"/>
        <v>0</v>
      </c>
    </row>
    <row r="132" spans="1:21" x14ac:dyDescent="0.25">
      <c r="A132" s="17" t="s">
        <v>13</v>
      </c>
      <c r="B132" s="19">
        <f t="shared" si="0"/>
        <v>0</v>
      </c>
      <c r="C132" s="20">
        <f t="shared" si="1"/>
        <v>0</v>
      </c>
      <c r="D132" s="19">
        <f t="shared" si="16"/>
        <v>0</v>
      </c>
      <c r="E132" s="19">
        <f t="shared" si="17"/>
        <v>0</v>
      </c>
      <c r="F132" s="19">
        <f t="shared" si="18"/>
        <v>0</v>
      </c>
      <c r="G132" s="19">
        <f t="shared" si="19"/>
        <v>0</v>
      </c>
      <c r="H132" s="19">
        <f t="shared" si="20"/>
        <v>0</v>
      </c>
      <c r="I132" s="19">
        <f t="shared" ref="I132:I141" si="23">(ABS($B$10-B13)+ABS($B$33-B36)+ABS($B$56-B59)+ABS($B$79-B82)+ABS($B$102-B105))/$D$116</f>
        <v>0</v>
      </c>
      <c r="J132" s="19">
        <f t="shared" si="21"/>
        <v>0</v>
      </c>
      <c r="K132" s="19">
        <f t="shared" si="22"/>
        <v>0</v>
      </c>
      <c r="L132" s="19">
        <f t="shared" ref="L132:L141" si="24">(ABS($B$13-B13)+ABS($B$36-B36)+ABS($B$59-B59)+ABS($B$82-B82)+ABS($B$105-B105))/$D$116</f>
        <v>0</v>
      </c>
      <c r="M132" s="19">
        <f t="shared" si="7"/>
        <v>0</v>
      </c>
      <c r="N132" s="19">
        <f t="shared" si="8"/>
        <v>0</v>
      </c>
      <c r="O132" s="19">
        <f t="shared" si="9"/>
        <v>0</v>
      </c>
      <c r="P132" s="19">
        <f t="shared" si="10"/>
        <v>0</v>
      </c>
      <c r="Q132" s="19">
        <f t="shared" si="11"/>
        <v>0</v>
      </c>
      <c r="R132" s="19">
        <f t="shared" si="12"/>
        <v>0</v>
      </c>
      <c r="S132" s="19">
        <f t="shared" si="13"/>
        <v>0</v>
      </c>
      <c r="T132" s="19">
        <f t="shared" si="14"/>
        <v>0</v>
      </c>
      <c r="U132" s="21">
        <f t="shared" si="15"/>
        <v>0</v>
      </c>
    </row>
    <row r="133" spans="1:21" x14ac:dyDescent="0.25">
      <c r="A133" s="17" t="s">
        <v>14</v>
      </c>
      <c r="B133" s="19">
        <f t="shared" si="0"/>
        <v>0</v>
      </c>
      <c r="C133" s="20">
        <f t="shared" si="1"/>
        <v>0</v>
      </c>
      <c r="D133" s="19">
        <f t="shared" si="16"/>
        <v>0</v>
      </c>
      <c r="E133" s="19">
        <f t="shared" si="17"/>
        <v>0</v>
      </c>
      <c r="F133" s="19">
        <f t="shared" si="18"/>
        <v>0</v>
      </c>
      <c r="G133" s="19">
        <f t="shared" si="19"/>
        <v>0</v>
      </c>
      <c r="H133" s="19">
        <f t="shared" si="20"/>
        <v>0</v>
      </c>
      <c r="I133" s="19">
        <f t="shared" si="23"/>
        <v>0</v>
      </c>
      <c r="J133" s="19">
        <f t="shared" si="21"/>
        <v>0</v>
      </c>
      <c r="K133" s="19">
        <f t="shared" si="22"/>
        <v>0</v>
      </c>
      <c r="L133" s="19">
        <f t="shared" si="24"/>
        <v>0</v>
      </c>
      <c r="M133" s="19">
        <f t="shared" ref="M133:M141" si="25">(ABS($B$14-B14)+ABS($B$37-B37)+ABS($B$60-B60)+ABS($B$83-B83)+ABS($B$106-B106))/$D$116</f>
        <v>0</v>
      </c>
      <c r="N133" s="19">
        <f t="shared" si="8"/>
        <v>0</v>
      </c>
      <c r="O133" s="19">
        <f t="shared" si="9"/>
        <v>0</v>
      </c>
      <c r="P133" s="19">
        <f t="shared" si="10"/>
        <v>0</v>
      </c>
      <c r="Q133" s="19">
        <f t="shared" si="11"/>
        <v>0</v>
      </c>
      <c r="R133" s="19">
        <f t="shared" si="12"/>
        <v>0</v>
      </c>
      <c r="S133" s="19">
        <f t="shared" si="13"/>
        <v>0</v>
      </c>
      <c r="T133" s="19">
        <f t="shared" si="14"/>
        <v>0</v>
      </c>
      <c r="U133" s="21">
        <f t="shared" si="15"/>
        <v>0</v>
      </c>
    </row>
    <row r="134" spans="1:21" x14ac:dyDescent="0.25">
      <c r="A134" s="17" t="s">
        <v>15</v>
      </c>
      <c r="B134" s="19">
        <f t="shared" si="0"/>
        <v>0</v>
      </c>
      <c r="C134" s="20">
        <f t="shared" si="1"/>
        <v>0</v>
      </c>
      <c r="D134" s="19">
        <f t="shared" si="16"/>
        <v>0</v>
      </c>
      <c r="E134" s="19">
        <f t="shared" si="17"/>
        <v>0</v>
      </c>
      <c r="F134" s="19">
        <f t="shared" si="18"/>
        <v>0</v>
      </c>
      <c r="G134" s="19">
        <f t="shared" si="19"/>
        <v>0</v>
      </c>
      <c r="H134" s="19">
        <f t="shared" si="20"/>
        <v>0</v>
      </c>
      <c r="I134" s="19">
        <f t="shared" si="23"/>
        <v>0</v>
      </c>
      <c r="J134" s="19">
        <f t="shared" si="21"/>
        <v>0</v>
      </c>
      <c r="K134" s="19">
        <f t="shared" si="22"/>
        <v>0</v>
      </c>
      <c r="L134" s="19">
        <f t="shared" si="24"/>
        <v>0</v>
      </c>
      <c r="M134" s="19">
        <f t="shared" si="25"/>
        <v>0</v>
      </c>
      <c r="N134" s="19">
        <f t="shared" ref="N134:N141" si="26">(ABS($B$15-B15)+ABS($B$38-B38)+ABS($B$61-B61)+ABS($B$84-B84)+ABS($B$107-B107))/$D$116</f>
        <v>0</v>
      </c>
      <c r="O134" s="19">
        <f t="shared" si="9"/>
        <v>0</v>
      </c>
      <c r="P134" s="19">
        <f t="shared" si="10"/>
        <v>0</v>
      </c>
      <c r="Q134" s="19">
        <f t="shared" si="11"/>
        <v>0</v>
      </c>
      <c r="R134" s="19">
        <f t="shared" si="12"/>
        <v>0</v>
      </c>
      <c r="S134" s="19">
        <f t="shared" si="13"/>
        <v>0</v>
      </c>
      <c r="T134" s="19">
        <f t="shared" si="14"/>
        <v>0</v>
      </c>
      <c r="U134" s="21">
        <f t="shared" si="15"/>
        <v>0</v>
      </c>
    </row>
    <row r="135" spans="1:21" x14ac:dyDescent="0.25">
      <c r="A135" s="17" t="s">
        <v>16</v>
      </c>
      <c r="B135" s="19">
        <f t="shared" si="0"/>
        <v>0</v>
      </c>
      <c r="C135" s="20">
        <f t="shared" si="1"/>
        <v>0</v>
      </c>
      <c r="D135" s="19">
        <f t="shared" si="16"/>
        <v>0</v>
      </c>
      <c r="E135" s="19">
        <f t="shared" si="17"/>
        <v>0</v>
      </c>
      <c r="F135" s="19">
        <f t="shared" si="18"/>
        <v>0</v>
      </c>
      <c r="G135" s="19">
        <f t="shared" si="19"/>
        <v>0</v>
      </c>
      <c r="H135" s="19">
        <f t="shared" si="20"/>
        <v>0</v>
      </c>
      <c r="I135" s="19">
        <f t="shared" si="23"/>
        <v>0</v>
      </c>
      <c r="J135" s="19">
        <f t="shared" si="21"/>
        <v>0</v>
      </c>
      <c r="K135" s="19">
        <f t="shared" si="22"/>
        <v>0</v>
      </c>
      <c r="L135" s="19">
        <f t="shared" si="24"/>
        <v>0</v>
      </c>
      <c r="M135" s="19">
        <f t="shared" si="25"/>
        <v>0</v>
      </c>
      <c r="N135" s="19">
        <f t="shared" si="26"/>
        <v>0</v>
      </c>
      <c r="O135" s="19">
        <f t="shared" si="9"/>
        <v>0</v>
      </c>
      <c r="P135" s="19">
        <f t="shared" si="10"/>
        <v>0</v>
      </c>
      <c r="Q135" s="19">
        <f t="shared" si="11"/>
        <v>0</v>
      </c>
      <c r="R135" s="19">
        <f t="shared" si="12"/>
        <v>0</v>
      </c>
      <c r="S135" s="19">
        <f t="shared" si="13"/>
        <v>0</v>
      </c>
      <c r="T135" s="19">
        <f t="shared" si="14"/>
        <v>0</v>
      </c>
      <c r="U135" s="21">
        <f t="shared" si="15"/>
        <v>0</v>
      </c>
    </row>
    <row r="136" spans="1:21" x14ac:dyDescent="0.25">
      <c r="A136" s="17" t="s">
        <v>17</v>
      </c>
      <c r="B136" s="19">
        <f t="shared" si="0"/>
        <v>0</v>
      </c>
      <c r="C136" s="20">
        <f t="shared" si="1"/>
        <v>0</v>
      </c>
      <c r="D136" s="19">
        <f t="shared" si="16"/>
        <v>0</v>
      </c>
      <c r="E136" s="19">
        <f t="shared" si="17"/>
        <v>0</v>
      </c>
      <c r="F136" s="19">
        <f t="shared" si="18"/>
        <v>0</v>
      </c>
      <c r="G136" s="19">
        <f t="shared" si="19"/>
        <v>0</v>
      </c>
      <c r="H136" s="19">
        <f t="shared" si="20"/>
        <v>0</v>
      </c>
      <c r="I136" s="19">
        <f t="shared" si="23"/>
        <v>0</v>
      </c>
      <c r="J136" s="19">
        <f t="shared" si="21"/>
        <v>0</v>
      </c>
      <c r="K136" s="19">
        <f t="shared" si="22"/>
        <v>0</v>
      </c>
      <c r="L136" s="19">
        <f t="shared" si="24"/>
        <v>0</v>
      </c>
      <c r="M136" s="19">
        <f t="shared" si="25"/>
        <v>0</v>
      </c>
      <c r="N136" s="19">
        <f t="shared" si="26"/>
        <v>0</v>
      </c>
      <c r="O136" s="19">
        <f t="shared" ref="O136:O141" si="27">(ABS($B$16-B17)+ABS($B$39-B40)+ABS($B$62-B63)+ABS($B$85-B86)+ABS($B$108-B109))/$D$116</f>
        <v>0</v>
      </c>
      <c r="P136" s="19">
        <f t="shared" ref="P136:P141" si="28">(ABS($B$17-B17)+ABS($B$40-B40)+ABS($B$63-B63)+ABS($B$86-B86)+ABS($B$109-B109))/$D$116</f>
        <v>0</v>
      </c>
      <c r="Q136" s="19">
        <f t="shared" si="11"/>
        <v>0</v>
      </c>
      <c r="R136" s="19">
        <f t="shared" si="12"/>
        <v>0</v>
      </c>
      <c r="S136" s="19">
        <f t="shared" si="13"/>
        <v>0</v>
      </c>
      <c r="T136" s="19">
        <f t="shared" si="14"/>
        <v>0</v>
      </c>
      <c r="U136" s="21">
        <f t="shared" si="15"/>
        <v>0</v>
      </c>
    </row>
    <row r="137" spans="1:21" x14ac:dyDescent="0.25">
      <c r="A137" s="17" t="s">
        <v>18</v>
      </c>
      <c r="B137" s="19">
        <f t="shared" si="0"/>
        <v>0</v>
      </c>
      <c r="C137" s="20">
        <f t="shared" si="1"/>
        <v>0</v>
      </c>
      <c r="D137" s="19">
        <f t="shared" si="16"/>
        <v>0</v>
      </c>
      <c r="E137" s="19">
        <f t="shared" si="17"/>
        <v>0</v>
      </c>
      <c r="F137" s="19">
        <f t="shared" si="18"/>
        <v>0</v>
      </c>
      <c r="G137" s="19">
        <f t="shared" si="19"/>
        <v>0</v>
      </c>
      <c r="H137" s="19">
        <f t="shared" si="20"/>
        <v>0</v>
      </c>
      <c r="I137" s="19">
        <f t="shared" si="23"/>
        <v>0</v>
      </c>
      <c r="J137" s="19">
        <f t="shared" si="21"/>
        <v>0</v>
      </c>
      <c r="K137" s="19">
        <f t="shared" si="22"/>
        <v>0</v>
      </c>
      <c r="L137" s="19">
        <f t="shared" si="24"/>
        <v>0</v>
      </c>
      <c r="M137" s="19">
        <f t="shared" si="25"/>
        <v>0</v>
      </c>
      <c r="N137" s="19">
        <f t="shared" si="26"/>
        <v>0</v>
      </c>
      <c r="O137" s="19">
        <f t="shared" si="27"/>
        <v>0</v>
      </c>
      <c r="P137" s="19">
        <f t="shared" si="28"/>
        <v>0</v>
      </c>
      <c r="Q137" s="19">
        <f>(ABS($B$18-B18)+ABS($B$41-B41)+ABS($B$64-B64)+ABS($B$87-B87)+ABS($B$110-B110))/$D$116</f>
        <v>0</v>
      </c>
      <c r="R137" s="19">
        <f t="shared" si="12"/>
        <v>0</v>
      </c>
      <c r="S137" s="19">
        <f t="shared" si="13"/>
        <v>0</v>
      </c>
      <c r="T137" s="19">
        <f t="shared" si="14"/>
        <v>0</v>
      </c>
      <c r="U137" s="21">
        <f t="shared" si="15"/>
        <v>0</v>
      </c>
    </row>
    <row r="138" spans="1:21" x14ac:dyDescent="0.25">
      <c r="A138" s="17" t="s">
        <v>19</v>
      </c>
      <c r="B138" s="19">
        <f t="shared" si="0"/>
        <v>0</v>
      </c>
      <c r="C138" s="20">
        <f t="shared" si="1"/>
        <v>0</v>
      </c>
      <c r="D138" s="19">
        <f t="shared" si="16"/>
        <v>0</v>
      </c>
      <c r="E138" s="19">
        <f t="shared" si="17"/>
        <v>0</v>
      </c>
      <c r="F138" s="19">
        <f t="shared" si="18"/>
        <v>0</v>
      </c>
      <c r="G138" s="19">
        <f t="shared" si="19"/>
        <v>0</v>
      </c>
      <c r="H138" s="19">
        <f t="shared" si="20"/>
        <v>0</v>
      </c>
      <c r="I138" s="19">
        <f t="shared" si="23"/>
        <v>0</v>
      </c>
      <c r="J138" s="19">
        <f t="shared" si="21"/>
        <v>0</v>
      </c>
      <c r="K138" s="19">
        <f t="shared" si="22"/>
        <v>0</v>
      </c>
      <c r="L138" s="19">
        <f t="shared" si="24"/>
        <v>0</v>
      </c>
      <c r="M138" s="19">
        <f t="shared" si="25"/>
        <v>0</v>
      </c>
      <c r="N138" s="19">
        <f t="shared" si="26"/>
        <v>0</v>
      </c>
      <c r="O138" s="19">
        <f t="shared" si="27"/>
        <v>0</v>
      </c>
      <c r="P138" s="19">
        <f t="shared" si="28"/>
        <v>0</v>
      </c>
      <c r="Q138" s="19">
        <f>(ABS($B$18-B19)+ABS($B$41-B42)+ABS($B$64-B65)+ABS($B$87-B88)+ABS($B$110-B111))/$D$116</f>
        <v>0</v>
      </c>
      <c r="R138" s="19">
        <f>(ABS($B$19-B19)+ABS($B$42-B42)+ABS($B$65-B65)+ABS($B$88-B88)+ABS($B$111-B111))/$D$116</f>
        <v>0</v>
      </c>
      <c r="S138" s="19">
        <f t="shared" si="13"/>
        <v>0</v>
      </c>
      <c r="T138" s="19">
        <f t="shared" si="14"/>
        <v>0</v>
      </c>
      <c r="U138" s="21">
        <f t="shared" si="15"/>
        <v>0</v>
      </c>
    </row>
    <row r="139" spans="1:21" x14ac:dyDescent="0.25">
      <c r="A139" s="17" t="s">
        <v>20</v>
      </c>
      <c r="B139" s="19">
        <f t="shared" si="0"/>
        <v>0</v>
      </c>
      <c r="C139" s="20">
        <f t="shared" si="1"/>
        <v>0</v>
      </c>
      <c r="D139" s="19">
        <f t="shared" si="16"/>
        <v>0</v>
      </c>
      <c r="E139" s="19">
        <f t="shared" si="17"/>
        <v>0</v>
      </c>
      <c r="F139" s="19">
        <f t="shared" si="18"/>
        <v>0</v>
      </c>
      <c r="G139" s="19">
        <f t="shared" si="19"/>
        <v>0</v>
      </c>
      <c r="H139" s="19">
        <f t="shared" si="20"/>
        <v>0</v>
      </c>
      <c r="I139" s="19">
        <f t="shared" si="23"/>
        <v>0</v>
      </c>
      <c r="J139" s="19">
        <f t="shared" si="21"/>
        <v>0</v>
      </c>
      <c r="K139" s="19">
        <f t="shared" si="22"/>
        <v>0</v>
      </c>
      <c r="L139" s="19">
        <f t="shared" si="24"/>
        <v>0</v>
      </c>
      <c r="M139" s="19">
        <f t="shared" si="25"/>
        <v>0</v>
      </c>
      <c r="N139" s="19">
        <f t="shared" si="26"/>
        <v>0</v>
      </c>
      <c r="O139" s="19">
        <f t="shared" si="27"/>
        <v>0</v>
      </c>
      <c r="P139" s="19">
        <f t="shared" si="28"/>
        <v>0</v>
      </c>
      <c r="Q139" s="19">
        <f>(ABS($B$18-B20)+ABS($B$41-B43)+ABS($B$64-B66)+ABS($B$87-B89)+ABS($B$110-B112))/$D$116</f>
        <v>0</v>
      </c>
      <c r="R139" s="19">
        <f>(ABS($B$19-B20)+ABS($B$42-B43)+ABS($B$65-B66)+ABS($B$88-B89)+ABS($B$111-B112))/$D$116</f>
        <v>0</v>
      </c>
      <c r="S139" s="19">
        <f>(ABS($B$20-B20)+ABS($B$43-B43)+ABS($B$66-B66)+ABS($B$89-B89)+ABS($B$112-B112))/$D$116</f>
        <v>0</v>
      </c>
      <c r="T139" s="19">
        <f t="shared" si="14"/>
        <v>0</v>
      </c>
      <c r="U139" s="21">
        <f t="shared" si="15"/>
        <v>0</v>
      </c>
    </row>
    <row r="140" spans="1:21" x14ac:dyDescent="0.25">
      <c r="A140" s="17" t="s">
        <v>21</v>
      </c>
      <c r="B140" s="19">
        <f t="shared" si="0"/>
        <v>0</v>
      </c>
      <c r="C140" s="20">
        <f t="shared" si="1"/>
        <v>0</v>
      </c>
      <c r="D140" s="19">
        <f t="shared" si="16"/>
        <v>0</v>
      </c>
      <c r="E140" s="19">
        <f t="shared" si="17"/>
        <v>0</v>
      </c>
      <c r="F140" s="19">
        <f t="shared" si="18"/>
        <v>0</v>
      </c>
      <c r="G140" s="19">
        <f t="shared" si="19"/>
        <v>0</v>
      </c>
      <c r="H140" s="19">
        <f t="shared" si="20"/>
        <v>0</v>
      </c>
      <c r="I140" s="19">
        <f t="shared" si="23"/>
        <v>0</v>
      </c>
      <c r="J140" s="19">
        <f t="shared" si="21"/>
        <v>0</v>
      </c>
      <c r="K140" s="19">
        <f t="shared" si="22"/>
        <v>0</v>
      </c>
      <c r="L140" s="19">
        <f t="shared" si="24"/>
        <v>0</v>
      </c>
      <c r="M140" s="19">
        <f t="shared" si="25"/>
        <v>0</v>
      </c>
      <c r="N140" s="19">
        <f t="shared" si="26"/>
        <v>0</v>
      </c>
      <c r="O140" s="19">
        <f t="shared" si="27"/>
        <v>0</v>
      </c>
      <c r="P140" s="19">
        <f t="shared" si="28"/>
        <v>0</v>
      </c>
      <c r="Q140" s="19">
        <f>(ABS($B$18-B21)+ABS($B$41-B44)+ABS($B$64-B67)+ABS($B$87-B90)+ABS($B$110-B113))/$D$116</f>
        <v>0</v>
      </c>
      <c r="R140" s="19">
        <f>(ABS($B$19-B21)+ABS($B$42-B44)+ABS($B$65-B67)+ABS($B$88-B90)+ABS($B$111-B113))/$D$116</f>
        <v>0</v>
      </c>
      <c r="S140" s="19">
        <f>(ABS($B$20-B21)+ABS($B$43-B44)+ABS($B$66-B67)+ABS($B$89-B90)+ABS($B$112-B113))/$D$116</f>
        <v>0</v>
      </c>
      <c r="T140" s="19">
        <f>(ABS($B$21-B21)+ABS($B$44-B44)+ABS($B$67-B67)+ABS($B$90-B90)+ABS($B$113-B113))/$D$116</f>
        <v>0</v>
      </c>
      <c r="U140" s="21">
        <f t="shared" si="15"/>
        <v>0</v>
      </c>
    </row>
    <row r="141" spans="1:21" x14ac:dyDescent="0.25">
      <c r="A141" s="22" t="s">
        <v>22</v>
      </c>
      <c r="B141" s="19">
        <f t="shared" si="0"/>
        <v>0</v>
      </c>
      <c r="C141" s="20">
        <f t="shared" si="1"/>
        <v>0</v>
      </c>
      <c r="D141" s="19">
        <f t="shared" si="16"/>
        <v>0</v>
      </c>
      <c r="E141" s="19">
        <f t="shared" si="17"/>
        <v>0</v>
      </c>
      <c r="F141" s="19">
        <f t="shared" si="18"/>
        <v>0</v>
      </c>
      <c r="G141" s="19">
        <f t="shared" si="19"/>
        <v>0</v>
      </c>
      <c r="H141" s="19">
        <f t="shared" si="20"/>
        <v>0</v>
      </c>
      <c r="I141" s="19">
        <f t="shared" si="23"/>
        <v>0</v>
      </c>
      <c r="J141" s="19">
        <f t="shared" si="21"/>
        <v>0</v>
      </c>
      <c r="K141" s="19">
        <f t="shared" si="22"/>
        <v>0</v>
      </c>
      <c r="L141" s="19">
        <f t="shared" si="24"/>
        <v>0</v>
      </c>
      <c r="M141" s="19">
        <f t="shared" si="25"/>
        <v>0</v>
      </c>
      <c r="N141" s="19">
        <f t="shared" si="26"/>
        <v>0</v>
      </c>
      <c r="O141" s="19">
        <f t="shared" si="27"/>
        <v>0</v>
      </c>
      <c r="P141" s="19">
        <f t="shared" si="28"/>
        <v>0</v>
      </c>
      <c r="Q141" s="19">
        <f>(ABS($B$18-B22)+ABS($B$41-B45)+ABS($B$64-B68)+ABS($B$87-B91)+ABS($B$110-B114))/$D$116</f>
        <v>0</v>
      </c>
      <c r="R141" s="19">
        <f>(ABS($B$19-B22)+ABS($B$42-B45)+ABS($B$65-B68)+ABS($B$88-B91)+ABS($B$111-B114))/$D$116</f>
        <v>0</v>
      </c>
      <c r="S141" s="19">
        <f>(ABS($B$20-B22)+ABS($B$43-B45)+ABS($B$66-B68)+ABS($B$89-B91)+ABS($B$112-B114))/$D$116</f>
        <v>0</v>
      </c>
      <c r="T141" s="19">
        <f>(ABS($B$21-B22)+ABS($B$44-B45)+ABS($B$67-B68)+ABS($B$90-B91)+ABS($B$113-B114))/$D$116</f>
        <v>0</v>
      </c>
      <c r="U141" s="21">
        <f>(ABS($B$22-B22)+ABS($B$45-B45)+ABS($B$68-B68)+ABS($B$91-B91)+ABS($B$114-B114))/$D$116</f>
        <v>0</v>
      </c>
    </row>
  </sheetData>
  <mergeCells count="1">
    <mergeCell ref="A120:U120"/>
  </mergeCells>
  <phoneticPr fontId="1" type="noConversion"/>
  <conditionalFormatting sqref="B122:U141">
    <cfRule type="cellIs" dxfId="5" priority="1" operator="equal">
      <formula>0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41"/>
  <sheetViews>
    <sheetView topLeftCell="A117" workbookViewId="0">
      <selection activeCell="J144" sqref="J144"/>
    </sheetView>
  </sheetViews>
  <sheetFormatPr defaultRowHeight="13.8" x14ac:dyDescent="0.25"/>
  <cols>
    <col min="1" max="1" width="10.109375" bestFit="1" customWidth="1"/>
    <col min="2" max="2" width="7.44140625" bestFit="1" customWidth="1"/>
    <col min="3" max="3" width="9.77734375" bestFit="1" customWidth="1"/>
    <col min="4" max="11" width="7.44140625" bestFit="1" customWidth="1"/>
    <col min="12" max="12" width="8.5546875" bestFit="1" customWidth="1"/>
    <col min="13" max="13" width="7.44140625" bestFit="1" customWidth="1"/>
    <col min="14" max="14" width="8.5546875" bestFit="1" customWidth="1"/>
    <col min="15" max="25" width="7.44140625" bestFit="1" customWidth="1"/>
    <col min="26" max="26" width="8.5546875" bestFit="1" customWidth="1"/>
    <col min="27" max="27" width="7.44140625" bestFit="1" customWidth="1"/>
    <col min="28" max="28" width="8.5546875" bestFit="1" customWidth="1"/>
    <col min="29" max="31" width="7.44140625" bestFit="1" customWidth="1"/>
    <col min="32" max="32" width="5.21875" bestFit="1" customWidth="1"/>
    <col min="33" max="39" width="7.44140625" bestFit="1" customWidth="1"/>
    <col min="40" max="40" width="8.5546875" bestFit="1" customWidth="1"/>
    <col min="41" max="41" width="7.44140625" bestFit="1" customWidth="1"/>
    <col min="42" max="42" width="8.5546875" bestFit="1" customWidth="1"/>
    <col min="43" max="52" width="7.44140625" bestFit="1" customWidth="1"/>
    <col min="53" max="53" width="3" bestFit="1" customWidth="1"/>
    <col min="54" max="54" width="8.5546875" bestFit="1" customWidth="1"/>
    <col min="55" max="55" width="4.109375" bestFit="1" customWidth="1"/>
    <col min="56" max="56" width="8.5546875" bestFit="1" customWidth="1"/>
    <col min="57" max="57" width="5.33203125" bestFit="1" customWidth="1"/>
    <col min="58" max="61" width="4.109375" bestFit="1" customWidth="1"/>
    <col min="62" max="67" width="3" bestFit="1" customWidth="1"/>
    <col min="68" max="68" width="8.5546875" bestFit="1" customWidth="1"/>
    <col min="69" max="69" width="4.109375" bestFit="1" customWidth="1"/>
    <col min="70" max="70" width="8.5546875" bestFit="1" customWidth="1"/>
    <col min="71" max="71" width="5.33203125" bestFit="1" customWidth="1"/>
    <col min="72" max="75" width="4.109375" bestFit="1" customWidth="1"/>
    <col min="76" max="81" width="3" bestFit="1" customWidth="1"/>
    <col min="82" max="82" width="8.5546875" bestFit="1" customWidth="1"/>
    <col min="83" max="83" width="4.109375" bestFit="1" customWidth="1"/>
    <col min="84" max="84" width="8.5546875" bestFit="1" customWidth="1"/>
    <col min="85" max="85" width="5.33203125" bestFit="1" customWidth="1"/>
    <col min="86" max="89" width="4.109375" bestFit="1" customWidth="1"/>
    <col min="90" max="95" width="3" bestFit="1" customWidth="1"/>
    <col min="96" max="96" width="8.5546875" bestFit="1" customWidth="1"/>
    <col min="97" max="97" width="4.109375" bestFit="1" customWidth="1"/>
    <col min="98" max="98" width="8.5546875" bestFit="1" customWidth="1"/>
  </cols>
  <sheetData>
    <row r="1" spans="1:86" x14ac:dyDescent="0.25">
      <c r="A1" s="73" t="s">
        <v>141</v>
      </c>
      <c r="B1" s="65" t="s">
        <v>23</v>
      </c>
      <c r="C1" s="76"/>
      <c r="D1" s="76"/>
      <c r="E1" s="76"/>
      <c r="F1" s="76"/>
      <c r="G1" s="76"/>
      <c r="H1" s="76"/>
      <c r="I1" s="76"/>
      <c r="J1" s="76"/>
      <c r="K1" s="76"/>
      <c r="L1" s="76"/>
      <c r="M1" s="72"/>
      <c r="N1" s="2"/>
      <c r="O1" s="2"/>
      <c r="P1" s="2"/>
      <c r="Q1" s="76"/>
      <c r="R1" s="76"/>
      <c r="S1" s="76"/>
      <c r="T1" s="76"/>
      <c r="U1" s="76"/>
      <c r="V1" s="76"/>
      <c r="W1" s="76"/>
      <c r="X1" s="76"/>
      <c r="Y1" s="76"/>
      <c r="Z1" s="76"/>
      <c r="AA1" s="72"/>
      <c r="AB1" s="2"/>
      <c r="AC1" s="2"/>
      <c r="AD1" s="2"/>
      <c r="AE1" s="76"/>
      <c r="AF1" s="76"/>
      <c r="AG1" s="76"/>
      <c r="AH1" s="76"/>
      <c r="AI1" s="76"/>
      <c r="AJ1" s="76"/>
      <c r="AK1" s="76"/>
      <c r="AL1" s="76"/>
      <c r="AM1" s="76"/>
      <c r="AN1" s="76"/>
      <c r="AO1" s="72"/>
      <c r="AP1" s="2"/>
      <c r="AQ1" s="2"/>
      <c r="AR1" s="2"/>
      <c r="AS1" s="76"/>
      <c r="AT1" s="76"/>
      <c r="AU1" s="76"/>
      <c r="AV1" s="76"/>
      <c r="AW1" s="76"/>
      <c r="AX1" s="76"/>
      <c r="AY1" s="76"/>
      <c r="AZ1" s="76"/>
      <c r="BA1" s="76"/>
      <c r="BB1" s="76"/>
      <c r="BC1" s="72"/>
      <c r="BD1" s="2"/>
      <c r="BE1" s="2"/>
      <c r="BF1" s="2"/>
      <c r="BG1" s="76"/>
      <c r="BH1" s="76"/>
      <c r="BI1" s="76"/>
      <c r="BJ1" s="76"/>
      <c r="BK1" s="76"/>
      <c r="BL1" s="76"/>
      <c r="BM1" s="76"/>
      <c r="BN1" s="76"/>
      <c r="BO1" s="76"/>
      <c r="BP1" s="76"/>
      <c r="BQ1" s="72"/>
      <c r="BU1" s="73"/>
      <c r="BV1" s="73"/>
      <c r="BW1" s="73"/>
      <c r="BX1" s="73"/>
      <c r="BY1" s="73"/>
      <c r="BZ1" s="73"/>
      <c r="CA1" s="73"/>
      <c r="CB1" s="73"/>
      <c r="CC1" s="73"/>
      <c r="CD1" s="73"/>
      <c r="CE1" s="5"/>
    </row>
    <row r="2" spans="1:86" x14ac:dyDescent="0.25">
      <c r="A2" s="71" t="s">
        <v>1</v>
      </c>
      <c r="B2" s="65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16"/>
      <c r="O2" s="2"/>
      <c r="P2" s="16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16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16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16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6"/>
      <c r="BU2" s="4"/>
      <c r="BV2" s="4"/>
      <c r="BW2" s="4"/>
      <c r="BX2" s="4"/>
      <c r="BY2" s="4"/>
      <c r="BZ2" s="4"/>
      <c r="CA2" s="4"/>
      <c r="CB2" s="4"/>
      <c r="CC2" s="4"/>
      <c r="CD2" s="4"/>
      <c r="CE2" s="3"/>
      <c r="CF2" s="6"/>
    </row>
    <row r="3" spans="1:86" x14ac:dyDescent="0.25">
      <c r="A3" s="71" t="s">
        <v>3</v>
      </c>
      <c r="B3" s="26">
        <f>算例!AV3</f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6"/>
      <c r="O3" s="2"/>
      <c r="P3" s="16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16"/>
      <c r="AC3" s="2"/>
      <c r="AD3" s="16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16"/>
      <c r="AQ3" s="2"/>
      <c r="AR3" s="16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16"/>
      <c r="BE3" s="2"/>
      <c r="BF3" s="16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6"/>
      <c r="BT3" s="6"/>
      <c r="BU3" s="4"/>
      <c r="BV3" s="4"/>
      <c r="BW3" s="4"/>
      <c r="BX3" s="4"/>
      <c r="BY3" s="4"/>
      <c r="BZ3" s="4"/>
      <c r="CA3" s="4"/>
      <c r="CB3" s="4"/>
      <c r="CC3" s="4"/>
      <c r="CD3" s="4"/>
      <c r="CE3" s="3"/>
      <c r="CF3" s="6"/>
      <c r="CH3" s="6"/>
    </row>
    <row r="4" spans="1:86" x14ac:dyDescent="0.25">
      <c r="A4" s="71" t="s">
        <v>4</v>
      </c>
      <c r="B4" s="26">
        <f>算例!AV4</f>
        <v>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16"/>
      <c r="O4" s="2"/>
      <c r="P4" s="16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16"/>
      <c r="AC4" s="2"/>
      <c r="AD4" s="16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16"/>
      <c r="AQ4" s="2"/>
      <c r="AR4" s="16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16"/>
      <c r="BE4" s="2"/>
      <c r="BF4" s="16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6"/>
      <c r="BT4" s="6"/>
      <c r="BU4" s="4"/>
      <c r="BV4" s="4"/>
      <c r="BW4" s="4"/>
      <c r="BX4" s="4"/>
      <c r="BY4" s="4"/>
      <c r="BZ4" s="4"/>
      <c r="CA4" s="4"/>
      <c r="CB4" s="4"/>
      <c r="CC4" s="4"/>
      <c r="CD4" s="4"/>
      <c r="CE4" s="3"/>
      <c r="CF4" s="6"/>
      <c r="CH4" s="6"/>
    </row>
    <row r="5" spans="1:86" x14ac:dyDescent="0.25">
      <c r="A5" s="71" t="s">
        <v>5</v>
      </c>
      <c r="B5" s="26">
        <f>算例!AV5</f>
        <v>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16"/>
      <c r="O5" s="2"/>
      <c r="P5" s="16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16"/>
      <c r="AC5" s="2"/>
      <c r="AD5" s="16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16"/>
      <c r="AQ5" s="2"/>
      <c r="AR5" s="16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16"/>
      <c r="BE5" s="2"/>
      <c r="BF5" s="16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6"/>
      <c r="BT5" s="6"/>
      <c r="BU5" s="4"/>
      <c r="BV5" s="4"/>
      <c r="BW5" s="4"/>
      <c r="BX5" s="4"/>
      <c r="BY5" s="4"/>
      <c r="BZ5" s="4"/>
      <c r="CA5" s="4"/>
      <c r="CB5" s="4"/>
      <c r="CC5" s="4"/>
      <c r="CD5" s="4"/>
      <c r="CE5" s="3"/>
      <c r="CF5" s="6"/>
      <c r="CH5" s="6"/>
    </row>
    <row r="6" spans="1:86" x14ac:dyDescent="0.25">
      <c r="A6" s="71" t="s">
        <v>6</v>
      </c>
      <c r="B6" s="26">
        <f>算例!AV6</f>
        <v>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16"/>
      <c r="O6" s="2"/>
      <c r="P6" s="16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16"/>
      <c r="AC6" s="2"/>
      <c r="AD6" s="16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16"/>
      <c r="AQ6" s="2"/>
      <c r="AR6" s="16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16"/>
      <c r="BE6" s="2"/>
      <c r="BF6" s="16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6"/>
      <c r="BT6" s="6"/>
      <c r="BU6" s="4"/>
      <c r="BV6" s="4"/>
      <c r="BW6" s="4"/>
      <c r="BX6" s="4"/>
      <c r="BY6" s="4"/>
      <c r="BZ6" s="4"/>
      <c r="CA6" s="4"/>
      <c r="CB6" s="4"/>
      <c r="CC6" s="4"/>
      <c r="CD6" s="4"/>
      <c r="CE6" s="3"/>
      <c r="CF6" s="6"/>
      <c r="CH6" s="6"/>
    </row>
    <row r="7" spans="1:86" x14ac:dyDescent="0.25">
      <c r="A7" s="71" t="s">
        <v>7</v>
      </c>
      <c r="B7" s="26">
        <f>算例!AV7</f>
        <v>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16"/>
      <c r="O7" s="2"/>
      <c r="P7" s="16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16"/>
      <c r="AC7" s="2"/>
      <c r="AD7" s="16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16"/>
      <c r="AQ7" s="2"/>
      <c r="AR7" s="16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16"/>
      <c r="BE7" s="2"/>
      <c r="BF7" s="16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6"/>
      <c r="BT7" s="6"/>
      <c r="BU7" s="4"/>
      <c r="BV7" s="4"/>
      <c r="BW7" s="4"/>
      <c r="BX7" s="4"/>
      <c r="BY7" s="4"/>
      <c r="BZ7" s="4"/>
      <c r="CA7" s="4"/>
      <c r="CB7" s="4"/>
      <c r="CC7" s="4"/>
      <c r="CD7" s="4"/>
      <c r="CE7" s="3"/>
      <c r="CF7" s="6"/>
      <c r="CH7" s="6"/>
    </row>
    <row r="8" spans="1:86" x14ac:dyDescent="0.25">
      <c r="A8" s="71" t="s">
        <v>8</v>
      </c>
      <c r="B8" s="26">
        <f>算例!AV8</f>
        <v>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16"/>
      <c r="O8" s="2"/>
      <c r="P8" s="16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16"/>
      <c r="AC8" s="2"/>
      <c r="AD8" s="16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16"/>
      <c r="AQ8" s="2"/>
      <c r="AR8" s="16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16"/>
      <c r="BE8" s="2"/>
      <c r="BF8" s="16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6"/>
      <c r="BT8" s="6"/>
      <c r="BU8" s="4"/>
      <c r="BV8" s="4"/>
      <c r="BW8" s="4"/>
      <c r="BX8" s="4"/>
      <c r="BY8" s="4"/>
      <c r="BZ8" s="4"/>
      <c r="CA8" s="4"/>
      <c r="CB8" s="4"/>
      <c r="CC8" s="4"/>
      <c r="CD8" s="4"/>
      <c r="CE8" s="3"/>
      <c r="CF8" s="6"/>
      <c r="CH8" s="6"/>
    </row>
    <row r="9" spans="1:86" x14ac:dyDescent="0.25">
      <c r="A9" s="71" t="s">
        <v>9</v>
      </c>
      <c r="B9" s="26">
        <f>算例!AV9</f>
        <v>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16"/>
      <c r="O9" s="2"/>
      <c r="P9" s="16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16"/>
      <c r="AC9" s="2"/>
      <c r="AD9" s="16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16"/>
      <c r="AQ9" s="2"/>
      <c r="AR9" s="16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16"/>
      <c r="BE9" s="2"/>
      <c r="BF9" s="16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6"/>
      <c r="BT9" s="6"/>
      <c r="BU9" s="4"/>
      <c r="BV9" s="4"/>
      <c r="BW9" s="4"/>
      <c r="BX9" s="4"/>
      <c r="BY9" s="4"/>
      <c r="BZ9" s="4"/>
      <c r="CA9" s="4"/>
      <c r="CB9" s="4"/>
      <c r="CC9" s="4"/>
      <c r="CD9" s="4"/>
      <c r="CE9" s="3"/>
      <c r="CF9" s="6"/>
      <c r="CH9" s="6"/>
    </row>
    <row r="10" spans="1:86" x14ac:dyDescent="0.25">
      <c r="A10" s="71" t="s">
        <v>10</v>
      </c>
      <c r="B10" s="26">
        <f>算例!AV10</f>
        <v>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16"/>
      <c r="O10" s="2"/>
      <c r="P10" s="16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16"/>
      <c r="AC10" s="2"/>
      <c r="AD10" s="16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16"/>
      <c r="AQ10" s="2"/>
      <c r="AR10" s="16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16"/>
      <c r="BE10" s="2"/>
      <c r="BF10" s="16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6"/>
      <c r="BT10" s="6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3"/>
      <c r="CF10" s="6"/>
      <c r="CH10" s="6"/>
    </row>
    <row r="11" spans="1:86" x14ac:dyDescent="0.25">
      <c r="A11" s="71" t="s">
        <v>11</v>
      </c>
      <c r="B11" s="26">
        <f>算例!AV11</f>
        <v>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16"/>
      <c r="O11" s="2"/>
      <c r="P11" s="16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16"/>
      <c r="AC11" s="2"/>
      <c r="AD11" s="16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16"/>
      <c r="AQ11" s="2"/>
      <c r="AR11" s="16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16"/>
      <c r="BE11" s="2"/>
      <c r="BF11" s="16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6"/>
      <c r="BT11" s="6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3"/>
      <c r="CF11" s="6"/>
      <c r="CH11" s="6"/>
    </row>
    <row r="12" spans="1:86" x14ac:dyDescent="0.25">
      <c r="A12" s="71" t="s">
        <v>12</v>
      </c>
      <c r="B12" s="26">
        <f>算例!AV12</f>
        <v>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16"/>
      <c r="O12" s="2"/>
      <c r="P12" s="16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16"/>
      <c r="AC12" s="2"/>
      <c r="AD12" s="16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16"/>
      <c r="AQ12" s="2"/>
      <c r="AR12" s="16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16"/>
      <c r="BE12" s="2"/>
      <c r="BF12" s="16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6"/>
      <c r="BT12" s="6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3"/>
      <c r="CF12" s="6"/>
      <c r="CH12" s="6"/>
    </row>
    <row r="13" spans="1:86" x14ac:dyDescent="0.25">
      <c r="A13" s="71" t="s">
        <v>13</v>
      </c>
      <c r="B13" s="26">
        <f>算例!AV13</f>
        <v>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16"/>
      <c r="O13" s="2"/>
      <c r="P13" s="16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16"/>
      <c r="AC13" s="2"/>
      <c r="AD13" s="16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16"/>
      <c r="AQ13" s="2"/>
      <c r="AR13" s="16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16"/>
      <c r="BE13" s="2"/>
      <c r="BF13" s="16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6"/>
      <c r="BT13" s="6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3"/>
      <c r="CF13" s="6"/>
      <c r="CH13" s="6"/>
    </row>
    <row r="14" spans="1:86" x14ac:dyDescent="0.25">
      <c r="A14" s="71" t="s">
        <v>14</v>
      </c>
      <c r="B14" s="26">
        <f>算例!AV14</f>
        <v>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16"/>
      <c r="O14" s="2"/>
      <c r="P14" s="16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16"/>
      <c r="AC14" s="2"/>
      <c r="AD14" s="16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16"/>
      <c r="AQ14" s="2"/>
      <c r="AR14" s="16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16"/>
      <c r="BE14" s="2"/>
      <c r="BF14" s="16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6"/>
      <c r="BT14" s="6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3"/>
      <c r="CF14" s="6"/>
      <c r="CH14" s="6"/>
    </row>
    <row r="15" spans="1:86" x14ac:dyDescent="0.25">
      <c r="A15" s="71" t="s">
        <v>15</v>
      </c>
      <c r="B15" s="26">
        <f>算例!AV15</f>
        <v>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16"/>
      <c r="O15" s="2"/>
      <c r="P15" s="16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16"/>
      <c r="AC15" s="2"/>
      <c r="AD15" s="16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16"/>
      <c r="AQ15" s="2"/>
      <c r="AR15" s="16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16"/>
      <c r="BE15" s="2"/>
      <c r="BF15" s="16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6"/>
      <c r="BT15" s="6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3"/>
      <c r="CF15" s="6"/>
      <c r="CH15" s="6"/>
    </row>
    <row r="16" spans="1:86" x14ac:dyDescent="0.25">
      <c r="A16" s="71" t="s">
        <v>16</v>
      </c>
      <c r="B16" s="26">
        <f>算例!AV16</f>
        <v>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16"/>
      <c r="O16" s="2"/>
      <c r="P16" s="16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16"/>
      <c r="AC16" s="2"/>
      <c r="AD16" s="16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16"/>
      <c r="AQ16" s="2"/>
      <c r="AR16" s="16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16"/>
      <c r="BE16" s="2"/>
      <c r="BF16" s="16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6"/>
      <c r="BT16" s="6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3"/>
      <c r="CF16" s="6"/>
      <c r="CH16" s="6"/>
    </row>
    <row r="17" spans="1:86" x14ac:dyDescent="0.25">
      <c r="A17" s="71" t="s">
        <v>17</v>
      </c>
      <c r="B17" s="26">
        <f>算例!AV17</f>
        <v>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16"/>
      <c r="O17" s="2"/>
      <c r="P17" s="16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16"/>
      <c r="AC17" s="2"/>
      <c r="AD17" s="16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16"/>
      <c r="AQ17" s="2"/>
      <c r="AR17" s="16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16"/>
      <c r="BE17" s="2"/>
      <c r="BF17" s="16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6"/>
      <c r="BT17" s="6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3"/>
      <c r="CF17" s="6"/>
      <c r="CH17" s="6"/>
    </row>
    <row r="18" spans="1:86" x14ac:dyDescent="0.25">
      <c r="A18" s="71" t="s">
        <v>18</v>
      </c>
      <c r="B18" s="26">
        <f>算例!AV18</f>
        <v>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16"/>
      <c r="O18" s="2"/>
      <c r="P18" s="16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16"/>
      <c r="AC18" s="2"/>
      <c r="AD18" s="16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16"/>
      <c r="AQ18" s="2"/>
      <c r="AR18" s="16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16"/>
      <c r="BE18" s="2"/>
      <c r="BF18" s="16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6"/>
      <c r="BT18" s="6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3"/>
      <c r="CF18" s="6"/>
      <c r="CH18" s="6"/>
    </row>
    <row r="19" spans="1:86" x14ac:dyDescent="0.25">
      <c r="A19" s="71" t="s">
        <v>19</v>
      </c>
      <c r="B19" s="26">
        <f>算例!AV19</f>
        <v>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16"/>
      <c r="O19" s="2"/>
      <c r="P19" s="16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16"/>
      <c r="AC19" s="2"/>
      <c r="AD19" s="16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16"/>
      <c r="AQ19" s="2"/>
      <c r="AR19" s="16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16"/>
      <c r="BE19" s="2"/>
      <c r="BF19" s="16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6"/>
      <c r="BT19" s="6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3"/>
      <c r="CF19" s="6"/>
      <c r="CH19" s="6"/>
    </row>
    <row r="20" spans="1:86" x14ac:dyDescent="0.25">
      <c r="A20" s="71" t="s">
        <v>20</v>
      </c>
      <c r="B20" s="26">
        <f>算例!AV20</f>
        <v>0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16"/>
      <c r="O20" s="2"/>
      <c r="P20" s="16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16"/>
      <c r="AC20" s="2"/>
      <c r="AD20" s="16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16"/>
      <c r="AQ20" s="2"/>
      <c r="AR20" s="16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16"/>
      <c r="BE20" s="2"/>
      <c r="BF20" s="16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6"/>
      <c r="BT20" s="6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3"/>
      <c r="CF20" s="6"/>
      <c r="CH20" s="6"/>
    </row>
    <row r="21" spans="1:86" x14ac:dyDescent="0.25">
      <c r="A21" s="71" t="s">
        <v>21</v>
      </c>
      <c r="B21" s="26">
        <f>算例!AV21</f>
        <v>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16"/>
      <c r="O21" s="2"/>
      <c r="P21" s="16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16"/>
      <c r="AC21" s="2"/>
      <c r="AD21" s="16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16"/>
      <c r="AQ21" s="2"/>
      <c r="AR21" s="16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16"/>
      <c r="BE21" s="2"/>
      <c r="BF21" s="16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6"/>
      <c r="BT21" s="6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3"/>
      <c r="CF21" s="6"/>
      <c r="CH21" s="6"/>
    </row>
    <row r="22" spans="1:86" x14ac:dyDescent="0.25">
      <c r="A22" s="71" t="s">
        <v>22</v>
      </c>
      <c r="B22" s="26">
        <f>算例!AV22</f>
        <v>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16"/>
      <c r="O22" s="2"/>
      <c r="P22" s="16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16"/>
      <c r="AC22" s="2"/>
      <c r="AD22" s="16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16"/>
      <c r="AQ22" s="2"/>
      <c r="AR22" s="16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16"/>
      <c r="BE22" s="2"/>
      <c r="BF22" s="16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6"/>
      <c r="BT22" s="6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3"/>
      <c r="CF22" s="6"/>
      <c r="CH22" s="6"/>
    </row>
    <row r="23" spans="1:86" s="1" customFormat="1" x14ac:dyDescent="0.25">
      <c r="A23" s="72"/>
      <c r="B23" s="26">
        <f>算例!AV23</f>
        <v>0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16"/>
      <c r="O23" s="2"/>
      <c r="P23" s="16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16"/>
      <c r="AC23" s="2"/>
      <c r="AD23" s="16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16"/>
      <c r="AQ23" s="2"/>
      <c r="AR23" s="16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16"/>
      <c r="BE23" s="2"/>
      <c r="BF23" s="16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15"/>
      <c r="BT23" s="15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15"/>
      <c r="CH23" s="15"/>
    </row>
    <row r="24" spans="1:86" x14ac:dyDescent="0.25">
      <c r="A24" s="73" t="s">
        <v>140</v>
      </c>
      <c r="B24" s="26">
        <f>算例!AV24</f>
        <v>0</v>
      </c>
      <c r="C24" s="76"/>
      <c r="D24" s="76"/>
      <c r="E24" s="76"/>
      <c r="F24" s="76"/>
      <c r="G24" s="76"/>
      <c r="H24" s="76"/>
      <c r="I24" s="76"/>
      <c r="J24" s="76"/>
      <c r="K24" s="76"/>
      <c r="L24" s="76"/>
      <c r="M24" s="72"/>
      <c r="N24" s="2"/>
      <c r="O24" s="2"/>
      <c r="P24" s="2"/>
      <c r="Q24" s="76"/>
      <c r="R24" s="76"/>
      <c r="S24" s="76"/>
      <c r="T24" s="76"/>
      <c r="U24" s="76"/>
      <c r="V24" s="76"/>
      <c r="W24" s="76"/>
      <c r="X24" s="76"/>
      <c r="Y24" s="76"/>
      <c r="Z24" s="76"/>
      <c r="AA24" s="72"/>
      <c r="AB24" s="2"/>
      <c r="AC24" s="2"/>
      <c r="AD24" s="2"/>
      <c r="AE24" s="76"/>
      <c r="AF24" s="76"/>
      <c r="AG24" s="76"/>
      <c r="AH24" s="76"/>
      <c r="AI24" s="76"/>
      <c r="AJ24" s="76"/>
      <c r="AK24" s="76"/>
      <c r="AL24" s="76"/>
      <c r="AM24" s="76"/>
      <c r="AN24" s="76"/>
      <c r="AO24" s="72"/>
      <c r="AP24" s="2"/>
      <c r="AQ24" s="2"/>
      <c r="AR24" s="2"/>
      <c r="AS24" s="76"/>
      <c r="AT24" s="76"/>
      <c r="AU24" s="76"/>
      <c r="AV24" s="76"/>
      <c r="AW24" s="76"/>
      <c r="AX24" s="76"/>
      <c r="AY24" s="76"/>
      <c r="AZ24" s="76"/>
      <c r="BA24" s="76"/>
      <c r="BB24" s="76"/>
      <c r="BC24" s="72"/>
      <c r="BD24" s="2"/>
      <c r="BE24" s="2"/>
      <c r="BF24" s="2"/>
      <c r="BG24" s="76"/>
      <c r="BH24" s="76"/>
      <c r="BI24" s="76"/>
      <c r="BJ24" s="76"/>
      <c r="BK24" s="76"/>
      <c r="BL24" s="76"/>
      <c r="BM24" s="76"/>
      <c r="BN24" s="76"/>
      <c r="BO24" s="76"/>
      <c r="BP24" s="76"/>
      <c r="BQ24" s="72"/>
      <c r="BU24" s="73"/>
      <c r="BV24" s="73"/>
      <c r="BW24" s="73"/>
      <c r="BX24" s="73"/>
      <c r="BY24" s="73"/>
      <c r="BZ24" s="73"/>
      <c r="CA24" s="73"/>
      <c r="CB24" s="73"/>
      <c r="CC24" s="73"/>
      <c r="CD24" s="73"/>
      <c r="CE24" s="5"/>
    </row>
    <row r="25" spans="1:86" x14ac:dyDescent="0.25">
      <c r="A25" s="71" t="s">
        <v>1</v>
      </c>
      <c r="B25" s="26" t="str">
        <f>算例!AV25</f>
        <v>得分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16"/>
      <c r="O25" s="2"/>
      <c r="P25" s="16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16"/>
      <c r="AC25" s="2"/>
      <c r="AD25" s="16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16"/>
      <c r="AQ25" s="2"/>
      <c r="AR25" s="16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16"/>
      <c r="BE25" s="2"/>
      <c r="BF25" s="16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6"/>
      <c r="BT25" s="6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3"/>
      <c r="CF25" s="6"/>
      <c r="CH25" s="6"/>
    </row>
    <row r="26" spans="1:86" x14ac:dyDescent="0.25">
      <c r="A26" s="71" t="s">
        <v>3</v>
      </c>
      <c r="B26" s="26">
        <f>算例!AV26</f>
        <v>0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16"/>
      <c r="O26" s="2"/>
      <c r="P26" s="16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16"/>
      <c r="AC26" s="2"/>
      <c r="AD26" s="16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16"/>
      <c r="AQ26" s="2"/>
      <c r="AR26" s="16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16"/>
      <c r="BE26" s="2"/>
      <c r="BF26" s="16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6"/>
      <c r="BT26" s="6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3"/>
      <c r="CF26" s="6"/>
      <c r="CH26" s="6"/>
    </row>
    <row r="27" spans="1:86" x14ac:dyDescent="0.25">
      <c r="A27" s="71" t="s">
        <v>4</v>
      </c>
      <c r="B27" s="26">
        <f>算例!AV27</f>
        <v>0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16"/>
      <c r="O27" s="2"/>
      <c r="P27" s="16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16"/>
      <c r="AC27" s="2"/>
      <c r="AD27" s="16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16"/>
      <c r="AQ27" s="2"/>
      <c r="AR27" s="16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16"/>
      <c r="BE27" s="2"/>
      <c r="BF27" s="16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6"/>
      <c r="BT27" s="6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3"/>
      <c r="CF27" s="6"/>
      <c r="CH27" s="6"/>
    </row>
    <row r="28" spans="1:86" x14ac:dyDescent="0.25">
      <c r="A28" s="71" t="s">
        <v>5</v>
      </c>
      <c r="B28" s="26">
        <f>算例!AV28</f>
        <v>0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16"/>
      <c r="O28" s="2"/>
      <c r="P28" s="16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16"/>
      <c r="AC28" s="2"/>
      <c r="AD28" s="16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16"/>
      <c r="AQ28" s="2"/>
      <c r="AR28" s="16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16"/>
      <c r="BE28" s="2"/>
      <c r="BF28" s="16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6"/>
      <c r="BT28" s="6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3"/>
      <c r="CF28" s="6"/>
      <c r="CH28" s="6"/>
    </row>
    <row r="29" spans="1:86" x14ac:dyDescent="0.25">
      <c r="A29" s="71" t="s">
        <v>6</v>
      </c>
      <c r="B29" s="26">
        <f>算例!AV29</f>
        <v>0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16"/>
      <c r="O29" s="2"/>
      <c r="P29" s="16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16"/>
      <c r="AC29" s="2"/>
      <c r="AD29" s="16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16"/>
      <c r="AQ29" s="2"/>
      <c r="AR29" s="16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16"/>
      <c r="BE29" s="2"/>
      <c r="BF29" s="16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6"/>
      <c r="BT29" s="6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3"/>
      <c r="CF29" s="6"/>
      <c r="CH29" s="6"/>
    </row>
    <row r="30" spans="1:86" x14ac:dyDescent="0.25">
      <c r="A30" s="71" t="s">
        <v>7</v>
      </c>
      <c r="B30" s="26">
        <f>算例!AV30</f>
        <v>0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16"/>
      <c r="O30" s="2"/>
      <c r="P30" s="16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16"/>
      <c r="AC30" s="2"/>
      <c r="AD30" s="16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16"/>
      <c r="AQ30" s="2"/>
      <c r="AR30" s="16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16"/>
      <c r="BE30" s="2"/>
      <c r="BF30" s="16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6"/>
      <c r="BT30" s="6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3"/>
      <c r="CF30" s="6"/>
      <c r="CH30" s="6"/>
    </row>
    <row r="31" spans="1:86" x14ac:dyDescent="0.25">
      <c r="A31" s="71" t="s">
        <v>8</v>
      </c>
      <c r="B31" s="26">
        <f>算例!AV31</f>
        <v>0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16"/>
      <c r="O31" s="2"/>
      <c r="P31" s="16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16"/>
      <c r="AC31" s="2"/>
      <c r="AD31" s="16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16"/>
      <c r="AQ31" s="2"/>
      <c r="AR31" s="16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16"/>
      <c r="BE31" s="2"/>
      <c r="BF31" s="16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6"/>
      <c r="BT31" s="6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3"/>
      <c r="CF31" s="6"/>
      <c r="CH31" s="6"/>
    </row>
    <row r="32" spans="1:86" x14ac:dyDescent="0.25">
      <c r="A32" s="71" t="s">
        <v>9</v>
      </c>
      <c r="B32" s="26">
        <f>算例!AV32</f>
        <v>0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16"/>
      <c r="O32" s="2"/>
      <c r="P32" s="16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16"/>
      <c r="AC32" s="2"/>
      <c r="AD32" s="16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16"/>
      <c r="AQ32" s="2"/>
      <c r="AR32" s="16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16"/>
      <c r="BE32" s="2"/>
      <c r="BF32" s="16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6"/>
      <c r="BT32" s="6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3"/>
      <c r="CF32" s="6"/>
      <c r="CH32" s="6"/>
    </row>
    <row r="33" spans="1:86" x14ac:dyDescent="0.25">
      <c r="A33" s="71" t="s">
        <v>10</v>
      </c>
      <c r="B33" s="26">
        <f>算例!AV33</f>
        <v>0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16"/>
      <c r="O33" s="2"/>
      <c r="P33" s="16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16"/>
      <c r="AC33" s="2"/>
      <c r="AD33" s="16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16"/>
      <c r="AQ33" s="2"/>
      <c r="AR33" s="16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16"/>
      <c r="BE33" s="2"/>
      <c r="BF33" s="16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6"/>
      <c r="BT33" s="6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3"/>
      <c r="CF33" s="6"/>
      <c r="CH33" s="6"/>
    </row>
    <row r="34" spans="1:86" x14ac:dyDescent="0.25">
      <c r="A34" s="71" t="s">
        <v>11</v>
      </c>
      <c r="B34" s="26">
        <f>算例!AV34</f>
        <v>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16"/>
      <c r="O34" s="2"/>
      <c r="P34" s="16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16"/>
      <c r="AC34" s="2"/>
      <c r="AD34" s="16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16"/>
      <c r="AQ34" s="2"/>
      <c r="AR34" s="16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16"/>
      <c r="BE34" s="2"/>
      <c r="BF34" s="16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6"/>
      <c r="BT34" s="6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3"/>
      <c r="CF34" s="6"/>
      <c r="CH34" s="6"/>
    </row>
    <row r="35" spans="1:86" x14ac:dyDescent="0.25">
      <c r="A35" s="71" t="s">
        <v>12</v>
      </c>
      <c r="B35" s="26">
        <f>算例!AV35</f>
        <v>0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16"/>
      <c r="O35" s="2"/>
      <c r="P35" s="16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16"/>
      <c r="AC35" s="2"/>
      <c r="AD35" s="16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16"/>
      <c r="AQ35" s="2"/>
      <c r="AR35" s="16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16"/>
      <c r="BE35" s="2"/>
      <c r="BF35" s="16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6"/>
      <c r="BT35" s="6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3"/>
      <c r="CF35" s="6"/>
      <c r="CH35" s="6"/>
    </row>
    <row r="36" spans="1:86" x14ac:dyDescent="0.25">
      <c r="A36" s="71" t="s">
        <v>13</v>
      </c>
      <c r="B36" s="26">
        <f>算例!AV36</f>
        <v>0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16"/>
      <c r="O36" s="2"/>
      <c r="P36" s="16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16"/>
      <c r="AC36" s="2"/>
      <c r="AD36" s="16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16"/>
      <c r="AQ36" s="2"/>
      <c r="AR36" s="16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16"/>
      <c r="BE36" s="2"/>
      <c r="BF36" s="16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6"/>
      <c r="BT36" s="6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3"/>
      <c r="CF36" s="6"/>
      <c r="CH36" s="6"/>
    </row>
    <row r="37" spans="1:86" x14ac:dyDescent="0.25">
      <c r="A37" s="71" t="s">
        <v>14</v>
      </c>
      <c r="B37" s="26">
        <f>算例!AV37</f>
        <v>0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16"/>
      <c r="O37" s="2"/>
      <c r="P37" s="16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16"/>
      <c r="AC37" s="2"/>
      <c r="AD37" s="16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16"/>
      <c r="AQ37" s="2"/>
      <c r="AR37" s="16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16"/>
      <c r="BE37" s="2"/>
      <c r="BF37" s="16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6"/>
      <c r="BT37" s="6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3"/>
      <c r="CF37" s="6"/>
      <c r="CH37" s="6"/>
    </row>
    <row r="38" spans="1:86" x14ac:dyDescent="0.25">
      <c r="A38" s="71" t="s">
        <v>15</v>
      </c>
      <c r="B38" s="26">
        <f>算例!AV38</f>
        <v>0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16"/>
      <c r="O38" s="2"/>
      <c r="P38" s="16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16"/>
      <c r="AC38" s="2"/>
      <c r="AD38" s="16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16"/>
      <c r="AQ38" s="2"/>
      <c r="AR38" s="16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16"/>
      <c r="BE38" s="2"/>
      <c r="BF38" s="16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6"/>
      <c r="BT38" s="6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3"/>
      <c r="CF38" s="6"/>
      <c r="CH38" s="6"/>
    </row>
    <row r="39" spans="1:86" x14ac:dyDescent="0.25">
      <c r="A39" s="71" t="s">
        <v>16</v>
      </c>
      <c r="B39" s="26">
        <f>算例!AV39</f>
        <v>0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16"/>
      <c r="O39" s="2"/>
      <c r="P39" s="16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16"/>
      <c r="AC39" s="2"/>
      <c r="AD39" s="16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16"/>
      <c r="AQ39" s="2"/>
      <c r="AR39" s="16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16"/>
      <c r="BE39" s="2"/>
      <c r="BF39" s="16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6"/>
      <c r="BT39" s="6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3"/>
      <c r="CF39" s="6"/>
      <c r="CH39" s="6"/>
    </row>
    <row r="40" spans="1:86" x14ac:dyDescent="0.25">
      <c r="A40" s="71" t="s">
        <v>17</v>
      </c>
      <c r="B40" s="26">
        <f>算例!AV40</f>
        <v>0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16"/>
      <c r="O40" s="2"/>
      <c r="P40" s="16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16"/>
      <c r="AC40" s="2"/>
      <c r="AD40" s="16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16"/>
      <c r="AQ40" s="2"/>
      <c r="AR40" s="16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16"/>
      <c r="BE40" s="2"/>
      <c r="BF40" s="16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6"/>
      <c r="BT40" s="6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3"/>
      <c r="CF40" s="6"/>
      <c r="CH40" s="6"/>
    </row>
    <row r="41" spans="1:86" x14ac:dyDescent="0.25">
      <c r="A41" s="71" t="s">
        <v>18</v>
      </c>
      <c r="B41" s="26">
        <f>算例!AV41</f>
        <v>0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16"/>
      <c r="O41" s="2"/>
      <c r="P41" s="16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16"/>
      <c r="AC41" s="2"/>
      <c r="AD41" s="16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16"/>
      <c r="AQ41" s="2"/>
      <c r="AR41" s="16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16"/>
      <c r="BE41" s="2"/>
      <c r="BF41" s="16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6"/>
      <c r="BT41" s="6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3"/>
      <c r="CF41" s="6"/>
      <c r="CH41" s="6"/>
    </row>
    <row r="42" spans="1:86" x14ac:dyDescent="0.25">
      <c r="A42" s="71" t="s">
        <v>19</v>
      </c>
      <c r="B42" s="26">
        <f>算例!AV42</f>
        <v>0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16"/>
      <c r="O42" s="2"/>
      <c r="P42" s="16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16"/>
      <c r="AC42" s="2"/>
      <c r="AD42" s="16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16"/>
      <c r="AQ42" s="2"/>
      <c r="AR42" s="16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16"/>
      <c r="BE42" s="2"/>
      <c r="BF42" s="16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6"/>
      <c r="BT42" s="6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3"/>
      <c r="CF42" s="6"/>
      <c r="CH42" s="6"/>
    </row>
    <row r="43" spans="1:86" x14ac:dyDescent="0.25">
      <c r="A43" s="71" t="s">
        <v>20</v>
      </c>
      <c r="B43" s="26">
        <f>算例!AV43</f>
        <v>0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16"/>
      <c r="O43" s="2"/>
      <c r="P43" s="16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16"/>
      <c r="AC43" s="2"/>
      <c r="AD43" s="16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16"/>
      <c r="AQ43" s="2"/>
      <c r="AR43" s="16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16"/>
      <c r="BE43" s="2"/>
      <c r="BF43" s="16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6"/>
      <c r="BT43" s="6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3"/>
      <c r="CF43" s="6"/>
      <c r="CH43" s="6"/>
    </row>
    <row r="44" spans="1:86" x14ac:dyDescent="0.25">
      <c r="A44" s="71" t="s">
        <v>21</v>
      </c>
      <c r="B44" s="26">
        <f>算例!AV44</f>
        <v>0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16"/>
      <c r="O44" s="2"/>
      <c r="P44" s="16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16"/>
      <c r="AC44" s="2"/>
      <c r="AD44" s="16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16"/>
      <c r="AQ44" s="2"/>
      <c r="AR44" s="16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16"/>
      <c r="BE44" s="2"/>
      <c r="BF44" s="16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6"/>
      <c r="BT44" s="6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3"/>
      <c r="CF44" s="6"/>
      <c r="CH44" s="6"/>
    </row>
    <row r="45" spans="1:86" x14ac:dyDescent="0.25">
      <c r="A45" s="71" t="s">
        <v>22</v>
      </c>
      <c r="B45" s="26">
        <f>算例!AV45</f>
        <v>0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16"/>
      <c r="O45" s="2"/>
      <c r="P45" s="16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16"/>
      <c r="AC45" s="2"/>
      <c r="AD45" s="16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16"/>
      <c r="AQ45" s="2"/>
      <c r="AR45" s="16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16"/>
      <c r="BE45" s="2"/>
      <c r="BF45" s="16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6"/>
      <c r="BT45" s="6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3"/>
      <c r="CF45" s="6"/>
      <c r="CH45" s="6"/>
    </row>
    <row r="46" spans="1:86" x14ac:dyDescent="0.25">
      <c r="A46" s="65"/>
      <c r="B46" s="26">
        <f>算例!AV46</f>
        <v>0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</row>
    <row r="47" spans="1:86" x14ac:dyDescent="0.25">
      <c r="A47" s="73" t="s">
        <v>139</v>
      </c>
      <c r="B47" s="26">
        <f>算例!AV47</f>
        <v>0</v>
      </c>
      <c r="C47" s="76"/>
      <c r="D47" s="76"/>
      <c r="E47" s="76"/>
      <c r="F47" s="76"/>
      <c r="G47" s="76"/>
      <c r="H47" s="76"/>
      <c r="I47" s="76"/>
      <c r="J47" s="76"/>
      <c r="K47" s="76"/>
      <c r="L47" s="76"/>
      <c r="M47" s="72"/>
      <c r="N47" s="2"/>
      <c r="O47" s="2"/>
      <c r="P47" s="2"/>
      <c r="Q47" s="76"/>
      <c r="R47" s="76"/>
      <c r="S47" s="76"/>
      <c r="T47" s="76"/>
      <c r="U47" s="76"/>
      <c r="V47" s="76"/>
      <c r="W47" s="76"/>
      <c r="X47" s="76"/>
      <c r="Y47" s="76"/>
      <c r="Z47" s="76"/>
      <c r="AA47" s="72"/>
      <c r="AB47" s="2"/>
      <c r="AC47" s="2"/>
      <c r="AD47" s="2"/>
      <c r="AE47" s="76"/>
      <c r="AF47" s="76"/>
      <c r="AG47" s="76"/>
      <c r="AH47" s="76"/>
      <c r="AI47" s="76"/>
      <c r="AJ47" s="76"/>
      <c r="AK47" s="76"/>
      <c r="AL47" s="76"/>
      <c r="AM47" s="76"/>
      <c r="AN47" s="76"/>
      <c r="AO47" s="72"/>
      <c r="AP47" s="2"/>
      <c r="AQ47" s="2"/>
      <c r="AR47" s="2"/>
      <c r="AS47" s="76"/>
      <c r="AT47" s="76"/>
      <c r="AU47" s="76"/>
      <c r="AV47" s="76"/>
      <c r="AW47" s="76"/>
      <c r="AX47" s="76"/>
      <c r="AY47" s="76"/>
      <c r="AZ47" s="76"/>
      <c r="BA47" s="76"/>
      <c r="BB47" s="76"/>
      <c r="BC47" s="72"/>
      <c r="BD47" s="2"/>
      <c r="BE47" s="2"/>
      <c r="BF47" s="2"/>
      <c r="BG47" s="76"/>
      <c r="BH47" s="76"/>
      <c r="BI47" s="76"/>
      <c r="BJ47" s="76"/>
      <c r="BK47" s="76"/>
      <c r="BL47" s="76"/>
      <c r="BM47" s="76"/>
      <c r="BN47" s="76"/>
      <c r="BO47" s="76"/>
      <c r="BP47" s="76"/>
      <c r="BQ47" s="72"/>
      <c r="BU47" s="73"/>
      <c r="BV47" s="73"/>
      <c r="BW47" s="73"/>
      <c r="BX47" s="73"/>
      <c r="BY47" s="73"/>
      <c r="BZ47" s="73"/>
      <c r="CA47" s="73"/>
      <c r="CB47" s="73"/>
      <c r="CC47" s="73"/>
      <c r="CD47" s="73"/>
      <c r="CE47" s="5"/>
    </row>
    <row r="48" spans="1:86" x14ac:dyDescent="0.25">
      <c r="A48" s="71" t="s">
        <v>1</v>
      </c>
      <c r="B48" s="26" t="str">
        <f>算例!AV48</f>
        <v>得分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16"/>
      <c r="O48" s="2"/>
      <c r="P48" s="16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16"/>
      <c r="AC48" s="2"/>
      <c r="AD48" s="16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16"/>
      <c r="AQ48" s="2"/>
      <c r="AR48" s="16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16"/>
      <c r="BE48" s="2"/>
      <c r="BF48" s="16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6"/>
      <c r="BT48" s="6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3"/>
      <c r="CF48" s="6"/>
      <c r="CH48" s="6"/>
    </row>
    <row r="49" spans="1:86" x14ac:dyDescent="0.25">
      <c r="A49" s="71" t="s">
        <v>3</v>
      </c>
      <c r="B49" s="26">
        <f>算例!AV49</f>
        <v>0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16"/>
      <c r="O49" s="2"/>
      <c r="P49" s="16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16"/>
      <c r="AC49" s="2"/>
      <c r="AD49" s="16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16"/>
      <c r="AQ49" s="2"/>
      <c r="AR49" s="16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16"/>
      <c r="BE49" s="2"/>
      <c r="BF49" s="16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6"/>
      <c r="BT49" s="6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3"/>
      <c r="CF49" s="6"/>
      <c r="CH49" s="6"/>
    </row>
    <row r="50" spans="1:86" x14ac:dyDescent="0.25">
      <c r="A50" s="71" t="s">
        <v>4</v>
      </c>
      <c r="B50" s="26">
        <f>算例!AV50</f>
        <v>0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16"/>
      <c r="O50" s="2"/>
      <c r="P50" s="16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16"/>
      <c r="AC50" s="2"/>
      <c r="AD50" s="16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16"/>
      <c r="AQ50" s="2"/>
      <c r="AR50" s="16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16"/>
      <c r="BE50" s="2"/>
      <c r="BF50" s="16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6"/>
      <c r="BT50" s="6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3"/>
      <c r="CF50" s="6"/>
      <c r="CH50" s="6"/>
    </row>
    <row r="51" spans="1:86" x14ac:dyDescent="0.25">
      <c r="A51" s="71" t="s">
        <v>5</v>
      </c>
      <c r="B51" s="26">
        <f>算例!AV51</f>
        <v>0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16"/>
      <c r="O51" s="2"/>
      <c r="P51" s="16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16"/>
      <c r="AC51" s="2"/>
      <c r="AD51" s="16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16"/>
      <c r="AQ51" s="2"/>
      <c r="AR51" s="16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16"/>
      <c r="BE51" s="2"/>
      <c r="BF51" s="16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6"/>
      <c r="BT51" s="6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3"/>
      <c r="CF51" s="6"/>
      <c r="CH51" s="6"/>
    </row>
    <row r="52" spans="1:86" x14ac:dyDescent="0.25">
      <c r="A52" s="71" t="s">
        <v>6</v>
      </c>
      <c r="B52" s="26">
        <f>算例!AV52</f>
        <v>0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16"/>
      <c r="O52" s="2"/>
      <c r="P52" s="16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16"/>
      <c r="AC52" s="2"/>
      <c r="AD52" s="16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16"/>
      <c r="AQ52" s="2"/>
      <c r="AR52" s="16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16"/>
      <c r="BE52" s="2"/>
      <c r="BF52" s="16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6"/>
      <c r="BT52" s="6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3"/>
      <c r="CF52" s="6"/>
      <c r="CH52" s="6"/>
    </row>
    <row r="53" spans="1:86" x14ac:dyDescent="0.25">
      <c r="A53" s="71" t="s">
        <v>7</v>
      </c>
      <c r="B53" s="26">
        <f>算例!AV53</f>
        <v>0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16"/>
      <c r="O53" s="2"/>
      <c r="P53" s="16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16"/>
      <c r="AC53" s="2"/>
      <c r="AD53" s="16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16"/>
      <c r="AQ53" s="2"/>
      <c r="AR53" s="16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16"/>
      <c r="BE53" s="2"/>
      <c r="BF53" s="16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6"/>
      <c r="BT53" s="6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3"/>
      <c r="CF53" s="6"/>
      <c r="CH53" s="6"/>
    </row>
    <row r="54" spans="1:86" x14ac:dyDescent="0.25">
      <c r="A54" s="71" t="s">
        <v>8</v>
      </c>
      <c r="B54" s="26">
        <f>算例!AV54</f>
        <v>0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16"/>
      <c r="O54" s="2"/>
      <c r="P54" s="16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16"/>
      <c r="AC54" s="2"/>
      <c r="AD54" s="16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16"/>
      <c r="AQ54" s="2"/>
      <c r="AR54" s="16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16"/>
      <c r="BE54" s="2"/>
      <c r="BF54" s="16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6"/>
      <c r="BT54" s="6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3"/>
      <c r="CF54" s="6"/>
      <c r="CH54" s="6"/>
    </row>
    <row r="55" spans="1:86" x14ac:dyDescent="0.25">
      <c r="A55" s="71" t="s">
        <v>9</v>
      </c>
      <c r="B55" s="26">
        <f>算例!AV55</f>
        <v>0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16"/>
      <c r="O55" s="2"/>
      <c r="P55" s="16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16"/>
      <c r="AC55" s="2"/>
      <c r="AD55" s="16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16"/>
      <c r="AQ55" s="2"/>
      <c r="AR55" s="16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16"/>
      <c r="BE55" s="2"/>
      <c r="BF55" s="16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6"/>
      <c r="BT55" s="6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3"/>
      <c r="CF55" s="6"/>
      <c r="CH55" s="6"/>
    </row>
    <row r="56" spans="1:86" x14ac:dyDescent="0.25">
      <c r="A56" s="71" t="s">
        <v>10</v>
      </c>
      <c r="B56" s="26">
        <f>算例!AV56</f>
        <v>0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16"/>
      <c r="O56" s="2"/>
      <c r="P56" s="16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16"/>
      <c r="AC56" s="2"/>
      <c r="AD56" s="16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16"/>
      <c r="AQ56" s="2"/>
      <c r="AR56" s="16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16"/>
      <c r="BE56" s="2"/>
      <c r="BF56" s="16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6"/>
      <c r="BT56" s="6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3"/>
      <c r="CF56" s="6"/>
      <c r="CH56" s="6"/>
    </row>
    <row r="57" spans="1:86" x14ac:dyDescent="0.25">
      <c r="A57" s="71" t="s">
        <v>11</v>
      </c>
      <c r="B57" s="26">
        <f>算例!AV57</f>
        <v>0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16"/>
      <c r="O57" s="2"/>
      <c r="P57" s="16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16"/>
      <c r="AC57" s="2"/>
      <c r="AD57" s="16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16"/>
      <c r="AQ57" s="2"/>
      <c r="AR57" s="16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16"/>
      <c r="BE57" s="2"/>
      <c r="BF57" s="16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6"/>
      <c r="BT57" s="6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3"/>
      <c r="CF57" s="6"/>
      <c r="CH57" s="6"/>
    </row>
    <row r="58" spans="1:86" x14ac:dyDescent="0.25">
      <c r="A58" s="71" t="s">
        <v>12</v>
      </c>
      <c r="B58" s="26">
        <f>算例!AV58</f>
        <v>0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16"/>
      <c r="O58" s="2"/>
      <c r="P58" s="16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16"/>
      <c r="AC58" s="2"/>
      <c r="AD58" s="16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16"/>
      <c r="AQ58" s="2"/>
      <c r="AR58" s="16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16"/>
      <c r="BE58" s="2"/>
      <c r="BF58" s="16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6"/>
      <c r="BT58" s="6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3"/>
      <c r="CF58" s="6"/>
      <c r="CH58" s="6"/>
    </row>
    <row r="59" spans="1:86" x14ac:dyDescent="0.25">
      <c r="A59" s="71" t="s">
        <v>13</v>
      </c>
      <c r="B59" s="26">
        <f>算例!AV59</f>
        <v>0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16"/>
      <c r="O59" s="2"/>
      <c r="P59" s="16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16"/>
      <c r="AC59" s="2"/>
      <c r="AD59" s="16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16"/>
      <c r="AQ59" s="2"/>
      <c r="AR59" s="16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16"/>
      <c r="BE59" s="2"/>
      <c r="BF59" s="16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6"/>
      <c r="BT59" s="6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3"/>
      <c r="CF59" s="6"/>
      <c r="CH59" s="6"/>
    </row>
    <row r="60" spans="1:86" x14ac:dyDescent="0.25">
      <c r="A60" s="71" t="s">
        <v>14</v>
      </c>
      <c r="B60" s="26">
        <f>算例!AV60</f>
        <v>0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16"/>
      <c r="O60" s="2"/>
      <c r="P60" s="16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16"/>
      <c r="AC60" s="2"/>
      <c r="AD60" s="16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16"/>
      <c r="AQ60" s="2"/>
      <c r="AR60" s="16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16"/>
      <c r="BE60" s="2"/>
      <c r="BF60" s="16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6"/>
      <c r="BT60" s="6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3"/>
      <c r="CF60" s="6"/>
      <c r="CH60" s="6"/>
    </row>
    <row r="61" spans="1:86" x14ac:dyDescent="0.25">
      <c r="A61" s="71" t="s">
        <v>15</v>
      </c>
      <c r="B61" s="26">
        <f>算例!AV61</f>
        <v>0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16"/>
      <c r="O61" s="2"/>
      <c r="P61" s="16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16"/>
      <c r="AC61" s="2"/>
      <c r="AD61" s="16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16"/>
      <c r="AQ61" s="2"/>
      <c r="AR61" s="16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16"/>
      <c r="BE61" s="2"/>
      <c r="BF61" s="16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6"/>
      <c r="BT61" s="6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3"/>
      <c r="CF61" s="6"/>
      <c r="CH61" s="6"/>
    </row>
    <row r="62" spans="1:86" x14ac:dyDescent="0.25">
      <c r="A62" s="71" t="s">
        <v>16</v>
      </c>
      <c r="B62" s="26">
        <f>算例!AV62</f>
        <v>0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16"/>
      <c r="O62" s="2"/>
      <c r="P62" s="16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16"/>
      <c r="AC62" s="2"/>
      <c r="AD62" s="16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16"/>
      <c r="AQ62" s="2"/>
      <c r="AR62" s="16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16"/>
      <c r="BE62" s="2"/>
      <c r="BF62" s="16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6"/>
      <c r="BT62" s="6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3"/>
      <c r="CF62" s="6"/>
      <c r="CH62" s="6"/>
    </row>
    <row r="63" spans="1:86" x14ac:dyDescent="0.25">
      <c r="A63" s="71" t="s">
        <v>17</v>
      </c>
      <c r="B63" s="26">
        <f>算例!AV63</f>
        <v>0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16"/>
      <c r="O63" s="2"/>
      <c r="P63" s="16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16"/>
      <c r="AC63" s="2"/>
      <c r="AD63" s="16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16"/>
      <c r="AQ63" s="2"/>
      <c r="AR63" s="16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16"/>
      <c r="BE63" s="2"/>
      <c r="BF63" s="16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6"/>
      <c r="BT63" s="6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3"/>
      <c r="CF63" s="6"/>
      <c r="CH63" s="6"/>
    </row>
    <row r="64" spans="1:86" x14ac:dyDescent="0.25">
      <c r="A64" s="71" t="s">
        <v>18</v>
      </c>
      <c r="B64" s="26">
        <f>算例!AV64</f>
        <v>0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16"/>
      <c r="O64" s="2"/>
      <c r="P64" s="16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16"/>
      <c r="AC64" s="2"/>
      <c r="AD64" s="16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16"/>
      <c r="AQ64" s="2"/>
      <c r="AR64" s="16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16"/>
      <c r="BE64" s="2"/>
      <c r="BF64" s="16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6"/>
      <c r="BT64" s="6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3"/>
      <c r="CF64" s="6"/>
      <c r="CH64" s="6"/>
    </row>
    <row r="65" spans="1:86" x14ac:dyDescent="0.25">
      <c r="A65" s="71" t="s">
        <v>19</v>
      </c>
      <c r="B65" s="26">
        <f>算例!AV65</f>
        <v>0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16"/>
      <c r="O65" s="2"/>
      <c r="P65" s="16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16"/>
      <c r="AC65" s="2"/>
      <c r="AD65" s="16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16"/>
      <c r="AQ65" s="2"/>
      <c r="AR65" s="16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16"/>
      <c r="BE65" s="2"/>
      <c r="BF65" s="16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6"/>
      <c r="BT65" s="6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3"/>
      <c r="CF65" s="6"/>
      <c r="CH65" s="6"/>
    </row>
    <row r="66" spans="1:86" x14ac:dyDescent="0.25">
      <c r="A66" s="71" t="s">
        <v>20</v>
      </c>
      <c r="B66" s="26">
        <f>算例!AV66</f>
        <v>0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16"/>
      <c r="O66" s="2"/>
      <c r="P66" s="16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16"/>
      <c r="AC66" s="2"/>
      <c r="AD66" s="16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16"/>
      <c r="AQ66" s="2"/>
      <c r="AR66" s="16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16"/>
      <c r="BE66" s="2"/>
      <c r="BF66" s="16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6"/>
      <c r="BT66" s="6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3"/>
      <c r="CF66" s="6"/>
      <c r="CH66" s="6"/>
    </row>
    <row r="67" spans="1:86" x14ac:dyDescent="0.25">
      <c r="A67" s="71" t="s">
        <v>21</v>
      </c>
      <c r="B67" s="26">
        <f>算例!AV67</f>
        <v>0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16"/>
      <c r="O67" s="2"/>
      <c r="P67" s="16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16"/>
      <c r="AC67" s="2"/>
      <c r="AD67" s="16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16"/>
      <c r="AQ67" s="2"/>
      <c r="AR67" s="16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16"/>
      <c r="BE67" s="2"/>
      <c r="BF67" s="16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6"/>
      <c r="BT67" s="6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3"/>
      <c r="CF67" s="6"/>
      <c r="CH67" s="6"/>
    </row>
    <row r="68" spans="1:86" x14ac:dyDescent="0.25">
      <c r="A68" s="71" t="s">
        <v>22</v>
      </c>
      <c r="B68" s="26">
        <f>算例!AV68</f>
        <v>0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16"/>
      <c r="O68" s="2"/>
      <c r="P68" s="16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16"/>
      <c r="AC68" s="2"/>
      <c r="AD68" s="16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16"/>
      <c r="AQ68" s="2"/>
      <c r="AR68" s="16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16"/>
      <c r="BE68" s="2"/>
      <c r="BF68" s="16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6"/>
      <c r="BT68" s="6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3"/>
      <c r="CF68" s="6"/>
      <c r="CH68" s="6"/>
    </row>
    <row r="69" spans="1:86" s="1" customFormat="1" ht="16.2" customHeight="1" x14ac:dyDescent="0.25">
      <c r="A69" s="72"/>
      <c r="B69" s="26">
        <f>算例!AV69</f>
        <v>0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16"/>
      <c r="O69" s="2"/>
      <c r="P69" s="16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16"/>
      <c r="AC69" s="2"/>
      <c r="AD69" s="16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16"/>
      <c r="AQ69" s="2"/>
      <c r="AR69" s="16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16"/>
      <c r="BE69" s="2"/>
      <c r="BF69" s="16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15"/>
      <c r="BT69" s="15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15"/>
      <c r="CH69" s="15"/>
    </row>
    <row r="70" spans="1:86" s="1" customFormat="1" ht="16.2" customHeight="1" x14ac:dyDescent="0.25">
      <c r="A70" s="73" t="s">
        <v>138</v>
      </c>
      <c r="B70" s="26">
        <f>算例!AV70</f>
        <v>0</v>
      </c>
      <c r="C70" s="76"/>
      <c r="D70" s="76"/>
      <c r="E70" s="76"/>
      <c r="F70" s="76"/>
      <c r="G70" s="76"/>
      <c r="H70" s="76"/>
      <c r="I70" s="76"/>
      <c r="J70" s="76"/>
      <c r="K70" s="76"/>
      <c r="L70" s="76"/>
      <c r="M70" s="72"/>
      <c r="N70" s="2"/>
      <c r="O70" s="2"/>
      <c r="P70" s="2"/>
      <c r="Q70" s="76"/>
      <c r="R70" s="76"/>
      <c r="S70" s="76"/>
      <c r="T70" s="76"/>
      <c r="U70" s="76"/>
      <c r="V70" s="76"/>
      <c r="W70" s="76"/>
      <c r="X70" s="76"/>
      <c r="Y70" s="76"/>
      <c r="Z70" s="76"/>
      <c r="AA70" s="72"/>
      <c r="AB70" s="2"/>
      <c r="AC70" s="2"/>
      <c r="AD70" s="2"/>
      <c r="AE70" s="76"/>
      <c r="AF70" s="76"/>
      <c r="AG70" s="76"/>
      <c r="AH70" s="76"/>
      <c r="AI70" s="76"/>
      <c r="AJ70" s="76"/>
      <c r="AK70" s="76"/>
      <c r="AL70" s="76"/>
      <c r="AM70" s="76"/>
      <c r="AN70" s="76"/>
      <c r="AO70" s="72"/>
      <c r="AP70" s="2"/>
      <c r="AQ70" s="2"/>
      <c r="AR70" s="2"/>
      <c r="AS70" s="76"/>
      <c r="AT70" s="76"/>
      <c r="AU70" s="76"/>
      <c r="AV70" s="76"/>
      <c r="AW70" s="76"/>
      <c r="AX70" s="76"/>
      <c r="AY70" s="76"/>
      <c r="AZ70" s="76"/>
      <c r="BA70" s="76"/>
      <c r="BB70" s="76"/>
      <c r="BC70" s="72"/>
      <c r="BD70" s="2"/>
      <c r="BE70" s="2"/>
      <c r="BF70" s="2"/>
      <c r="BG70" s="76"/>
      <c r="BH70" s="76"/>
      <c r="BI70" s="76"/>
      <c r="BJ70" s="76"/>
      <c r="BK70" s="76"/>
      <c r="BL70" s="76"/>
      <c r="BM70" s="76"/>
      <c r="BN70" s="76"/>
      <c r="BO70" s="76"/>
      <c r="BP70" s="76"/>
      <c r="BQ70" s="72"/>
      <c r="BR70"/>
      <c r="BS70"/>
      <c r="BT70"/>
      <c r="BU70" s="73"/>
      <c r="BV70" s="73"/>
      <c r="BW70" s="73"/>
      <c r="BX70" s="73"/>
      <c r="BY70" s="73"/>
      <c r="BZ70" s="73"/>
      <c r="CA70" s="73"/>
      <c r="CB70" s="73"/>
      <c r="CC70" s="73"/>
      <c r="CD70" s="73"/>
      <c r="CE70" s="5"/>
      <c r="CF70"/>
      <c r="CG70"/>
      <c r="CH70"/>
    </row>
    <row r="71" spans="1:86" s="1" customFormat="1" ht="16.2" customHeight="1" x14ac:dyDescent="0.25">
      <c r="A71" s="71" t="s">
        <v>1</v>
      </c>
      <c r="B71" s="26" t="str">
        <f>算例!AV71</f>
        <v>得分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16"/>
      <c r="O71" s="2"/>
      <c r="P71" s="16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16"/>
      <c r="AC71" s="2"/>
      <c r="AD71" s="16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16"/>
      <c r="AQ71" s="2"/>
      <c r="AR71" s="16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16"/>
      <c r="BE71" s="2"/>
      <c r="BF71" s="16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6"/>
      <c r="BS71"/>
      <c r="BT71" s="6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3"/>
      <c r="CF71" s="6"/>
      <c r="CG71"/>
      <c r="CH71" s="6"/>
    </row>
    <row r="72" spans="1:86" s="1" customFormat="1" ht="16.2" customHeight="1" x14ac:dyDescent="0.25">
      <c r="A72" s="71" t="s">
        <v>3</v>
      </c>
      <c r="B72" s="26">
        <f>算例!AV72</f>
        <v>0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16"/>
      <c r="O72" s="2"/>
      <c r="P72" s="16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16"/>
      <c r="AC72" s="2"/>
      <c r="AD72" s="16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16"/>
      <c r="AQ72" s="2"/>
      <c r="AR72" s="16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16"/>
      <c r="BE72" s="2"/>
      <c r="BF72" s="16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6"/>
      <c r="BS72"/>
      <c r="BT72" s="6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3"/>
      <c r="CF72" s="6"/>
      <c r="CG72"/>
      <c r="CH72" s="6"/>
    </row>
    <row r="73" spans="1:86" s="1" customFormat="1" ht="16.2" customHeight="1" x14ac:dyDescent="0.25">
      <c r="A73" s="71" t="s">
        <v>4</v>
      </c>
      <c r="B73" s="26">
        <f>算例!AV73</f>
        <v>0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16"/>
      <c r="O73" s="2"/>
      <c r="P73" s="16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16"/>
      <c r="AC73" s="2"/>
      <c r="AD73" s="16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16"/>
      <c r="AQ73" s="2"/>
      <c r="AR73" s="16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16"/>
      <c r="BE73" s="2"/>
      <c r="BF73" s="16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6"/>
      <c r="BS73"/>
      <c r="BT73" s="6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3"/>
      <c r="CF73" s="6"/>
      <c r="CG73"/>
      <c r="CH73" s="6"/>
    </row>
    <row r="74" spans="1:86" s="1" customFormat="1" ht="16.2" customHeight="1" x14ac:dyDescent="0.25">
      <c r="A74" s="71" t="s">
        <v>5</v>
      </c>
      <c r="B74" s="26">
        <f>算例!AV74</f>
        <v>0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16"/>
      <c r="O74" s="2"/>
      <c r="P74" s="16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16"/>
      <c r="AC74" s="2"/>
      <c r="AD74" s="16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16"/>
      <c r="AQ74" s="2"/>
      <c r="AR74" s="16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16"/>
      <c r="BE74" s="2"/>
      <c r="BF74" s="16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6"/>
      <c r="BS74"/>
      <c r="BT74" s="6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3"/>
      <c r="CF74" s="6"/>
      <c r="CG74"/>
      <c r="CH74" s="6"/>
    </row>
    <row r="75" spans="1:86" s="1" customFormat="1" ht="16.2" customHeight="1" x14ac:dyDescent="0.25">
      <c r="A75" s="71" t="s">
        <v>6</v>
      </c>
      <c r="B75" s="26">
        <f>算例!AV75</f>
        <v>0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16"/>
      <c r="O75" s="2"/>
      <c r="P75" s="16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16"/>
      <c r="AC75" s="2"/>
      <c r="AD75" s="16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16"/>
      <c r="AQ75" s="2"/>
      <c r="AR75" s="16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16"/>
      <c r="BE75" s="2"/>
      <c r="BF75" s="16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6"/>
      <c r="BS75"/>
      <c r="BT75" s="6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3"/>
      <c r="CF75" s="6"/>
      <c r="CG75"/>
      <c r="CH75" s="6"/>
    </row>
    <row r="76" spans="1:86" s="1" customFormat="1" ht="16.2" customHeight="1" x14ac:dyDescent="0.25">
      <c r="A76" s="71" t="s">
        <v>7</v>
      </c>
      <c r="B76" s="26">
        <f>算例!AV76</f>
        <v>0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16"/>
      <c r="O76" s="2"/>
      <c r="P76" s="16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16"/>
      <c r="AC76" s="2"/>
      <c r="AD76" s="16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16"/>
      <c r="AQ76" s="2"/>
      <c r="AR76" s="16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16"/>
      <c r="BE76" s="2"/>
      <c r="BF76" s="16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6"/>
      <c r="BS76"/>
      <c r="BT76" s="6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3"/>
      <c r="CF76" s="6"/>
      <c r="CG76"/>
      <c r="CH76" s="6"/>
    </row>
    <row r="77" spans="1:86" s="1" customFormat="1" ht="16.2" customHeight="1" x14ac:dyDescent="0.25">
      <c r="A77" s="71" t="s">
        <v>8</v>
      </c>
      <c r="B77" s="26">
        <f>算例!AV77</f>
        <v>0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16"/>
      <c r="O77" s="2"/>
      <c r="P77" s="16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16"/>
      <c r="AC77" s="2"/>
      <c r="AD77" s="16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16"/>
      <c r="AQ77" s="2"/>
      <c r="AR77" s="16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16"/>
      <c r="BE77" s="2"/>
      <c r="BF77" s="16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6"/>
      <c r="BS77"/>
      <c r="BT77" s="6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3"/>
      <c r="CF77" s="6"/>
      <c r="CG77"/>
      <c r="CH77" s="6"/>
    </row>
    <row r="78" spans="1:86" s="1" customFormat="1" ht="16.2" customHeight="1" x14ac:dyDescent="0.25">
      <c r="A78" s="71" t="s">
        <v>9</v>
      </c>
      <c r="B78" s="26">
        <f>算例!AV78</f>
        <v>0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16"/>
      <c r="O78" s="2"/>
      <c r="P78" s="16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16"/>
      <c r="AC78" s="2"/>
      <c r="AD78" s="16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16"/>
      <c r="AQ78" s="2"/>
      <c r="AR78" s="16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16"/>
      <c r="BE78" s="2"/>
      <c r="BF78" s="16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6"/>
      <c r="BS78"/>
      <c r="BT78" s="6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3"/>
      <c r="CF78" s="6"/>
      <c r="CG78"/>
      <c r="CH78" s="6"/>
    </row>
    <row r="79" spans="1:86" s="1" customFormat="1" ht="16.2" customHeight="1" x14ac:dyDescent="0.25">
      <c r="A79" s="71" t="s">
        <v>10</v>
      </c>
      <c r="B79" s="26">
        <f>算例!AV79</f>
        <v>0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16"/>
      <c r="O79" s="2"/>
      <c r="P79" s="16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16"/>
      <c r="AC79" s="2"/>
      <c r="AD79" s="16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16"/>
      <c r="AQ79" s="2"/>
      <c r="AR79" s="16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16"/>
      <c r="BE79" s="2"/>
      <c r="BF79" s="16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6"/>
      <c r="BS79"/>
      <c r="BT79" s="6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3"/>
      <c r="CF79" s="6"/>
      <c r="CG79"/>
      <c r="CH79" s="6"/>
    </row>
    <row r="80" spans="1:86" s="1" customFormat="1" ht="16.2" customHeight="1" x14ac:dyDescent="0.25">
      <c r="A80" s="71" t="s">
        <v>11</v>
      </c>
      <c r="B80" s="26">
        <f>算例!AV80</f>
        <v>0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16"/>
      <c r="O80" s="2"/>
      <c r="P80" s="16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16"/>
      <c r="AC80" s="2"/>
      <c r="AD80" s="16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16"/>
      <c r="AQ80" s="2"/>
      <c r="AR80" s="16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16"/>
      <c r="BE80" s="2"/>
      <c r="BF80" s="16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6"/>
      <c r="BS80"/>
      <c r="BT80" s="6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3"/>
      <c r="CF80" s="6"/>
      <c r="CG80"/>
      <c r="CH80" s="6"/>
    </row>
    <row r="81" spans="1:86" s="1" customFormat="1" ht="16.2" customHeight="1" x14ac:dyDescent="0.25">
      <c r="A81" s="71" t="s">
        <v>12</v>
      </c>
      <c r="B81" s="26">
        <f>算例!AV81</f>
        <v>0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16"/>
      <c r="O81" s="2"/>
      <c r="P81" s="16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16"/>
      <c r="AC81" s="2"/>
      <c r="AD81" s="16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16"/>
      <c r="AQ81" s="2"/>
      <c r="AR81" s="16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16"/>
      <c r="BE81" s="2"/>
      <c r="BF81" s="16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6"/>
      <c r="BS81"/>
      <c r="BT81" s="6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3"/>
      <c r="CF81" s="6"/>
      <c r="CG81"/>
      <c r="CH81" s="6"/>
    </row>
    <row r="82" spans="1:86" s="1" customFormat="1" ht="16.2" customHeight="1" x14ac:dyDescent="0.25">
      <c r="A82" s="71" t="s">
        <v>13</v>
      </c>
      <c r="B82" s="26">
        <f>算例!AV82</f>
        <v>0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16"/>
      <c r="O82" s="2"/>
      <c r="P82" s="16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16"/>
      <c r="AC82" s="2"/>
      <c r="AD82" s="16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16"/>
      <c r="AQ82" s="2"/>
      <c r="AR82" s="16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16"/>
      <c r="BE82" s="2"/>
      <c r="BF82" s="16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6"/>
      <c r="BS82"/>
      <c r="BT82" s="6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3"/>
      <c r="CF82" s="6"/>
      <c r="CG82"/>
      <c r="CH82" s="6"/>
    </row>
    <row r="83" spans="1:86" s="1" customFormat="1" ht="16.2" customHeight="1" x14ac:dyDescent="0.25">
      <c r="A83" s="71" t="s">
        <v>14</v>
      </c>
      <c r="B83" s="26">
        <f>算例!AV83</f>
        <v>0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16"/>
      <c r="O83" s="2"/>
      <c r="P83" s="16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16"/>
      <c r="AC83" s="2"/>
      <c r="AD83" s="16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16"/>
      <c r="AQ83" s="2"/>
      <c r="AR83" s="16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16"/>
      <c r="BE83" s="2"/>
      <c r="BF83" s="16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6"/>
      <c r="BS83"/>
      <c r="BT83" s="6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3"/>
      <c r="CF83" s="6"/>
      <c r="CG83"/>
      <c r="CH83" s="6"/>
    </row>
    <row r="84" spans="1:86" s="1" customFormat="1" ht="16.2" customHeight="1" x14ac:dyDescent="0.25">
      <c r="A84" s="71" t="s">
        <v>15</v>
      </c>
      <c r="B84" s="26">
        <f>算例!AV84</f>
        <v>0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16"/>
      <c r="O84" s="2"/>
      <c r="P84" s="16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16"/>
      <c r="AC84" s="2"/>
      <c r="AD84" s="16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16"/>
      <c r="AQ84" s="2"/>
      <c r="AR84" s="16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16"/>
      <c r="BE84" s="2"/>
      <c r="BF84" s="16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6"/>
      <c r="BS84"/>
      <c r="BT84" s="6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3"/>
      <c r="CF84" s="6"/>
      <c r="CG84"/>
      <c r="CH84" s="6"/>
    </row>
    <row r="85" spans="1:86" s="1" customFormat="1" ht="16.2" customHeight="1" x14ac:dyDescent="0.25">
      <c r="A85" s="71" t="s">
        <v>16</v>
      </c>
      <c r="B85" s="26">
        <f>算例!AV85</f>
        <v>0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16"/>
      <c r="O85" s="2"/>
      <c r="P85" s="16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16"/>
      <c r="AC85" s="2"/>
      <c r="AD85" s="16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16"/>
      <c r="AQ85" s="2"/>
      <c r="AR85" s="16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16"/>
      <c r="BE85" s="2"/>
      <c r="BF85" s="16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6"/>
      <c r="BS85"/>
      <c r="BT85" s="6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3"/>
      <c r="CF85" s="6"/>
      <c r="CG85"/>
      <c r="CH85" s="6"/>
    </row>
    <row r="86" spans="1:86" s="1" customFormat="1" ht="16.2" customHeight="1" x14ac:dyDescent="0.25">
      <c r="A86" s="71" t="s">
        <v>17</v>
      </c>
      <c r="B86" s="26">
        <f>算例!AV86</f>
        <v>0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16"/>
      <c r="O86" s="2"/>
      <c r="P86" s="16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16"/>
      <c r="AC86" s="2"/>
      <c r="AD86" s="16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16"/>
      <c r="AQ86" s="2"/>
      <c r="AR86" s="16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16"/>
      <c r="BE86" s="2"/>
      <c r="BF86" s="16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6"/>
      <c r="BS86"/>
      <c r="BT86" s="6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3"/>
      <c r="CF86" s="6"/>
      <c r="CG86"/>
      <c r="CH86" s="6"/>
    </row>
    <row r="87" spans="1:86" s="1" customFormat="1" ht="16.2" customHeight="1" x14ac:dyDescent="0.25">
      <c r="A87" s="71" t="s">
        <v>18</v>
      </c>
      <c r="B87" s="26">
        <f>算例!AV87</f>
        <v>0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16"/>
      <c r="O87" s="2"/>
      <c r="P87" s="16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16"/>
      <c r="AC87" s="2"/>
      <c r="AD87" s="16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16"/>
      <c r="AQ87" s="2"/>
      <c r="AR87" s="16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16"/>
      <c r="BE87" s="2"/>
      <c r="BF87" s="16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6"/>
      <c r="BS87"/>
      <c r="BT87" s="6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3"/>
      <c r="CF87" s="6"/>
      <c r="CG87"/>
      <c r="CH87" s="6"/>
    </row>
    <row r="88" spans="1:86" s="1" customFormat="1" ht="16.2" customHeight="1" x14ac:dyDescent="0.25">
      <c r="A88" s="71" t="s">
        <v>19</v>
      </c>
      <c r="B88" s="26">
        <f>算例!AV88</f>
        <v>0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16"/>
      <c r="O88" s="2"/>
      <c r="P88" s="16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16"/>
      <c r="AC88" s="2"/>
      <c r="AD88" s="16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16"/>
      <c r="AQ88" s="2"/>
      <c r="AR88" s="16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16"/>
      <c r="BE88" s="2"/>
      <c r="BF88" s="16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6"/>
      <c r="BS88"/>
      <c r="BT88" s="6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3"/>
      <c r="CF88" s="6"/>
      <c r="CG88"/>
      <c r="CH88" s="6"/>
    </row>
    <row r="89" spans="1:86" s="1" customFormat="1" ht="16.2" customHeight="1" x14ac:dyDescent="0.25">
      <c r="A89" s="71" t="s">
        <v>20</v>
      </c>
      <c r="B89" s="26">
        <f>算例!AV89</f>
        <v>0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16"/>
      <c r="O89" s="2"/>
      <c r="P89" s="16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16"/>
      <c r="AC89" s="2"/>
      <c r="AD89" s="16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16"/>
      <c r="AQ89" s="2"/>
      <c r="AR89" s="16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16"/>
      <c r="BE89" s="2"/>
      <c r="BF89" s="16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6"/>
      <c r="BS89"/>
      <c r="BT89" s="6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3"/>
      <c r="CF89" s="6"/>
      <c r="CG89"/>
      <c r="CH89" s="6"/>
    </row>
    <row r="90" spans="1:86" s="1" customFormat="1" ht="16.2" customHeight="1" x14ac:dyDescent="0.25">
      <c r="A90" s="71" t="s">
        <v>21</v>
      </c>
      <c r="B90" s="26">
        <f>算例!AV90</f>
        <v>0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16"/>
      <c r="O90" s="2"/>
      <c r="P90" s="16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16"/>
      <c r="AC90" s="2"/>
      <c r="AD90" s="16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16"/>
      <c r="AQ90" s="2"/>
      <c r="AR90" s="16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16"/>
      <c r="BE90" s="2"/>
      <c r="BF90" s="16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6"/>
      <c r="BS90"/>
      <c r="BT90" s="6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3"/>
      <c r="CF90" s="6"/>
      <c r="CG90"/>
      <c r="CH90" s="6"/>
    </row>
    <row r="91" spans="1:86" s="1" customFormat="1" ht="16.2" customHeight="1" x14ac:dyDescent="0.25">
      <c r="A91" s="71" t="s">
        <v>22</v>
      </c>
      <c r="B91" s="26">
        <f>算例!AV91</f>
        <v>0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16"/>
      <c r="O91" s="2"/>
      <c r="P91" s="16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16"/>
      <c r="AC91" s="2"/>
      <c r="AD91" s="16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16"/>
      <c r="AQ91" s="2"/>
      <c r="AR91" s="16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16"/>
      <c r="BE91" s="2"/>
      <c r="BF91" s="16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6"/>
      <c r="BS91"/>
      <c r="BT91" s="6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3"/>
      <c r="CF91" s="6"/>
      <c r="CG91"/>
      <c r="CH91" s="6"/>
    </row>
    <row r="92" spans="1:86" s="1" customFormat="1" ht="16.2" customHeight="1" x14ac:dyDescent="0.25">
      <c r="A92" s="72"/>
      <c r="B92" s="26">
        <f>算例!AV92</f>
        <v>0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16"/>
      <c r="O92" s="2"/>
      <c r="P92" s="16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16"/>
      <c r="AC92" s="2"/>
      <c r="AD92" s="16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16"/>
      <c r="AQ92" s="2"/>
      <c r="AR92" s="16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16"/>
      <c r="BE92" s="2"/>
      <c r="BF92" s="16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15"/>
      <c r="BT92" s="15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15"/>
      <c r="CH92" s="15"/>
    </row>
    <row r="93" spans="1:86" s="1" customFormat="1" ht="16.2" customHeight="1" x14ac:dyDescent="0.25">
      <c r="A93" s="73" t="s">
        <v>137</v>
      </c>
      <c r="B93" s="26">
        <f>算例!AV93</f>
        <v>0</v>
      </c>
      <c r="C93" s="76"/>
      <c r="D93" s="76"/>
      <c r="E93" s="76"/>
      <c r="F93" s="76"/>
      <c r="G93" s="76"/>
      <c r="H93" s="76"/>
      <c r="I93" s="76"/>
      <c r="J93" s="76"/>
      <c r="K93" s="76"/>
      <c r="L93" s="76"/>
      <c r="M93" s="72"/>
      <c r="N93" s="2"/>
      <c r="O93" s="2"/>
      <c r="P93" s="2"/>
      <c r="Q93" s="76"/>
      <c r="R93" s="76"/>
      <c r="S93" s="76"/>
      <c r="T93" s="76"/>
      <c r="U93" s="76"/>
      <c r="V93" s="76"/>
      <c r="W93" s="76"/>
      <c r="X93" s="76"/>
      <c r="Y93" s="76"/>
      <c r="Z93" s="76"/>
      <c r="AA93" s="72"/>
      <c r="AB93" s="2"/>
      <c r="AC93" s="2"/>
      <c r="AD93" s="2"/>
      <c r="AE93" s="76"/>
      <c r="AF93" s="76"/>
      <c r="AG93" s="76"/>
      <c r="AH93" s="76"/>
      <c r="AI93" s="76"/>
      <c r="AJ93" s="76"/>
      <c r="AK93" s="76"/>
      <c r="AL93" s="76"/>
      <c r="AM93" s="76"/>
      <c r="AN93" s="76"/>
      <c r="AO93" s="72"/>
      <c r="AP93" s="2"/>
      <c r="AQ93" s="2"/>
      <c r="AR93" s="2"/>
      <c r="AS93" s="76"/>
      <c r="AT93" s="76"/>
      <c r="AU93" s="76"/>
      <c r="AV93" s="76"/>
      <c r="AW93" s="76"/>
      <c r="AX93" s="76"/>
      <c r="AY93" s="76"/>
      <c r="AZ93" s="76"/>
      <c r="BA93" s="76"/>
      <c r="BB93" s="76"/>
      <c r="BC93" s="72"/>
      <c r="BD93" s="2"/>
      <c r="BE93" s="2"/>
      <c r="BF93" s="2"/>
      <c r="BG93" s="76"/>
      <c r="BH93" s="76"/>
      <c r="BI93" s="76"/>
      <c r="BJ93" s="76"/>
      <c r="BK93" s="76"/>
      <c r="BL93" s="76"/>
      <c r="BM93" s="76"/>
      <c r="BN93" s="76"/>
      <c r="BO93" s="76"/>
      <c r="BP93" s="76"/>
      <c r="BQ93" s="72"/>
      <c r="BR93"/>
      <c r="BS93"/>
      <c r="BT93"/>
      <c r="BU93" s="73"/>
      <c r="BV93" s="73"/>
      <c r="BW93" s="73"/>
      <c r="BX93" s="73"/>
      <c r="BY93" s="73"/>
      <c r="BZ93" s="73"/>
      <c r="CA93" s="73"/>
      <c r="CB93" s="73"/>
      <c r="CC93" s="73"/>
      <c r="CD93" s="73"/>
      <c r="CE93" s="5"/>
      <c r="CF93"/>
      <c r="CG93"/>
      <c r="CH93"/>
    </row>
    <row r="94" spans="1:86" s="1" customFormat="1" ht="16.2" customHeight="1" x14ac:dyDescent="0.25">
      <c r="A94" s="71" t="s">
        <v>1</v>
      </c>
      <c r="B94" s="26" t="str">
        <f>算例!AV94</f>
        <v>得分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16"/>
      <c r="O94" s="2"/>
      <c r="P94" s="16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16"/>
      <c r="AC94" s="2"/>
      <c r="AD94" s="16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16"/>
      <c r="AQ94" s="2"/>
      <c r="AR94" s="16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16"/>
      <c r="BE94" s="2"/>
      <c r="BF94" s="16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6"/>
      <c r="BS94"/>
      <c r="BT94" s="6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3"/>
      <c r="CF94" s="6"/>
      <c r="CG94"/>
      <c r="CH94" s="6"/>
    </row>
    <row r="95" spans="1:86" s="1" customFormat="1" ht="16.2" customHeight="1" x14ac:dyDescent="0.25">
      <c r="A95" s="71" t="s">
        <v>3</v>
      </c>
      <c r="B95" s="26">
        <f>算例!AV95</f>
        <v>0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16"/>
      <c r="O95" s="2"/>
      <c r="P95" s="16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16"/>
      <c r="AC95" s="2"/>
      <c r="AD95" s="16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16"/>
      <c r="AQ95" s="2"/>
      <c r="AR95" s="16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16"/>
      <c r="BE95" s="2"/>
      <c r="BF95" s="16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6"/>
      <c r="BS95"/>
      <c r="BT95" s="6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3"/>
      <c r="CF95" s="6"/>
      <c r="CG95"/>
      <c r="CH95" s="6"/>
    </row>
    <row r="96" spans="1:86" s="1" customFormat="1" ht="16.2" customHeight="1" x14ac:dyDescent="0.25">
      <c r="A96" s="71" t="s">
        <v>4</v>
      </c>
      <c r="B96" s="26">
        <f>算例!AV96</f>
        <v>0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16"/>
      <c r="O96" s="2"/>
      <c r="P96" s="16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16"/>
      <c r="AC96" s="2"/>
      <c r="AD96" s="16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16"/>
      <c r="AQ96" s="2"/>
      <c r="AR96" s="16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16"/>
      <c r="BE96" s="2"/>
      <c r="BF96" s="16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6"/>
      <c r="BS96"/>
      <c r="BT96" s="6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3"/>
      <c r="CF96" s="6"/>
      <c r="CG96"/>
      <c r="CH96" s="6"/>
    </row>
    <row r="97" spans="1:86" s="1" customFormat="1" ht="16.2" customHeight="1" x14ac:dyDescent="0.25">
      <c r="A97" s="71" t="s">
        <v>5</v>
      </c>
      <c r="B97" s="26">
        <f>算例!AV97</f>
        <v>0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16"/>
      <c r="O97" s="2"/>
      <c r="P97" s="16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16"/>
      <c r="AC97" s="2"/>
      <c r="AD97" s="16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16"/>
      <c r="AQ97" s="2"/>
      <c r="AR97" s="16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16"/>
      <c r="BE97" s="2"/>
      <c r="BF97" s="16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6"/>
      <c r="BS97"/>
      <c r="BT97" s="6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3"/>
      <c r="CF97" s="6"/>
      <c r="CG97"/>
      <c r="CH97" s="6"/>
    </row>
    <row r="98" spans="1:86" s="1" customFormat="1" ht="16.2" customHeight="1" x14ac:dyDescent="0.25">
      <c r="A98" s="71" t="s">
        <v>6</v>
      </c>
      <c r="B98" s="26">
        <f>算例!AV98</f>
        <v>0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16"/>
      <c r="O98" s="2"/>
      <c r="P98" s="16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16"/>
      <c r="AC98" s="2"/>
      <c r="AD98" s="16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16"/>
      <c r="AQ98" s="2"/>
      <c r="AR98" s="16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16"/>
      <c r="BE98" s="2"/>
      <c r="BF98" s="16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6"/>
      <c r="BS98"/>
      <c r="BT98" s="6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3"/>
      <c r="CF98" s="6"/>
      <c r="CG98"/>
      <c r="CH98" s="6"/>
    </row>
    <row r="99" spans="1:86" s="1" customFormat="1" ht="16.2" customHeight="1" x14ac:dyDescent="0.25">
      <c r="A99" s="71" t="s">
        <v>7</v>
      </c>
      <c r="B99" s="26">
        <f>算例!AV99</f>
        <v>0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16"/>
      <c r="O99" s="2"/>
      <c r="P99" s="16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16"/>
      <c r="AC99" s="2"/>
      <c r="AD99" s="16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16"/>
      <c r="AQ99" s="2"/>
      <c r="AR99" s="16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16"/>
      <c r="BE99" s="2"/>
      <c r="BF99" s="16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6"/>
      <c r="BS99"/>
      <c r="BT99" s="6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3"/>
      <c r="CF99" s="6"/>
      <c r="CG99"/>
      <c r="CH99" s="6"/>
    </row>
    <row r="100" spans="1:86" s="1" customFormat="1" ht="16.2" customHeight="1" x14ac:dyDescent="0.25">
      <c r="A100" s="71" t="s">
        <v>8</v>
      </c>
      <c r="B100" s="26">
        <f>算例!AV100</f>
        <v>0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16"/>
      <c r="O100" s="2"/>
      <c r="P100" s="16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16"/>
      <c r="AC100" s="2"/>
      <c r="AD100" s="16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16"/>
      <c r="AQ100" s="2"/>
      <c r="AR100" s="16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16"/>
      <c r="BE100" s="2"/>
      <c r="BF100" s="16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6"/>
      <c r="BS100"/>
      <c r="BT100" s="6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3"/>
      <c r="CF100" s="6"/>
      <c r="CG100"/>
      <c r="CH100" s="6"/>
    </row>
    <row r="101" spans="1:86" s="1" customFormat="1" ht="16.2" customHeight="1" x14ac:dyDescent="0.25">
      <c r="A101" s="71" t="s">
        <v>9</v>
      </c>
      <c r="B101" s="26">
        <f>算例!AV101</f>
        <v>0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16"/>
      <c r="O101" s="2"/>
      <c r="P101" s="16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16"/>
      <c r="AC101" s="2"/>
      <c r="AD101" s="16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16"/>
      <c r="AQ101" s="2"/>
      <c r="AR101" s="16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16"/>
      <c r="BE101" s="2"/>
      <c r="BF101" s="16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6"/>
      <c r="BS101"/>
      <c r="BT101" s="6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3"/>
      <c r="CF101" s="6"/>
      <c r="CG101"/>
      <c r="CH101" s="6"/>
    </row>
    <row r="102" spans="1:86" s="1" customFormat="1" ht="16.2" customHeight="1" x14ac:dyDescent="0.25">
      <c r="A102" s="71" t="s">
        <v>10</v>
      </c>
      <c r="B102" s="26">
        <f>算例!AV102</f>
        <v>0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16"/>
      <c r="O102" s="2"/>
      <c r="P102" s="16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16"/>
      <c r="AC102" s="2"/>
      <c r="AD102" s="16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16"/>
      <c r="AQ102" s="2"/>
      <c r="AR102" s="16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16"/>
      <c r="BE102" s="2"/>
      <c r="BF102" s="16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6"/>
      <c r="BS102"/>
      <c r="BT102" s="6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3"/>
      <c r="CF102" s="6"/>
      <c r="CG102"/>
      <c r="CH102" s="6"/>
    </row>
    <row r="103" spans="1:86" s="1" customFormat="1" ht="16.2" customHeight="1" x14ac:dyDescent="0.25">
      <c r="A103" s="71" t="s">
        <v>11</v>
      </c>
      <c r="B103" s="26">
        <f>算例!AV103</f>
        <v>0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16"/>
      <c r="O103" s="2"/>
      <c r="P103" s="16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16"/>
      <c r="AC103" s="2"/>
      <c r="AD103" s="16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16"/>
      <c r="AQ103" s="2"/>
      <c r="AR103" s="16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16"/>
      <c r="BE103" s="2"/>
      <c r="BF103" s="16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6"/>
      <c r="BS103"/>
      <c r="BT103" s="6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3"/>
      <c r="CF103" s="6"/>
      <c r="CG103"/>
      <c r="CH103" s="6"/>
    </row>
    <row r="104" spans="1:86" s="1" customFormat="1" ht="16.2" customHeight="1" x14ac:dyDescent="0.25">
      <c r="A104" s="71" t="s">
        <v>12</v>
      </c>
      <c r="B104" s="26">
        <f>算例!AV104</f>
        <v>0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16"/>
      <c r="O104" s="2"/>
      <c r="P104" s="16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16"/>
      <c r="AC104" s="2"/>
      <c r="AD104" s="16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16"/>
      <c r="AQ104" s="2"/>
      <c r="AR104" s="16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16"/>
      <c r="BE104" s="2"/>
      <c r="BF104" s="16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6"/>
      <c r="BS104"/>
      <c r="BT104" s="6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3"/>
      <c r="CF104" s="6"/>
      <c r="CG104"/>
      <c r="CH104" s="6"/>
    </row>
    <row r="105" spans="1:86" s="1" customFormat="1" ht="16.2" customHeight="1" x14ac:dyDescent="0.25">
      <c r="A105" s="71" t="s">
        <v>13</v>
      </c>
      <c r="B105" s="26">
        <f>算例!AV105</f>
        <v>0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16"/>
      <c r="O105" s="2"/>
      <c r="P105" s="16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16"/>
      <c r="AC105" s="2"/>
      <c r="AD105" s="16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16"/>
      <c r="AQ105" s="2"/>
      <c r="AR105" s="16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16"/>
      <c r="BE105" s="2"/>
      <c r="BF105" s="16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6"/>
      <c r="BS105"/>
      <c r="BT105" s="6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3"/>
      <c r="CF105" s="6"/>
      <c r="CG105"/>
      <c r="CH105" s="6"/>
    </row>
    <row r="106" spans="1:86" s="1" customFormat="1" ht="16.2" customHeight="1" x14ac:dyDescent="0.25">
      <c r="A106" s="71" t="s">
        <v>14</v>
      </c>
      <c r="B106" s="26">
        <f>算例!AV106</f>
        <v>0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16"/>
      <c r="O106" s="2"/>
      <c r="P106" s="16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16"/>
      <c r="AC106" s="2"/>
      <c r="AD106" s="16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16"/>
      <c r="AQ106" s="2"/>
      <c r="AR106" s="16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16"/>
      <c r="BE106" s="2"/>
      <c r="BF106" s="16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6"/>
      <c r="BS106"/>
      <c r="BT106" s="6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3"/>
      <c r="CF106" s="6"/>
      <c r="CG106"/>
      <c r="CH106" s="6"/>
    </row>
    <row r="107" spans="1:86" s="1" customFormat="1" ht="16.2" customHeight="1" x14ac:dyDescent="0.25">
      <c r="A107" s="71" t="s">
        <v>15</v>
      </c>
      <c r="B107" s="26">
        <f>算例!AV107</f>
        <v>0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16"/>
      <c r="O107" s="2"/>
      <c r="P107" s="16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16"/>
      <c r="AC107" s="2"/>
      <c r="AD107" s="16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16"/>
      <c r="AQ107" s="2"/>
      <c r="AR107" s="16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16"/>
      <c r="BE107" s="2"/>
      <c r="BF107" s="16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6"/>
      <c r="BS107"/>
      <c r="BT107" s="6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3"/>
      <c r="CF107" s="6"/>
      <c r="CG107"/>
      <c r="CH107" s="6"/>
    </row>
    <row r="108" spans="1:86" s="1" customFormat="1" ht="16.2" customHeight="1" x14ac:dyDescent="0.25">
      <c r="A108" s="71" t="s">
        <v>16</v>
      </c>
      <c r="B108" s="26">
        <f>算例!AV108</f>
        <v>0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16"/>
      <c r="O108" s="2"/>
      <c r="P108" s="16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16"/>
      <c r="AC108" s="2"/>
      <c r="AD108" s="16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16"/>
      <c r="AQ108" s="2"/>
      <c r="AR108" s="16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16"/>
      <c r="BE108" s="2"/>
      <c r="BF108" s="16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6"/>
      <c r="BS108"/>
      <c r="BT108" s="6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3"/>
      <c r="CF108" s="6"/>
      <c r="CG108"/>
      <c r="CH108" s="6"/>
    </row>
    <row r="109" spans="1:86" s="1" customFormat="1" ht="16.2" customHeight="1" x14ac:dyDescent="0.25">
      <c r="A109" s="71" t="s">
        <v>17</v>
      </c>
      <c r="B109" s="26">
        <f>算例!AV109</f>
        <v>0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16"/>
      <c r="O109" s="2"/>
      <c r="P109" s="16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16"/>
      <c r="AC109" s="2"/>
      <c r="AD109" s="16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16"/>
      <c r="AQ109" s="2"/>
      <c r="AR109" s="16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16"/>
      <c r="BE109" s="2"/>
      <c r="BF109" s="16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6"/>
      <c r="BS109"/>
      <c r="BT109" s="6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3"/>
      <c r="CF109" s="6"/>
      <c r="CG109"/>
      <c r="CH109" s="6"/>
    </row>
    <row r="110" spans="1:86" s="1" customFormat="1" ht="16.2" customHeight="1" x14ac:dyDescent="0.25">
      <c r="A110" s="71" t="s">
        <v>18</v>
      </c>
      <c r="B110" s="26">
        <f>算例!AV110</f>
        <v>0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16"/>
      <c r="O110" s="2"/>
      <c r="P110" s="16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16"/>
      <c r="AC110" s="2"/>
      <c r="AD110" s="16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16"/>
      <c r="AQ110" s="2"/>
      <c r="AR110" s="16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16"/>
      <c r="BE110" s="2"/>
      <c r="BF110" s="16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6"/>
      <c r="BS110"/>
      <c r="BT110" s="6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3"/>
      <c r="CF110" s="6"/>
      <c r="CG110"/>
      <c r="CH110" s="6"/>
    </row>
    <row r="111" spans="1:86" s="1" customFormat="1" ht="16.2" customHeight="1" x14ac:dyDescent="0.25">
      <c r="A111" s="71" t="s">
        <v>19</v>
      </c>
      <c r="B111" s="26">
        <f>算例!AV111</f>
        <v>0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16"/>
      <c r="O111" s="2"/>
      <c r="P111" s="16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16"/>
      <c r="AC111" s="2"/>
      <c r="AD111" s="16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16"/>
      <c r="AQ111" s="2"/>
      <c r="AR111" s="16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16"/>
      <c r="BE111" s="2"/>
      <c r="BF111" s="16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6"/>
      <c r="BS111"/>
      <c r="BT111" s="6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3"/>
      <c r="CF111" s="6"/>
      <c r="CG111"/>
      <c r="CH111" s="6"/>
    </row>
    <row r="112" spans="1:86" s="1" customFormat="1" ht="16.2" customHeight="1" x14ac:dyDescent="0.25">
      <c r="A112" s="71" t="s">
        <v>20</v>
      </c>
      <c r="B112" s="26">
        <f>算例!AV112</f>
        <v>0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16"/>
      <c r="O112" s="2"/>
      <c r="P112" s="16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16"/>
      <c r="AC112" s="2"/>
      <c r="AD112" s="16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16"/>
      <c r="AQ112" s="2"/>
      <c r="AR112" s="16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16"/>
      <c r="BE112" s="2"/>
      <c r="BF112" s="16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6"/>
      <c r="BS112"/>
      <c r="BT112" s="6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3"/>
      <c r="CF112" s="6"/>
      <c r="CG112"/>
      <c r="CH112" s="6"/>
    </row>
    <row r="113" spans="1:86" s="1" customFormat="1" ht="16.2" customHeight="1" x14ac:dyDescent="0.25">
      <c r="A113" s="71" t="s">
        <v>21</v>
      </c>
      <c r="B113" s="26">
        <f>算例!AV113</f>
        <v>0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16"/>
      <c r="O113" s="2"/>
      <c r="P113" s="16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16"/>
      <c r="AC113" s="2"/>
      <c r="AD113" s="16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16"/>
      <c r="AQ113" s="2"/>
      <c r="AR113" s="16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16"/>
      <c r="BE113" s="2"/>
      <c r="BF113" s="16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6"/>
      <c r="BS113"/>
      <c r="BT113" s="6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3"/>
      <c r="CF113" s="6"/>
      <c r="CG113"/>
      <c r="CH113" s="6"/>
    </row>
    <row r="114" spans="1:86" s="1" customFormat="1" ht="16.2" customHeight="1" x14ac:dyDescent="0.25">
      <c r="A114" s="71" t="s">
        <v>22</v>
      </c>
      <c r="B114" s="26">
        <f>算例!AV114</f>
        <v>0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16"/>
      <c r="O114" s="2"/>
      <c r="P114" s="16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16"/>
      <c r="AC114" s="2"/>
      <c r="AD114" s="16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16"/>
      <c r="AQ114" s="2"/>
      <c r="AR114" s="16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16"/>
      <c r="BE114" s="2"/>
      <c r="BF114" s="16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6"/>
      <c r="BS114"/>
      <c r="BT114" s="6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3"/>
      <c r="CF114" s="6"/>
      <c r="CG114"/>
      <c r="CH114" s="6"/>
    </row>
    <row r="115" spans="1:86" s="1" customFormat="1" ht="16.2" customHeight="1" x14ac:dyDescent="0.25">
      <c r="A115" s="2"/>
      <c r="B115" s="15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16"/>
      <c r="O115" s="2"/>
      <c r="P115" s="16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16"/>
      <c r="AC115" s="2"/>
      <c r="AD115" s="16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16"/>
      <c r="AQ115" s="2"/>
      <c r="AR115" s="16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16"/>
      <c r="BE115" s="2"/>
      <c r="BF115" s="16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15"/>
      <c r="BT115" s="15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15"/>
      <c r="CH115" s="15"/>
    </row>
    <row r="116" spans="1:86" ht="13.2" customHeight="1" x14ac:dyDescent="0.25">
      <c r="A116" s="31" t="s">
        <v>56</v>
      </c>
      <c r="B116" s="32">
        <f>算例!B117</f>
        <v>4</v>
      </c>
      <c r="C116" s="32" t="s">
        <v>55</v>
      </c>
      <c r="D116" s="32">
        <f>算例!D117</f>
        <v>5</v>
      </c>
      <c r="E116" s="32"/>
      <c r="F116" s="32"/>
      <c r="G116" s="3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</row>
    <row r="117" spans="1:86" x14ac:dyDescent="0.25">
      <c r="A117" s="13"/>
      <c r="B117" s="13"/>
      <c r="C117" s="13"/>
      <c r="D117" s="13"/>
      <c r="E117" s="13"/>
      <c r="F117" s="13"/>
      <c r="G117" s="13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</row>
    <row r="118" spans="1:86" x14ac:dyDescent="0.25">
      <c r="A118" s="14"/>
      <c r="B118" s="14"/>
      <c r="C118" s="14"/>
      <c r="D118" s="14"/>
      <c r="E118" s="14"/>
      <c r="F118" s="14"/>
      <c r="G118" s="14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</row>
    <row r="119" spans="1:86" x14ac:dyDescent="0.25"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</row>
    <row r="120" spans="1:86" x14ac:dyDescent="0.25">
      <c r="A120" s="163" t="s">
        <v>146</v>
      </c>
      <c r="B120" s="164"/>
      <c r="C120" s="164"/>
      <c r="D120" s="164"/>
      <c r="E120" s="164"/>
      <c r="F120" s="164"/>
      <c r="G120" s="164"/>
      <c r="H120" s="164"/>
      <c r="I120" s="164"/>
      <c r="J120" s="164"/>
      <c r="K120" s="164"/>
      <c r="L120" s="164"/>
      <c r="M120" s="164"/>
      <c r="N120" s="164"/>
      <c r="O120" s="164"/>
      <c r="P120" s="164"/>
      <c r="Q120" s="164"/>
      <c r="R120" s="164"/>
      <c r="S120" s="164"/>
      <c r="T120" s="164"/>
      <c r="U120" s="165"/>
    </row>
    <row r="121" spans="1:86" x14ac:dyDescent="0.25">
      <c r="A121" s="17"/>
      <c r="B121" s="72" t="s">
        <v>3</v>
      </c>
      <c r="C121" s="72" t="s">
        <v>4</v>
      </c>
      <c r="D121" s="72" t="s">
        <v>5</v>
      </c>
      <c r="E121" s="72" t="s">
        <v>6</v>
      </c>
      <c r="F121" s="72" t="s">
        <v>7</v>
      </c>
      <c r="G121" s="72" t="s">
        <v>8</v>
      </c>
      <c r="H121" s="72" t="s">
        <v>9</v>
      </c>
      <c r="I121" s="72" t="s">
        <v>10</v>
      </c>
      <c r="J121" s="72" t="s">
        <v>11</v>
      </c>
      <c r="K121" s="72" t="s">
        <v>12</v>
      </c>
      <c r="L121" s="72" t="s">
        <v>13</v>
      </c>
      <c r="M121" s="72" t="s">
        <v>14</v>
      </c>
      <c r="N121" s="72" t="s">
        <v>15</v>
      </c>
      <c r="O121" s="72" t="s">
        <v>16</v>
      </c>
      <c r="P121" s="72" t="s">
        <v>17</v>
      </c>
      <c r="Q121" s="72" t="s">
        <v>18</v>
      </c>
      <c r="R121" s="72" t="s">
        <v>19</v>
      </c>
      <c r="S121" s="72" t="s">
        <v>20</v>
      </c>
      <c r="T121" s="72" t="s">
        <v>21</v>
      </c>
      <c r="U121" s="18" t="s">
        <v>22</v>
      </c>
    </row>
    <row r="122" spans="1:86" x14ac:dyDescent="0.25">
      <c r="A122" s="17" t="s">
        <v>3</v>
      </c>
      <c r="B122" s="19">
        <f t="shared" ref="B122:B141" si="0">(ABS($B$3-B3)+ABS($B$26-B26)+ABS($B$49-B49)+ABS($B$72-B72)+ABS($B$95-B95))/$D$116</f>
        <v>0</v>
      </c>
      <c r="C122" s="20">
        <f t="shared" ref="C122:C141" si="1">(ABS($B$4-B3)+ABS($B$27-B26)+ABS($B$50-B49)+ABS($B$73-B72)+ABS($B$96-B95))/$D$116</f>
        <v>0</v>
      </c>
      <c r="D122" s="19">
        <f>(ABS($B$5-B3)+ABS($B$28-B26)+ABS($B$51-B49)+ABS($B$74-B72)+ABS($B$97-B95))/$D$116</f>
        <v>0</v>
      </c>
      <c r="E122" s="19">
        <f>(ABS($B$6-B3)+ABS($B$29-B26)+ABS($B$52-B49)+ABS($B$75-B72)+ABS($B$98-B95))/$D$116</f>
        <v>0</v>
      </c>
      <c r="F122" s="19">
        <f>(ABS($B$7-B3)+ABS($B$30-B26)+ABS($B$53-B49)+ABS($B$76-B72)+ABS($B$99-B95))/$D$116</f>
        <v>0</v>
      </c>
      <c r="G122" s="19">
        <f>(ABS($B$8-B3)+ABS($B$31-B26)+ABS($B$54-B49)+ABS($B$77-B72)+ABS($B$100-B95))/$D$116</f>
        <v>0</v>
      </c>
      <c r="H122" s="19">
        <f t="shared" ref="H122:H127" si="2">(ABS($B$9-B3)+ABS($B$32-B26)+ABS($B$55-B49)+ABS($B$78-B72)+ABS($B$101-B95))/$D$116</f>
        <v>0</v>
      </c>
      <c r="I122" s="19">
        <f t="shared" ref="I122:I130" si="3">(ABS($B$10-B3)+ABS($B$33-B26)+ABS($B$56-B49)+ABS($B$79-B72)+ABS($B$102-B95))/$D$116</f>
        <v>0</v>
      </c>
      <c r="J122" s="19">
        <f t="shared" ref="J122:J129" si="4">(ABS($B$11-B3)+ABS($B$34-B26)+ABS($B$57-B49)+ABS($B$80-B72)+ABS($B$103-B95))/$D$116</f>
        <v>0</v>
      </c>
      <c r="K122" s="19">
        <f t="shared" ref="K122:K130" si="5">(ABS($B$12-B3)+ABS($B$35-B26)+ABS($B$58-B49)+ABS($B$81-B72)+ABS($B$104-B95))/$D$116</f>
        <v>0</v>
      </c>
      <c r="L122" s="19">
        <f t="shared" ref="L122:L131" si="6">(ABS($B$13-B3)+ABS($B$36-B26)+ABS($B$59-B49)+ABS($B$82-B72)+ABS($B$105-B95))/$D$116</f>
        <v>0</v>
      </c>
      <c r="M122" s="19">
        <f t="shared" ref="M122:M132" si="7">(ABS($B$14-B3)+ABS($B$37-B26)+ABS($B$60-B49)+ABS($B$83-B72)+ABS($B$106-B95))/$D$116</f>
        <v>0</v>
      </c>
      <c r="N122" s="19">
        <f t="shared" ref="N122:N133" si="8">(ABS($B$15-B3)+ABS($B$38-B26)+ABS($B$61-B49)+ABS($B$84-B72)+ABS($B$107-B95))/$D$116</f>
        <v>0</v>
      </c>
      <c r="O122" s="19">
        <f t="shared" ref="O122:O135" si="9">(ABS($B$16-B3)+ABS($B$39-B26)+ABS($B$62-B49)+ABS($B$85-B72)+ABS($B$108-B95))/$D$116</f>
        <v>0</v>
      </c>
      <c r="P122" s="19">
        <f t="shared" ref="P122:P135" si="10">(ABS($B$17-B3)+ABS($B$40-B26)+ABS($B$63-B49)+ABS($B$86-B72)+ABS($B$109-B95))/$D$116</f>
        <v>0</v>
      </c>
      <c r="Q122" s="19">
        <f t="shared" ref="Q122:Q136" si="11">(ABS($B$18-B3)+ABS($B$41-B26)+ABS($B$64-B49)+ABS($B$87-B72)+ABS($B$110-B95))/$D$116</f>
        <v>0</v>
      </c>
      <c r="R122" s="19">
        <f t="shared" ref="R122:R137" si="12">(ABS($B$19-B3)+ABS($B$42-B26)+ABS($B$65-B49)+ABS($B$88-B72)+ABS($B$111-B95))/$D$116</f>
        <v>0</v>
      </c>
      <c r="S122" s="19">
        <f t="shared" ref="S122:S138" si="13">(ABS($B$20-B3)+ABS($B$43-B26)+ABS($B$66-B49)+ABS($B$89-B72)+ABS($B$112-B95))/$D$116</f>
        <v>0</v>
      </c>
      <c r="T122" s="19">
        <f t="shared" ref="T122:T139" si="14">(ABS($B$21-B3)+ABS($B$44-B26)+ABS($B$67-B49)+ABS($B$90-B72)+ABS($B$113-B95))/$D$116</f>
        <v>0</v>
      </c>
      <c r="U122" s="21">
        <f t="shared" ref="U122:U140" si="15">(ABS($B$22-B3)+ABS($B$45-B26)+ABS($B$68-B49)+ABS($B$91-B72)+ABS($B$114-B95))/$D$116</f>
        <v>0</v>
      </c>
    </row>
    <row r="123" spans="1:86" x14ac:dyDescent="0.25">
      <c r="A123" s="17" t="s">
        <v>4</v>
      </c>
      <c r="B123" s="19">
        <f t="shared" si="0"/>
        <v>0</v>
      </c>
      <c r="C123" s="20">
        <f t="shared" si="1"/>
        <v>0</v>
      </c>
      <c r="D123" s="19">
        <f>(ABS($B$5-B4)+ABS($B$28-B27)+ABS($B$51-B50)+ABS($B$74-B73)+ABS($B$97-B96))/$D$116</f>
        <v>0</v>
      </c>
      <c r="E123" s="19">
        <f>(ABS($B$6-B4)+ABS($B$29-B27)+ABS($B$52-B50)+ABS($B$75-B73)+ABS($B$98-B96))/$D$116</f>
        <v>0</v>
      </c>
      <c r="F123" s="19">
        <f>(ABS($B$7-B4)+ABS($B$30-B27)+ABS($B$53-B50)+ABS($B$76-B73)+ABS($B$99-B96))/$D$116</f>
        <v>0</v>
      </c>
      <c r="G123" s="19">
        <f>(ABS($B$8-B4)+ABS($B$31-B27)+ABS($B$54-B50)+ABS($B$77-B73)+ABS($B$100-B96))/$D$116</f>
        <v>0</v>
      </c>
      <c r="H123" s="19">
        <f t="shared" si="2"/>
        <v>0</v>
      </c>
      <c r="I123" s="19">
        <f t="shared" si="3"/>
        <v>0</v>
      </c>
      <c r="J123" s="19">
        <f t="shared" si="4"/>
        <v>0</v>
      </c>
      <c r="K123" s="19">
        <f t="shared" si="5"/>
        <v>0</v>
      </c>
      <c r="L123" s="19">
        <f t="shared" si="6"/>
        <v>0</v>
      </c>
      <c r="M123" s="19">
        <f t="shared" si="7"/>
        <v>0</v>
      </c>
      <c r="N123" s="19">
        <f t="shared" si="8"/>
        <v>0</v>
      </c>
      <c r="O123" s="19">
        <f t="shared" si="9"/>
        <v>0</v>
      </c>
      <c r="P123" s="19">
        <f t="shared" si="10"/>
        <v>0</v>
      </c>
      <c r="Q123" s="19">
        <f t="shared" si="11"/>
        <v>0</v>
      </c>
      <c r="R123" s="19">
        <f t="shared" si="12"/>
        <v>0</v>
      </c>
      <c r="S123" s="19">
        <f t="shared" si="13"/>
        <v>0</v>
      </c>
      <c r="T123" s="19">
        <f t="shared" si="14"/>
        <v>0</v>
      </c>
      <c r="U123" s="21">
        <f t="shared" si="15"/>
        <v>0</v>
      </c>
    </row>
    <row r="124" spans="1:86" x14ac:dyDescent="0.25">
      <c r="A124" s="17" t="s">
        <v>5</v>
      </c>
      <c r="B124" s="19">
        <f t="shared" si="0"/>
        <v>0</v>
      </c>
      <c r="C124" s="20">
        <f t="shared" si="1"/>
        <v>0</v>
      </c>
      <c r="D124" s="19">
        <f t="shared" ref="D124:D141" si="16">(ABS($B$5-B5)+ABS($B$28-B28)+ABS($B$51-B51)+ABS($B$74-B74)+ABS($B$97-B97))/$D$116</f>
        <v>0</v>
      </c>
      <c r="E124" s="19">
        <f>(ABS($B$6-B5)+ABS($B$29-B28)+ABS($B$52-B51)+ABS($B$75-B74)+ABS($B$98-B97))/$D$116</f>
        <v>0</v>
      </c>
      <c r="F124" s="19">
        <f>(ABS($B$7-B5)+ABS($B$30-B28)+ABS($B$53-B51)+ABS($B$76-B74)+ABS($B$99-B97))/$D$116</f>
        <v>0</v>
      </c>
      <c r="G124" s="19">
        <f>(ABS($B$8-B5)+ABS($B$31-B28)+ABS($B$54-B51)+ABS($B$77-B74)+ABS($B$100-B97))/$D$116</f>
        <v>0</v>
      </c>
      <c r="H124" s="19">
        <f t="shared" si="2"/>
        <v>0</v>
      </c>
      <c r="I124" s="19">
        <f t="shared" si="3"/>
        <v>0</v>
      </c>
      <c r="J124" s="19">
        <f t="shared" si="4"/>
        <v>0</v>
      </c>
      <c r="K124" s="19">
        <f t="shared" si="5"/>
        <v>0</v>
      </c>
      <c r="L124" s="19">
        <f t="shared" si="6"/>
        <v>0</v>
      </c>
      <c r="M124" s="19">
        <f t="shared" si="7"/>
        <v>0</v>
      </c>
      <c r="N124" s="19">
        <f t="shared" si="8"/>
        <v>0</v>
      </c>
      <c r="O124" s="19">
        <f t="shared" si="9"/>
        <v>0</v>
      </c>
      <c r="P124" s="19">
        <f t="shared" si="10"/>
        <v>0</v>
      </c>
      <c r="Q124" s="19">
        <f t="shared" si="11"/>
        <v>0</v>
      </c>
      <c r="R124" s="19">
        <f t="shared" si="12"/>
        <v>0</v>
      </c>
      <c r="S124" s="19">
        <f t="shared" si="13"/>
        <v>0</v>
      </c>
      <c r="T124" s="19">
        <f t="shared" si="14"/>
        <v>0</v>
      </c>
      <c r="U124" s="21">
        <f t="shared" si="15"/>
        <v>0</v>
      </c>
    </row>
    <row r="125" spans="1:86" x14ac:dyDescent="0.25">
      <c r="A125" s="17" t="s">
        <v>6</v>
      </c>
      <c r="B125" s="19">
        <f t="shared" si="0"/>
        <v>0</v>
      </c>
      <c r="C125" s="20">
        <f t="shared" si="1"/>
        <v>0</v>
      </c>
      <c r="D125" s="19">
        <f t="shared" si="16"/>
        <v>0</v>
      </c>
      <c r="E125" s="19">
        <f t="shared" ref="E125:E141" si="17">(ABS($B$6-B6)+ABS($B$29-B29)+ABS($B$52-B52)+ABS($B$75-B75)+ABS($B$98-B98))/$D$116</f>
        <v>0</v>
      </c>
      <c r="F125" s="19">
        <f>(ABS($B$7-B6)+ABS($B$30-B29)+ABS($B$53-B52)+ABS($B$76-B75)+ABS($B$99-B98))/$D$116</f>
        <v>0</v>
      </c>
      <c r="G125" s="19">
        <f>(ABS($B$8-B6)+ABS($B$31-B29)+ABS($B$54-B52)+ABS($B$77-B75)+ABS($B$100-B98))/$D$116</f>
        <v>0</v>
      </c>
      <c r="H125" s="19">
        <f t="shared" si="2"/>
        <v>0</v>
      </c>
      <c r="I125" s="19">
        <f t="shared" si="3"/>
        <v>0</v>
      </c>
      <c r="J125" s="19">
        <f t="shared" si="4"/>
        <v>0</v>
      </c>
      <c r="K125" s="19">
        <f t="shared" si="5"/>
        <v>0</v>
      </c>
      <c r="L125" s="19">
        <f t="shared" si="6"/>
        <v>0</v>
      </c>
      <c r="M125" s="19">
        <f t="shared" si="7"/>
        <v>0</v>
      </c>
      <c r="N125" s="19">
        <f t="shared" si="8"/>
        <v>0</v>
      </c>
      <c r="O125" s="19">
        <f t="shared" si="9"/>
        <v>0</v>
      </c>
      <c r="P125" s="19">
        <f t="shared" si="10"/>
        <v>0</v>
      </c>
      <c r="Q125" s="19">
        <f t="shared" si="11"/>
        <v>0</v>
      </c>
      <c r="R125" s="19">
        <f t="shared" si="12"/>
        <v>0</v>
      </c>
      <c r="S125" s="19">
        <f t="shared" si="13"/>
        <v>0</v>
      </c>
      <c r="T125" s="19">
        <f t="shared" si="14"/>
        <v>0</v>
      </c>
      <c r="U125" s="21">
        <f t="shared" si="15"/>
        <v>0</v>
      </c>
    </row>
    <row r="126" spans="1:86" x14ac:dyDescent="0.25">
      <c r="A126" s="17" t="s">
        <v>7</v>
      </c>
      <c r="B126" s="19">
        <f t="shared" si="0"/>
        <v>0</v>
      </c>
      <c r="C126" s="20">
        <f t="shared" si="1"/>
        <v>0</v>
      </c>
      <c r="D126" s="19">
        <f t="shared" si="16"/>
        <v>0</v>
      </c>
      <c r="E126" s="19">
        <f t="shared" si="17"/>
        <v>0</v>
      </c>
      <c r="F126" s="19">
        <f t="shared" ref="F126:F141" si="18">(ABS($B$7-B7)+ABS($B$30-B30)+ABS($B$53-B53)+ABS($B$76-B76)+ABS($B$99-B99))/$D$116</f>
        <v>0</v>
      </c>
      <c r="G126" s="19">
        <f>(ABS($B$8-B7)+ABS($B$31-B30)+ABS($B$54-B53)+ABS($B$77-B76)+ABS($B$100-B99))/$D$116</f>
        <v>0</v>
      </c>
      <c r="H126" s="19">
        <f t="shared" si="2"/>
        <v>0</v>
      </c>
      <c r="I126" s="19">
        <f t="shared" si="3"/>
        <v>0</v>
      </c>
      <c r="J126" s="19">
        <f t="shared" si="4"/>
        <v>0</v>
      </c>
      <c r="K126" s="19">
        <f t="shared" si="5"/>
        <v>0</v>
      </c>
      <c r="L126" s="19">
        <f t="shared" si="6"/>
        <v>0</v>
      </c>
      <c r="M126" s="19">
        <f t="shared" si="7"/>
        <v>0</v>
      </c>
      <c r="N126" s="19">
        <f t="shared" si="8"/>
        <v>0</v>
      </c>
      <c r="O126" s="19">
        <f t="shared" si="9"/>
        <v>0</v>
      </c>
      <c r="P126" s="19">
        <f t="shared" si="10"/>
        <v>0</v>
      </c>
      <c r="Q126" s="19">
        <f t="shared" si="11"/>
        <v>0</v>
      </c>
      <c r="R126" s="19">
        <f t="shared" si="12"/>
        <v>0</v>
      </c>
      <c r="S126" s="19">
        <f t="shared" si="13"/>
        <v>0</v>
      </c>
      <c r="T126" s="19">
        <f t="shared" si="14"/>
        <v>0</v>
      </c>
      <c r="U126" s="21">
        <f t="shared" si="15"/>
        <v>0</v>
      </c>
    </row>
    <row r="127" spans="1:86" x14ac:dyDescent="0.25">
      <c r="A127" s="17" t="s">
        <v>8</v>
      </c>
      <c r="B127" s="19">
        <f t="shared" si="0"/>
        <v>0</v>
      </c>
      <c r="C127" s="20">
        <f t="shared" si="1"/>
        <v>0</v>
      </c>
      <c r="D127" s="19">
        <f t="shared" si="16"/>
        <v>0</v>
      </c>
      <c r="E127" s="19">
        <f t="shared" si="17"/>
        <v>0</v>
      </c>
      <c r="F127" s="19">
        <f t="shared" si="18"/>
        <v>0</v>
      </c>
      <c r="G127" s="19">
        <f t="shared" ref="G127:G141" si="19">(ABS($B$8-B8)+ABS($B$31-B31)+ABS($B$54-B54)+ABS($B$77-B77)+ABS($B$100-B100))/$D$116</f>
        <v>0</v>
      </c>
      <c r="H127" s="19">
        <f t="shared" si="2"/>
        <v>0</v>
      </c>
      <c r="I127" s="19">
        <f t="shared" si="3"/>
        <v>0</v>
      </c>
      <c r="J127" s="19">
        <f t="shared" si="4"/>
        <v>0</v>
      </c>
      <c r="K127" s="19">
        <f t="shared" si="5"/>
        <v>0</v>
      </c>
      <c r="L127" s="19">
        <f t="shared" si="6"/>
        <v>0</v>
      </c>
      <c r="M127" s="19">
        <f t="shared" si="7"/>
        <v>0</v>
      </c>
      <c r="N127" s="19">
        <f t="shared" si="8"/>
        <v>0</v>
      </c>
      <c r="O127" s="19">
        <f t="shared" si="9"/>
        <v>0</v>
      </c>
      <c r="P127" s="19">
        <f t="shared" si="10"/>
        <v>0</v>
      </c>
      <c r="Q127" s="19">
        <f t="shared" si="11"/>
        <v>0</v>
      </c>
      <c r="R127" s="19">
        <f t="shared" si="12"/>
        <v>0</v>
      </c>
      <c r="S127" s="19">
        <f t="shared" si="13"/>
        <v>0</v>
      </c>
      <c r="T127" s="19">
        <f t="shared" si="14"/>
        <v>0</v>
      </c>
      <c r="U127" s="21">
        <f t="shared" si="15"/>
        <v>0</v>
      </c>
    </row>
    <row r="128" spans="1:86" x14ac:dyDescent="0.25">
      <c r="A128" s="17" t="s">
        <v>9</v>
      </c>
      <c r="B128" s="19">
        <f t="shared" si="0"/>
        <v>0</v>
      </c>
      <c r="C128" s="20">
        <f t="shared" si="1"/>
        <v>0</v>
      </c>
      <c r="D128" s="19">
        <f t="shared" si="16"/>
        <v>0</v>
      </c>
      <c r="E128" s="19">
        <f t="shared" si="17"/>
        <v>0</v>
      </c>
      <c r="F128" s="19">
        <f t="shared" si="18"/>
        <v>0</v>
      </c>
      <c r="G128" s="19">
        <f t="shared" si="19"/>
        <v>0</v>
      </c>
      <c r="H128" s="19">
        <f t="shared" ref="H128:H141" si="20">(ABS($B$9-B9)+ABS($B$32-B32)+ABS($B$55-B55)+ABS($B$78-B78)+ABS($B$101-B101))/$D$116</f>
        <v>0</v>
      </c>
      <c r="I128" s="19">
        <f t="shared" si="3"/>
        <v>0</v>
      </c>
      <c r="J128" s="19">
        <f t="shared" si="4"/>
        <v>0</v>
      </c>
      <c r="K128" s="19">
        <f t="shared" si="5"/>
        <v>0</v>
      </c>
      <c r="L128" s="19">
        <f t="shared" si="6"/>
        <v>0</v>
      </c>
      <c r="M128" s="19">
        <f t="shared" si="7"/>
        <v>0</v>
      </c>
      <c r="N128" s="19">
        <f t="shared" si="8"/>
        <v>0</v>
      </c>
      <c r="O128" s="19">
        <f t="shared" si="9"/>
        <v>0</v>
      </c>
      <c r="P128" s="19">
        <f t="shared" si="10"/>
        <v>0</v>
      </c>
      <c r="Q128" s="19">
        <f t="shared" si="11"/>
        <v>0</v>
      </c>
      <c r="R128" s="19">
        <f t="shared" si="12"/>
        <v>0</v>
      </c>
      <c r="S128" s="19">
        <f t="shared" si="13"/>
        <v>0</v>
      </c>
      <c r="T128" s="19">
        <f t="shared" si="14"/>
        <v>0</v>
      </c>
      <c r="U128" s="21">
        <f t="shared" si="15"/>
        <v>0</v>
      </c>
    </row>
    <row r="129" spans="1:21" x14ac:dyDescent="0.25">
      <c r="A129" s="17" t="s">
        <v>10</v>
      </c>
      <c r="B129" s="19">
        <f t="shared" si="0"/>
        <v>0</v>
      </c>
      <c r="C129" s="20">
        <f t="shared" si="1"/>
        <v>0</v>
      </c>
      <c r="D129" s="19">
        <f t="shared" si="16"/>
        <v>0</v>
      </c>
      <c r="E129" s="19">
        <f t="shared" si="17"/>
        <v>0</v>
      </c>
      <c r="F129" s="19">
        <f t="shared" si="18"/>
        <v>0</v>
      </c>
      <c r="G129" s="19">
        <f t="shared" si="19"/>
        <v>0</v>
      </c>
      <c r="H129" s="19">
        <f t="shared" si="20"/>
        <v>0</v>
      </c>
      <c r="I129" s="19">
        <f t="shared" si="3"/>
        <v>0</v>
      </c>
      <c r="J129" s="19">
        <f t="shared" si="4"/>
        <v>0</v>
      </c>
      <c r="K129" s="19">
        <f t="shared" si="5"/>
        <v>0</v>
      </c>
      <c r="L129" s="19">
        <f t="shared" si="6"/>
        <v>0</v>
      </c>
      <c r="M129" s="19">
        <f t="shared" si="7"/>
        <v>0</v>
      </c>
      <c r="N129" s="19">
        <f t="shared" si="8"/>
        <v>0</v>
      </c>
      <c r="O129" s="19">
        <f t="shared" si="9"/>
        <v>0</v>
      </c>
      <c r="P129" s="19">
        <f t="shared" si="10"/>
        <v>0</v>
      </c>
      <c r="Q129" s="19">
        <f t="shared" si="11"/>
        <v>0</v>
      </c>
      <c r="R129" s="19">
        <f t="shared" si="12"/>
        <v>0</v>
      </c>
      <c r="S129" s="19">
        <f t="shared" si="13"/>
        <v>0</v>
      </c>
      <c r="T129" s="19">
        <f t="shared" si="14"/>
        <v>0</v>
      </c>
      <c r="U129" s="21">
        <f t="shared" si="15"/>
        <v>0</v>
      </c>
    </row>
    <row r="130" spans="1:21" x14ac:dyDescent="0.25">
      <c r="A130" s="17" t="s">
        <v>11</v>
      </c>
      <c r="B130" s="19">
        <f t="shared" si="0"/>
        <v>0</v>
      </c>
      <c r="C130" s="20">
        <f t="shared" si="1"/>
        <v>0</v>
      </c>
      <c r="D130" s="19">
        <f t="shared" si="16"/>
        <v>0</v>
      </c>
      <c r="E130" s="19">
        <f t="shared" si="17"/>
        <v>0</v>
      </c>
      <c r="F130" s="19">
        <f t="shared" si="18"/>
        <v>0</v>
      </c>
      <c r="G130" s="19">
        <f t="shared" si="19"/>
        <v>0</v>
      </c>
      <c r="H130" s="19">
        <f t="shared" si="20"/>
        <v>0</v>
      </c>
      <c r="I130" s="19">
        <f t="shared" si="3"/>
        <v>0</v>
      </c>
      <c r="J130" s="19">
        <f t="shared" ref="J130:J141" si="21">(ABS($B$11-B11)+ABS($B$34-B34)+ABS($B$57-B57)+ABS($B$80-B80)+ABS($B$103-B103))/$D$116</f>
        <v>0</v>
      </c>
      <c r="K130" s="19">
        <f t="shared" si="5"/>
        <v>0</v>
      </c>
      <c r="L130" s="19">
        <f t="shared" si="6"/>
        <v>0</v>
      </c>
      <c r="M130" s="19">
        <f t="shared" si="7"/>
        <v>0</v>
      </c>
      <c r="N130" s="19">
        <f t="shared" si="8"/>
        <v>0</v>
      </c>
      <c r="O130" s="19">
        <f t="shared" si="9"/>
        <v>0</v>
      </c>
      <c r="P130" s="19">
        <f t="shared" si="10"/>
        <v>0</v>
      </c>
      <c r="Q130" s="19">
        <f t="shared" si="11"/>
        <v>0</v>
      </c>
      <c r="R130" s="19">
        <f t="shared" si="12"/>
        <v>0</v>
      </c>
      <c r="S130" s="19">
        <f t="shared" si="13"/>
        <v>0</v>
      </c>
      <c r="T130" s="19">
        <f t="shared" si="14"/>
        <v>0</v>
      </c>
      <c r="U130" s="21">
        <f t="shared" si="15"/>
        <v>0</v>
      </c>
    </row>
    <row r="131" spans="1:21" x14ac:dyDescent="0.25">
      <c r="A131" s="17" t="s">
        <v>12</v>
      </c>
      <c r="B131" s="19">
        <f t="shared" si="0"/>
        <v>0</v>
      </c>
      <c r="C131" s="20">
        <f t="shared" si="1"/>
        <v>0</v>
      </c>
      <c r="D131" s="19">
        <f t="shared" si="16"/>
        <v>0</v>
      </c>
      <c r="E131" s="19">
        <f t="shared" si="17"/>
        <v>0</v>
      </c>
      <c r="F131" s="19">
        <f t="shared" si="18"/>
        <v>0</v>
      </c>
      <c r="G131" s="19">
        <f t="shared" si="19"/>
        <v>0</v>
      </c>
      <c r="H131" s="19">
        <f t="shared" si="20"/>
        <v>0</v>
      </c>
      <c r="I131" s="19">
        <f>(ABS($B$10-B12)+ABS($B$33-B35)+ABS($B$56-B58)+ABS($B$79-B81)+ABS($B$102-B104))/$D$116</f>
        <v>0</v>
      </c>
      <c r="J131" s="19">
        <f t="shared" si="21"/>
        <v>0</v>
      </c>
      <c r="K131" s="19">
        <f t="shared" ref="K131:K141" si="22">(ABS($B$12-B12)+ABS($B$35-B35)+ABS($B$58-B58)+ABS($B$81-B81)+ABS($B$104-B104))/$D$116</f>
        <v>0</v>
      </c>
      <c r="L131" s="19">
        <f t="shared" si="6"/>
        <v>0</v>
      </c>
      <c r="M131" s="19">
        <f t="shared" si="7"/>
        <v>0</v>
      </c>
      <c r="N131" s="19">
        <f t="shared" si="8"/>
        <v>0</v>
      </c>
      <c r="O131" s="19">
        <f t="shared" si="9"/>
        <v>0</v>
      </c>
      <c r="P131" s="19">
        <f t="shared" si="10"/>
        <v>0</v>
      </c>
      <c r="Q131" s="19">
        <f t="shared" si="11"/>
        <v>0</v>
      </c>
      <c r="R131" s="19">
        <f t="shared" si="12"/>
        <v>0</v>
      </c>
      <c r="S131" s="19">
        <f t="shared" si="13"/>
        <v>0</v>
      </c>
      <c r="T131" s="19">
        <f t="shared" si="14"/>
        <v>0</v>
      </c>
      <c r="U131" s="21">
        <f t="shared" si="15"/>
        <v>0</v>
      </c>
    </row>
    <row r="132" spans="1:21" x14ac:dyDescent="0.25">
      <c r="A132" s="17" t="s">
        <v>13</v>
      </c>
      <c r="B132" s="19">
        <f t="shared" si="0"/>
        <v>0</v>
      </c>
      <c r="C132" s="20">
        <f t="shared" si="1"/>
        <v>0</v>
      </c>
      <c r="D132" s="19">
        <f t="shared" si="16"/>
        <v>0</v>
      </c>
      <c r="E132" s="19">
        <f t="shared" si="17"/>
        <v>0</v>
      </c>
      <c r="F132" s="19">
        <f t="shared" si="18"/>
        <v>0</v>
      </c>
      <c r="G132" s="19">
        <f t="shared" si="19"/>
        <v>0</v>
      </c>
      <c r="H132" s="19">
        <f t="shared" si="20"/>
        <v>0</v>
      </c>
      <c r="I132" s="19">
        <f t="shared" ref="I132:I141" si="23">(ABS($B$10-B13)+ABS($B$33-B36)+ABS($B$56-B59)+ABS($B$79-B82)+ABS($B$102-B105))/$D$116</f>
        <v>0</v>
      </c>
      <c r="J132" s="19">
        <f t="shared" si="21"/>
        <v>0</v>
      </c>
      <c r="K132" s="19">
        <f t="shared" si="22"/>
        <v>0</v>
      </c>
      <c r="L132" s="19">
        <f t="shared" ref="L132:L141" si="24">(ABS($B$13-B13)+ABS($B$36-B36)+ABS($B$59-B59)+ABS($B$82-B82)+ABS($B$105-B105))/$D$116</f>
        <v>0</v>
      </c>
      <c r="M132" s="19">
        <f t="shared" si="7"/>
        <v>0</v>
      </c>
      <c r="N132" s="19">
        <f t="shared" si="8"/>
        <v>0</v>
      </c>
      <c r="O132" s="19">
        <f t="shared" si="9"/>
        <v>0</v>
      </c>
      <c r="P132" s="19">
        <f t="shared" si="10"/>
        <v>0</v>
      </c>
      <c r="Q132" s="19">
        <f t="shared" si="11"/>
        <v>0</v>
      </c>
      <c r="R132" s="19">
        <f t="shared" si="12"/>
        <v>0</v>
      </c>
      <c r="S132" s="19">
        <f t="shared" si="13"/>
        <v>0</v>
      </c>
      <c r="T132" s="19">
        <f t="shared" si="14"/>
        <v>0</v>
      </c>
      <c r="U132" s="21">
        <f t="shared" si="15"/>
        <v>0</v>
      </c>
    </row>
    <row r="133" spans="1:21" x14ac:dyDescent="0.25">
      <c r="A133" s="17" t="s">
        <v>14</v>
      </c>
      <c r="B133" s="19">
        <f t="shared" si="0"/>
        <v>0</v>
      </c>
      <c r="C133" s="20">
        <f t="shared" si="1"/>
        <v>0</v>
      </c>
      <c r="D133" s="19">
        <f t="shared" si="16"/>
        <v>0</v>
      </c>
      <c r="E133" s="19">
        <f t="shared" si="17"/>
        <v>0</v>
      </c>
      <c r="F133" s="19">
        <f t="shared" si="18"/>
        <v>0</v>
      </c>
      <c r="G133" s="19">
        <f t="shared" si="19"/>
        <v>0</v>
      </c>
      <c r="H133" s="19">
        <f t="shared" si="20"/>
        <v>0</v>
      </c>
      <c r="I133" s="19">
        <f t="shared" si="23"/>
        <v>0</v>
      </c>
      <c r="J133" s="19">
        <f t="shared" si="21"/>
        <v>0</v>
      </c>
      <c r="K133" s="19">
        <f t="shared" si="22"/>
        <v>0</v>
      </c>
      <c r="L133" s="19">
        <f t="shared" si="24"/>
        <v>0</v>
      </c>
      <c r="M133" s="19">
        <f t="shared" ref="M133:M141" si="25">(ABS($B$14-B14)+ABS($B$37-B37)+ABS($B$60-B60)+ABS($B$83-B83)+ABS($B$106-B106))/$D$116</f>
        <v>0</v>
      </c>
      <c r="N133" s="19">
        <f t="shared" si="8"/>
        <v>0</v>
      </c>
      <c r="O133" s="19">
        <f t="shared" si="9"/>
        <v>0</v>
      </c>
      <c r="P133" s="19">
        <f t="shared" si="10"/>
        <v>0</v>
      </c>
      <c r="Q133" s="19">
        <f t="shared" si="11"/>
        <v>0</v>
      </c>
      <c r="R133" s="19">
        <f t="shared" si="12"/>
        <v>0</v>
      </c>
      <c r="S133" s="19">
        <f t="shared" si="13"/>
        <v>0</v>
      </c>
      <c r="T133" s="19">
        <f t="shared" si="14"/>
        <v>0</v>
      </c>
      <c r="U133" s="21">
        <f t="shared" si="15"/>
        <v>0</v>
      </c>
    </row>
    <row r="134" spans="1:21" x14ac:dyDescent="0.25">
      <c r="A134" s="17" t="s">
        <v>15</v>
      </c>
      <c r="B134" s="19">
        <f t="shared" si="0"/>
        <v>0</v>
      </c>
      <c r="C134" s="20">
        <f t="shared" si="1"/>
        <v>0</v>
      </c>
      <c r="D134" s="19">
        <f t="shared" si="16"/>
        <v>0</v>
      </c>
      <c r="E134" s="19">
        <f t="shared" si="17"/>
        <v>0</v>
      </c>
      <c r="F134" s="19">
        <f t="shared" si="18"/>
        <v>0</v>
      </c>
      <c r="G134" s="19">
        <f t="shared" si="19"/>
        <v>0</v>
      </c>
      <c r="H134" s="19">
        <f t="shared" si="20"/>
        <v>0</v>
      </c>
      <c r="I134" s="19">
        <f t="shared" si="23"/>
        <v>0</v>
      </c>
      <c r="J134" s="19">
        <f t="shared" si="21"/>
        <v>0</v>
      </c>
      <c r="K134" s="19">
        <f t="shared" si="22"/>
        <v>0</v>
      </c>
      <c r="L134" s="19">
        <f t="shared" si="24"/>
        <v>0</v>
      </c>
      <c r="M134" s="19">
        <f t="shared" si="25"/>
        <v>0</v>
      </c>
      <c r="N134" s="19">
        <f t="shared" ref="N134:N141" si="26">(ABS($B$15-B15)+ABS($B$38-B38)+ABS($B$61-B61)+ABS($B$84-B84)+ABS($B$107-B107))/$D$116</f>
        <v>0</v>
      </c>
      <c r="O134" s="19">
        <f t="shared" si="9"/>
        <v>0</v>
      </c>
      <c r="P134" s="19">
        <f t="shared" si="10"/>
        <v>0</v>
      </c>
      <c r="Q134" s="19">
        <f t="shared" si="11"/>
        <v>0</v>
      </c>
      <c r="R134" s="19">
        <f t="shared" si="12"/>
        <v>0</v>
      </c>
      <c r="S134" s="19">
        <f t="shared" si="13"/>
        <v>0</v>
      </c>
      <c r="T134" s="19">
        <f t="shared" si="14"/>
        <v>0</v>
      </c>
      <c r="U134" s="21">
        <f t="shared" si="15"/>
        <v>0</v>
      </c>
    </row>
    <row r="135" spans="1:21" x14ac:dyDescent="0.25">
      <c r="A135" s="17" t="s">
        <v>16</v>
      </c>
      <c r="B135" s="19">
        <f t="shared" si="0"/>
        <v>0</v>
      </c>
      <c r="C135" s="20">
        <f t="shared" si="1"/>
        <v>0</v>
      </c>
      <c r="D135" s="19">
        <f t="shared" si="16"/>
        <v>0</v>
      </c>
      <c r="E135" s="19">
        <f t="shared" si="17"/>
        <v>0</v>
      </c>
      <c r="F135" s="19">
        <f t="shared" si="18"/>
        <v>0</v>
      </c>
      <c r="G135" s="19">
        <f t="shared" si="19"/>
        <v>0</v>
      </c>
      <c r="H135" s="19">
        <f t="shared" si="20"/>
        <v>0</v>
      </c>
      <c r="I135" s="19">
        <f t="shared" si="23"/>
        <v>0</v>
      </c>
      <c r="J135" s="19">
        <f t="shared" si="21"/>
        <v>0</v>
      </c>
      <c r="K135" s="19">
        <f t="shared" si="22"/>
        <v>0</v>
      </c>
      <c r="L135" s="19">
        <f t="shared" si="24"/>
        <v>0</v>
      </c>
      <c r="M135" s="19">
        <f t="shared" si="25"/>
        <v>0</v>
      </c>
      <c r="N135" s="19">
        <f t="shared" si="26"/>
        <v>0</v>
      </c>
      <c r="O135" s="19">
        <f t="shared" si="9"/>
        <v>0</v>
      </c>
      <c r="P135" s="19">
        <f t="shared" si="10"/>
        <v>0</v>
      </c>
      <c r="Q135" s="19">
        <f t="shared" si="11"/>
        <v>0</v>
      </c>
      <c r="R135" s="19">
        <f t="shared" si="12"/>
        <v>0</v>
      </c>
      <c r="S135" s="19">
        <f t="shared" si="13"/>
        <v>0</v>
      </c>
      <c r="T135" s="19">
        <f t="shared" si="14"/>
        <v>0</v>
      </c>
      <c r="U135" s="21">
        <f t="shared" si="15"/>
        <v>0</v>
      </c>
    </row>
    <row r="136" spans="1:21" x14ac:dyDescent="0.25">
      <c r="A136" s="17" t="s">
        <v>17</v>
      </c>
      <c r="B136" s="19">
        <f t="shared" si="0"/>
        <v>0</v>
      </c>
      <c r="C136" s="20">
        <f t="shared" si="1"/>
        <v>0</v>
      </c>
      <c r="D136" s="19">
        <f t="shared" si="16"/>
        <v>0</v>
      </c>
      <c r="E136" s="19">
        <f t="shared" si="17"/>
        <v>0</v>
      </c>
      <c r="F136" s="19">
        <f t="shared" si="18"/>
        <v>0</v>
      </c>
      <c r="G136" s="19">
        <f t="shared" si="19"/>
        <v>0</v>
      </c>
      <c r="H136" s="19">
        <f t="shared" si="20"/>
        <v>0</v>
      </c>
      <c r="I136" s="19">
        <f t="shared" si="23"/>
        <v>0</v>
      </c>
      <c r="J136" s="19">
        <f t="shared" si="21"/>
        <v>0</v>
      </c>
      <c r="K136" s="19">
        <f t="shared" si="22"/>
        <v>0</v>
      </c>
      <c r="L136" s="19">
        <f t="shared" si="24"/>
        <v>0</v>
      </c>
      <c r="M136" s="19">
        <f t="shared" si="25"/>
        <v>0</v>
      </c>
      <c r="N136" s="19">
        <f t="shared" si="26"/>
        <v>0</v>
      </c>
      <c r="O136" s="19">
        <f t="shared" ref="O136:O141" si="27">(ABS($B$16-B17)+ABS($B$39-B40)+ABS($B$62-B63)+ABS($B$85-B86)+ABS($B$108-B109))/$D$116</f>
        <v>0</v>
      </c>
      <c r="P136" s="19">
        <f t="shared" ref="P136:P141" si="28">(ABS($B$17-B17)+ABS($B$40-B40)+ABS($B$63-B63)+ABS($B$86-B86)+ABS($B$109-B109))/$D$116</f>
        <v>0</v>
      </c>
      <c r="Q136" s="19">
        <f t="shared" si="11"/>
        <v>0</v>
      </c>
      <c r="R136" s="19">
        <f t="shared" si="12"/>
        <v>0</v>
      </c>
      <c r="S136" s="19">
        <f t="shared" si="13"/>
        <v>0</v>
      </c>
      <c r="T136" s="19">
        <f t="shared" si="14"/>
        <v>0</v>
      </c>
      <c r="U136" s="21">
        <f t="shared" si="15"/>
        <v>0</v>
      </c>
    </row>
    <row r="137" spans="1:21" x14ac:dyDescent="0.25">
      <c r="A137" s="17" t="s">
        <v>18</v>
      </c>
      <c r="B137" s="19">
        <f t="shared" si="0"/>
        <v>0</v>
      </c>
      <c r="C137" s="20">
        <f t="shared" si="1"/>
        <v>0</v>
      </c>
      <c r="D137" s="19">
        <f t="shared" si="16"/>
        <v>0</v>
      </c>
      <c r="E137" s="19">
        <f t="shared" si="17"/>
        <v>0</v>
      </c>
      <c r="F137" s="19">
        <f t="shared" si="18"/>
        <v>0</v>
      </c>
      <c r="G137" s="19">
        <f t="shared" si="19"/>
        <v>0</v>
      </c>
      <c r="H137" s="19">
        <f t="shared" si="20"/>
        <v>0</v>
      </c>
      <c r="I137" s="19">
        <f t="shared" si="23"/>
        <v>0</v>
      </c>
      <c r="J137" s="19">
        <f t="shared" si="21"/>
        <v>0</v>
      </c>
      <c r="K137" s="19">
        <f t="shared" si="22"/>
        <v>0</v>
      </c>
      <c r="L137" s="19">
        <f t="shared" si="24"/>
        <v>0</v>
      </c>
      <c r="M137" s="19">
        <f t="shared" si="25"/>
        <v>0</v>
      </c>
      <c r="N137" s="19">
        <f t="shared" si="26"/>
        <v>0</v>
      </c>
      <c r="O137" s="19">
        <f t="shared" si="27"/>
        <v>0</v>
      </c>
      <c r="P137" s="19">
        <f t="shared" si="28"/>
        <v>0</v>
      </c>
      <c r="Q137" s="19">
        <f>(ABS($B$18-B18)+ABS($B$41-B41)+ABS($B$64-B64)+ABS($B$87-B87)+ABS($B$110-B110))/$D$116</f>
        <v>0</v>
      </c>
      <c r="R137" s="19">
        <f t="shared" si="12"/>
        <v>0</v>
      </c>
      <c r="S137" s="19">
        <f t="shared" si="13"/>
        <v>0</v>
      </c>
      <c r="T137" s="19">
        <f t="shared" si="14"/>
        <v>0</v>
      </c>
      <c r="U137" s="21">
        <f t="shared" si="15"/>
        <v>0</v>
      </c>
    </row>
    <row r="138" spans="1:21" x14ac:dyDescent="0.25">
      <c r="A138" s="17" t="s">
        <v>19</v>
      </c>
      <c r="B138" s="19">
        <f t="shared" si="0"/>
        <v>0</v>
      </c>
      <c r="C138" s="20">
        <f t="shared" si="1"/>
        <v>0</v>
      </c>
      <c r="D138" s="19">
        <f t="shared" si="16"/>
        <v>0</v>
      </c>
      <c r="E138" s="19">
        <f t="shared" si="17"/>
        <v>0</v>
      </c>
      <c r="F138" s="19">
        <f t="shared" si="18"/>
        <v>0</v>
      </c>
      <c r="G138" s="19">
        <f t="shared" si="19"/>
        <v>0</v>
      </c>
      <c r="H138" s="19">
        <f t="shared" si="20"/>
        <v>0</v>
      </c>
      <c r="I138" s="19">
        <f t="shared" si="23"/>
        <v>0</v>
      </c>
      <c r="J138" s="19">
        <f t="shared" si="21"/>
        <v>0</v>
      </c>
      <c r="K138" s="19">
        <f t="shared" si="22"/>
        <v>0</v>
      </c>
      <c r="L138" s="19">
        <f t="shared" si="24"/>
        <v>0</v>
      </c>
      <c r="M138" s="19">
        <f t="shared" si="25"/>
        <v>0</v>
      </c>
      <c r="N138" s="19">
        <f t="shared" si="26"/>
        <v>0</v>
      </c>
      <c r="O138" s="19">
        <f t="shared" si="27"/>
        <v>0</v>
      </c>
      <c r="P138" s="19">
        <f t="shared" si="28"/>
        <v>0</v>
      </c>
      <c r="Q138" s="19">
        <f>(ABS($B$18-B19)+ABS($B$41-B42)+ABS($B$64-B65)+ABS($B$87-B88)+ABS($B$110-B111))/$D$116</f>
        <v>0</v>
      </c>
      <c r="R138" s="19">
        <f>(ABS($B$19-B19)+ABS($B$42-B42)+ABS($B$65-B65)+ABS($B$88-B88)+ABS($B$111-B111))/$D$116</f>
        <v>0</v>
      </c>
      <c r="S138" s="19">
        <f t="shared" si="13"/>
        <v>0</v>
      </c>
      <c r="T138" s="19">
        <f t="shared" si="14"/>
        <v>0</v>
      </c>
      <c r="U138" s="21">
        <f t="shared" si="15"/>
        <v>0</v>
      </c>
    </row>
    <row r="139" spans="1:21" x14ac:dyDescent="0.25">
      <c r="A139" s="17" t="s">
        <v>20</v>
      </c>
      <c r="B139" s="19">
        <f t="shared" si="0"/>
        <v>0</v>
      </c>
      <c r="C139" s="20">
        <f t="shared" si="1"/>
        <v>0</v>
      </c>
      <c r="D139" s="19">
        <f t="shared" si="16"/>
        <v>0</v>
      </c>
      <c r="E139" s="19">
        <f t="shared" si="17"/>
        <v>0</v>
      </c>
      <c r="F139" s="19">
        <f t="shared" si="18"/>
        <v>0</v>
      </c>
      <c r="G139" s="19">
        <f t="shared" si="19"/>
        <v>0</v>
      </c>
      <c r="H139" s="19">
        <f t="shared" si="20"/>
        <v>0</v>
      </c>
      <c r="I139" s="19">
        <f t="shared" si="23"/>
        <v>0</v>
      </c>
      <c r="J139" s="19">
        <f t="shared" si="21"/>
        <v>0</v>
      </c>
      <c r="K139" s="19">
        <f t="shared" si="22"/>
        <v>0</v>
      </c>
      <c r="L139" s="19">
        <f t="shared" si="24"/>
        <v>0</v>
      </c>
      <c r="M139" s="19">
        <f t="shared" si="25"/>
        <v>0</v>
      </c>
      <c r="N139" s="19">
        <f t="shared" si="26"/>
        <v>0</v>
      </c>
      <c r="O139" s="19">
        <f t="shared" si="27"/>
        <v>0</v>
      </c>
      <c r="P139" s="19">
        <f t="shared" si="28"/>
        <v>0</v>
      </c>
      <c r="Q139" s="19">
        <f>(ABS($B$18-B20)+ABS($B$41-B43)+ABS($B$64-B66)+ABS($B$87-B89)+ABS($B$110-B112))/$D$116</f>
        <v>0</v>
      </c>
      <c r="R139" s="19">
        <f>(ABS($B$19-B20)+ABS($B$42-B43)+ABS($B$65-B66)+ABS($B$88-B89)+ABS($B$111-B112))/$D$116</f>
        <v>0</v>
      </c>
      <c r="S139" s="19">
        <f>(ABS($B$20-B20)+ABS($B$43-B43)+ABS($B$66-B66)+ABS($B$89-B89)+ABS($B$112-B112))/$D$116</f>
        <v>0</v>
      </c>
      <c r="T139" s="19">
        <f t="shared" si="14"/>
        <v>0</v>
      </c>
      <c r="U139" s="21">
        <f t="shared" si="15"/>
        <v>0</v>
      </c>
    </row>
    <row r="140" spans="1:21" x14ac:dyDescent="0.25">
      <c r="A140" s="17" t="s">
        <v>21</v>
      </c>
      <c r="B140" s="19">
        <f t="shared" si="0"/>
        <v>0</v>
      </c>
      <c r="C140" s="20">
        <f t="shared" si="1"/>
        <v>0</v>
      </c>
      <c r="D140" s="19">
        <f t="shared" si="16"/>
        <v>0</v>
      </c>
      <c r="E140" s="19">
        <f t="shared" si="17"/>
        <v>0</v>
      </c>
      <c r="F140" s="19">
        <f t="shared" si="18"/>
        <v>0</v>
      </c>
      <c r="G140" s="19">
        <f t="shared" si="19"/>
        <v>0</v>
      </c>
      <c r="H140" s="19">
        <f t="shared" si="20"/>
        <v>0</v>
      </c>
      <c r="I140" s="19">
        <f t="shared" si="23"/>
        <v>0</v>
      </c>
      <c r="J140" s="19">
        <f t="shared" si="21"/>
        <v>0</v>
      </c>
      <c r="K140" s="19">
        <f t="shared" si="22"/>
        <v>0</v>
      </c>
      <c r="L140" s="19">
        <f t="shared" si="24"/>
        <v>0</v>
      </c>
      <c r="M140" s="19">
        <f t="shared" si="25"/>
        <v>0</v>
      </c>
      <c r="N140" s="19">
        <f t="shared" si="26"/>
        <v>0</v>
      </c>
      <c r="O140" s="19">
        <f t="shared" si="27"/>
        <v>0</v>
      </c>
      <c r="P140" s="19">
        <f t="shared" si="28"/>
        <v>0</v>
      </c>
      <c r="Q140" s="19">
        <f>(ABS($B$18-B21)+ABS($B$41-B44)+ABS($B$64-B67)+ABS($B$87-B90)+ABS($B$110-B113))/$D$116</f>
        <v>0</v>
      </c>
      <c r="R140" s="19">
        <f>(ABS($B$19-B21)+ABS($B$42-B44)+ABS($B$65-B67)+ABS($B$88-B90)+ABS($B$111-B113))/$D$116</f>
        <v>0</v>
      </c>
      <c r="S140" s="19">
        <f>(ABS($B$20-B21)+ABS($B$43-B44)+ABS($B$66-B67)+ABS($B$89-B90)+ABS($B$112-B113))/$D$116</f>
        <v>0</v>
      </c>
      <c r="T140" s="19">
        <f>(ABS($B$21-B21)+ABS($B$44-B44)+ABS($B$67-B67)+ABS($B$90-B90)+ABS($B$113-B113))/$D$116</f>
        <v>0</v>
      </c>
      <c r="U140" s="21">
        <f t="shared" si="15"/>
        <v>0</v>
      </c>
    </row>
    <row r="141" spans="1:21" x14ac:dyDescent="0.25">
      <c r="A141" s="22" t="s">
        <v>22</v>
      </c>
      <c r="B141" s="19">
        <f t="shared" si="0"/>
        <v>0</v>
      </c>
      <c r="C141" s="20">
        <f t="shared" si="1"/>
        <v>0</v>
      </c>
      <c r="D141" s="19">
        <f t="shared" si="16"/>
        <v>0</v>
      </c>
      <c r="E141" s="19">
        <f t="shared" si="17"/>
        <v>0</v>
      </c>
      <c r="F141" s="19">
        <f t="shared" si="18"/>
        <v>0</v>
      </c>
      <c r="G141" s="19">
        <f t="shared" si="19"/>
        <v>0</v>
      </c>
      <c r="H141" s="19">
        <f t="shared" si="20"/>
        <v>0</v>
      </c>
      <c r="I141" s="19">
        <f t="shared" si="23"/>
        <v>0</v>
      </c>
      <c r="J141" s="19">
        <f t="shared" si="21"/>
        <v>0</v>
      </c>
      <c r="K141" s="19">
        <f t="shared" si="22"/>
        <v>0</v>
      </c>
      <c r="L141" s="19">
        <f t="shared" si="24"/>
        <v>0</v>
      </c>
      <c r="M141" s="19">
        <f t="shared" si="25"/>
        <v>0</v>
      </c>
      <c r="N141" s="19">
        <f t="shared" si="26"/>
        <v>0</v>
      </c>
      <c r="O141" s="19">
        <f t="shared" si="27"/>
        <v>0</v>
      </c>
      <c r="P141" s="19">
        <f t="shared" si="28"/>
        <v>0</v>
      </c>
      <c r="Q141" s="19">
        <f>(ABS($B$18-B22)+ABS($B$41-B45)+ABS($B$64-B68)+ABS($B$87-B91)+ABS($B$110-B114))/$D$116</f>
        <v>0</v>
      </c>
      <c r="R141" s="19">
        <f>(ABS($B$19-B22)+ABS($B$42-B45)+ABS($B$65-B68)+ABS($B$88-B91)+ABS($B$111-B114))/$D$116</f>
        <v>0</v>
      </c>
      <c r="S141" s="19">
        <f>(ABS($B$20-B22)+ABS($B$43-B45)+ABS($B$66-B68)+ABS($B$89-B91)+ABS($B$112-B114))/$D$116</f>
        <v>0</v>
      </c>
      <c r="T141" s="19">
        <f>(ABS($B$21-B22)+ABS($B$44-B45)+ABS($B$67-B68)+ABS($B$90-B91)+ABS($B$113-B114))/$D$116</f>
        <v>0</v>
      </c>
      <c r="U141" s="21">
        <f>(ABS($B$22-B22)+ABS($B$45-B45)+ABS($B$68-B68)+ABS($B$91-B91)+ABS($B$114-B114))/$D$116</f>
        <v>0</v>
      </c>
    </row>
  </sheetData>
  <mergeCells count="1">
    <mergeCell ref="A120:U120"/>
  </mergeCells>
  <phoneticPr fontId="1" type="noConversion"/>
  <conditionalFormatting sqref="B122:U141">
    <cfRule type="cellIs" dxfId="4" priority="1" operator="equal">
      <formula>0</formula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123"/>
  <sheetViews>
    <sheetView zoomScale="85" zoomScaleNormal="85" workbookViewId="0">
      <selection activeCell="R104" sqref="R104"/>
    </sheetView>
  </sheetViews>
  <sheetFormatPr defaultRowHeight="13.8" x14ac:dyDescent="0.25"/>
  <cols>
    <col min="1" max="18" width="7.77734375" style="26" bestFit="1" customWidth="1"/>
    <col min="19" max="19" width="7.77734375" style="34" bestFit="1" customWidth="1"/>
    <col min="20" max="27" width="7.77734375" style="26" bestFit="1" customWidth="1"/>
    <col min="28" max="28" width="7.77734375" style="26" customWidth="1"/>
    <col min="29" max="29" width="9.88671875" style="34" bestFit="1" customWidth="1"/>
    <col min="30" max="30" width="7.77734375" style="34" bestFit="1" customWidth="1"/>
    <col min="31" max="33" width="7.77734375" style="26" bestFit="1" customWidth="1"/>
    <col min="34" max="34" width="9.88671875" style="26" bestFit="1" customWidth="1"/>
    <col min="35" max="35" width="7.77734375" style="26" bestFit="1" customWidth="1"/>
    <col min="36" max="38" width="3.88671875" style="26" bestFit="1" customWidth="1"/>
    <col min="39" max="39" width="7.77734375" style="26" bestFit="1" customWidth="1"/>
    <col min="40" max="43" width="8.88671875" style="26"/>
    <col min="44" max="44" width="9.88671875" style="26" bestFit="1" customWidth="1"/>
    <col min="45" max="48" width="8.88671875" style="26"/>
    <col min="49" max="49" width="9.88671875" style="26" bestFit="1" customWidth="1"/>
    <col min="50" max="53" width="8.88671875" style="26"/>
    <col min="54" max="54" width="9.88671875" style="26" bestFit="1" customWidth="1"/>
    <col min="55" max="58" width="8.88671875" style="26"/>
    <col min="59" max="59" width="9.88671875" style="26" bestFit="1" customWidth="1"/>
    <col min="60" max="63" width="8.88671875" style="26"/>
    <col min="64" max="64" width="9.88671875" style="26" bestFit="1" customWidth="1"/>
    <col min="65" max="68" width="8.88671875" style="26"/>
    <col min="69" max="69" width="9.88671875" style="26" bestFit="1" customWidth="1"/>
    <col min="70" max="73" width="8.88671875" style="26"/>
    <col min="74" max="74" width="9.88671875" style="26" bestFit="1" customWidth="1"/>
    <col min="75" max="76" width="11" style="26" customWidth="1"/>
    <col min="77" max="77" width="8.88671875" style="26"/>
    <col min="78" max="78" width="9.6640625" style="26" customWidth="1"/>
    <col min="79" max="79" width="15.44140625" style="26" customWidth="1"/>
    <col min="80" max="83" width="8.88671875" style="26"/>
    <col min="84" max="84" width="9.88671875" style="26" bestFit="1" customWidth="1"/>
    <col min="85" max="88" width="8.88671875" style="26"/>
    <col min="89" max="89" width="9.88671875" style="26" bestFit="1" customWidth="1"/>
    <col min="90" max="16384" width="8.88671875" style="26"/>
  </cols>
  <sheetData>
    <row r="1" spans="1:89" x14ac:dyDescent="0.25">
      <c r="A1" s="26" t="s">
        <v>218</v>
      </c>
      <c r="B1" s="26" t="s">
        <v>217</v>
      </c>
      <c r="Y1" s="170"/>
      <c r="Z1" s="170"/>
      <c r="AA1" s="170"/>
      <c r="AB1" s="170"/>
      <c r="AC1" s="170"/>
      <c r="AD1" s="170">
        <v>2</v>
      </c>
      <c r="AE1" s="170"/>
      <c r="AF1" s="170"/>
      <c r="AG1" s="170"/>
      <c r="AH1" s="170"/>
      <c r="AI1" s="170"/>
      <c r="AJ1" s="170"/>
      <c r="AK1" s="170"/>
      <c r="AL1" s="170"/>
      <c r="AM1" s="170"/>
      <c r="AN1" s="170"/>
      <c r="AO1" s="170"/>
      <c r="AP1" s="170"/>
      <c r="AQ1" s="170"/>
      <c r="AR1" s="170"/>
      <c r="AS1" s="170"/>
      <c r="AT1" s="170"/>
      <c r="AU1" s="170"/>
      <c r="AV1" s="170"/>
      <c r="AW1" s="170"/>
      <c r="AX1" s="170"/>
      <c r="AY1" s="170"/>
      <c r="AZ1" s="170"/>
      <c r="BA1" s="170"/>
      <c r="BB1" s="170"/>
      <c r="BC1" s="170"/>
      <c r="BD1" s="170"/>
      <c r="BE1" s="170"/>
      <c r="BF1" s="170"/>
      <c r="BG1" s="170"/>
      <c r="BH1" s="170"/>
      <c r="BI1" s="170"/>
      <c r="BJ1" s="170"/>
      <c r="BK1" s="170"/>
      <c r="BL1" s="170"/>
      <c r="BM1" s="170"/>
      <c r="BN1" s="170"/>
      <c r="BO1" s="170"/>
      <c r="BP1" s="170"/>
      <c r="BQ1" s="170"/>
      <c r="BR1" s="170"/>
      <c r="BS1" s="170"/>
      <c r="BT1" s="170"/>
      <c r="BU1" s="170"/>
      <c r="BV1" s="170"/>
      <c r="BW1" s="170"/>
      <c r="BX1" s="170"/>
      <c r="BY1" s="170"/>
      <c r="BZ1" s="170"/>
      <c r="CA1" s="170"/>
      <c r="CB1" s="170"/>
      <c r="CC1" s="170"/>
      <c r="CD1" s="170"/>
      <c r="CE1" s="170"/>
      <c r="CF1" s="170"/>
      <c r="CG1" s="170"/>
      <c r="CH1" s="170"/>
      <c r="CI1" s="170"/>
      <c r="CJ1" s="170"/>
      <c r="CK1" s="170"/>
    </row>
    <row r="2" spans="1:89" x14ac:dyDescent="0.25">
      <c r="B2" s="60">
        <f>B3+B5+B7+B9+B11</f>
        <v>0.99999999999999989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171" t="s">
        <v>116</v>
      </c>
      <c r="Z2" s="171"/>
      <c r="AA2" s="26" t="s">
        <v>177</v>
      </c>
      <c r="AC2" s="107" t="s">
        <v>118</v>
      </c>
      <c r="AD2" s="143" t="s">
        <v>119</v>
      </c>
      <c r="AE2" s="143"/>
      <c r="AF2" s="26" t="s">
        <v>177</v>
      </c>
      <c r="AH2" s="107" t="s">
        <v>118</v>
      </c>
      <c r="AI2" s="143"/>
      <c r="AJ2" s="143"/>
      <c r="AM2" s="107"/>
      <c r="AN2" s="143"/>
      <c r="AO2" s="143"/>
      <c r="AR2" s="107"/>
      <c r="AS2" s="143"/>
      <c r="AT2" s="143"/>
      <c r="AW2" s="107"/>
      <c r="AX2" s="143"/>
      <c r="AY2" s="143"/>
      <c r="BB2" s="107"/>
      <c r="BC2" s="143"/>
      <c r="BD2" s="143"/>
      <c r="BG2" s="107"/>
      <c r="BH2" s="143"/>
      <c r="BI2" s="143"/>
      <c r="BL2" s="107"/>
      <c r="BM2" s="143"/>
      <c r="BN2" s="143"/>
      <c r="BQ2" s="107"/>
      <c r="BR2" s="143"/>
      <c r="BS2" s="143"/>
      <c r="BV2" s="107"/>
      <c r="BW2" s="143"/>
      <c r="BX2" s="143"/>
      <c r="CA2" s="107"/>
      <c r="CB2" s="143"/>
      <c r="CC2" s="143"/>
      <c r="CF2" s="107"/>
      <c r="CG2" s="143"/>
      <c r="CH2" s="143"/>
      <c r="CK2" s="107"/>
    </row>
    <row r="3" spans="1:89" x14ac:dyDescent="0.25">
      <c r="A3" s="26">
        <v>0.266534686801711</v>
      </c>
      <c r="B3" s="60">
        <f>D14+F14+J14+T14+V14</f>
        <v>0.25993289193318275</v>
      </c>
      <c r="C3" s="68" t="s">
        <v>85</v>
      </c>
      <c r="D3" s="68" t="s">
        <v>3</v>
      </c>
      <c r="E3" s="68" t="s">
        <v>4</v>
      </c>
      <c r="F3" s="68" t="s">
        <v>5</v>
      </c>
      <c r="G3" s="68" t="s">
        <v>6</v>
      </c>
      <c r="H3" s="68" t="s">
        <v>7</v>
      </c>
      <c r="I3" s="68" t="s">
        <v>8</v>
      </c>
      <c r="J3" s="68" t="s">
        <v>9</v>
      </c>
      <c r="K3" s="68" t="s">
        <v>10</v>
      </c>
      <c r="L3" s="68" t="s">
        <v>11</v>
      </c>
      <c r="M3" s="68" t="s">
        <v>12</v>
      </c>
      <c r="N3" s="68" t="s">
        <v>13</v>
      </c>
      <c r="O3" s="68" t="s">
        <v>14</v>
      </c>
      <c r="P3" s="68" t="s">
        <v>15</v>
      </c>
      <c r="Q3" s="68" t="s">
        <v>16</v>
      </c>
      <c r="R3" s="68" t="s">
        <v>17</v>
      </c>
      <c r="S3" s="68" t="s">
        <v>18</v>
      </c>
      <c r="T3" s="68" t="s">
        <v>19</v>
      </c>
      <c r="U3" s="68" t="s">
        <v>20</v>
      </c>
      <c r="V3" s="68" t="s">
        <v>21</v>
      </c>
      <c r="W3" s="68" t="s">
        <v>22</v>
      </c>
      <c r="X3" s="108"/>
      <c r="Y3" s="109" t="s">
        <v>85</v>
      </c>
      <c r="Z3" s="109">
        <f>D4*$AC$19+E4*$AC$26+F4*$AC$33+G4*$AC$40+H4*$AC$47+I4*$AC$54+J4*$AC$61+K4*$AC$68+L4*$AC$75+M4*$AC$82+N4*$AM$19+O4*$AM$26+P4*$AM$33+Q4*$AM$40+R4*$AM$47+S4*$AM$54+T4*$AM$61+U4*$AM$68+V4*$AM$75+W4*$AM$82</f>
        <v>0.85997782495856501</v>
      </c>
      <c r="AA3" s="26">
        <f>1-A3</f>
        <v>0.733465313198289</v>
      </c>
      <c r="AB3" s="26">
        <f>A5/AA3*Z5+A7/AA3*Z7+A9/AA3*Z9+A11/AA3*Z11</f>
        <v>0.85586218131181191</v>
      </c>
      <c r="AC3" s="34">
        <f>$AA$14-AB3</f>
        <v>1.096961790374773E-3</v>
      </c>
      <c r="AD3" s="34">
        <f>B3*(1+参数!I16)^参数!$B$9</f>
        <v>0.26764091903001225</v>
      </c>
      <c r="AE3" s="110">
        <f>AD3/$AD$12</f>
        <v>0.26696864096842365</v>
      </c>
      <c r="AF3" s="26">
        <f>1-AE3</f>
        <v>0.73303135903157635</v>
      </c>
      <c r="AG3" s="26">
        <f>AE5/AF3*Z5+AE7/AF3*Z7+AE9/AF3*Z9+AE11/AF3*Z11</f>
        <v>0.85586427665148934</v>
      </c>
      <c r="AH3" s="26">
        <f>$AB$14-AG3</f>
        <v>-0.85586427665148934</v>
      </c>
      <c r="AI3" s="34"/>
      <c r="AJ3" s="110"/>
      <c r="AN3" s="34"/>
      <c r="AO3" s="110"/>
      <c r="AS3" s="34"/>
      <c r="AT3" s="110"/>
      <c r="AX3" s="34"/>
      <c r="AY3" s="110"/>
      <c r="BC3" s="34"/>
      <c r="BD3" s="110"/>
      <c r="BH3" s="34"/>
      <c r="BI3" s="110"/>
      <c r="BM3" s="34"/>
      <c r="BN3" s="110"/>
      <c r="BR3" s="34"/>
      <c r="BS3" s="110"/>
      <c r="BW3" s="34"/>
      <c r="BX3" s="110"/>
      <c r="CB3" s="34"/>
      <c r="CC3" s="110"/>
      <c r="CG3" s="34"/>
      <c r="CH3" s="110"/>
    </row>
    <row r="4" spans="1:89" x14ac:dyDescent="0.25">
      <c r="B4" s="60"/>
      <c r="C4" s="111"/>
      <c r="D4" s="111">
        <f>D14/$B$3</f>
        <v>0.21200829797474041</v>
      </c>
      <c r="E4" s="111"/>
      <c r="F4" s="111">
        <f>F14/$B$3</f>
        <v>0.20469288476561043</v>
      </c>
      <c r="G4" s="111"/>
      <c r="H4" s="111"/>
      <c r="I4" s="111"/>
      <c r="J4" s="111">
        <f>J14/$B$3</f>
        <v>0.20120129210147308</v>
      </c>
      <c r="K4" s="111"/>
      <c r="L4" s="111"/>
      <c r="M4" s="111"/>
      <c r="N4" s="111"/>
      <c r="O4" s="111"/>
      <c r="P4" s="111"/>
      <c r="Q4" s="111"/>
      <c r="R4" s="111"/>
      <c r="S4" s="111"/>
      <c r="T4" s="111">
        <f>T14/$B$3</f>
        <v>0.17435954516760294</v>
      </c>
      <c r="U4" s="111"/>
      <c r="V4" s="111">
        <f>V14/$B$3</f>
        <v>0.20773797999057314</v>
      </c>
      <c r="W4" s="111"/>
      <c r="X4" s="60">
        <f>SUM(D4:W4)</f>
        <v>1</v>
      </c>
      <c r="Y4" s="109"/>
      <c r="Z4" s="109"/>
      <c r="AD4" s="34">
        <f>B4*(1+参数!I17)^参数!$B$9</f>
        <v>0</v>
      </c>
      <c r="AE4" s="110"/>
      <c r="AI4" s="34"/>
      <c r="AJ4" s="110"/>
      <c r="AN4" s="34"/>
      <c r="AO4" s="110"/>
      <c r="AS4" s="34"/>
      <c r="AT4" s="110"/>
      <c r="AX4" s="34"/>
      <c r="AY4" s="110"/>
      <c r="BC4" s="34"/>
      <c r="BD4" s="110"/>
      <c r="BH4" s="34"/>
      <c r="BI4" s="110"/>
      <c r="BM4" s="34"/>
      <c r="BN4" s="110"/>
      <c r="BR4" s="34"/>
      <c r="BS4" s="110"/>
      <c r="BW4" s="34"/>
      <c r="BX4" s="110"/>
      <c r="CB4" s="34"/>
      <c r="CC4" s="110"/>
      <c r="CG4" s="34"/>
      <c r="CH4" s="110"/>
    </row>
    <row r="5" spans="1:89" x14ac:dyDescent="0.25">
      <c r="A5" s="26">
        <v>0.2034086370901185</v>
      </c>
      <c r="B5" s="60">
        <f>E14+H14+S14+W14</f>
        <v>0.20602194413439623</v>
      </c>
      <c r="C5" s="68" t="s">
        <v>86</v>
      </c>
      <c r="D5" s="68" t="s">
        <v>3</v>
      </c>
      <c r="E5" s="68" t="s">
        <v>4</v>
      </c>
      <c r="F5" s="68" t="s">
        <v>5</v>
      </c>
      <c r="G5" s="68" t="s">
        <v>6</v>
      </c>
      <c r="H5" s="68" t="s">
        <v>7</v>
      </c>
      <c r="I5" s="68" t="s">
        <v>8</v>
      </c>
      <c r="J5" s="68" t="s">
        <v>9</v>
      </c>
      <c r="K5" s="68" t="s">
        <v>10</v>
      </c>
      <c r="L5" s="68" t="s">
        <v>11</v>
      </c>
      <c r="M5" s="68" t="s">
        <v>12</v>
      </c>
      <c r="N5" s="68" t="s">
        <v>13</v>
      </c>
      <c r="O5" s="68" t="s">
        <v>14</v>
      </c>
      <c r="P5" s="68" t="s">
        <v>15</v>
      </c>
      <c r="Q5" s="68" t="s">
        <v>16</v>
      </c>
      <c r="R5" s="68" t="s">
        <v>17</v>
      </c>
      <c r="S5" s="68" t="s">
        <v>18</v>
      </c>
      <c r="T5" s="68" t="s">
        <v>19</v>
      </c>
      <c r="U5" s="68" t="s">
        <v>20</v>
      </c>
      <c r="V5" s="68" t="s">
        <v>21</v>
      </c>
      <c r="W5" s="68" t="s">
        <v>22</v>
      </c>
      <c r="X5" s="108"/>
      <c r="Y5" s="109" t="s">
        <v>86</v>
      </c>
      <c r="Z5" s="109">
        <f>D6*$AC$19+E6*$AC$26+F6*$AC$33+G6*$AC$40+H6*$AC$47+I6*$AC$54+J6*$AC$61+K6*$AC$68+L6*$AC$75+M6*$AC$82+N6*$AM$19+O6*$AM$26+P6*$AM$33+Q6*$AM$40+R6*$AM$47+S6*$AM$54+T6*$AM$61+U6*$AM$68+V6*$AM$75+W6*$AM$82</f>
        <v>0.85847644821350033</v>
      </c>
      <c r="AA5" s="26">
        <f t="shared" ref="AA5:AA11" si="0">1-A5</f>
        <v>0.79659136290988153</v>
      </c>
      <c r="AB5" s="26">
        <f>A3/AA5*Z3+A7/AA5*Z7+A9/AA5*Z9+A11/AA5*Z11</f>
        <v>0.85657170108472025</v>
      </c>
      <c r="AC5" s="34">
        <f>$AA$14-AB5</f>
        <v>3.8744201746643281E-4</v>
      </c>
      <c r="AD5" s="34">
        <f>B5*(1+参数!I18)^参数!$B$9</f>
        <v>0.20343427565212152</v>
      </c>
      <c r="AE5" s="110">
        <f t="shared" ref="AE5:AE11" si="1">AD5/$AD$12</f>
        <v>0.20292327605986279</v>
      </c>
      <c r="AF5" s="26">
        <f t="shared" ref="AF5:AF11" si="2">1-AE5</f>
        <v>0.79707672394013718</v>
      </c>
      <c r="AG5" s="26">
        <f>AE7/AF5*Z7+AE9/AF5*Z9+AE11/AF5*Z11+AE3/AF5*Z3</f>
        <v>0.85657702860251339</v>
      </c>
      <c r="AH5" s="26">
        <f t="shared" ref="AH5:AH11" si="3">$AB$14-AG5</f>
        <v>-0.85657702860251339</v>
      </c>
      <c r="AI5" s="34"/>
      <c r="AJ5" s="110"/>
      <c r="AN5" s="34"/>
      <c r="AO5" s="110"/>
      <c r="AS5" s="34"/>
      <c r="AT5" s="110"/>
      <c r="AX5" s="34"/>
      <c r="AY5" s="110"/>
      <c r="BC5" s="34"/>
      <c r="BD5" s="110"/>
      <c r="BH5" s="34"/>
      <c r="BI5" s="110"/>
      <c r="BM5" s="34"/>
      <c r="BN5" s="110"/>
      <c r="BR5" s="34"/>
      <c r="BS5" s="110"/>
      <c r="BW5" s="34"/>
      <c r="BX5" s="110"/>
      <c r="CB5" s="34"/>
      <c r="CC5" s="110"/>
      <c r="CG5" s="34"/>
      <c r="CH5" s="110"/>
    </row>
    <row r="6" spans="1:89" x14ac:dyDescent="0.25">
      <c r="B6" s="60"/>
      <c r="C6" s="111"/>
      <c r="D6" s="111"/>
      <c r="E6" s="111">
        <f>E14/$B$5</f>
        <v>0.25338931374595175</v>
      </c>
      <c r="F6" s="111"/>
      <c r="G6" s="111"/>
      <c r="H6" s="111">
        <f>H14/$B$5</f>
        <v>0.24662984820747244</v>
      </c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1">
        <f>S14/$B$5</f>
        <v>0.27917388487194061</v>
      </c>
      <c r="T6" s="111"/>
      <c r="U6" s="111"/>
      <c r="V6" s="111"/>
      <c r="W6" s="111">
        <f>W14/$B$5</f>
        <v>0.2208069531746352</v>
      </c>
      <c r="X6" s="60">
        <f>SUM(D6:W6)</f>
        <v>1</v>
      </c>
      <c r="Y6" s="109"/>
      <c r="Z6" s="109"/>
      <c r="AD6" s="34">
        <f>B6*(1+参数!I19)^参数!$B$9</f>
        <v>0</v>
      </c>
      <c r="AE6" s="110"/>
      <c r="AI6" s="34"/>
      <c r="AJ6" s="110"/>
      <c r="AN6" s="34"/>
      <c r="AO6" s="110"/>
      <c r="AS6" s="34"/>
      <c r="AT6" s="110"/>
      <c r="AX6" s="34"/>
      <c r="AY6" s="110"/>
      <c r="BC6" s="34"/>
      <c r="BD6" s="110"/>
      <c r="BH6" s="34"/>
      <c r="BI6" s="110"/>
      <c r="BM6" s="34"/>
      <c r="BN6" s="110"/>
      <c r="BR6" s="34"/>
      <c r="BS6" s="110"/>
      <c r="BW6" s="34"/>
      <c r="BX6" s="110"/>
      <c r="CB6" s="34"/>
      <c r="CC6" s="110"/>
      <c r="CG6" s="34"/>
      <c r="CH6" s="110"/>
    </row>
    <row r="7" spans="1:89" x14ac:dyDescent="0.25">
      <c r="A7" s="26">
        <v>9.5257511777837131E-2</v>
      </c>
      <c r="B7" s="60">
        <f>G14+R14</f>
        <v>9.60193467321276E-2</v>
      </c>
      <c r="C7" s="68" t="s">
        <v>87</v>
      </c>
      <c r="D7" s="68" t="s">
        <v>3</v>
      </c>
      <c r="E7" s="68" t="s">
        <v>4</v>
      </c>
      <c r="F7" s="68" t="s">
        <v>5</v>
      </c>
      <c r="G7" s="68" t="s">
        <v>6</v>
      </c>
      <c r="H7" s="68" t="s">
        <v>7</v>
      </c>
      <c r="I7" s="68" t="s">
        <v>8</v>
      </c>
      <c r="J7" s="68" t="s">
        <v>9</v>
      </c>
      <c r="K7" s="68" t="s">
        <v>10</v>
      </c>
      <c r="L7" s="68" t="s">
        <v>11</v>
      </c>
      <c r="M7" s="68" t="s">
        <v>12</v>
      </c>
      <c r="N7" s="68" t="s">
        <v>13</v>
      </c>
      <c r="O7" s="68" t="s">
        <v>14</v>
      </c>
      <c r="P7" s="68" t="s">
        <v>15</v>
      </c>
      <c r="Q7" s="68" t="s">
        <v>16</v>
      </c>
      <c r="R7" s="68" t="s">
        <v>17</v>
      </c>
      <c r="S7" s="68" t="s">
        <v>18</v>
      </c>
      <c r="T7" s="68" t="s">
        <v>19</v>
      </c>
      <c r="U7" s="68" t="s">
        <v>20</v>
      </c>
      <c r="V7" s="68" t="s">
        <v>21</v>
      </c>
      <c r="W7" s="68" t="s">
        <v>22</v>
      </c>
      <c r="X7" s="108"/>
      <c r="Y7" s="109" t="s">
        <v>87</v>
      </c>
      <c r="Z7" s="109">
        <f>D8*$AC$19+E8*$AC$26+F8*$AC$33+G8*$AC$40+H8*$AC$47+I8*$AC$54+J8*$AC$61+K8*$AC$68+L8*$AC$75+M8*$AC$82+N8*$AM$19+O8*$AM$26+P8*$AM$33+Q8*$AM$40+R8*$AM$47+S8*$AM$54+T8*$AM$61+U8*$AM$68+V8*$AM$75+W8*$AM$82</f>
        <v>0.84923633122043274</v>
      </c>
      <c r="AA7" s="26">
        <f t="shared" si="0"/>
        <v>0.90474248822216286</v>
      </c>
      <c r="AB7" s="26">
        <f>A3/AA7*Z3+A5/AA7*Z5+A9/AA7*Z9+A11/AA7*Z11</f>
        <v>0.85777225385288192</v>
      </c>
      <c r="AC7" s="34">
        <f>$AA$14-AB7</f>
        <v>-8.1311075069523397E-4</v>
      </c>
      <c r="AD7" s="34">
        <f>B7*(1+参数!I20)^参数!$B$9</f>
        <v>9.5655677829524929E-2</v>
      </c>
      <c r="AE7" s="110">
        <f t="shared" si="1"/>
        <v>9.5415403607241434E-2</v>
      </c>
      <c r="AF7" s="26">
        <f t="shared" si="2"/>
        <v>0.90458459639275857</v>
      </c>
      <c r="AG7" s="26">
        <f>AE9/AF7*Z9+AE11/AF7*Z11+AE3/AF7*Z3+AE5/AF7*Z5</f>
        <v>0.85777741611505087</v>
      </c>
      <c r="AH7" s="26">
        <f t="shared" si="3"/>
        <v>-0.85777741611505087</v>
      </c>
      <c r="AI7" s="34"/>
      <c r="AJ7" s="110"/>
      <c r="AN7" s="34"/>
      <c r="AO7" s="110"/>
      <c r="AS7" s="34"/>
      <c r="AT7" s="110"/>
      <c r="AX7" s="34"/>
      <c r="AY7" s="110"/>
      <c r="BC7" s="34"/>
      <c r="BD7" s="110"/>
      <c r="BH7" s="34"/>
      <c r="BI7" s="110"/>
      <c r="BM7" s="34"/>
      <c r="BN7" s="110"/>
      <c r="BR7" s="34"/>
      <c r="BS7" s="110"/>
      <c r="BW7" s="34"/>
      <c r="BX7" s="110"/>
      <c r="CB7" s="34"/>
      <c r="CC7" s="110"/>
      <c r="CG7" s="34"/>
      <c r="CH7" s="110"/>
    </row>
    <row r="8" spans="1:89" x14ac:dyDescent="0.25">
      <c r="B8" s="60"/>
      <c r="C8" s="111"/>
      <c r="D8" s="111"/>
      <c r="E8" s="111"/>
      <c r="F8" s="111"/>
      <c r="G8" s="111">
        <f>G14/$B$7</f>
        <v>0.55300352145646492</v>
      </c>
      <c r="H8" s="111"/>
      <c r="I8" s="111"/>
      <c r="J8" s="111"/>
      <c r="K8" s="111"/>
      <c r="L8" s="111"/>
      <c r="M8" s="111"/>
      <c r="N8" s="111"/>
      <c r="O8" s="111"/>
      <c r="P8" s="111"/>
      <c r="Q8" s="111"/>
      <c r="R8" s="111">
        <f>R14/$B$7</f>
        <v>0.44699647854353514</v>
      </c>
      <c r="S8" s="111"/>
      <c r="T8" s="111"/>
      <c r="U8" s="111"/>
      <c r="V8" s="111"/>
      <c r="W8" s="111"/>
      <c r="X8" s="60">
        <f>SUM(D8:W8)</f>
        <v>1</v>
      </c>
      <c r="Y8" s="109"/>
      <c r="Z8" s="109"/>
      <c r="AD8" s="34">
        <f>B8*(1+参数!I21)^参数!$B$9</f>
        <v>0</v>
      </c>
      <c r="AE8" s="110"/>
      <c r="AI8" s="34"/>
      <c r="AJ8" s="110"/>
      <c r="AN8" s="34"/>
      <c r="AO8" s="110"/>
      <c r="AS8" s="34"/>
      <c r="AT8" s="110"/>
      <c r="AX8" s="34"/>
      <c r="AY8" s="110"/>
      <c r="BC8" s="34"/>
      <c r="BD8" s="110"/>
      <c r="BH8" s="34"/>
      <c r="BI8" s="110"/>
      <c r="BM8" s="34"/>
      <c r="BN8" s="110"/>
      <c r="BR8" s="34"/>
      <c r="BS8" s="110"/>
      <c r="BW8" s="34"/>
      <c r="BX8" s="110"/>
      <c r="CB8" s="34"/>
      <c r="CC8" s="110"/>
      <c r="CG8" s="34"/>
      <c r="CH8" s="110"/>
    </row>
    <row r="9" spans="1:89" x14ac:dyDescent="0.25">
      <c r="A9" s="26">
        <v>0.21155223449776667</v>
      </c>
      <c r="B9" s="60">
        <f>I14+K14+M14+O14</f>
        <v>0.2147514313545312</v>
      </c>
      <c r="C9" s="112" t="s">
        <v>88</v>
      </c>
      <c r="D9" s="68" t="s">
        <v>3</v>
      </c>
      <c r="E9" s="68" t="s">
        <v>4</v>
      </c>
      <c r="F9" s="68" t="s">
        <v>5</v>
      </c>
      <c r="G9" s="68" t="s">
        <v>6</v>
      </c>
      <c r="H9" s="68" t="s">
        <v>7</v>
      </c>
      <c r="I9" s="68" t="s">
        <v>8</v>
      </c>
      <c r="J9" s="68" t="s">
        <v>9</v>
      </c>
      <c r="K9" s="68" t="s">
        <v>10</v>
      </c>
      <c r="L9" s="68" t="s">
        <v>11</v>
      </c>
      <c r="M9" s="68" t="s">
        <v>12</v>
      </c>
      <c r="N9" s="68" t="s">
        <v>13</v>
      </c>
      <c r="O9" s="68" t="s">
        <v>14</v>
      </c>
      <c r="P9" s="68" t="s">
        <v>15</v>
      </c>
      <c r="Q9" s="68" t="s">
        <v>16</v>
      </c>
      <c r="R9" s="68" t="s">
        <v>17</v>
      </c>
      <c r="S9" s="68" t="s">
        <v>18</v>
      </c>
      <c r="T9" s="68" t="s">
        <v>19</v>
      </c>
      <c r="U9" s="68" t="s">
        <v>20</v>
      </c>
      <c r="V9" s="68" t="s">
        <v>21</v>
      </c>
      <c r="W9" s="68" t="s">
        <v>22</v>
      </c>
      <c r="X9" s="108"/>
      <c r="Y9" s="109" t="s">
        <v>88</v>
      </c>
      <c r="Z9" s="109">
        <f>D10*$AC$19+E10*$AC$26+F10*$AC$33+G10*$AC$40+H10*$AC$47+I10*$AC$54+J10*$AC$61+K10*$AC$68+L10*$AC$75+M10*$AC$82+N10*$AM$19+O10*$AM$26+P10*$AM$33+Q10*$AM$40+R10*$AM$47+S10*$AM$54+T10*$AM$61+U10*$AM$68+V10*$AM$75+W10*$AM$82</f>
        <v>0.86111493186502419</v>
      </c>
      <c r="AA9" s="26">
        <f t="shared" si="0"/>
        <v>0.78844776550223328</v>
      </c>
      <c r="AB9" s="26">
        <f>A3/AA9*Z3+A5/AA9*Z5+A7/AA9*Z7+A11/AA9*Z11</f>
        <v>0.85584408331338901</v>
      </c>
      <c r="AC9" s="34">
        <f>$AA$14-AB9</f>
        <v>1.1150597887976677E-3</v>
      </c>
      <c r="AD9" s="34">
        <f>B9*(1+参数!I22)^参数!$B$9</f>
        <v>0.21243006311275586</v>
      </c>
      <c r="AE9" s="110">
        <f t="shared" si="1"/>
        <v>0.21189646730995348</v>
      </c>
      <c r="AF9" s="26">
        <f t="shared" si="2"/>
        <v>0.78810353269004652</v>
      </c>
      <c r="AG9" s="26">
        <f>AE11/AF9*Z11+AE3/AF9*Z3+AE5/AF9*Z5+AE7/AF9*Z7</f>
        <v>0.85584599619833168</v>
      </c>
      <c r="AH9" s="26">
        <f t="shared" si="3"/>
        <v>-0.85584599619833168</v>
      </c>
      <c r="AI9" s="34"/>
      <c r="AJ9" s="110"/>
      <c r="AN9" s="34"/>
      <c r="AO9" s="110"/>
      <c r="AS9" s="34"/>
      <c r="AT9" s="110"/>
      <c r="AX9" s="34"/>
      <c r="AY9" s="110"/>
      <c r="BC9" s="34"/>
      <c r="BD9" s="110"/>
      <c r="BH9" s="34"/>
      <c r="BI9" s="110"/>
      <c r="BM9" s="34"/>
      <c r="BN9" s="110"/>
      <c r="BR9" s="34"/>
      <c r="BS9" s="110"/>
      <c r="BW9" s="34"/>
      <c r="BX9" s="110"/>
      <c r="CB9" s="34"/>
      <c r="CC9" s="110"/>
      <c r="CG9" s="34"/>
      <c r="CH9" s="110"/>
    </row>
    <row r="10" spans="1:89" x14ac:dyDescent="0.25">
      <c r="B10" s="60"/>
      <c r="C10" s="60"/>
      <c r="D10" s="60"/>
      <c r="E10" s="60"/>
      <c r="F10" s="60"/>
      <c r="G10" s="60"/>
      <c r="H10" s="60"/>
      <c r="I10" s="60">
        <f>I14/$B$9</f>
        <v>0.25771873472425505</v>
      </c>
      <c r="J10" s="60"/>
      <c r="K10" s="60">
        <f>K14/$B$9</f>
        <v>0.2706310571384784</v>
      </c>
      <c r="L10" s="60"/>
      <c r="M10" s="60">
        <f>M14/$B$9</f>
        <v>0.24189901947184381</v>
      </c>
      <c r="N10" s="60"/>
      <c r="O10" s="60">
        <f>O14/$B$9</f>
        <v>0.22975118866542277</v>
      </c>
      <c r="P10" s="60"/>
      <c r="Q10" s="60"/>
      <c r="R10" s="60"/>
      <c r="S10" s="60"/>
      <c r="T10" s="60"/>
      <c r="U10" s="60"/>
      <c r="V10" s="60"/>
      <c r="W10" s="60"/>
      <c r="X10" s="60">
        <f>SUM(D10:W10)</f>
        <v>1</v>
      </c>
      <c r="Y10" s="109"/>
      <c r="Z10" s="109"/>
      <c r="AD10" s="34">
        <f>B10*(1+参数!I23)^参数!$B$9</f>
        <v>0</v>
      </c>
      <c r="AE10" s="110"/>
      <c r="AI10" s="34"/>
      <c r="AJ10" s="110"/>
      <c r="AN10" s="34"/>
      <c r="AO10" s="110"/>
      <c r="AS10" s="34"/>
      <c r="AT10" s="110"/>
      <c r="AX10" s="34"/>
      <c r="AY10" s="110"/>
      <c r="BC10" s="34"/>
      <c r="BD10" s="110"/>
      <c r="BH10" s="34"/>
      <c r="BI10" s="110"/>
      <c r="BM10" s="34"/>
      <c r="BN10" s="110"/>
      <c r="BR10" s="34"/>
      <c r="BS10" s="110"/>
      <c r="BW10" s="34"/>
      <c r="BX10" s="110"/>
      <c r="CB10" s="34"/>
      <c r="CC10" s="110"/>
      <c r="CG10" s="34"/>
      <c r="CH10" s="110"/>
    </row>
    <row r="11" spans="1:89" x14ac:dyDescent="0.25">
      <c r="A11" s="26">
        <v>0.22324692983256678</v>
      </c>
      <c r="B11" s="60">
        <f>L14+N14+P14+Q14+U14</f>
        <v>0.22327438584576209</v>
      </c>
      <c r="C11" s="112" t="s">
        <v>112</v>
      </c>
      <c r="D11" s="68" t="s">
        <v>3</v>
      </c>
      <c r="E11" s="68" t="s">
        <v>4</v>
      </c>
      <c r="F11" s="68" t="s">
        <v>5</v>
      </c>
      <c r="G11" s="68" t="s">
        <v>6</v>
      </c>
      <c r="H11" s="68" t="s">
        <v>7</v>
      </c>
      <c r="I11" s="68" t="s">
        <v>8</v>
      </c>
      <c r="J11" s="68" t="s">
        <v>9</v>
      </c>
      <c r="K11" s="68" t="s">
        <v>10</v>
      </c>
      <c r="L11" s="68" t="s">
        <v>11</v>
      </c>
      <c r="M11" s="68" t="s">
        <v>12</v>
      </c>
      <c r="N11" s="68" t="s">
        <v>13</v>
      </c>
      <c r="O11" s="68" t="s">
        <v>14</v>
      </c>
      <c r="P11" s="68" t="s">
        <v>15</v>
      </c>
      <c r="Q11" s="68" t="s">
        <v>16</v>
      </c>
      <c r="R11" s="68" t="s">
        <v>17</v>
      </c>
      <c r="S11" s="68" t="s">
        <v>18</v>
      </c>
      <c r="T11" s="68" t="s">
        <v>19</v>
      </c>
      <c r="U11" s="68" t="s">
        <v>20</v>
      </c>
      <c r="V11" s="68" t="s">
        <v>21</v>
      </c>
      <c r="W11" s="68" t="s">
        <v>22</v>
      </c>
      <c r="X11" s="108"/>
      <c r="Y11" s="109" t="s">
        <v>112</v>
      </c>
      <c r="Z11" s="109">
        <f>D12*$AC$19+E12*$AC$26+F12*$AC$33+G12*$AC$40+H12*$AC$47+I12*$AC$54+J12*$AC$61+K12*$AC$68+L12*$AC$75+M12*$AC$82+N12*$AM$19+O12*$AM$26+P12*$AM$33+Q12*$AM$40+R12*$AM$47+S12*$AM$54+T12*$AM$61+U12*$AM$68+V12*$AM$75+W12*$AM$82</f>
        <v>0.8513298296602354</v>
      </c>
      <c r="AA11" s="26">
        <f t="shared" si="0"/>
        <v>0.77675307016743322</v>
      </c>
      <c r="AB11" s="26">
        <f>A5/AA11*Z5+A7/AA11*Z7+A9/AA11*Z9+A3/AA11*Z3</f>
        <v>0.85857706646966048</v>
      </c>
      <c r="AC11" s="34">
        <f>$AA$14-AB11</f>
        <v>-1.6179233674737947E-3</v>
      </c>
      <c r="AD11" s="34">
        <f>B11*(1+参数!I24)^参数!$B$9</f>
        <v>0.223357255497771</v>
      </c>
      <c r="AE11" s="110">
        <f t="shared" si="1"/>
        <v>0.22279621205451877</v>
      </c>
      <c r="AF11" s="26">
        <f t="shared" si="2"/>
        <v>0.77720378794548117</v>
      </c>
      <c r="AG11" s="26">
        <f>AE3/AF11*Z3+AE5/AF11*Z5+AE7/AF11*Z7+AE9/AF11*Z9</f>
        <v>0.85857713786911793</v>
      </c>
      <c r="AH11" s="26">
        <f t="shared" si="3"/>
        <v>-0.85857713786911793</v>
      </c>
      <c r="AI11" s="34"/>
      <c r="AJ11" s="110"/>
      <c r="AN11" s="34"/>
      <c r="AO11" s="110"/>
      <c r="AS11" s="34"/>
      <c r="AT11" s="110"/>
      <c r="AX11" s="34"/>
      <c r="AY11" s="110"/>
      <c r="BC11" s="34"/>
      <c r="BD11" s="110"/>
      <c r="BH11" s="34"/>
      <c r="BI11" s="110"/>
      <c r="BM11" s="34"/>
      <c r="BN11" s="110"/>
      <c r="BR11" s="34"/>
      <c r="BS11" s="110"/>
      <c r="BW11" s="34"/>
      <c r="BX11" s="110"/>
      <c r="CB11" s="34"/>
      <c r="CC11" s="110"/>
      <c r="CG11" s="34"/>
      <c r="CH11" s="110"/>
    </row>
    <row r="12" spans="1:89" x14ac:dyDescent="0.25"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>
        <f>L14/$B$11</f>
        <v>0.21080153338792079</v>
      </c>
      <c r="M12" s="60"/>
      <c r="N12" s="60">
        <f>N14/$B$11</f>
        <v>0.14342666489037645</v>
      </c>
      <c r="O12" s="60"/>
      <c r="P12" s="60">
        <f>P14/$B$11</f>
        <v>0.20153708056086941</v>
      </c>
      <c r="Q12" s="60">
        <f>Q14/$B$11</f>
        <v>0.23209907694212417</v>
      </c>
      <c r="R12" s="60"/>
      <c r="S12" s="60"/>
      <c r="T12" s="60"/>
      <c r="U12" s="60">
        <f>U14/$B$11</f>
        <v>0.2121356442187092</v>
      </c>
      <c r="V12" s="60"/>
      <c r="W12" s="60"/>
      <c r="X12" s="60"/>
      <c r="Y12" s="109"/>
      <c r="Z12" s="109"/>
      <c r="AD12" s="34">
        <f>AD3+AD5+AD7+AD9+AD11</f>
        <v>1.0025181911221854</v>
      </c>
      <c r="AE12" s="34">
        <f>AE3+AE5+AE7+AE9+AE11</f>
        <v>1.0000000000000002</v>
      </c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34"/>
      <c r="BA12" s="34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  <c r="BR12" s="34"/>
      <c r="BS12" s="34"/>
      <c r="BT12" s="34"/>
      <c r="BU12" s="34"/>
      <c r="BV12" s="34"/>
      <c r="BW12" s="34"/>
      <c r="BX12" s="34"/>
      <c r="BY12" s="34"/>
      <c r="BZ12" s="34"/>
      <c r="CA12" s="34"/>
      <c r="CB12" s="34"/>
      <c r="CC12" s="34"/>
      <c r="CD12" s="34"/>
      <c r="CE12" s="34"/>
      <c r="CF12" s="34"/>
      <c r="CG12" s="34"/>
      <c r="CH12" s="34"/>
      <c r="CI12" s="34"/>
      <c r="CJ12" s="34"/>
      <c r="CK12" s="34"/>
    </row>
    <row r="13" spans="1:89" x14ac:dyDescent="0.25">
      <c r="S13" s="26"/>
      <c r="AC13" s="26"/>
      <c r="AD13" s="26"/>
    </row>
    <row r="14" spans="1:89" x14ac:dyDescent="0.25">
      <c r="C14" s="61" t="s">
        <v>84</v>
      </c>
      <c r="D14" s="61">
        <f>算例!BH205</f>
        <v>5.5107930006406208E-2</v>
      </c>
      <c r="E14" s="61">
        <f>算例!BI205</f>
        <v>5.2203759040821474E-2</v>
      </c>
      <c r="F14" s="61">
        <f>算例!BJ205</f>
        <v>5.3206413495270846E-2</v>
      </c>
      <c r="G14" s="61">
        <f>算例!BK205</f>
        <v>5.3099036870815866E-2</v>
      </c>
      <c r="H14" s="61">
        <f>算例!BL205</f>
        <v>5.081116080927451E-2</v>
      </c>
      <c r="I14" s="61">
        <f>算例!BM205</f>
        <v>5.5345467168912491E-2</v>
      </c>
      <c r="J14" s="61">
        <f>算例!BN205</f>
        <v>5.229883371662894E-2</v>
      </c>
      <c r="K14" s="61">
        <f>算例!BO205</f>
        <v>5.8118406889478155E-2</v>
      </c>
      <c r="L14" s="61">
        <f>算例!BP205</f>
        <v>4.7066582902532926E-2</v>
      </c>
      <c r="M14" s="61">
        <f>算例!BQ205</f>
        <v>5.1948160674836069E-2</v>
      </c>
      <c r="N14" s="61">
        <f>算例!BR205</f>
        <v>3.202350051730473E-2</v>
      </c>
      <c r="O14" s="61">
        <f>算例!BS205</f>
        <v>4.9339396621304488E-2</v>
      </c>
      <c r="P14" s="61">
        <f>算例!BT205</f>
        <v>4.4998067887375995E-2</v>
      </c>
      <c r="Q14" s="61">
        <f>算例!BU205</f>
        <v>5.1821778859621054E-2</v>
      </c>
      <c r="R14" s="61">
        <f>算例!BV205</f>
        <v>4.2920309861311734E-2</v>
      </c>
      <c r="S14" s="61">
        <f>算例!BW205</f>
        <v>5.7515946512869315E-2</v>
      </c>
      <c r="T14" s="61">
        <f>算例!BX205</f>
        <v>4.5321780811569429E-2</v>
      </c>
      <c r="U14" s="61">
        <f>算例!BY205</f>
        <v>4.7364455678927386E-2</v>
      </c>
      <c r="V14" s="61">
        <f>算例!BZ205</f>
        <v>5.399793390330733E-2</v>
      </c>
      <c r="W14" s="61">
        <f>算例!CA205</f>
        <v>4.5491077771430938E-2</v>
      </c>
      <c r="X14" s="26">
        <f>SUM(D14:W14)</f>
        <v>1</v>
      </c>
      <c r="Y14" s="171" t="s">
        <v>117</v>
      </c>
      <c r="Z14" s="171"/>
      <c r="AA14" s="34">
        <f>Z3*A3+Z5*A5+Z7*A7+Z9*A9+Z11*A11</f>
        <v>0.85695914310218668</v>
      </c>
      <c r="AE14" s="34"/>
    </row>
    <row r="15" spans="1:89" x14ac:dyDescent="0.25">
      <c r="D15" s="75" t="s">
        <v>3</v>
      </c>
      <c r="E15" s="75" t="s">
        <v>4</v>
      </c>
      <c r="F15" s="75" t="s">
        <v>5</v>
      </c>
      <c r="G15" s="75" t="s">
        <v>6</v>
      </c>
      <c r="H15" s="75" t="s">
        <v>7</v>
      </c>
      <c r="I15" s="75" t="s">
        <v>8</v>
      </c>
      <c r="J15" s="75" t="s">
        <v>9</v>
      </c>
      <c r="K15" s="75" t="s">
        <v>10</v>
      </c>
      <c r="L15" s="75" t="s">
        <v>11</v>
      </c>
      <c r="M15" s="75" t="s">
        <v>12</v>
      </c>
      <c r="N15" s="75" t="s">
        <v>13</v>
      </c>
      <c r="O15" s="75" t="s">
        <v>14</v>
      </c>
      <c r="P15" s="75" t="s">
        <v>15</v>
      </c>
      <c r="Q15" s="75" t="s">
        <v>16</v>
      </c>
      <c r="R15" s="75" t="s">
        <v>17</v>
      </c>
      <c r="S15" s="75" t="s">
        <v>18</v>
      </c>
      <c r="T15" s="75" t="s">
        <v>19</v>
      </c>
      <c r="U15" s="75" t="s">
        <v>20</v>
      </c>
      <c r="V15" s="75" t="s">
        <v>21</v>
      </c>
      <c r="W15" s="75" t="s">
        <v>22</v>
      </c>
    </row>
    <row r="17" spans="2:39" x14ac:dyDescent="0.25">
      <c r="S17" s="26"/>
    </row>
    <row r="18" spans="2:39" x14ac:dyDescent="0.25">
      <c r="B18" s="143" t="s">
        <v>114</v>
      </c>
      <c r="C18" s="143"/>
      <c r="D18" s="143"/>
      <c r="E18" s="143"/>
      <c r="F18" s="143"/>
      <c r="G18" s="143"/>
      <c r="H18" s="143"/>
      <c r="I18" s="143"/>
      <c r="J18" s="143"/>
      <c r="K18" s="143"/>
      <c r="L18" s="143"/>
      <c r="M18" s="143"/>
      <c r="N18" s="143"/>
      <c r="O18" s="143"/>
      <c r="P18" s="143"/>
      <c r="Q18" s="143"/>
      <c r="R18" s="143"/>
      <c r="U18" s="171" t="s">
        <v>115</v>
      </c>
      <c r="V18" s="171"/>
      <c r="W18" s="171"/>
      <c r="X18" s="171"/>
      <c r="Y18" s="171"/>
      <c r="Z18" s="171"/>
      <c r="AA18" s="171"/>
      <c r="AB18" s="171"/>
      <c r="AC18" s="171"/>
      <c r="AD18" s="171"/>
      <c r="AE18" s="171"/>
      <c r="AF18" s="171"/>
      <c r="AG18" s="171"/>
      <c r="AH18" s="171"/>
      <c r="AI18" s="171"/>
      <c r="AJ18" s="171"/>
      <c r="AK18" s="171"/>
      <c r="AL18" s="171"/>
      <c r="AM18" s="171"/>
    </row>
    <row r="19" spans="2:39" x14ac:dyDescent="0.25">
      <c r="B19" s="113" t="s">
        <v>3</v>
      </c>
      <c r="C19" s="113" t="s">
        <v>34</v>
      </c>
      <c r="D19" s="113" t="s">
        <v>35</v>
      </c>
      <c r="E19" s="113" t="s">
        <v>36</v>
      </c>
      <c r="F19" s="113" t="s">
        <v>37</v>
      </c>
      <c r="G19" s="113" t="s">
        <v>52</v>
      </c>
      <c r="H19" s="113" t="s">
        <v>53</v>
      </c>
      <c r="I19" s="113" t="s">
        <v>54</v>
      </c>
      <c r="K19" s="113" t="s">
        <v>75</v>
      </c>
      <c r="L19" s="113" t="s">
        <v>34</v>
      </c>
      <c r="M19" s="113" t="s">
        <v>35</v>
      </c>
      <c r="N19" s="113" t="s">
        <v>36</v>
      </c>
      <c r="O19" s="113" t="s">
        <v>37</v>
      </c>
      <c r="P19" s="113" t="s">
        <v>52</v>
      </c>
      <c r="Q19" s="113" t="s">
        <v>53</v>
      </c>
      <c r="R19" s="113" t="s">
        <v>54</v>
      </c>
      <c r="U19" s="113" t="s">
        <v>3</v>
      </c>
      <c r="V19" s="113" t="s">
        <v>34</v>
      </c>
      <c r="W19" s="113" t="s">
        <v>35</v>
      </c>
      <c r="X19" s="113" t="s">
        <v>36</v>
      </c>
      <c r="Y19" s="113" t="s">
        <v>37</v>
      </c>
      <c r="Z19" s="113" t="s">
        <v>52</v>
      </c>
      <c r="AA19" s="113" t="s">
        <v>53</v>
      </c>
      <c r="AB19" s="113" t="s">
        <v>54</v>
      </c>
      <c r="AC19" s="34">
        <f>SUM(AC20:AC24)/算例!$D$117</f>
        <v>0.85044520600602058</v>
      </c>
      <c r="AE19" s="108" t="s">
        <v>75</v>
      </c>
      <c r="AF19" s="113" t="s">
        <v>34</v>
      </c>
      <c r="AG19" s="113" t="s">
        <v>35</v>
      </c>
      <c r="AH19" s="113" t="s">
        <v>36</v>
      </c>
      <c r="AI19" s="113" t="s">
        <v>37</v>
      </c>
      <c r="AJ19" s="113" t="s">
        <v>52</v>
      </c>
      <c r="AK19" s="113" t="s">
        <v>53</v>
      </c>
      <c r="AL19" s="113" t="s">
        <v>54</v>
      </c>
      <c r="AM19" s="34">
        <f>SUM(AM20:AM24)/算例!$D$117</f>
        <v>0.85044520600602058</v>
      </c>
    </row>
    <row r="20" spans="2:39" x14ac:dyDescent="0.25">
      <c r="B20" s="26" t="s">
        <v>38</v>
      </c>
      <c r="C20" s="26">
        <f>'C1'!B3</f>
        <v>0.68324702965029172</v>
      </c>
      <c r="D20" s="26">
        <f>'C2'!B3</f>
        <v>0.70833333333333337</v>
      </c>
      <c r="E20" s="26">
        <f>'C4'!B3</f>
        <v>0.5</v>
      </c>
      <c r="F20" s="26">
        <f>算例!AA3</f>
        <v>0.5</v>
      </c>
      <c r="G20" s="26">
        <f>'C5'!B3</f>
        <v>0</v>
      </c>
      <c r="H20" s="26">
        <f>'C6'!B3</f>
        <v>0</v>
      </c>
      <c r="I20" s="26">
        <f>'C7'!B3</f>
        <v>0</v>
      </c>
      <c r="K20" s="26" t="s">
        <v>38</v>
      </c>
      <c r="L20" s="26">
        <f>'C1'!$B$13</f>
        <v>0.28522296800594638</v>
      </c>
      <c r="M20" s="26">
        <f>'C2'!$B$13</f>
        <v>0.33637235273437394</v>
      </c>
      <c r="N20" s="26">
        <f>'C3'!$B$13</f>
        <v>0.25</v>
      </c>
      <c r="O20" s="26">
        <f>'C4'!$B$13</f>
        <v>0.87177815066963993</v>
      </c>
      <c r="P20" s="26">
        <f>'C5'!$B$13</f>
        <v>0</v>
      </c>
      <c r="Q20" s="26">
        <f>'C6'!$B$13</f>
        <v>0</v>
      </c>
      <c r="R20" s="26">
        <f>'C7'!$B$13</f>
        <v>0</v>
      </c>
      <c r="U20" s="26" t="s">
        <v>38</v>
      </c>
      <c r="V20" s="26">
        <f>1-ABS(C20-L91)</f>
        <v>0.77378819965483603</v>
      </c>
      <c r="W20" s="26">
        <f t="shared" ref="W20:Y24" si="4">1-ABS(D20-M91)</f>
        <v>0.70474520122010265</v>
      </c>
      <c r="X20" s="26">
        <f t="shared" si="4"/>
        <v>0.98869888597480216</v>
      </c>
      <c r="Y20" s="26">
        <f t="shared" si="4"/>
        <v>0.82563470420516971</v>
      </c>
      <c r="AC20" s="34">
        <f>V20*算例!$A$119+W20*算例!$B$119+X20*算例!$C$119+Y20*算例!$D$119+Z20*算例!$E$119+AA20*算例!$F$119+AB20*算例!$G$119</f>
        <v>0.8214842472304309</v>
      </c>
      <c r="AE20" s="26" t="s">
        <v>38</v>
      </c>
      <c r="AF20" s="34">
        <f>1-ABS(C20-L91)</f>
        <v>0.77378819965483603</v>
      </c>
      <c r="AG20" s="34">
        <f t="shared" ref="AG20:AI24" si="5">1-ABS(D20-M91)</f>
        <v>0.70474520122010265</v>
      </c>
      <c r="AH20" s="34">
        <f t="shared" si="5"/>
        <v>0.98869888597480216</v>
      </c>
      <c r="AI20" s="34">
        <f t="shared" si="5"/>
        <v>0.82563470420516971</v>
      </c>
      <c r="AJ20" s="34"/>
      <c r="AM20" s="34">
        <f>AF20*算例!$A$119+AG20*算例!$B$119+AH20*算例!$C$119+AI20*算例!$D$119+AJ20*算例!$E$119+AK20*算例!$F$119+AL20*算例!$G$119</f>
        <v>0.8214842472304309</v>
      </c>
    </row>
    <row r="21" spans="2:39" x14ac:dyDescent="0.25">
      <c r="B21" s="26" t="s">
        <v>39</v>
      </c>
      <c r="C21" s="26">
        <f>'C1'!B26</f>
        <v>0.40682980364583193</v>
      </c>
      <c r="D21" s="26">
        <f>'C2'!B26</f>
        <v>0.52306689040178389</v>
      </c>
      <c r="E21" s="26">
        <f>'C3'!B26</f>
        <v>0.75</v>
      </c>
      <c r="F21" s="26">
        <f>'C4'!B26</f>
        <v>0.87177815066963993</v>
      </c>
      <c r="G21" s="26">
        <f>'C5'!B26</f>
        <v>0</v>
      </c>
      <c r="H21" s="26">
        <f>'C6'!B26</f>
        <v>0</v>
      </c>
      <c r="I21" s="26">
        <f>'C7'!B26</f>
        <v>0</v>
      </c>
      <c r="K21" s="26" t="s">
        <v>39</v>
      </c>
      <c r="L21" s="26">
        <f>'C1'!$B$36</f>
        <v>0.25</v>
      </c>
      <c r="M21" s="26">
        <f>'C2'!$B$36</f>
        <v>0.25</v>
      </c>
      <c r="N21" s="26">
        <f>'C3'!$B$36</f>
        <v>0.25</v>
      </c>
      <c r="O21" s="26">
        <f>'C4'!$B$36</f>
        <v>0.25</v>
      </c>
      <c r="P21" s="26">
        <f>'C5'!$B$36</f>
        <v>0</v>
      </c>
      <c r="Q21" s="26">
        <f>'C6'!$B$36</f>
        <v>0</v>
      </c>
      <c r="R21" s="26">
        <f>'C7'!$B$36</f>
        <v>0</v>
      </c>
      <c r="U21" s="26" t="s">
        <v>39</v>
      </c>
      <c r="V21" s="26">
        <f>1-ABS(C21-L92)</f>
        <v>0.91114308538640665</v>
      </c>
      <c r="W21" s="26">
        <f t="shared" si="4"/>
        <v>0.99901767193460445</v>
      </c>
      <c r="X21" s="26">
        <f t="shared" si="4"/>
        <v>0.75374688015481517</v>
      </c>
      <c r="Y21" s="26">
        <f t="shared" si="4"/>
        <v>0.72088751334961454</v>
      </c>
      <c r="AC21" s="34">
        <f>V21*算例!$A$119+W21*算例!$B$119+X21*算例!$C$119+Y21*算例!$D$119+Z21*算例!$E$119+AA21*算例!$F$119+AB21*算例!$G$119</f>
        <v>0.86083061558262952</v>
      </c>
      <c r="AE21" s="26" t="s">
        <v>39</v>
      </c>
      <c r="AF21" s="34">
        <f>1-ABS(C21-L92)</f>
        <v>0.91114308538640665</v>
      </c>
      <c r="AG21" s="34">
        <f t="shared" si="5"/>
        <v>0.99901767193460445</v>
      </c>
      <c r="AH21" s="34">
        <f t="shared" si="5"/>
        <v>0.75374688015481517</v>
      </c>
      <c r="AI21" s="34">
        <f t="shared" si="5"/>
        <v>0.72088751334961454</v>
      </c>
      <c r="AJ21" s="34"/>
      <c r="AM21" s="34">
        <f>AF21*算例!$A$119+AG21*算例!$B$119+AH21*算例!$C$119+AI21*算例!$D$119+AJ21*算例!$E$119+AK21*算例!$F$119+AL21*算例!$G$119</f>
        <v>0.86083061558262952</v>
      </c>
    </row>
    <row r="22" spans="2:39" x14ac:dyDescent="0.25">
      <c r="B22" s="26" t="s">
        <v>40</v>
      </c>
      <c r="C22" s="26">
        <f>'C1'!B49</f>
        <v>0.5</v>
      </c>
      <c r="D22" s="26">
        <f>'C2'!B49</f>
        <v>5.8118543377975992E-2</v>
      </c>
      <c r="E22" s="26">
        <f>'C3'!B26</f>
        <v>0.75</v>
      </c>
      <c r="F22" s="26">
        <f>'C4'!B26</f>
        <v>0.87177815066963993</v>
      </c>
      <c r="G22" s="26">
        <f>'C5'!B26</f>
        <v>0</v>
      </c>
      <c r="H22" s="26">
        <f>'C6'!B26</f>
        <v>0</v>
      </c>
      <c r="I22" s="26">
        <f>'C7'!B26</f>
        <v>0</v>
      </c>
      <c r="K22" s="26" t="s">
        <v>40</v>
      </c>
      <c r="L22" s="26">
        <f>'C1'!$B$59</f>
        <v>0.25670067120535173</v>
      </c>
      <c r="M22" s="26">
        <f>'C2'!$B$59</f>
        <v>0.72916666666666663</v>
      </c>
      <c r="N22" s="26">
        <f>'C3'!$B$59</f>
        <v>0.19448936652326546</v>
      </c>
      <c r="O22" s="26">
        <f>'C4'!$B$59</f>
        <v>0.625</v>
      </c>
      <c r="P22" s="26">
        <f>'C5'!$B$59</f>
        <v>0</v>
      </c>
      <c r="Q22" s="26">
        <f>'C6'!$B$59</f>
        <v>0</v>
      </c>
      <c r="R22" s="26">
        <f>'C7'!$B$59</f>
        <v>0</v>
      </c>
      <c r="U22" s="26" t="s">
        <v>40</v>
      </c>
      <c r="V22" s="26">
        <f>1-ABS(C22-L93)</f>
        <v>0.97713405237135587</v>
      </c>
      <c r="W22" s="26">
        <f t="shared" si="4"/>
        <v>0.63541542759193481</v>
      </c>
      <c r="X22" s="26">
        <f t="shared" si="4"/>
        <v>0.89391182870078789</v>
      </c>
      <c r="Y22" s="26">
        <f t="shared" si="4"/>
        <v>0.67910071256636395</v>
      </c>
      <c r="AC22" s="34">
        <f>V22*算例!$A$119+W22*算例!$B$119+X22*算例!$C$119+Y22*算例!$D$119+Z22*算例!$E$119+AA22*算例!$F$119+AB22*算例!$G$119</f>
        <v>0.84327977052708092</v>
      </c>
      <c r="AE22" s="26" t="s">
        <v>40</v>
      </c>
      <c r="AF22" s="34">
        <f>1-ABS(C22-L93)</f>
        <v>0.97713405237135587</v>
      </c>
      <c r="AG22" s="34">
        <f t="shared" si="5"/>
        <v>0.63541542759193481</v>
      </c>
      <c r="AH22" s="34">
        <f t="shared" si="5"/>
        <v>0.89391182870078789</v>
      </c>
      <c r="AI22" s="34">
        <f t="shared" si="5"/>
        <v>0.67910071256636395</v>
      </c>
      <c r="AJ22" s="34"/>
      <c r="AM22" s="34">
        <f>AF22*算例!$A$119+AG22*算例!$B$119+AH22*算例!$C$119+AI22*算例!$D$119+AJ22*算例!$E$119+AK22*算例!$F$119+AL22*算例!$G$119</f>
        <v>0.84327977052708092</v>
      </c>
    </row>
    <row r="23" spans="2:39" x14ac:dyDescent="0.25">
      <c r="B23" s="26" t="s">
        <v>72</v>
      </c>
      <c r="C23" s="26">
        <f>'C1'!B72</f>
        <v>0.63818719862351059</v>
      </c>
      <c r="D23" s="26">
        <f>'C2'!B72</f>
        <v>0.29059271688987998</v>
      </c>
      <c r="E23" s="26">
        <f>'C3'!B72</f>
        <v>0.25</v>
      </c>
      <c r="F23" s="26">
        <f>'C4'!B72</f>
        <v>0.75</v>
      </c>
      <c r="G23" s="26">
        <f>'C5'!B72</f>
        <v>0</v>
      </c>
      <c r="H23" s="26">
        <f>'C6'!B72</f>
        <v>0</v>
      </c>
      <c r="I23" s="26">
        <f>'C7'!B72</f>
        <v>0</v>
      </c>
      <c r="K23" s="26" t="s">
        <v>72</v>
      </c>
      <c r="L23" s="26">
        <f>'C1'!$B$82</f>
        <v>0.33073411640624367</v>
      </c>
      <c r="M23" s="26">
        <f>'C2'!$B$82</f>
        <v>0.63988378080356778</v>
      </c>
      <c r="N23" s="26">
        <f>'C3'!$B$82</f>
        <v>0.29059271688987998</v>
      </c>
      <c r="O23" s="26">
        <f>'C4'!$B$82</f>
        <v>0.17435563013392796</v>
      </c>
      <c r="P23" s="26">
        <f>'C5'!$B$82</f>
        <v>0</v>
      </c>
      <c r="Q23" s="26">
        <f>'C6'!$B$82</f>
        <v>0</v>
      </c>
      <c r="R23" s="26">
        <f>'C7'!$B$82</f>
        <v>0</v>
      </c>
      <c r="U23" s="26" t="s">
        <v>72</v>
      </c>
      <c r="V23" s="26">
        <f>1-ABS(C23-L94)</f>
        <v>0.87969265515394779</v>
      </c>
      <c r="W23" s="26">
        <f t="shared" si="4"/>
        <v>0.85805364154439023</v>
      </c>
      <c r="X23" s="26">
        <f t="shared" si="4"/>
        <v>0.83645628042537967</v>
      </c>
      <c r="Y23" s="26">
        <f t="shared" si="4"/>
        <v>0.79284017875383794</v>
      </c>
      <c r="AC23" s="34">
        <f>V23*算例!$A$119+W23*算例!$B$119+X23*算例!$C$119+Y23*算例!$D$119+Z23*算例!$E$119+AA23*算例!$F$119+AB23*算例!$G$119</f>
        <v>0.85152788728987772</v>
      </c>
      <c r="AE23" s="26" t="s">
        <v>72</v>
      </c>
      <c r="AF23" s="34">
        <f>1-ABS(C23-L94)</f>
        <v>0.87969265515394779</v>
      </c>
      <c r="AG23" s="34">
        <f t="shared" si="5"/>
        <v>0.85805364154439023</v>
      </c>
      <c r="AH23" s="34">
        <f t="shared" si="5"/>
        <v>0.83645628042537967</v>
      </c>
      <c r="AI23" s="34">
        <f t="shared" si="5"/>
        <v>0.79284017875383794</v>
      </c>
      <c r="AJ23" s="34"/>
      <c r="AM23" s="34">
        <f>AF23*算例!$A$119+AG23*算例!$B$119+AH23*算例!$C$119+AI23*算例!$D$119+AJ23*算例!$E$119+AK23*算例!$F$119+AL23*算例!$G$119</f>
        <v>0.85152788728987772</v>
      </c>
    </row>
    <row r="24" spans="2:39" x14ac:dyDescent="0.25">
      <c r="B24" s="26" t="s">
        <v>73</v>
      </c>
      <c r="C24" s="26">
        <f>'C1'!B95</f>
        <v>0.64091490182291599</v>
      </c>
      <c r="D24" s="26">
        <f>'C2'!B95</f>
        <v>0.625</v>
      </c>
      <c r="E24" s="26">
        <f>'C3'!B95</f>
        <v>0.5</v>
      </c>
      <c r="F24" s="26">
        <f>'C4'!B95</f>
        <v>0.875</v>
      </c>
      <c r="G24" s="26">
        <f>'C5'!B95</f>
        <v>0</v>
      </c>
      <c r="H24" s="26">
        <f>'C6'!B95</f>
        <v>0</v>
      </c>
      <c r="I24" s="26">
        <f>'C7'!B95</f>
        <v>0</v>
      </c>
      <c r="K24" s="26" t="s">
        <v>73</v>
      </c>
      <c r="L24" s="26">
        <f>'C1'!$B$105</f>
        <v>0.67568513341372183</v>
      </c>
      <c r="M24" s="26">
        <f>'C2'!$B$105</f>
        <v>0.40476756160713562</v>
      </c>
      <c r="N24" s="26">
        <f>'C3'!$B$105</f>
        <v>0.10416666666666667</v>
      </c>
      <c r="O24" s="26">
        <f>'C4'!$B$105</f>
        <v>0.29059271688987998</v>
      </c>
      <c r="P24" s="26">
        <f>'C5'!$B$105</f>
        <v>0</v>
      </c>
      <c r="Q24" s="26">
        <f>'C6'!$B$105</f>
        <v>0</v>
      </c>
      <c r="R24" s="26">
        <f>'C7'!$B$105</f>
        <v>0</v>
      </c>
      <c r="U24" s="26" t="s">
        <v>73</v>
      </c>
      <c r="V24" s="26">
        <f>1-ABS(C24-L95)</f>
        <v>0.85496877786018921</v>
      </c>
      <c r="W24" s="26">
        <f t="shared" si="4"/>
        <v>0.88587427720686174</v>
      </c>
      <c r="X24" s="26">
        <f t="shared" si="4"/>
        <v>0.92912598483040942</v>
      </c>
      <c r="Y24" s="26">
        <f t="shared" si="4"/>
        <v>0.82439764404689253</v>
      </c>
      <c r="AC24" s="34">
        <f>V24*算例!$A$119+W24*算例!$B$119+X24*算例!$C$119+Y24*算例!$D$119+Z24*算例!$E$119+AA24*算例!$F$119+AB24*算例!$G$119</f>
        <v>0.8751035094000843</v>
      </c>
      <c r="AE24" s="26" t="s">
        <v>73</v>
      </c>
      <c r="AF24" s="34">
        <f>1-ABS(C24-L95)</f>
        <v>0.85496877786018921</v>
      </c>
      <c r="AG24" s="34">
        <f t="shared" si="5"/>
        <v>0.88587427720686174</v>
      </c>
      <c r="AH24" s="34">
        <f t="shared" si="5"/>
        <v>0.92912598483040942</v>
      </c>
      <c r="AI24" s="34">
        <f t="shared" si="5"/>
        <v>0.82439764404689253</v>
      </c>
      <c r="AJ24" s="34"/>
      <c r="AM24" s="34">
        <f>AF24*算例!$A$119+AG24*算例!$B$119+AH24*算例!$C$119+AI24*算例!$D$119+AJ24*算例!$E$119+AK24*算例!$F$119+AL24*算例!$G$119</f>
        <v>0.8751035094000843</v>
      </c>
    </row>
    <row r="26" spans="2:39" x14ac:dyDescent="0.25">
      <c r="B26" s="113" t="s">
        <v>103</v>
      </c>
      <c r="C26" s="113" t="s">
        <v>34</v>
      </c>
      <c r="D26" s="113" t="s">
        <v>35</v>
      </c>
      <c r="E26" s="113" t="s">
        <v>36</v>
      </c>
      <c r="F26" s="113" t="s">
        <v>37</v>
      </c>
      <c r="G26" s="113" t="s">
        <v>52</v>
      </c>
      <c r="H26" s="113" t="s">
        <v>53</v>
      </c>
      <c r="I26" s="113" t="s">
        <v>54</v>
      </c>
      <c r="K26" s="113" t="s">
        <v>95</v>
      </c>
      <c r="L26" s="113" t="s">
        <v>34</v>
      </c>
      <c r="M26" s="113" t="s">
        <v>35</v>
      </c>
      <c r="N26" s="113" t="s">
        <v>36</v>
      </c>
      <c r="O26" s="113" t="s">
        <v>37</v>
      </c>
      <c r="P26" s="113" t="s">
        <v>52</v>
      </c>
      <c r="Q26" s="113" t="s">
        <v>53</v>
      </c>
      <c r="R26" s="113" t="s">
        <v>54</v>
      </c>
      <c r="U26" s="113" t="s">
        <v>103</v>
      </c>
      <c r="V26" s="113" t="s">
        <v>34</v>
      </c>
      <c r="W26" s="113" t="s">
        <v>35</v>
      </c>
      <c r="X26" s="113" t="s">
        <v>36</v>
      </c>
      <c r="Y26" s="113" t="s">
        <v>37</v>
      </c>
      <c r="Z26" s="113" t="s">
        <v>52</v>
      </c>
      <c r="AA26" s="113" t="s">
        <v>53</v>
      </c>
      <c r="AB26" s="113" t="s">
        <v>54</v>
      </c>
      <c r="AC26" s="34">
        <f>SUM(AC27:AC31)/算例!$D$117</f>
        <v>0.86072615663782892</v>
      </c>
      <c r="AE26" s="108" t="s">
        <v>95</v>
      </c>
      <c r="AF26" s="113" t="s">
        <v>34</v>
      </c>
      <c r="AG26" s="113" t="s">
        <v>35</v>
      </c>
      <c r="AH26" s="113" t="s">
        <v>36</v>
      </c>
      <c r="AI26" s="113" t="s">
        <v>37</v>
      </c>
      <c r="AJ26" s="113" t="s">
        <v>52</v>
      </c>
      <c r="AK26" s="113" t="s">
        <v>53</v>
      </c>
      <c r="AL26" s="113" t="s">
        <v>54</v>
      </c>
      <c r="AM26" s="34">
        <f>SUM(AM27:AM31)/算例!$D$117</f>
        <v>0.85275160666566363</v>
      </c>
    </row>
    <row r="27" spans="2:39" x14ac:dyDescent="0.25">
      <c r="B27" s="26" t="s">
        <v>38</v>
      </c>
      <c r="C27" s="26">
        <f>'C1'!$B$4</f>
        <v>0.28208677619046335</v>
      </c>
      <c r="D27" s="26">
        <f>'C2'!$B$4</f>
        <v>0.41666666666666669</v>
      </c>
      <c r="E27" s="26">
        <f>'C3'!$B$4</f>
        <v>0.74838907533481991</v>
      </c>
      <c r="F27" s="26">
        <f>'C4'!$B$4</f>
        <v>0.625</v>
      </c>
      <c r="G27" s="26">
        <f>'C5'!$B$4</f>
        <v>0</v>
      </c>
      <c r="H27" s="26">
        <f>'C6'!$B$4</f>
        <v>0</v>
      </c>
      <c r="I27" s="26">
        <f>'C7'!$B$4</f>
        <v>0</v>
      </c>
      <c r="K27" s="26" t="s">
        <v>38</v>
      </c>
      <c r="L27" s="26">
        <f>'C1'!$B$14</f>
        <v>0.185309271688988</v>
      </c>
      <c r="M27" s="26">
        <f>'C2'!$B$14</f>
        <v>0.64583333333333337</v>
      </c>
      <c r="N27" s="26">
        <f>'C3'!$B$14</f>
        <v>0.52306689040178389</v>
      </c>
      <c r="O27" s="26">
        <f>'C4'!$B$14</f>
        <v>0.5</v>
      </c>
      <c r="P27" s="26">
        <f>'C5'!$B$14</f>
        <v>0</v>
      </c>
      <c r="Q27" s="26">
        <f>'C6'!$B$14</f>
        <v>0</v>
      </c>
      <c r="R27" s="26">
        <f>'C7'!$B$14</f>
        <v>0</v>
      </c>
      <c r="U27" s="26" t="s">
        <v>38</v>
      </c>
      <c r="V27" s="26">
        <f>1-ABS(C27-L91)</f>
        <v>0.82505154688533566</v>
      </c>
      <c r="W27" s="26">
        <f t="shared" ref="W27:Y31" si="6">1-ABS(D27-M91)</f>
        <v>0.99641186788676928</v>
      </c>
      <c r="X27" s="26">
        <f t="shared" si="6"/>
        <v>0.76291203869037794</v>
      </c>
      <c r="Y27" s="26">
        <f t="shared" si="6"/>
        <v>0.95063470420516971</v>
      </c>
      <c r="AC27" s="34">
        <f>V27*算例!$A$119+W27*算例!$B$119+X27*算例!$C$119+Y27*算例!$D$119+Z27*算例!$E$119+AA27*算例!$F$119+AB27*算例!$G$119</f>
        <v>0.86262620763485809</v>
      </c>
      <c r="AE27" s="26" t="s">
        <v>38</v>
      </c>
      <c r="AF27" s="34">
        <f>1-ABS(L27-L91)</f>
        <v>0.72827404238386029</v>
      </c>
      <c r="AG27" s="34">
        <f t="shared" ref="AG27:AI31" si="7">1-ABS(M27-M91)</f>
        <v>0.76724520122010265</v>
      </c>
      <c r="AH27" s="34">
        <f t="shared" si="7"/>
        <v>0.98823422362341395</v>
      </c>
      <c r="AI27" s="34">
        <f t="shared" si="7"/>
        <v>0.82563470420516971</v>
      </c>
      <c r="AJ27" s="34"/>
      <c r="AM27" s="34">
        <f>AF27*算例!$A$119+AG27*算例!$B$119+AH27*算例!$C$119+AI27*算例!$D$119+AJ27*算例!$E$119+AK27*算例!$F$119+AL27*算例!$G$119</f>
        <v>0.81566241873419365</v>
      </c>
    </row>
    <row r="28" spans="2:39" x14ac:dyDescent="0.25">
      <c r="B28" s="26" t="s">
        <v>39</v>
      </c>
      <c r="C28" s="26">
        <f>'C1'!$B$27</f>
        <v>0.40682980364583193</v>
      </c>
      <c r="D28" s="26">
        <f>'C2'!$B$27</f>
        <v>0.875</v>
      </c>
      <c r="E28" s="26">
        <f>'C3'!$B$27</f>
        <v>0.52083333333333337</v>
      </c>
      <c r="F28" s="26">
        <f>'C4'!$B$27</f>
        <v>0.87177815066963993</v>
      </c>
      <c r="G28" s="26">
        <f>'C5'!$B$27</f>
        <v>0</v>
      </c>
      <c r="H28" s="26">
        <f>'C6'!$B$27</f>
        <v>0</v>
      </c>
      <c r="I28" s="26">
        <f>'C7'!$B$27</f>
        <v>0</v>
      </c>
      <c r="K28" s="26" t="s">
        <v>39</v>
      </c>
      <c r="L28" s="26">
        <f>'C1'!$B$37</f>
        <v>0.625</v>
      </c>
      <c r="M28" s="26">
        <f>'C2'!$B$37</f>
        <v>0.40682980364583193</v>
      </c>
      <c r="N28" s="26">
        <f>'C3'!$B$37</f>
        <v>0.40476756160713562</v>
      </c>
      <c r="O28" s="26">
        <f>'C4'!$B$37</f>
        <v>0.87177815066963993</v>
      </c>
      <c r="P28" s="26">
        <f>'C5'!$B$37</f>
        <v>0</v>
      </c>
      <c r="Q28" s="26">
        <f>'C6'!$B$37</f>
        <v>0</v>
      </c>
      <c r="R28" s="26">
        <f>'C7'!$B$37</f>
        <v>0</v>
      </c>
      <c r="U28" s="26" t="s">
        <v>39</v>
      </c>
      <c r="V28" s="26">
        <f>1-ABS(C28-L92)</f>
        <v>0.91114308538640665</v>
      </c>
      <c r="W28" s="26">
        <f t="shared" si="6"/>
        <v>0.64904921846717945</v>
      </c>
      <c r="X28" s="26">
        <f t="shared" si="6"/>
        <v>0.9829135468214818</v>
      </c>
      <c r="Y28" s="26">
        <f t="shared" si="6"/>
        <v>0.72088751334961454</v>
      </c>
      <c r="AC28" s="34">
        <f>V28*算例!$A$119+W28*算例!$B$119+X28*算例!$C$119+Y28*算例!$D$119+Z28*算例!$E$119+AA28*算例!$F$119+AB28*算例!$G$119</f>
        <v>0.84812859155581122</v>
      </c>
      <c r="AE28" s="26" t="s">
        <v>39</v>
      </c>
      <c r="AF28" s="34">
        <f>1-ABS(L28-L92)</f>
        <v>0.87068671825942534</v>
      </c>
      <c r="AG28" s="34">
        <f t="shared" si="7"/>
        <v>0.88278058517865254</v>
      </c>
      <c r="AH28" s="34">
        <f t="shared" si="7"/>
        <v>0.9010206814523205</v>
      </c>
      <c r="AI28" s="34">
        <f t="shared" si="7"/>
        <v>0.72088751334961454</v>
      </c>
      <c r="AJ28" s="34"/>
      <c r="AM28" s="34">
        <f>AF28*算例!$A$119+AG28*算例!$B$119+AH28*算例!$C$119+AI28*算例!$D$119+AJ28*算例!$E$119+AK28*算例!$F$119+AL28*算例!$G$119</f>
        <v>0.85821910170502291</v>
      </c>
    </row>
    <row r="29" spans="2:39" x14ac:dyDescent="0.25">
      <c r="B29" s="26" t="s">
        <v>40</v>
      </c>
      <c r="C29" s="26">
        <f>'C1'!$B$50</f>
        <v>0.63653344520089195</v>
      </c>
      <c r="D29" s="26">
        <f>'C2'!$B$50</f>
        <v>0.26041666666666669</v>
      </c>
      <c r="E29" s="26">
        <f>'C3'!$B$50</f>
        <v>0.625</v>
      </c>
      <c r="F29" s="26">
        <f>'C4'!$B$50</f>
        <v>0.40682980364583193</v>
      </c>
      <c r="G29" s="26">
        <f>'C5'!$B$50</f>
        <v>0</v>
      </c>
      <c r="H29" s="26">
        <f>'C6'!$B$50</f>
        <v>0</v>
      </c>
      <c r="I29" s="26">
        <f>'C7'!$B$50</f>
        <v>0</v>
      </c>
      <c r="K29" s="26" t="s">
        <v>40</v>
      </c>
      <c r="L29" s="26">
        <f>'C1'!$B$60</f>
        <v>0.8125</v>
      </c>
      <c r="M29" s="26">
        <f>'C2'!$B$60</f>
        <v>0.69742252053571185</v>
      </c>
      <c r="N29" s="26">
        <f>'C3'!$B$60</f>
        <v>0.75</v>
      </c>
      <c r="O29" s="26">
        <f>'C4'!$B$60</f>
        <v>0.5</v>
      </c>
      <c r="P29" s="26">
        <f>'C5'!$B$60</f>
        <v>0</v>
      </c>
      <c r="Q29" s="26">
        <f>'C6'!$B$60</f>
        <v>0</v>
      </c>
      <c r="R29" s="26">
        <f>'C7'!$B$60</f>
        <v>0</v>
      </c>
      <c r="U29" s="26" t="s">
        <v>40</v>
      </c>
      <c r="V29" s="26">
        <f>1-ABS(C29-L93)</f>
        <v>0.88633250242775219</v>
      </c>
      <c r="W29" s="26">
        <f t="shared" si="6"/>
        <v>0.83771355088062549</v>
      </c>
      <c r="X29" s="26">
        <f t="shared" si="6"/>
        <v>0.98108817129921211</v>
      </c>
      <c r="Y29" s="26">
        <f t="shared" si="6"/>
        <v>0.855950940409828</v>
      </c>
      <c r="AC29" s="34">
        <f>V29*算例!$A$119+W29*算例!$B$119+X29*算例!$C$119+Y29*算例!$D$119+Z29*算例!$E$119+AA29*算例!$F$119+AB29*算例!$G$119</f>
        <v>0.89574039503350322</v>
      </c>
      <c r="AE29" s="26" t="s">
        <v>40</v>
      </c>
      <c r="AF29" s="34">
        <f>1-ABS(L29-L93)</f>
        <v>0.71036594762864413</v>
      </c>
      <c r="AG29" s="34">
        <f t="shared" si="7"/>
        <v>0.72528059525032929</v>
      </c>
      <c r="AH29" s="34">
        <f t="shared" si="7"/>
        <v>0.89391182870078789</v>
      </c>
      <c r="AI29" s="34">
        <f t="shared" si="7"/>
        <v>0.94912113676399612</v>
      </c>
      <c r="AJ29" s="34"/>
      <c r="AM29" s="34">
        <f>AF29*算例!$A$119+AG29*算例!$B$119+AH29*算例!$C$119+AI29*算例!$D$119+AJ29*算例!$E$119+AK29*算例!$F$119+AL29*算例!$G$119</f>
        <v>0.79504862579131985</v>
      </c>
    </row>
    <row r="30" spans="2:39" x14ac:dyDescent="0.25">
      <c r="B30" s="26" t="s">
        <v>72</v>
      </c>
      <c r="C30" s="26">
        <f>'C1'!$B$73</f>
        <v>0.5</v>
      </c>
      <c r="D30" s="26">
        <f>'C2'!$B$73</f>
        <v>0.87177815066963993</v>
      </c>
      <c r="E30" s="26">
        <f>'C3'!$B$73</f>
        <v>0.52083333333333337</v>
      </c>
      <c r="F30" s="26">
        <f>'C4'!$B$73</f>
        <v>0.625</v>
      </c>
      <c r="G30" s="26">
        <f>'C5'!$B$73</f>
        <v>0</v>
      </c>
      <c r="H30" s="26">
        <f>'C6'!$B$73</f>
        <v>0</v>
      </c>
      <c r="I30" s="26">
        <f>'C7'!$B$73</f>
        <v>0</v>
      </c>
      <c r="K30" s="26" t="s">
        <v>72</v>
      </c>
      <c r="L30" s="26">
        <f>'C1'!$B$83</f>
        <v>0.39244929579594129</v>
      </c>
      <c r="M30" s="26">
        <f>'C2'!$B$83</f>
        <v>0.27250997472686617</v>
      </c>
      <c r="N30" s="26">
        <f>'C3'!$B$83</f>
        <v>0.41666666666666669</v>
      </c>
      <c r="O30" s="26">
        <f>'C4'!$B$83</f>
        <v>0.5</v>
      </c>
      <c r="P30" s="26">
        <f>'C5'!$B$83</f>
        <v>0</v>
      </c>
      <c r="Q30" s="26">
        <f>'C6'!$B$83</f>
        <v>0</v>
      </c>
      <c r="R30" s="26">
        <f>'C7'!$B$83</f>
        <v>0</v>
      </c>
      <c r="U30" s="26" t="s">
        <v>72</v>
      </c>
      <c r="V30" s="26">
        <f>1-ABS(C30-L94)</f>
        <v>0.98212014622254162</v>
      </c>
      <c r="W30" s="26">
        <f t="shared" si="6"/>
        <v>0.56076092467584981</v>
      </c>
      <c r="X30" s="26">
        <f t="shared" si="6"/>
        <v>0.89271038624128696</v>
      </c>
      <c r="Y30" s="26">
        <f t="shared" si="6"/>
        <v>0.91784017875383794</v>
      </c>
      <c r="AC30" s="34">
        <f>V30*算例!$A$119+W30*算例!$B$119+X30*算例!$C$119+Y30*算例!$D$119+Z30*算例!$E$119+AA30*算例!$F$119+AB30*算例!$G$119</f>
        <v>0.86585386679758403</v>
      </c>
      <c r="AE30" s="26" t="s">
        <v>72</v>
      </c>
      <c r="AF30" s="34">
        <f>1-ABS(L30-L94)</f>
        <v>0.87456944201848286</v>
      </c>
      <c r="AG30" s="34">
        <f t="shared" si="7"/>
        <v>0.83997089938137637</v>
      </c>
      <c r="AH30" s="34">
        <f t="shared" si="7"/>
        <v>0.99687705290795359</v>
      </c>
      <c r="AI30" s="34">
        <f t="shared" si="7"/>
        <v>0.95715982124616206</v>
      </c>
      <c r="AJ30" s="34"/>
      <c r="AM30" s="34">
        <f>AF30*算例!$A$119+AG30*算例!$B$119+AH30*算例!$C$119+AI30*算例!$D$119+AJ30*算例!$E$119+AK30*算例!$F$119+AL30*算例!$G$119</f>
        <v>0.91061519309758121</v>
      </c>
    </row>
    <row r="31" spans="2:39" x14ac:dyDescent="0.25">
      <c r="B31" s="26" t="s">
        <v>73</v>
      </c>
      <c r="C31" s="26">
        <f>'C1'!$B$96</f>
        <v>0.75554106391368792</v>
      </c>
      <c r="D31" s="26">
        <f>'C2'!$B$96</f>
        <v>0.625</v>
      </c>
      <c r="E31" s="26">
        <f>'C3'!$B$96</f>
        <v>1</v>
      </c>
      <c r="F31" s="26">
        <f>'C4'!$B$96</f>
        <v>0.52306689040178389</v>
      </c>
      <c r="G31" s="26">
        <f>'C5'!$B$96</f>
        <v>0</v>
      </c>
      <c r="H31" s="26">
        <f>'C6'!$B$96</f>
        <v>0</v>
      </c>
      <c r="I31" s="26">
        <f>'C7'!$B$96</f>
        <v>0</v>
      </c>
      <c r="K31" s="26" t="s">
        <v>73</v>
      </c>
      <c r="L31" s="26">
        <f>'C1'!$B$106</f>
        <v>0.75554106391368792</v>
      </c>
      <c r="M31" s="26">
        <f>'C2'!$B$106</f>
        <v>0.40682980364583193</v>
      </c>
      <c r="N31" s="26">
        <f>'C3'!$B$106</f>
        <v>0.87177815066963993</v>
      </c>
      <c r="O31" s="26">
        <f>'C4'!$B$106</f>
        <v>0.75</v>
      </c>
      <c r="P31" s="26">
        <f>'C5'!$B$106</f>
        <v>0</v>
      </c>
      <c r="Q31" s="26">
        <f>'C6'!$B$106</f>
        <v>0</v>
      </c>
      <c r="R31" s="26">
        <f>'C7'!$B$106</f>
        <v>0</v>
      </c>
      <c r="U31" s="26" t="s">
        <v>73</v>
      </c>
      <c r="V31" s="26">
        <f>1-ABS(C31-L95)</f>
        <v>0.96959493995096113</v>
      </c>
      <c r="W31" s="26">
        <f t="shared" si="6"/>
        <v>0.88587427720686174</v>
      </c>
      <c r="X31" s="26">
        <f t="shared" si="6"/>
        <v>0.57087401516959058</v>
      </c>
      <c r="Y31" s="26">
        <f t="shared" si="6"/>
        <v>0.82366924635489136</v>
      </c>
      <c r="AC31" s="34">
        <f>V31*算例!$A$119+W31*算例!$B$119+X31*算例!$C$119+Y31*算例!$D$119+Z31*算例!$E$119+AA31*算例!$F$119+AB31*算例!$G$119</f>
        <v>0.83128172216738827</v>
      </c>
      <c r="AE31" s="26" t="s">
        <v>73</v>
      </c>
      <c r="AF31" s="34">
        <f>1-ABS(L31-L95)</f>
        <v>0.96959493995096113</v>
      </c>
      <c r="AG31" s="34">
        <f t="shared" si="7"/>
        <v>0.89595552643897025</v>
      </c>
      <c r="AH31" s="34">
        <f t="shared" si="7"/>
        <v>0.69909586449995065</v>
      </c>
      <c r="AI31" s="34">
        <f t="shared" si="7"/>
        <v>0.94939764404689253</v>
      </c>
      <c r="AJ31" s="34"/>
      <c r="AM31" s="34">
        <f>AF31*算例!$A$119+AG31*算例!$B$119+AH31*算例!$C$119+AI31*算例!$D$119+AJ31*算例!$E$119+AK31*算例!$F$119+AL31*算例!$G$119</f>
        <v>0.88421269400019997</v>
      </c>
    </row>
    <row r="33" spans="2:39" x14ac:dyDescent="0.25">
      <c r="B33" s="113" t="s">
        <v>104</v>
      </c>
      <c r="C33" s="113" t="s">
        <v>34</v>
      </c>
      <c r="D33" s="113" t="s">
        <v>35</v>
      </c>
      <c r="E33" s="113" t="s">
        <v>36</v>
      </c>
      <c r="F33" s="113" t="s">
        <v>37</v>
      </c>
      <c r="G33" s="113" t="s">
        <v>52</v>
      </c>
      <c r="H33" s="113" t="s">
        <v>53</v>
      </c>
      <c r="I33" s="113" t="s">
        <v>54</v>
      </c>
      <c r="K33" s="113" t="s">
        <v>96</v>
      </c>
      <c r="L33" s="113" t="s">
        <v>34</v>
      </c>
      <c r="M33" s="113" t="s">
        <v>35</v>
      </c>
      <c r="N33" s="113" t="s">
        <v>36</v>
      </c>
      <c r="O33" s="113" t="s">
        <v>37</v>
      </c>
      <c r="P33" s="113" t="s">
        <v>52</v>
      </c>
      <c r="Q33" s="113" t="s">
        <v>53</v>
      </c>
      <c r="R33" s="113" t="s">
        <v>54</v>
      </c>
      <c r="U33" s="113" t="s">
        <v>104</v>
      </c>
      <c r="V33" s="113" t="s">
        <v>34</v>
      </c>
      <c r="W33" s="113" t="s">
        <v>35</v>
      </c>
      <c r="X33" s="113" t="s">
        <v>36</v>
      </c>
      <c r="Y33" s="113" t="s">
        <v>37</v>
      </c>
      <c r="Z33" s="113" t="s">
        <v>52</v>
      </c>
      <c r="AA33" s="113" t="s">
        <v>53</v>
      </c>
      <c r="AB33" s="113" t="s">
        <v>54</v>
      </c>
      <c r="AC33" s="34">
        <f>SUM(AC34:AC38)/算例!$D$117</f>
        <v>0.89581891603174735</v>
      </c>
      <c r="AE33" s="113" t="s">
        <v>96</v>
      </c>
      <c r="AF33" s="113" t="s">
        <v>34</v>
      </c>
      <c r="AG33" s="113" t="s">
        <v>35</v>
      </c>
      <c r="AH33" s="113" t="s">
        <v>36</v>
      </c>
      <c r="AI33" s="113" t="s">
        <v>37</v>
      </c>
      <c r="AJ33" s="113" t="s">
        <v>52</v>
      </c>
      <c r="AK33" s="113" t="s">
        <v>53</v>
      </c>
      <c r="AL33" s="113" t="s">
        <v>54</v>
      </c>
      <c r="AM33" s="34">
        <f>SUM(AM34:AM38)/算例!$D$117</f>
        <v>0.85203613835451386</v>
      </c>
    </row>
    <row r="34" spans="2:39" x14ac:dyDescent="0.25">
      <c r="B34" s="26" t="s">
        <v>38</v>
      </c>
      <c r="C34" s="26">
        <f>'C1'!$B$5</f>
        <v>0.4947159086309435</v>
      </c>
      <c r="D34" s="26">
        <f>'C2'!$B$5</f>
        <v>0.11669361991395928</v>
      </c>
      <c r="E34" s="26">
        <f>'C3'!$B$5</f>
        <v>0.52083333333333337</v>
      </c>
      <c r="F34" s="26">
        <f>'C4'!$B$5</f>
        <v>0.72916666666666663</v>
      </c>
      <c r="G34" s="26">
        <f>'C5'!$B$5</f>
        <v>0</v>
      </c>
      <c r="H34" s="26">
        <f>'C6'!$B$5</f>
        <v>0</v>
      </c>
      <c r="I34" s="26">
        <f>'C7'!$B$5</f>
        <v>0</v>
      </c>
      <c r="K34" s="26" t="s">
        <v>38</v>
      </c>
      <c r="L34" s="26">
        <f>'C1'!$B$15</f>
        <v>0.58466425565475144</v>
      </c>
      <c r="M34" s="26">
        <f>'C2'!$B$15</f>
        <v>0.52387235273437394</v>
      </c>
      <c r="N34" s="26">
        <f>'C3'!$B$15</f>
        <v>0.35925641320683832</v>
      </c>
      <c r="O34" s="26">
        <f>'C4'!$B$15</f>
        <v>0.48288761186755863</v>
      </c>
      <c r="P34" s="26">
        <f>'C5'!$B$15</f>
        <v>0</v>
      </c>
      <c r="Q34" s="26">
        <f>'C6'!$B$15</f>
        <v>0</v>
      </c>
      <c r="R34" s="26">
        <f>'C7'!$B$15</f>
        <v>0</v>
      </c>
      <c r="U34" s="26" t="s">
        <v>38</v>
      </c>
      <c r="V34" s="26">
        <f>1-ABS(C34-L91)</f>
        <v>0.96231932067418424</v>
      </c>
      <c r="W34" s="26">
        <f t="shared" ref="W34:Y38" si="8">1-ABS(D34-M91)</f>
        <v>0.7036150853605232</v>
      </c>
      <c r="X34" s="26">
        <f t="shared" si="8"/>
        <v>0.99046778069186447</v>
      </c>
      <c r="Y34" s="26">
        <f t="shared" si="8"/>
        <v>0.94519862912816366</v>
      </c>
      <c r="AC34" s="34">
        <f>V34*算例!$A$119+W34*算例!$B$119+X34*算例!$C$119+Y34*算例!$D$119+Z34*算例!$E$119+AA34*算例!$F$119+AB34*算例!$G$119</f>
        <v>0.91504748488396892</v>
      </c>
      <c r="AE34" s="26" t="s">
        <v>38</v>
      </c>
      <c r="AF34" s="26">
        <f>1-ABS(L34-L91)</f>
        <v>0.8723709736503763</v>
      </c>
      <c r="AG34" s="26">
        <f t="shared" ref="AG34:AI37" si="9">1-ABS(M34-M91)</f>
        <v>0.88920618181906208</v>
      </c>
      <c r="AH34" s="26">
        <f t="shared" si="9"/>
        <v>0.84795529918164048</v>
      </c>
      <c r="AI34" s="26">
        <f t="shared" si="9"/>
        <v>0.8085223160727284</v>
      </c>
      <c r="AM34" s="34">
        <f>AF34*算例!$A$119+AG34*算例!$B$119+AH34*算例!$C$119+AI34*算例!$D$119+AJ34*算例!$E$119+AK34*算例!$F$119+AL34*算例!$G$119</f>
        <v>0.86005679803028245</v>
      </c>
    </row>
    <row r="35" spans="2:39" x14ac:dyDescent="0.25">
      <c r="B35" s="26" t="s">
        <v>39</v>
      </c>
      <c r="C35" s="26">
        <f>'C1'!$B$28</f>
        <v>0.52083333333333337</v>
      </c>
      <c r="D35" s="26">
        <f>'C2'!$B$28</f>
        <v>0.52083333333333337</v>
      </c>
      <c r="E35" s="26">
        <f>'C3'!$B$28</f>
        <v>0.52083333333333337</v>
      </c>
      <c r="F35" s="26">
        <f>'C4'!$B$28</f>
        <v>0.52083333333333337</v>
      </c>
      <c r="G35" s="26">
        <f>'C5'!$B$28</f>
        <v>0</v>
      </c>
      <c r="H35" s="26">
        <f>'C6'!$B$28</f>
        <v>0</v>
      </c>
      <c r="I35" s="26">
        <f>'C7'!$B$28</f>
        <v>0</v>
      </c>
      <c r="K35" s="26" t="s">
        <v>39</v>
      </c>
      <c r="L35" s="26">
        <f>'C1'!$B$38</f>
        <v>0.31374526480654097</v>
      </c>
      <c r="M35" s="26">
        <f>'C2'!$B$38</f>
        <v>0.35925641320683832</v>
      </c>
      <c r="N35" s="26">
        <f>'C3'!$B$38</f>
        <v>0.31374526480654097</v>
      </c>
      <c r="O35" s="26">
        <f>'C4'!$B$38</f>
        <v>0.38976024427082911</v>
      </c>
      <c r="P35" s="26">
        <f>'C5'!$B$38</f>
        <v>0</v>
      </c>
      <c r="Q35" s="26">
        <f>'C6'!$B$38</f>
        <v>0</v>
      </c>
      <c r="R35" s="26">
        <f>'C7'!$B$38</f>
        <v>0</v>
      </c>
      <c r="U35" s="26" t="s">
        <v>39</v>
      </c>
      <c r="V35" s="26">
        <f>1-ABS(C35-L92)</f>
        <v>0.97485338492609186</v>
      </c>
      <c r="W35" s="26">
        <f t="shared" si="8"/>
        <v>0.99678411486615393</v>
      </c>
      <c r="X35" s="26">
        <f t="shared" si="8"/>
        <v>0.9829135468214818</v>
      </c>
      <c r="Y35" s="26">
        <f t="shared" si="8"/>
        <v>0.9281676693140789</v>
      </c>
      <c r="AC35" s="34">
        <f>V35*算例!$A$119+W35*算例!$B$119+X35*算例!$C$119+Y35*算例!$D$119+Z35*算例!$E$119+AA35*算例!$F$119+AB35*算例!$G$119</f>
        <v>0.97425171404614985</v>
      </c>
      <c r="AE35" s="26" t="s">
        <v>39</v>
      </c>
      <c r="AF35" s="26">
        <f>1-ABS(L35-L92)</f>
        <v>0.81805854654711574</v>
      </c>
      <c r="AG35" s="26">
        <f t="shared" si="9"/>
        <v>0.83520719473965888</v>
      </c>
      <c r="AH35" s="26">
        <f t="shared" si="9"/>
        <v>0.8099983846517258</v>
      </c>
      <c r="AI35" s="26">
        <f t="shared" si="9"/>
        <v>0.79709458025157465</v>
      </c>
      <c r="AM35" s="34">
        <f>AF35*算例!$A$119+AG35*算例!$B$119+AH35*算例!$C$119+AI35*算例!$D$119+AJ35*算例!$E$119+AK35*算例!$F$119+AL35*算例!$G$119</f>
        <v>0.81632864076744571</v>
      </c>
    </row>
    <row r="36" spans="2:39" x14ac:dyDescent="0.25">
      <c r="B36" s="26" t="s">
        <v>40</v>
      </c>
      <c r="C36" s="26">
        <f>'C1'!$B$51</f>
        <v>0.52083333333333337</v>
      </c>
      <c r="D36" s="26">
        <f>'C2'!$B$51</f>
        <v>0.58466425565475144</v>
      </c>
      <c r="E36" s="26">
        <f>'C3'!$B$51</f>
        <v>0.4517611484002973</v>
      </c>
      <c r="F36" s="26">
        <f>'C4'!$B$51</f>
        <v>0.44479718318376521</v>
      </c>
      <c r="G36" s="26">
        <f>'C5'!$B$51</f>
        <v>0</v>
      </c>
      <c r="H36" s="26">
        <f>'C6'!$B$51</f>
        <v>0</v>
      </c>
      <c r="I36" s="26">
        <f>'C7'!$B$51</f>
        <v>0</v>
      </c>
      <c r="K36" s="26" t="s">
        <v>40</v>
      </c>
      <c r="L36" s="26">
        <f>'C1'!$B$61</f>
        <v>0.35925641320683832</v>
      </c>
      <c r="M36" s="26">
        <f>'C2'!$B$61</f>
        <v>0.280179527412874</v>
      </c>
      <c r="N36" s="26">
        <f>'C3'!$B$61</f>
        <v>0.81365960729166398</v>
      </c>
      <c r="O36" s="26">
        <f>'C4'!$B$61</f>
        <v>0.72983212782737572</v>
      </c>
      <c r="P36" s="26">
        <f>'C5'!$B$61</f>
        <v>0</v>
      </c>
      <c r="Q36" s="26">
        <f>'C6'!$B$61</f>
        <v>0</v>
      </c>
      <c r="R36" s="26">
        <f>'C7'!$B$61</f>
        <v>0</v>
      </c>
      <c r="U36" s="26" t="s">
        <v>40</v>
      </c>
      <c r="V36" s="26">
        <f>1-ABS(C36-L93)</f>
        <v>0.99796738570468924</v>
      </c>
      <c r="W36" s="26">
        <f t="shared" si="8"/>
        <v>0.8380388601312897</v>
      </c>
      <c r="X36" s="26">
        <f t="shared" si="8"/>
        <v>0.80784931969950935</v>
      </c>
      <c r="Y36" s="26">
        <f t="shared" si="8"/>
        <v>0.89391831994776139</v>
      </c>
      <c r="AC36" s="34">
        <f>V36*算例!$A$119+W36*算例!$B$119+X36*算例!$C$119+Y36*算例!$D$119+Z36*算例!$E$119+AA36*算例!$F$119+AB36*算例!$G$119</f>
        <v>0.90284480422517521</v>
      </c>
      <c r="AE36" s="26" t="s">
        <v>40</v>
      </c>
      <c r="AF36" s="26">
        <f>1-ABS(L36-L93)</f>
        <v>0.83639046557819419</v>
      </c>
      <c r="AG36" s="26">
        <f t="shared" si="9"/>
        <v>0.85747641162683286</v>
      </c>
      <c r="AH36" s="26">
        <f t="shared" si="9"/>
        <v>0.83025222140912391</v>
      </c>
      <c r="AI36" s="26">
        <f t="shared" si="9"/>
        <v>0.82104673540862816</v>
      </c>
      <c r="AM36" s="34">
        <f>AF36*算例!$A$119+AG36*算例!$B$119+AH36*算例!$C$119+AI36*算例!$D$119+AJ36*算例!$E$119+AK36*算例!$F$119+AL36*算例!$G$119</f>
        <v>0.83677153422021955</v>
      </c>
    </row>
    <row r="37" spans="2:39" x14ac:dyDescent="0.25">
      <c r="B37" s="26" t="s">
        <v>72</v>
      </c>
      <c r="C37" s="26">
        <f>'C1'!$B$74</f>
        <v>0.8125</v>
      </c>
      <c r="D37" s="26">
        <f>'C2'!$B$74</f>
        <v>0.35067893778435538</v>
      </c>
      <c r="E37" s="26">
        <f>'C3'!$B$74</f>
        <v>0.5</v>
      </c>
      <c r="F37" s="26">
        <f>'C4'!$B$74</f>
        <v>0.58466425565475144</v>
      </c>
      <c r="G37" s="26">
        <f>'C5'!$B$74</f>
        <v>0</v>
      </c>
      <c r="H37" s="26">
        <f>'C6'!$B$74</f>
        <v>0</v>
      </c>
      <c r="I37" s="26">
        <f>'C7'!$B$74</f>
        <v>0</v>
      </c>
      <c r="K37" s="26" t="s">
        <v>72</v>
      </c>
      <c r="L37" s="26">
        <f>'C1'!$B$84</f>
        <v>0.40476756160713562</v>
      </c>
      <c r="M37" s="26">
        <f>'C2'!$B$84</f>
        <v>0.40476756160713562</v>
      </c>
      <c r="N37" s="26">
        <f>'C3'!$B$84</f>
        <v>0.69630574200148665</v>
      </c>
      <c r="O37" s="26">
        <f>'C4'!$B$84</f>
        <v>0.46875</v>
      </c>
      <c r="P37" s="26">
        <f>'C5'!$B$84</f>
        <v>0</v>
      </c>
      <c r="Q37" s="26">
        <f>'C6'!$B$84</f>
        <v>0</v>
      </c>
      <c r="R37" s="26">
        <f>'C7'!$B$84</f>
        <v>0</v>
      </c>
      <c r="U37" s="26" t="s">
        <v>72</v>
      </c>
      <c r="V37" s="26">
        <f>1-ABS(C37-L94)</f>
        <v>0.70537985377745838</v>
      </c>
      <c r="W37" s="26">
        <f t="shared" si="8"/>
        <v>0.91813986243886569</v>
      </c>
      <c r="X37" s="26">
        <f t="shared" si="8"/>
        <v>0.91354371957462033</v>
      </c>
      <c r="Y37" s="26">
        <f t="shared" si="8"/>
        <v>0.9581759230990865</v>
      </c>
      <c r="AC37" s="34">
        <f>V37*算例!$A$119+W37*算例!$B$119+X37*算例!$C$119+Y37*算例!$D$119+Z37*算例!$E$119+AA37*算例!$F$119+AB37*算例!$G$119</f>
        <v>0.83789223235727461</v>
      </c>
      <c r="AE37" s="26" t="s">
        <v>72</v>
      </c>
      <c r="AF37" s="26">
        <f>1-ABS(L37-L94)</f>
        <v>0.8868877078296773</v>
      </c>
      <c r="AG37" s="26">
        <f t="shared" si="9"/>
        <v>0.97222848626164593</v>
      </c>
      <c r="AH37" s="26">
        <f t="shared" si="9"/>
        <v>0.71723797757313368</v>
      </c>
      <c r="AI37" s="26">
        <f t="shared" si="9"/>
        <v>0.92590982124616206</v>
      </c>
      <c r="AM37" s="34">
        <f>AF37*算例!$A$119+AG37*算例!$B$119+AH37*算例!$C$119+AI37*算例!$D$119+AJ37*算例!$E$119+AK37*算例!$F$119+AL37*算例!$G$119</f>
        <v>0.86739674796440769</v>
      </c>
    </row>
    <row r="38" spans="2:39" x14ac:dyDescent="0.25">
      <c r="B38" s="26" t="s">
        <v>73</v>
      </c>
      <c r="C38" s="26">
        <f>'C1'!$B$97</f>
        <v>0.875</v>
      </c>
      <c r="D38" s="26">
        <f>'C2'!$B$97</f>
        <v>0.37066431931980437</v>
      </c>
      <c r="E38" s="26">
        <f>'C3'!$B$97</f>
        <v>0.76153344520089195</v>
      </c>
      <c r="F38" s="26">
        <f>'C4'!$B$97</f>
        <v>0.43530927168898798</v>
      </c>
      <c r="G38" s="26">
        <f>'C5'!$B$97</f>
        <v>0</v>
      </c>
      <c r="H38" s="26">
        <f>'C6'!$B$97</f>
        <v>0</v>
      </c>
      <c r="I38" s="26">
        <f>'C7'!$B$97</f>
        <v>0</v>
      </c>
      <c r="K38" s="26" t="s">
        <v>73</v>
      </c>
      <c r="L38" s="26">
        <f>'C1'!$B$107</f>
        <v>0.75554106391368792</v>
      </c>
      <c r="M38" s="26">
        <f>'C2'!$B$107</f>
        <v>0.25670067120535173</v>
      </c>
      <c r="N38" s="26">
        <f>'C3'!$B$107</f>
        <v>0.44479718318376521</v>
      </c>
      <c r="O38" s="26">
        <f>'C4'!$B$107</f>
        <v>0.87177815066963993</v>
      </c>
      <c r="P38" s="26">
        <f>'C5'!$B$107</f>
        <v>0</v>
      </c>
      <c r="Q38" s="26">
        <f>'C6'!$B$107</f>
        <v>0</v>
      </c>
      <c r="R38" s="26">
        <f>'C7'!$B$107</f>
        <v>0</v>
      </c>
      <c r="U38" s="26" t="s">
        <v>73</v>
      </c>
      <c r="V38" s="26">
        <f>1-ABS(C38-L95)</f>
        <v>0.91094612396272678</v>
      </c>
      <c r="W38" s="26">
        <f t="shared" si="8"/>
        <v>0.85979004211294263</v>
      </c>
      <c r="X38" s="26">
        <f t="shared" si="8"/>
        <v>0.80934056996869863</v>
      </c>
      <c r="Y38" s="26">
        <f t="shared" si="8"/>
        <v>0.73591162764209539</v>
      </c>
      <c r="AC38" s="34">
        <f>V38*算例!$A$119+W38*算例!$B$119+X38*算例!$C$119+Y38*算例!$D$119+Z38*算例!$E$119+AA38*算例!$F$119+AB38*算例!$G$119</f>
        <v>0.84905834464616825</v>
      </c>
      <c r="AE38" s="26" t="s">
        <v>73</v>
      </c>
      <c r="AF38" s="26">
        <f>1-ABS(L38-L95)</f>
        <v>0.96959493995096113</v>
      </c>
      <c r="AG38" s="26">
        <f>1-ABS(M38-M95)</f>
        <v>0.74582639399848993</v>
      </c>
      <c r="AH38" s="26">
        <f>1-ABS(N38-N95)</f>
        <v>0.87392316801417458</v>
      </c>
      <c r="AI38" s="26">
        <f>1-ABS(O38-O95)</f>
        <v>0.8276194933772526</v>
      </c>
      <c r="AM38" s="34">
        <f>AF38*算例!$A$119+AG38*算例!$B$119+AH38*算例!$C$119+AI38*算例!$D$119+AJ38*算例!$E$119+AK38*算例!$F$119+AL38*算例!$G$119</f>
        <v>0.87962697079021401</v>
      </c>
    </row>
    <row r="40" spans="2:39" x14ac:dyDescent="0.25">
      <c r="B40" s="113" t="s">
        <v>105</v>
      </c>
      <c r="C40" s="113" t="s">
        <v>34</v>
      </c>
      <c r="D40" s="113" t="s">
        <v>35</v>
      </c>
      <c r="E40" s="113" t="s">
        <v>36</v>
      </c>
      <c r="F40" s="113" t="s">
        <v>37</v>
      </c>
      <c r="G40" s="113" t="s">
        <v>52</v>
      </c>
      <c r="H40" s="113" t="s">
        <v>53</v>
      </c>
      <c r="I40" s="113" t="s">
        <v>54</v>
      </c>
      <c r="K40" s="113" t="s">
        <v>97</v>
      </c>
      <c r="L40" s="113" t="s">
        <v>34</v>
      </c>
      <c r="M40" s="113" t="s">
        <v>35</v>
      </c>
      <c r="N40" s="113" t="s">
        <v>36</v>
      </c>
      <c r="O40" s="113" t="s">
        <v>37</v>
      </c>
      <c r="P40" s="113" t="s">
        <v>52</v>
      </c>
      <c r="Q40" s="113" t="s">
        <v>53</v>
      </c>
      <c r="R40" s="113" t="s">
        <v>54</v>
      </c>
      <c r="U40" s="113" t="s">
        <v>105</v>
      </c>
      <c r="V40" s="113" t="s">
        <v>34</v>
      </c>
      <c r="W40" s="113" t="s">
        <v>35</v>
      </c>
      <c r="X40" s="113" t="s">
        <v>36</v>
      </c>
      <c r="Y40" s="113" t="s">
        <v>37</v>
      </c>
      <c r="Z40" s="113" t="s">
        <v>52</v>
      </c>
      <c r="AA40" s="113" t="s">
        <v>53</v>
      </c>
      <c r="AB40" s="113" t="s">
        <v>54</v>
      </c>
      <c r="AC40" s="34">
        <f>SUM(AC41:AC45)/算例!$D$117</f>
        <v>0.86743698777315892</v>
      </c>
      <c r="AE40" s="108" t="s">
        <v>97</v>
      </c>
      <c r="AF40" s="113" t="s">
        <v>34</v>
      </c>
      <c r="AG40" s="113" t="s">
        <v>35</v>
      </c>
      <c r="AH40" s="113" t="s">
        <v>36</v>
      </c>
      <c r="AI40" s="113" t="s">
        <v>37</v>
      </c>
      <c r="AJ40" s="113" t="s">
        <v>52</v>
      </c>
      <c r="AK40" s="113" t="s">
        <v>53</v>
      </c>
      <c r="AL40" s="113" t="s">
        <v>54</v>
      </c>
      <c r="AM40" s="34">
        <f>SUM(AM41:AM45)/算例!$D$117</f>
        <v>0.85510776690288171</v>
      </c>
    </row>
    <row r="41" spans="2:39" x14ac:dyDescent="0.25">
      <c r="B41" s="26" t="s">
        <v>38</v>
      </c>
      <c r="C41" s="26">
        <f>'C1'!$B$6</f>
        <v>0.625</v>
      </c>
      <c r="D41" s="26">
        <f>'C2'!$B$6</f>
        <v>0.29551114840029735</v>
      </c>
      <c r="E41" s="26">
        <f>'C3'!$B$6</f>
        <v>0.40476756160713562</v>
      </c>
      <c r="F41" s="26">
        <f>'C4'!$B$6</f>
        <v>0.875</v>
      </c>
      <c r="G41" s="26">
        <f>'C5'!$B$6</f>
        <v>0</v>
      </c>
      <c r="H41" s="26">
        <f>'C6'!$B$6</f>
        <v>0</v>
      </c>
      <c r="I41" s="26">
        <f>'C7'!$B$6</f>
        <v>0</v>
      </c>
      <c r="K41" s="26" t="s">
        <v>38</v>
      </c>
      <c r="L41" s="26">
        <f>'C1'!$B$16</f>
        <v>0.4947159086309435</v>
      </c>
      <c r="M41" s="26">
        <f>'C2'!$B$16</f>
        <v>0.69027053195684396</v>
      </c>
      <c r="N41" s="26">
        <f>'C3'!$B$16</f>
        <v>0.30655044747023447</v>
      </c>
      <c r="O41" s="26">
        <f>'C4'!$B$16</f>
        <v>0.50719481733630656</v>
      </c>
      <c r="P41" s="26">
        <f>'C5'!$B$16</f>
        <v>0</v>
      </c>
      <c r="Q41" s="26">
        <f>'C6'!$B$16</f>
        <v>0</v>
      </c>
      <c r="R41" s="26">
        <f>'C7'!$B$16</f>
        <v>0</v>
      </c>
      <c r="U41" s="26" t="s">
        <v>38</v>
      </c>
      <c r="V41" s="26">
        <f>1-ABS(C41-L91)</f>
        <v>0.83203522930512774</v>
      </c>
      <c r="W41" s="26">
        <f t="shared" ref="W41:Y42" si="10">1-ABS(D41-M91)</f>
        <v>0.88243261384686134</v>
      </c>
      <c r="X41" s="26">
        <f t="shared" si="10"/>
        <v>0.89346644758193783</v>
      </c>
      <c r="Y41" s="26">
        <f t="shared" si="10"/>
        <v>0.79936529579483029</v>
      </c>
      <c r="AC41" s="34">
        <f>V41*算例!$A$119+W41*算例!$B$119+X41*算例!$C$119+Y41*算例!$D$119+Z41*算例!$E$119+AA41*算例!$F$119+AB41*算例!$G$119</f>
        <v>0.85257202075613236</v>
      </c>
      <c r="AE41" s="26" t="s">
        <v>38</v>
      </c>
      <c r="AF41" s="26">
        <f>1-ABS(L41-L91)</f>
        <v>0.96231932067418424</v>
      </c>
      <c r="AG41" s="26">
        <f t="shared" ref="AG41:AI45" si="11">1-ABS(M41-M91)</f>
        <v>0.72280800259659206</v>
      </c>
      <c r="AH41" s="26">
        <f t="shared" si="11"/>
        <v>0.79524933344503657</v>
      </c>
      <c r="AI41" s="26">
        <f t="shared" si="11"/>
        <v>0.83282952154147627</v>
      </c>
      <c r="AM41" s="34">
        <f>AF41*算例!$A$119+AG41*算例!$B$119+AH41*算例!$C$119+AI41*算例!$D$119+AJ41*算例!$E$119+AK41*算例!$F$119+AL41*算例!$G$119</f>
        <v>0.85322609038147268</v>
      </c>
    </row>
    <row r="42" spans="2:39" x14ac:dyDescent="0.25">
      <c r="B42" s="26" t="s">
        <v>39</v>
      </c>
      <c r="C42" s="26">
        <f>'C1'!$B$29</f>
        <v>0.40476756160713562</v>
      </c>
      <c r="D42" s="26">
        <f>'C2'!$B$29</f>
        <v>0.40476756160713562</v>
      </c>
      <c r="E42" s="26">
        <f>'C3'!$B$29</f>
        <v>0.40476756160713562</v>
      </c>
      <c r="F42" s="26">
        <f>'C4'!$B$29</f>
        <v>0.40476756160713562</v>
      </c>
      <c r="G42" s="26">
        <f>'C5'!$B$29</f>
        <v>0</v>
      </c>
      <c r="H42" s="26">
        <f>'C6'!$B$29</f>
        <v>0</v>
      </c>
      <c r="I42" s="26">
        <f>'C7'!$B$29</f>
        <v>0</v>
      </c>
      <c r="K42" s="26" t="s">
        <v>39</v>
      </c>
      <c r="L42" s="26">
        <f>'C1'!$B$39</f>
        <v>0.30655044747023447</v>
      </c>
      <c r="M42" s="26">
        <f>'C2'!$B$39</f>
        <v>0.35565900453868504</v>
      </c>
      <c r="N42" s="26">
        <f>'C3'!$B$39</f>
        <v>0.35565900453868504</v>
      </c>
      <c r="O42" s="26">
        <f>'C4'!$B$39</f>
        <v>0.46577522373511726</v>
      </c>
      <c r="P42" s="26">
        <f>'C5'!$B$39</f>
        <v>0</v>
      </c>
      <c r="Q42" s="26">
        <f>'C6'!$B$39</f>
        <v>0</v>
      </c>
      <c r="R42" s="26">
        <f>'C7'!$B$39</f>
        <v>0</v>
      </c>
      <c r="U42" s="26" t="s">
        <v>39</v>
      </c>
      <c r="V42" s="26">
        <f>1-ABS(C42-L92)</f>
        <v>0.90908084334771033</v>
      </c>
      <c r="W42" s="26">
        <f t="shared" si="10"/>
        <v>0.88071834313995612</v>
      </c>
      <c r="X42" s="26">
        <f t="shared" si="10"/>
        <v>0.9010206814523205</v>
      </c>
      <c r="Y42" s="26">
        <f t="shared" si="10"/>
        <v>0.81210189758788109</v>
      </c>
      <c r="AC42" s="34">
        <f>V42*算例!$A$119+W42*算例!$B$119+X42*算例!$C$119+Y42*算例!$D$119+Z42*算例!$E$119+AA42*算例!$F$119+AB42*算例!$G$119</f>
        <v>0.88684646096833775</v>
      </c>
      <c r="AE42" s="26" t="s">
        <v>39</v>
      </c>
      <c r="AF42" s="34">
        <f>1-ABS(L42-L92)</f>
        <v>0.81086372921080918</v>
      </c>
      <c r="AG42" s="34">
        <f t="shared" si="11"/>
        <v>0.8316097860715056</v>
      </c>
      <c r="AH42" s="34">
        <f t="shared" si="11"/>
        <v>0.85191212438386987</v>
      </c>
      <c r="AI42" s="34">
        <f t="shared" si="11"/>
        <v>0.87310955971586279</v>
      </c>
      <c r="AJ42" s="34"/>
      <c r="AK42" s="34"/>
      <c r="AM42" s="34">
        <f>AF42*算例!$A$119+AG42*算例!$B$119+AH42*算例!$C$119+AI42*算例!$D$119+AJ42*算例!$E$119+AK42*算例!$F$119+AL42*算例!$G$119</f>
        <v>0.83461191395197165</v>
      </c>
    </row>
    <row r="43" spans="2:39" x14ac:dyDescent="0.25">
      <c r="B43" s="26" t="s">
        <v>40</v>
      </c>
      <c r="C43" s="26">
        <f>'C1'!$B$52</f>
        <v>0.40476756160713562</v>
      </c>
      <c r="D43" s="26">
        <f>'C2'!$B$52</f>
        <v>0.29059271688987998</v>
      </c>
      <c r="E43" s="26">
        <f>'C3'!$B$52</f>
        <v>0.43588907533481991</v>
      </c>
      <c r="F43" s="26">
        <f>'C4'!$B$52</f>
        <v>0.75</v>
      </c>
      <c r="G43" s="26">
        <f>'C5'!$B$52</f>
        <v>0</v>
      </c>
      <c r="H43" s="26">
        <f>'C6'!$B$52</f>
        <v>0</v>
      </c>
      <c r="I43" s="26">
        <f>'C7'!$B$52</f>
        <v>0</v>
      </c>
      <c r="K43" s="26" t="s">
        <v>40</v>
      </c>
      <c r="L43" s="26">
        <f>'C1'!$B$62</f>
        <v>0.35565900453868504</v>
      </c>
      <c r="M43" s="26">
        <f>'C2'!$B$62</f>
        <v>0.5318083892671126</v>
      </c>
      <c r="N43" s="26">
        <f>'C3'!$B$62</f>
        <v>0.81965198857886801</v>
      </c>
      <c r="O43" s="26">
        <f>'C4'!$B$62</f>
        <v>0.41666666666666669</v>
      </c>
      <c r="P43" s="26">
        <f>'C5'!$B$62</f>
        <v>0</v>
      </c>
      <c r="Q43" s="26">
        <f>'C6'!$B$62</f>
        <v>0</v>
      </c>
      <c r="R43" s="26">
        <f>'C7'!$B$62</f>
        <v>0</v>
      </c>
      <c r="U43" s="26" t="s">
        <v>40</v>
      </c>
      <c r="V43" s="26">
        <f>1-ABS(C43-L93)</f>
        <v>0.88190161397849143</v>
      </c>
      <c r="W43" s="26">
        <f t="shared" ref="W43:Y45" si="12">1-ABS(D43-M93)</f>
        <v>0.86788960110383884</v>
      </c>
      <c r="X43" s="26">
        <f t="shared" si="12"/>
        <v>0.79197724663403202</v>
      </c>
      <c r="Y43" s="26">
        <f t="shared" si="12"/>
        <v>0.80087886323600388</v>
      </c>
      <c r="AC43" s="34">
        <f>V43*算例!$A$119+W43*算例!$B$119+X43*算例!$C$119+Y43*算例!$D$119+Z43*算例!$E$119+AA43*算例!$F$119+AB43*算例!$G$119</f>
        <v>0.84446470695607301</v>
      </c>
      <c r="AE43" s="26" t="s">
        <v>40</v>
      </c>
      <c r="AF43" s="34">
        <f>1-ABS(L43-L93)</f>
        <v>0.83279305691004091</v>
      </c>
      <c r="AG43" s="34">
        <f t="shared" si="11"/>
        <v>0.89089472651892854</v>
      </c>
      <c r="AH43" s="34">
        <f t="shared" si="11"/>
        <v>0.82425984012191988</v>
      </c>
      <c r="AI43" s="34">
        <f t="shared" si="11"/>
        <v>0.86578780343066275</v>
      </c>
      <c r="AJ43" s="34"/>
      <c r="AK43" s="34"/>
      <c r="AM43" s="34">
        <f>AF43*算例!$A$119+AG43*算例!$B$119+AH43*算例!$C$119+AI43*算例!$D$119+AJ43*算例!$E$119+AK43*算例!$F$119+AL43*算例!$G$119</f>
        <v>0.84722929861288154</v>
      </c>
    </row>
    <row r="44" spans="2:39" x14ac:dyDescent="0.25">
      <c r="B44" s="26" t="s">
        <v>72</v>
      </c>
      <c r="C44" s="26">
        <f>'C1'!$B$75</f>
        <v>0.44479718318376521</v>
      </c>
      <c r="D44" s="26">
        <f>'C2'!$B$75</f>
        <v>0.3241328638639609</v>
      </c>
      <c r="E44" s="26">
        <f>'C3'!$B$75</f>
        <v>0.53701672260044597</v>
      </c>
      <c r="F44" s="26">
        <f>'C4'!$B$75</f>
        <v>0.78125</v>
      </c>
      <c r="G44" s="26">
        <f>'C5'!$B$75</f>
        <v>0</v>
      </c>
      <c r="H44" s="26">
        <f>'C6'!$B$75</f>
        <v>0</v>
      </c>
      <c r="I44" s="26">
        <f>'C7'!$B$75</f>
        <v>0</v>
      </c>
      <c r="K44" s="26" t="s">
        <v>72</v>
      </c>
      <c r="L44" s="26">
        <f>'C1'!$B$85</f>
        <v>0.40682980364583193</v>
      </c>
      <c r="M44" s="26">
        <f>'C2'!$B$85</f>
        <v>0.40682980364583193</v>
      </c>
      <c r="N44" s="26">
        <f>'C3'!$B$85</f>
        <v>0.34630410790952915</v>
      </c>
      <c r="O44" s="26">
        <f>'C4'!$B$85</f>
        <v>0.32155281506696398</v>
      </c>
      <c r="P44" s="26">
        <f>'C5'!$B$85</f>
        <v>0</v>
      </c>
      <c r="Q44" s="26">
        <f>'C6'!$B$85</f>
        <v>0</v>
      </c>
      <c r="R44" s="26">
        <f>'C7'!$B$85</f>
        <v>0</v>
      </c>
      <c r="U44" s="26" t="s">
        <v>72</v>
      </c>
      <c r="V44" s="26">
        <f>1-ABS(C44-L94)</f>
        <v>0.92691732940630689</v>
      </c>
      <c r="W44" s="26">
        <f t="shared" si="12"/>
        <v>0.89159378851847115</v>
      </c>
      <c r="X44" s="26">
        <f t="shared" si="12"/>
        <v>0.87652699697417435</v>
      </c>
      <c r="Y44" s="26">
        <f t="shared" si="12"/>
        <v>0.76159017875383794</v>
      </c>
      <c r="AC44" s="34">
        <f>V44*算例!$A$119+W44*算例!$B$119+X44*算例!$C$119+Y44*算例!$D$119+Z44*算例!$E$119+AA44*算例!$F$119+AB44*算例!$G$119</f>
        <v>0.88245596552283634</v>
      </c>
      <c r="AE44" s="26" t="s">
        <v>72</v>
      </c>
      <c r="AF44" s="34">
        <f>1-ABS(L44-L94)</f>
        <v>0.8889499498683735</v>
      </c>
      <c r="AG44" s="34">
        <f t="shared" si="11"/>
        <v>0.97429072830034213</v>
      </c>
      <c r="AH44" s="34">
        <f t="shared" si="11"/>
        <v>0.93276038833490882</v>
      </c>
      <c r="AI44" s="34">
        <f t="shared" si="11"/>
        <v>0.77871263631312604</v>
      </c>
      <c r="AJ44" s="34"/>
      <c r="AK44" s="34"/>
      <c r="AM44" s="34">
        <f>AF44*算例!$A$119+AG44*算例!$B$119+AH44*算例!$C$119+AI44*算例!$D$119+AJ44*算例!$E$119+AK44*算例!$F$119+AL44*算例!$G$119</f>
        <v>0.90043511813811383</v>
      </c>
    </row>
    <row r="45" spans="2:39" x14ac:dyDescent="0.25">
      <c r="B45" s="26" t="s">
        <v>73</v>
      </c>
      <c r="C45" s="26">
        <f>'C1'!$B$98</f>
        <v>1</v>
      </c>
      <c r="D45" s="26">
        <f>'C2'!$B$98</f>
        <v>0.41666666666666669</v>
      </c>
      <c r="E45" s="26">
        <f>'C3'!$B$98</f>
        <v>0.625</v>
      </c>
      <c r="F45" s="26">
        <f>'C4'!$B$98</f>
        <v>0.625</v>
      </c>
      <c r="G45" s="26">
        <f>'C5'!$B$98</f>
        <v>0</v>
      </c>
      <c r="H45" s="26">
        <f>'C6'!$B$98</f>
        <v>0</v>
      </c>
      <c r="I45" s="26">
        <f>'C7'!$B$98</f>
        <v>0</v>
      </c>
      <c r="K45" s="26" t="s">
        <v>73</v>
      </c>
      <c r="L45" s="26">
        <f>'C1'!$B$108</f>
        <v>0.6393039771577359</v>
      </c>
      <c r="M45" s="26">
        <f>'C2'!$B$108</f>
        <v>0.34956643193198045</v>
      </c>
      <c r="N45" s="26">
        <f>'C3'!$B$108</f>
        <v>0.75554106391368792</v>
      </c>
      <c r="O45" s="26">
        <f>'C4'!$B$108</f>
        <v>0.546875</v>
      </c>
      <c r="P45" s="26">
        <f>'C5'!$B$108</f>
        <v>0</v>
      </c>
      <c r="Q45" s="26">
        <f>'C6'!$B$108</f>
        <v>0</v>
      </c>
      <c r="R45" s="26">
        <f>'C7'!$B$108</f>
        <v>0</v>
      </c>
      <c r="U45" s="26" t="s">
        <v>73</v>
      </c>
      <c r="V45" s="26">
        <f>1-ABS(C45-L95)</f>
        <v>0.78594612396272678</v>
      </c>
      <c r="W45" s="26">
        <f t="shared" si="12"/>
        <v>0.905792389459805</v>
      </c>
      <c r="X45" s="26">
        <f t="shared" si="12"/>
        <v>0.94587401516959058</v>
      </c>
      <c r="Y45" s="26">
        <f t="shared" si="12"/>
        <v>0.92560235595310747</v>
      </c>
      <c r="AC45" s="34">
        <f>V45*算例!$A$119+W45*算例!$B$119+X45*算例!$C$119+Y45*算例!$D$119+Z45*算例!$E$119+AA45*算例!$F$119+AB45*算例!$G$119</f>
        <v>0.87084578466241558</v>
      </c>
      <c r="AE45" s="26" t="s">
        <v>73</v>
      </c>
      <c r="AF45" s="26">
        <f>1-ABS(L45-L95)</f>
        <v>0.85335785319500912</v>
      </c>
      <c r="AG45" s="26">
        <f t="shared" si="11"/>
        <v>0.83869215472511871</v>
      </c>
      <c r="AH45" s="26">
        <f t="shared" si="11"/>
        <v>0.81533295125590266</v>
      </c>
      <c r="AI45" s="26">
        <f t="shared" si="11"/>
        <v>0.84747735595310747</v>
      </c>
      <c r="AM45" s="34">
        <f>AF45*算例!$A$119+AG45*算例!$B$119+AH45*算例!$C$119+AI45*算例!$D$119+AJ45*算例!$E$119+AK45*算例!$F$119+AL45*算例!$G$119</f>
        <v>0.84003641342996915</v>
      </c>
    </row>
    <row r="47" spans="2:39" x14ac:dyDescent="0.25">
      <c r="B47" s="113" t="s">
        <v>106</v>
      </c>
      <c r="C47" s="113" t="s">
        <v>34</v>
      </c>
      <c r="D47" s="113" t="s">
        <v>35</v>
      </c>
      <c r="E47" s="113" t="s">
        <v>36</v>
      </c>
      <c r="F47" s="113" t="s">
        <v>37</v>
      </c>
      <c r="G47" s="113" t="s">
        <v>52</v>
      </c>
      <c r="H47" s="113" t="s">
        <v>53</v>
      </c>
      <c r="I47" s="113" t="s">
        <v>54</v>
      </c>
      <c r="K47" s="113" t="s">
        <v>91</v>
      </c>
      <c r="L47" s="113" t="s">
        <v>34</v>
      </c>
      <c r="M47" s="113" t="s">
        <v>35</v>
      </c>
      <c r="N47" s="113" t="s">
        <v>36</v>
      </c>
      <c r="O47" s="113" t="s">
        <v>37</v>
      </c>
      <c r="P47" s="113" t="s">
        <v>52</v>
      </c>
      <c r="Q47" s="113" t="s">
        <v>53</v>
      </c>
      <c r="R47" s="113" t="s">
        <v>54</v>
      </c>
      <c r="U47" s="113" t="s">
        <v>106</v>
      </c>
      <c r="V47" s="113" t="s">
        <v>34</v>
      </c>
      <c r="W47" s="113" t="s">
        <v>35</v>
      </c>
      <c r="X47" s="113" t="s">
        <v>36</v>
      </c>
      <c r="Y47" s="113" t="s">
        <v>37</v>
      </c>
      <c r="Z47" s="113" t="s">
        <v>52</v>
      </c>
      <c r="AA47" s="113" t="s">
        <v>53</v>
      </c>
      <c r="AB47" s="113" t="s">
        <v>54</v>
      </c>
      <c r="AC47" s="34">
        <f>SUM(AC48:AC52)/算例!$D$117</f>
        <v>0.86663917907711863</v>
      </c>
      <c r="AE47" s="113" t="s">
        <v>91</v>
      </c>
      <c r="AF47" s="113" t="s">
        <v>34</v>
      </c>
      <c r="AG47" s="113" t="s">
        <v>35</v>
      </c>
      <c r="AH47" s="113" t="s">
        <v>36</v>
      </c>
      <c r="AI47" s="113" t="s">
        <v>37</v>
      </c>
      <c r="AJ47" s="113" t="s">
        <v>52</v>
      </c>
      <c r="AK47" s="113" t="s">
        <v>53</v>
      </c>
      <c r="AL47" s="113" t="s">
        <v>54</v>
      </c>
      <c r="AM47" s="34">
        <f>SUM(AM48:AM52)/算例!$D$117</f>
        <v>0.82671931453324876</v>
      </c>
    </row>
    <row r="48" spans="2:39" x14ac:dyDescent="0.25">
      <c r="B48" s="26" t="s">
        <v>38</v>
      </c>
      <c r="C48" s="26">
        <f>'C1'!$B$7</f>
        <v>0.61194128764880507</v>
      </c>
      <c r="D48" s="26">
        <f>'C2'!$B$7</f>
        <v>0.3125</v>
      </c>
      <c r="E48" s="26">
        <f>'C3'!$B$7</f>
        <v>0.625</v>
      </c>
      <c r="F48" s="26">
        <f>'C4'!$B$7</f>
        <v>0.72916666666666663</v>
      </c>
      <c r="G48" s="26">
        <f>'C5'!$B$7</f>
        <v>0</v>
      </c>
      <c r="H48" s="26">
        <f>'C6'!$B$7</f>
        <v>0</v>
      </c>
      <c r="I48" s="26">
        <f>'C7'!$B$7</f>
        <v>0</v>
      </c>
      <c r="K48" s="26" t="s">
        <v>38</v>
      </c>
      <c r="L48" s="26">
        <f>'C1'!$B$17</f>
        <v>0.30570476427245141</v>
      </c>
      <c r="M48" s="26">
        <f>'C2'!$B$17</f>
        <v>0.64422240866815328</v>
      </c>
      <c r="N48" s="26">
        <f>'C3'!$B$17</f>
        <v>0.625</v>
      </c>
      <c r="O48" s="26">
        <f>'C4'!$B$17</f>
        <v>0.5</v>
      </c>
      <c r="P48" s="26">
        <f>'C5'!$B$17</f>
        <v>0</v>
      </c>
      <c r="Q48" s="26">
        <f>'C6'!$B$17</f>
        <v>0</v>
      </c>
      <c r="R48" s="26">
        <f>'C7'!$B$17</f>
        <v>0</v>
      </c>
      <c r="U48" s="26" t="s">
        <v>38</v>
      </c>
      <c r="V48" s="26">
        <f>1-ABS(C48-L91)</f>
        <v>0.84509394165632268</v>
      </c>
      <c r="W48" s="26">
        <f t="shared" ref="W48:Y49" si="13">1-ABS(D48-M91)</f>
        <v>0.89942146544656398</v>
      </c>
      <c r="X48" s="26">
        <f t="shared" si="13"/>
        <v>0.88630111402519784</v>
      </c>
      <c r="Y48" s="26">
        <f t="shared" si="13"/>
        <v>0.94519862912816366</v>
      </c>
      <c r="AC48" s="34">
        <f>V48*算例!$A$119+W48*算例!$B$119+X48*算例!$C$119+Y48*算例!$D$119+Z48*算例!$E$119+AA48*算例!$F$119+AB48*算例!$G$119</f>
        <v>0.88127694262736589</v>
      </c>
      <c r="AE48" s="26" t="s">
        <v>38</v>
      </c>
      <c r="AF48" s="26">
        <f>1-ABS(L48-L91)</f>
        <v>0.84866953496732367</v>
      </c>
      <c r="AG48" s="26">
        <f t="shared" ref="AG48:AI52" si="14">1-ABS(M48-M91)</f>
        <v>0.76885612588528274</v>
      </c>
      <c r="AH48" s="26">
        <f t="shared" si="14"/>
        <v>0.88630111402519784</v>
      </c>
      <c r="AI48" s="26">
        <f t="shared" si="14"/>
        <v>0.82563470420516971</v>
      </c>
      <c r="AM48" s="34">
        <f>AF48*算例!$A$119+AG48*算例!$B$119+AH48*算例!$C$119+AI48*算例!$D$119+AJ48*算例!$E$119+AK48*算例!$F$119+AL48*算例!$G$119</f>
        <v>0.83865952330106097</v>
      </c>
    </row>
    <row r="49" spans="2:39" x14ac:dyDescent="0.25">
      <c r="B49" s="26" t="s">
        <v>39</v>
      </c>
      <c r="C49" s="26">
        <f>'C1'!$B$30</f>
        <v>0.625</v>
      </c>
      <c r="D49" s="26">
        <f>'C2'!$B$30</f>
        <v>0.625</v>
      </c>
      <c r="E49" s="26">
        <f>'C3'!$B$30</f>
        <v>0.625</v>
      </c>
      <c r="F49" s="26">
        <f>'C4'!$B$30</f>
        <v>0.625</v>
      </c>
      <c r="G49" s="26">
        <f>'C5'!$B$30</f>
        <v>0</v>
      </c>
      <c r="H49" s="26">
        <f>'C6'!$B$30</f>
        <v>0</v>
      </c>
      <c r="I49" s="26">
        <f>'C7'!$B$30</f>
        <v>0</v>
      </c>
      <c r="K49" s="26" t="s">
        <v>39</v>
      </c>
      <c r="L49" s="26">
        <f>'C1'!$B$40</f>
        <v>0.625</v>
      </c>
      <c r="M49" s="26">
        <f>'C2'!$B$40</f>
        <v>0.625</v>
      </c>
      <c r="N49" s="26">
        <f>'C3'!$B$40</f>
        <v>0.625</v>
      </c>
      <c r="O49" s="26">
        <f>'C4'!$B$40</f>
        <v>0.625</v>
      </c>
      <c r="P49" s="26">
        <f>'C5'!$B$40</f>
        <v>0</v>
      </c>
      <c r="Q49" s="26">
        <f>'C6'!$B$40</f>
        <v>0</v>
      </c>
      <c r="R49" s="26">
        <f>'C7'!$B$40</f>
        <v>0</v>
      </c>
      <c r="U49" s="26" t="s">
        <v>39</v>
      </c>
      <c r="V49" s="26">
        <f>1-ABS(C49-L92)</f>
        <v>0.87068671825942534</v>
      </c>
      <c r="W49" s="26">
        <f t="shared" si="13"/>
        <v>0.89904921846717945</v>
      </c>
      <c r="X49" s="26">
        <f t="shared" si="13"/>
        <v>0.87874688015481517</v>
      </c>
      <c r="Y49" s="26">
        <f t="shared" si="13"/>
        <v>0.96766566401925447</v>
      </c>
      <c r="AC49" s="34">
        <f>V49*算例!$A$119+W49*算例!$B$119+X49*算例!$C$119+Y49*算例!$D$119+Z49*算例!$E$119+AA49*算例!$F$119+AB49*算例!$G$119</f>
        <v>0.89292110063879793</v>
      </c>
      <c r="AE49" s="26" t="s">
        <v>39</v>
      </c>
      <c r="AF49" s="26">
        <f>1-ABS(L49-L92)</f>
        <v>0.87068671825942534</v>
      </c>
      <c r="AG49" s="26">
        <f t="shared" si="14"/>
        <v>0.89904921846717945</v>
      </c>
      <c r="AH49" s="26">
        <f t="shared" si="14"/>
        <v>0.87874688015481517</v>
      </c>
      <c r="AI49" s="26">
        <f t="shared" si="14"/>
        <v>0.96766566401925447</v>
      </c>
      <c r="AM49" s="34">
        <f>AF49*算例!$A$119+AG49*算例!$B$119+AH49*算例!$C$119+AI49*算例!$D$119+AJ49*算例!$E$119+AK49*算例!$F$119+AL49*算例!$G$119</f>
        <v>0.89292110063879793</v>
      </c>
    </row>
    <row r="50" spans="2:39" x14ac:dyDescent="0.25">
      <c r="B50" s="26" t="s">
        <v>40</v>
      </c>
      <c r="C50" s="26">
        <f>'C1'!$B$53</f>
        <v>0.625</v>
      </c>
      <c r="D50" s="26">
        <f>'C2'!$B$53</f>
        <v>0.75</v>
      </c>
      <c r="E50" s="26">
        <f>'C3'!$B$53</f>
        <v>0.72916666666666663</v>
      </c>
      <c r="F50" s="26">
        <f>'C4'!$B$53</f>
        <v>0.58466425565475144</v>
      </c>
      <c r="G50" s="26">
        <f>'C5'!$B$53</f>
        <v>0</v>
      </c>
      <c r="H50" s="26">
        <f>'C6'!$B$53</f>
        <v>0</v>
      </c>
      <c r="I50" s="26">
        <f>'C7'!$B$53</f>
        <v>0</v>
      </c>
      <c r="K50" s="26" t="s">
        <v>40</v>
      </c>
      <c r="L50" s="26">
        <f>'C1'!$B$63</f>
        <v>0.625</v>
      </c>
      <c r="M50" s="26">
        <f>'C2'!$B$63</f>
        <v>0.13492252053571185</v>
      </c>
      <c r="N50" s="26">
        <f>'C3'!$B$63</f>
        <v>0.29653145545584347</v>
      </c>
      <c r="O50" s="26">
        <f>'C4'!$B$63</f>
        <v>0.41666666666666669</v>
      </c>
      <c r="P50" s="26">
        <f>'C5'!$B$63</f>
        <v>0</v>
      </c>
      <c r="Q50" s="26">
        <f>'C6'!$B$63</f>
        <v>0</v>
      </c>
      <c r="R50" s="26">
        <f>'C7'!$B$63</f>
        <v>0</v>
      </c>
      <c r="U50" s="26" t="s">
        <v>40</v>
      </c>
      <c r="V50" s="26">
        <f>1-ABS(C50-L93)</f>
        <v>0.89786594762864413</v>
      </c>
      <c r="W50" s="26">
        <f t="shared" ref="W50:Y52" si="15">1-ABS(D50-M93)</f>
        <v>0.67270311578604114</v>
      </c>
      <c r="X50" s="26">
        <f t="shared" si="15"/>
        <v>0.91474516203412126</v>
      </c>
      <c r="Y50" s="26">
        <f t="shared" si="15"/>
        <v>0.96621460758125244</v>
      </c>
      <c r="AC50" s="34">
        <f>V50*算例!$A$119+W50*算例!$B$119+X50*算例!$C$119+Y50*算例!$D$119+Z50*算例!$E$119+AA50*算例!$F$119+AB50*算例!$G$119</f>
        <v>0.86730548385438411</v>
      </c>
      <c r="AE50" s="26" t="s">
        <v>40</v>
      </c>
      <c r="AF50" s="26">
        <f>1-ABS(L50-L93)</f>
        <v>0.89786594762864413</v>
      </c>
      <c r="AG50" s="26">
        <f t="shared" si="14"/>
        <v>0.71221940474967071</v>
      </c>
      <c r="AH50" s="26">
        <f t="shared" si="14"/>
        <v>0.65261962675505558</v>
      </c>
      <c r="AI50" s="26">
        <f t="shared" si="14"/>
        <v>0.86578780343066275</v>
      </c>
      <c r="AM50" s="34">
        <f>AF50*算例!$A$119+AG50*算例!$B$119+AH50*算例!$C$119+AI50*算例!$D$119+AJ50*算例!$E$119+AK50*算例!$F$119+AL50*算例!$G$119</f>
        <v>0.79461333720475513</v>
      </c>
    </row>
    <row r="51" spans="2:39" x14ac:dyDescent="0.25">
      <c r="B51" s="26" t="s">
        <v>72</v>
      </c>
      <c r="C51" s="26">
        <f>'C1'!$B$76</f>
        <v>0.68588907533481991</v>
      </c>
      <c r="D51" s="26">
        <f>'C2'!$B$76</f>
        <v>0.58466425565475144</v>
      </c>
      <c r="E51" s="26">
        <f>'C3'!$B$76</f>
        <v>0.14261148400297316</v>
      </c>
      <c r="F51" s="26">
        <f>'C4'!$B$76</f>
        <v>0.35979338809523165</v>
      </c>
      <c r="G51" s="26">
        <f>'C5'!$B$76</f>
        <v>0</v>
      </c>
      <c r="H51" s="26">
        <f>'C6'!$B$76</f>
        <v>0</v>
      </c>
      <c r="I51" s="26">
        <f>'C7'!$B$76</f>
        <v>0</v>
      </c>
      <c r="K51" s="26" t="s">
        <v>72</v>
      </c>
      <c r="L51" s="26">
        <f>'C1'!$B$86</f>
        <v>0.25880574200148659</v>
      </c>
      <c r="M51" s="26">
        <f>'C2'!$B$86</f>
        <v>0.22487086755951979</v>
      </c>
      <c r="N51" s="26">
        <f>'C3'!$B$86</f>
        <v>0.31374526480654097</v>
      </c>
      <c r="O51" s="26">
        <f>'C4'!$B$86</f>
        <v>0.6875</v>
      </c>
      <c r="P51" s="26">
        <f>'C5'!$B$86</f>
        <v>0</v>
      </c>
      <c r="Q51" s="26">
        <f>'C6'!$B$86</f>
        <v>0</v>
      </c>
      <c r="R51" s="26">
        <f>'C7'!$B$86</f>
        <v>0</v>
      </c>
      <c r="U51" s="26" t="s">
        <v>72</v>
      </c>
      <c r="V51" s="26">
        <f>1-ABS(C51-L94)</f>
        <v>0.83199077844263847</v>
      </c>
      <c r="W51" s="26">
        <f t="shared" si="15"/>
        <v>0.8478748196907383</v>
      </c>
      <c r="X51" s="26">
        <f t="shared" si="15"/>
        <v>0.72906776442835286</v>
      </c>
      <c r="Y51" s="26">
        <f t="shared" si="15"/>
        <v>0.8169532093413937</v>
      </c>
      <c r="AC51" s="34">
        <f>V51*算例!$A$119+W51*算例!$B$119+X51*算例!$C$119+Y51*算例!$D$119+Z51*算例!$E$119+AA51*算例!$F$119+AB51*算例!$G$119</f>
        <v>0.80718119782350028</v>
      </c>
      <c r="AE51" s="26" t="s">
        <v>72</v>
      </c>
      <c r="AF51" s="26">
        <f>1-ABS(L51-L94)</f>
        <v>0.74092588822402816</v>
      </c>
      <c r="AG51" s="26">
        <f t="shared" si="14"/>
        <v>0.79233179221403005</v>
      </c>
      <c r="AH51" s="26">
        <f t="shared" si="14"/>
        <v>0.90020154523192064</v>
      </c>
      <c r="AI51" s="26">
        <f t="shared" si="14"/>
        <v>0.85534017875383794</v>
      </c>
      <c r="AM51" s="34">
        <f>AF51*算例!$A$119+AG51*算例!$B$119+AH51*算例!$C$119+AI51*算例!$D$119+AJ51*算例!$E$119+AK51*算例!$F$119+AL51*算例!$G$119</f>
        <v>0.80818812685347308</v>
      </c>
    </row>
    <row r="52" spans="2:39" x14ac:dyDescent="0.25">
      <c r="B52" s="26" t="s">
        <v>73</v>
      </c>
      <c r="C52" s="26">
        <f>'C1'!$B$99</f>
        <v>0.875</v>
      </c>
      <c r="D52" s="26">
        <f>'C2'!$B$99</f>
        <v>0.625</v>
      </c>
      <c r="E52" s="26">
        <f>'C3'!$B$99</f>
        <v>0.52306689040178389</v>
      </c>
      <c r="F52" s="26">
        <f>'C4'!$B$99</f>
        <v>1</v>
      </c>
      <c r="G52" s="26">
        <f>'C5'!$B$99</f>
        <v>0</v>
      </c>
      <c r="H52" s="26">
        <f>'C6'!$B$99</f>
        <v>0</v>
      </c>
      <c r="I52" s="26">
        <f>'C7'!$B$99</f>
        <v>0</v>
      </c>
      <c r="K52" s="26" t="s">
        <v>73</v>
      </c>
      <c r="L52" s="26">
        <f>'C1'!$B$109</f>
        <v>0.75554106391368792</v>
      </c>
      <c r="M52" s="26">
        <f>'C2'!$B$109</f>
        <v>1</v>
      </c>
      <c r="N52" s="26">
        <f>'C3'!$B$109</f>
        <v>0.31481921458332768</v>
      </c>
      <c r="O52" s="26">
        <f>'C4'!$B$109</f>
        <v>0.52083333333333337</v>
      </c>
      <c r="P52" s="26">
        <f>'C5'!$B$109</f>
        <v>0</v>
      </c>
      <c r="Q52" s="26">
        <f>'C6'!$B$109</f>
        <v>0</v>
      </c>
      <c r="R52" s="26">
        <f>'C7'!$B$109</f>
        <v>0</v>
      </c>
      <c r="U52" s="26" t="s">
        <v>73</v>
      </c>
      <c r="V52" s="26">
        <f>1-ABS(C52-L95)</f>
        <v>0.91094612396272678</v>
      </c>
      <c r="W52" s="26">
        <f t="shared" si="15"/>
        <v>0.88587427720686174</v>
      </c>
      <c r="X52" s="26">
        <f t="shared" si="15"/>
        <v>0.95219287523219331</v>
      </c>
      <c r="Y52" s="26">
        <f t="shared" si="15"/>
        <v>0.69939764404689253</v>
      </c>
      <c r="AC52" s="34">
        <f>V52*算例!$A$119+W52*算例!$B$119+X52*算例!$C$119+Y52*算例!$D$119+Z52*算例!$E$119+AA52*算例!$F$119+AB52*算例!$G$119</f>
        <v>0.88451117044154537</v>
      </c>
      <c r="AE52" s="26" t="s">
        <v>73</v>
      </c>
      <c r="AF52" s="26">
        <f>1-ABS(L52-L95)</f>
        <v>0.96959493995096113</v>
      </c>
      <c r="AG52" s="26">
        <f t="shared" si="14"/>
        <v>0.51087427720686174</v>
      </c>
      <c r="AH52" s="26">
        <f t="shared" si="14"/>
        <v>0.74394519941373716</v>
      </c>
      <c r="AI52" s="26">
        <f t="shared" si="14"/>
        <v>0.82143568928644084</v>
      </c>
      <c r="AM52" s="34">
        <f>AF52*算例!$A$119+AG52*算例!$B$119+AH52*算例!$C$119+AI52*算例!$D$119+AJ52*算例!$E$119+AK52*算例!$F$119+AL52*算例!$G$119</f>
        <v>0.79921448466815725</v>
      </c>
    </row>
    <row r="54" spans="2:39" x14ac:dyDescent="0.25">
      <c r="B54" s="113" t="s">
        <v>107</v>
      </c>
      <c r="C54" s="113" t="s">
        <v>34</v>
      </c>
      <c r="D54" s="113" t="s">
        <v>35</v>
      </c>
      <c r="E54" s="113" t="s">
        <v>36</v>
      </c>
      <c r="F54" s="113" t="s">
        <v>37</v>
      </c>
      <c r="G54" s="113" t="s">
        <v>52</v>
      </c>
      <c r="H54" s="113" t="s">
        <v>53</v>
      </c>
      <c r="I54" s="113" t="s">
        <v>54</v>
      </c>
      <c r="K54" s="113" t="s">
        <v>98</v>
      </c>
      <c r="L54" s="113" t="s">
        <v>34</v>
      </c>
      <c r="M54" s="113" t="s">
        <v>35</v>
      </c>
      <c r="N54" s="113" t="s">
        <v>36</v>
      </c>
      <c r="O54" s="113" t="s">
        <v>37</v>
      </c>
      <c r="P54" s="113" t="s">
        <v>173</v>
      </c>
      <c r="Q54" s="113" t="s">
        <v>53</v>
      </c>
      <c r="R54" s="113" t="s">
        <v>54</v>
      </c>
      <c r="U54" s="108" t="s">
        <v>107</v>
      </c>
      <c r="V54" s="113" t="s">
        <v>34</v>
      </c>
      <c r="W54" s="113" t="s">
        <v>35</v>
      </c>
      <c r="X54" s="113" t="s">
        <v>36</v>
      </c>
      <c r="Y54" s="113" t="s">
        <v>37</v>
      </c>
      <c r="Z54" s="113" t="s">
        <v>52</v>
      </c>
      <c r="AA54" s="113" t="s">
        <v>53</v>
      </c>
      <c r="AB54" s="113" t="s">
        <v>54</v>
      </c>
      <c r="AC54" s="34">
        <f>SUM(AC55:AC59)/算例!$D$117</f>
        <v>0.87003070902453439</v>
      </c>
      <c r="AE54" s="113" t="s">
        <v>98</v>
      </c>
      <c r="AF54" s="113" t="s">
        <v>34</v>
      </c>
      <c r="AG54" s="113" t="s">
        <v>35</v>
      </c>
      <c r="AH54" s="113" t="s">
        <v>36</v>
      </c>
      <c r="AI54" s="113" t="s">
        <v>37</v>
      </c>
      <c r="AJ54" s="113" t="s">
        <v>52</v>
      </c>
      <c r="AK54" s="113" t="s">
        <v>53</v>
      </c>
      <c r="AL54" s="113" t="s">
        <v>54</v>
      </c>
      <c r="AM54" s="34">
        <f>SUM(AM55:AM59)/算例!$D$117</f>
        <v>0.85491143854110274</v>
      </c>
    </row>
    <row r="55" spans="2:39" x14ac:dyDescent="0.25">
      <c r="B55" s="26" t="s">
        <v>38</v>
      </c>
      <c r="C55" s="26">
        <f>'C1'!$B$8</f>
        <v>0.3125</v>
      </c>
      <c r="D55" s="26">
        <f>'C2'!$B$8</f>
        <v>0.47067224086681536</v>
      </c>
      <c r="E55" s="26">
        <f>'C3'!$B$8</f>
        <v>0.64230016780133792</v>
      </c>
      <c r="F55" s="26">
        <f>'C4'!$B$8</f>
        <v>0.54358890753348199</v>
      </c>
      <c r="G55" s="26">
        <f>'C5'!$B$8</f>
        <v>0</v>
      </c>
      <c r="H55" s="26">
        <f>'C6'!$B$8</f>
        <v>0</v>
      </c>
      <c r="I55" s="26">
        <f>'C7'!$B$8</f>
        <v>0</v>
      </c>
      <c r="K55" s="26" t="s">
        <v>38</v>
      </c>
      <c r="L55" s="26">
        <f>'C1'!$B$18</f>
        <v>0.25</v>
      </c>
      <c r="M55" s="26">
        <f>'C2'!$B$18</f>
        <v>5.8118543377975992E-2</v>
      </c>
      <c r="N55" s="26">
        <f>'C3'!$B$18</f>
        <v>0.625</v>
      </c>
      <c r="O55" s="26">
        <f>'C4'!$B$18</f>
        <v>0.75</v>
      </c>
      <c r="P55" s="26">
        <f>'C5'!$B$18</f>
        <v>0</v>
      </c>
      <c r="Q55" s="26">
        <f>'C6'!$B$18</f>
        <v>0</v>
      </c>
      <c r="R55" s="26">
        <f>'C7'!$B$18</f>
        <v>0</v>
      </c>
      <c r="U55" s="34" t="s">
        <v>38</v>
      </c>
      <c r="V55" s="34">
        <f>1-ABS(C55-L91)</f>
        <v>0.85546477069487226</v>
      </c>
      <c r="W55" s="34">
        <f t="shared" ref="W55:Y59" si="16">1-ABS(D55-M91)</f>
        <v>0.94240629368662066</v>
      </c>
      <c r="X55" s="34">
        <f t="shared" si="16"/>
        <v>0.86900094622385993</v>
      </c>
      <c r="Y55" s="34">
        <f t="shared" si="16"/>
        <v>0.8692236117386517</v>
      </c>
      <c r="Z55" s="34"/>
      <c r="AC55" s="34">
        <f>V55*算例!$A$119+W55*算例!$B$119+X55*算例!$C$119+Y55*算例!$D$119+Z55*算例!$E$119+AA55*算例!$F$119+AB55*算例!$G$119</f>
        <v>0.87830094533203584</v>
      </c>
      <c r="AE55" s="26" t="s">
        <v>38</v>
      </c>
      <c r="AF55" s="26">
        <f>1-ABS(L55-L91)</f>
        <v>0.79296477069487226</v>
      </c>
      <c r="AG55" s="26">
        <f t="shared" ref="AG55:AI59" si="17">1-ABS(M55-M91)</f>
        <v>0.64504000882454005</v>
      </c>
      <c r="AH55" s="26">
        <f t="shared" si="17"/>
        <v>0.88630111402519784</v>
      </c>
      <c r="AI55" s="26">
        <f t="shared" si="17"/>
        <v>0.92436529579483029</v>
      </c>
      <c r="AM55" s="34">
        <f>AF55*算例!$A$119+AG55*算例!$B$119+AH55*算例!$C$119+AI55*算例!$D$119+AJ55*算例!$E$119+AK55*算例!$F$119+AL55*算例!$G$119</f>
        <v>0.80642398291838091</v>
      </c>
    </row>
    <row r="56" spans="2:39" x14ac:dyDescent="0.25">
      <c r="B56" s="26" t="s">
        <v>39</v>
      </c>
      <c r="C56" s="26">
        <f>'C1'!$B$31</f>
        <v>0.671875</v>
      </c>
      <c r="D56" s="26">
        <f>'C2'!$B$31</f>
        <v>0.56799823515624925</v>
      </c>
      <c r="E56" s="26">
        <f>'C3'!$B$31</f>
        <v>0.55357567120535167</v>
      </c>
      <c r="F56" s="26">
        <f>'C4'!$B$31</f>
        <v>0.71875</v>
      </c>
      <c r="G56" s="26">
        <f>'C5'!$B$31</f>
        <v>0</v>
      </c>
      <c r="H56" s="26">
        <f>'C6'!$B$31</f>
        <v>0</v>
      </c>
      <c r="I56" s="26">
        <f>'C7'!$B$31</f>
        <v>0</v>
      </c>
      <c r="K56" s="26" t="s">
        <v>39</v>
      </c>
      <c r="L56" s="26">
        <f>'C1'!$B$41</f>
        <v>0.625</v>
      </c>
      <c r="M56" s="26">
        <f>'C2'!$B$41</f>
        <v>0.625</v>
      </c>
      <c r="N56" s="26">
        <f>'C3'!$B$41</f>
        <v>0.625</v>
      </c>
      <c r="O56" s="26">
        <f>'C4'!$B$41</f>
        <v>0.625</v>
      </c>
      <c r="P56" s="26">
        <f>'C5'!$B$41</f>
        <v>0</v>
      </c>
      <c r="Q56" s="26">
        <f>'C6'!$B$41</f>
        <v>0</v>
      </c>
      <c r="R56" s="26">
        <f>'C7'!$B$41</f>
        <v>0</v>
      </c>
      <c r="U56" s="34" t="s">
        <v>39</v>
      </c>
      <c r="V56" s="34">
        <f>1-ABS(C56-L92)</f>
        <v>0.82381171825942534</v>
      </c>
      <c r="W56" s="34">
        <f t="shared" si="16"/>
        <v>0.95605098331093019</v>
      </c>
      <c r="X56" s="34">
        <f t="shared" si="16"/>
        <v>0.9501712089494635</v>
      </c>
      <c r="Y56" s="34">
        <f t="shared" si="16"/>
        <v>0.87391566401925447</v>
      </c>
      <c r="Z56" s="34"/>
      <c r="AC56" s="34">
        <f>V56*算例!$A$119+W56*算例!$B$119+X56*算例!$C$119+Y56*算例!$D$119+Z56*算例!$E$119+AA56*算例!$F$119+AB56*算例!$G$119</f>
        <v>0.88936503580621029</v>
      </c>
      <c r="AE56" s="26" t="s">
        <v>39</v>
      </c>
      <c r="AF56" s="26">
        <f>1-ABS(L56-L92)</f>
        <v>0.87068671825942534</v>
      </c>
      <c r="AG56" s="26">
        <f t="shared" si="17"/>
        <v>0.89904921846717945</v>
      </c>
      <c r="AH56" s="26">
        <f t="shared" si="17"/>
        <v>0.87874688015481517</v>
      </c>
      <c r="AI56" s="26">
        <f t="shared" si="17"/>
        <v>0.96766566401925447</v>
      </c>
      <c r="AM56" s="34">
        <f>AF56*算例!$A$119+AG56*算例!$B$119+AH56*算例!$C$119+AI56*算例!$D$119+AJ56*算例!$E$119+AK56*算例!$F$119+AL56*算例!$G$119</f>
        <v>0.89292110063879793</v>
      </c>
    </row>
    <row r="57" spans="2:39" x14ac:dyDescent="0.25">
      <c r="B57" s="26" t="s">
        <v>40</v>
      </c>
      <c r="C57" s="26">
        <f>'C1'!$B$54</f>
        <v>0.671875</v>
      </c>
      <c r="D57" s="26">
        <f>'C2'!$B$54</f>
        <v>0.58268352910156085</v>
      </c>
      <c r="E57" s="26">
        <f>'C3'!$B$54</f>
        <v>0.81088907533481991</v>
      </c>
      <c r="F57" s="26">
        <f>'C4'!$B$54</f>
        <v>0.5</v>
      </c>
      <c r="G57" s="26">
        <f>'C5'!$B$54</f>
        <v>0</v>
      </c>
      <c r="H57" s="26">
        <f>'C6'!$B$54</f>
        <v>0</v>
      </c>
      <c r="I57" s="26">
        <f>'C7'!$B$54</f>
        <v>0</v>
      </c>
      <c r="K57" s="26" t="s">
        <v>40</v>
      </c>
      <c r="L57" s="26">
        <f>'C1'!$B$64</f>
        <v>0.75</v>
      </c>
      <c r="M57" s="26">
        <f>'C2'!$B$64</f>
        <v>0.5943083892671126</v>
      </c>
      <c r="N57" s="26">
        <f>'C3'!$B$64</f>
        <v>0.87177815066963993</v>
      </c>
      <c r="O57" s="26">
        <f>'C4'!$B$64</f>
        <v>0.5</v>
      </c>
      <c r="P57" s="26">
        <f>'C5'!$B$64</f>
        <v>0</v>
      </c>
      <c r="Q57" s="26">
        <f>'C6'!$B$64</f>
        <v>0</v>
      </c>
      <c r="R57" s="26">
        <f>'C7'!$B$64</f>
        <v>0</v>
      </c>
      <c r="U57" s="34" t="s">
        <v>40</v>
      </c>
      <c r="V57" s="34">
        <f>1-ABS(C57-L93)</f>
        <v>0.85099094762864413</v>
      </c>
      <c r="W57" s="34">
        <f t="shared" si="16"/>
        <v>0.84001958668448029</v>
      </c>
      <c r="X57" s="34">
        <f t="shared" si="16"/>
        <v>0.83302275336596798</v>
      </c>
      <c r="Y57" s="34">
        <f t="shared" si="16"/>
        <v>0.94912113676399612</v>
      </c>
      <c r="Z57" s="34"/>
      <c r="AC57" s="34">
        <f>V57*算例!$A$119+W57*算例!$B$119+X57*算例!$C$119+Y57*算例!$D$119+Z57*算例!$E$119+AA57*算例!$F$119+AB57*算例!$G$119</f>
        <v>0.8590241552444452</v>
      </c>
      <c r="AE57" s="26" t="s">
        <v>40</v>
      </c>
      <c r="AF57" s="26">
        <f>1-ABS(L57-L93)</f>
        <v>0.77286594762864413</v>
      </c>
      <c r="AG57" s="26">
        <f t="shared" si="17"/>
        <v>0.82839472651892854</v>
      </c>
      <c r="AH57" s="26">
        <f t="shared" si="17"/>
        <v>0.77213367803114796</v>
      </c>
      <c r="AI57" s="26">
        <f t="shared" si="17"/>
        <v>0.94912113676399612</v>
      </c>
      <c r="AM57" s="34">
        <f>AF57*算例!$A$119+AG57*算例!$B$119+AH57*算例!$C$119+AI57*算例!$D$119+AJ57*算例!$E$119+AK57*算例!$F$119+AL57*算例!$G$119</f>
        <v>0.81022691437762973</v>
      </c>
    </row>
    <row r="58" spans="2:39" x14ac:dyDescent="0.25">
      <c r="B58" s="26" t="s">
        <v>72</v>
      </c>
      <c r="C58" s="26">
        <f>'C1'!$B$77</f>
        <v>0.58466425565475144</v>
      </c>
      <c r="D58" s="26">
        <f>'C2'!$B$77</f>
        <v>0.31814465965990218</v>
      </c>
      <c r="E58" s="26">
        <f>'C3'!$B$77</f>
        <v>0.15559149321861238</v>
      </c>
      <c r="F58" s="26">
        <f>'C4'!$B$77</f>
        <v>0.22487086755951979</v>
      </c>
      <c r="G58" s="26">
        <f>'C5'!$B$77</f>
        <v>0</v>
      </c>
      <c r="H58" s="26">
        <f>'C6'!$B$77</f>
        <v>0</v>
      </c>
      <c r="I58" s="26">
        <f>'C7'!$B$77</f>
        <v>0</v>
      </c>
      <c r="K58" s="26" t="s">
        <v>72</v>
      </c>
      <c r="L58" s="26">
        <f>'C1'!$B$87</f>
        <v>0.375</v>
      </c>
      <c r="M58" s="26">
        <f>'C2'!$B$87</f>
        <v>0.5</v>
      </c>
      <c r="N58" s="26">
        <f>'C3'!$B$87</f>
        <v>0.32403344520089195</v>
      </c>
      <c r="O58" s="26">
        <f>'C4'!$B$87</f>
        <v>0.6875</v>
      </c>
      <c r="P58" s="26">
        <f>'C5'!$B$87</f>
        <v>0</v>
      </c>
      <c r="Q58" s="26">
        <f>'C6'!$B$87</f>
        <v>0</v>
      </c>
      <c r="R58" s="26">
        <f>'C7'!$B$87</f>
        <v>0</v>
      </c>
      <c r="U58" s="34" t="s">
        <v>72</v>
      </c>
      <c r="V58" s="34">
        <f>1-ABS(C58-L94)</f>
        <v>0.93321559812270694</v>
      </c>
      <c r="W58" s="34">
        <f t="shared" si="16"/>
        <v>0.88560558431441239</v>
      </c>
      <c r="X58" s="34">
        <f t="shared" si="16"/>
        <v>0.7420477736439921</v>
      </c>
      <c r="Y58" s="34">
        <f t="shared" si="16"/>
        <v>0.68203068880568185</v>
      </c>
      <c r="Z58" s="34"/>
      <c r="AC58" s="34">
        <f>V58*算例!$A$119+W58*算例!$B$119+X58*算例!$C$119+Y58*算例!$D$119+Z58*算例!$E$119+AA58*算例!$F$119+AB58*算例!$G$119</f>
        <v>0.83822390284381554</v>
      </c>
      <c r="AE58" s="26" t="s">
        <v>72</v>
      </c>
      <c r="AF58" s="26">
        <f>1-ABS(L58-L94)</f>
        <v>0.85712014622254162</v>
      </c>
      <c r="AG58" s="26">
        <f t="shared" si="17"/>
        <v>0.93253907534548974</v>
      </c>
      <c r="AH58" s="26">
        <f t="shared" si="17"/>
        <v>0.91048972562627162</v>
      </c>
      <c r="AI58" s="26">
        <f t="shared" si="17"/>
        <v>0.85534017875383794</v>
      </c>
      <c r="AM58" s="34">
        <f>AF58*算例!$A$119+AG58*算例!$B$119+AH58*算例!$C$119+AI58*算例!$D$119+AJ58*算例!$E$119+AK58*算例!$F$119+AL58*算例!$G$119</f>
        <v>0.88527933177775819</v>
      </c>
    </row>
    <row r="59" spans="2:39" x14ac:dyDescent="0.25">
      <c r="B59" s="26" t="s">
        <v>73</v>
      </c>
      <c r="C59" s="26">
        <f>'C1'!$B$100</f>
        <v>0.67785509373120723</v>
      </c>
      <c r="D59" s="26">
        <f>'C2'!$B$100</f>
        <v>0.34402022603902704</v>
      </c>
      <c r="E59" s="26">
        <f>'C3'!$B$100</f>
        <v>0.48612234163081636</v>
      </c>
      <c r="F59" s="26">
        <f>'C4'!$B$100</f>
        <v>0.8125</v>
      </c>
      <c r="G59" s="26">
        <f>'C5'!$B$100</f>
        <v>0</v>
      </c>
      <c r="H59" s="26">
        <f>'C6'!$B$100</f>
        <v>0</v>
      </c>
      <c r="I59" s="26">
        <f>'C7'!$B$100</f>
        <v>0</v>
      </c>
      <c r="K59" s="26" t="s">
        <v>73</v>
      </c>
      <c r="L59" s="26">
        <f>'C1'!$B$110</f>
        <v>0.9375</v>
      </c>
      <c r="M59" s="26">
        <f>'C2'!$B$110</f>
        <v>0.52306689040178389</v>
      </c>
      <c r="N59" s="26">
        <f>'C3'!$B$110</f>
        <v>0.40979917292881368</v>
      </c>
      <c r="O59" s="26">
        <f>'C4'!$B$110</f>
        <v>0.8125</v>
      </c>
      <c r="P59" s="26">
        <f>'C5'!$B$110</f>
        <v>0</v>
      </c>
      <c r="Q59" s="26">
        <f>'C6'!$B$110</f>
        <v>0</v>
      </c>
      <c r="R59" s="26">
        <f>'C7'!$B$110</f>
        <v>0</v>
      </c>
      <c r="U59" s="34" t="s">
        <v>73</v>
      </c>
      <c r="V59" s="34">
        <f>1-ABS(C59-L95)</f>
        <v>0.89190896976848044</v>
      </c>
      <c r="W59" s="34">
        <f t="shared" si="16"/>
        <v>0.83314594883216531</v>
      </c>
      <c r="X59" s="34">
        <f t="shared" si="16"/>
        <v>0.91524832646122578</v>
      </c>
      <c r="Y59" s="34">
        <f t="shared" si="16"/>
        <v>0.88689764404689253</v>
      </c>
      <c r="Z59" s="34"/>
      <c r="AC59" s="34">
        <f>V59*算例!$A$119+W59*算例!$B$119+X59*算例!$C$119+Y59*算例!$D$119+Z59*算例!$E$119+AA59*算例!$F$119+AB59*算例!$G$119</f>
        <v>0.88523950589616562</v>
      </c>
      <c r="AE59" s="26" t="s">
        <v>73</v>
      </c>
      <c r="AF59" s="26">
        <f>1-ABS(L59-L95)</f>
        <v>0.84844612396272678</v>
      </c>
      <c r="AG59" s="26">
        <f t="shared" si="17"/>
        <v>0.98780738680507785</v>
      </c>
      <c r="AH59" s="26">
        <f t="shared" si="17"/>
        <v>0.83892515775922316</v>
      </c>
      <c r="AI59" s="26">
        <f t="shared" si="17"/>
        <v>0.88689764404689253</v>
      </c>
      <c r="AM59" s="34">
        <f>AF59*算例!$A$119+AG59*算例!$B$119+AH59*算例!$C$119+AI59*算例!$D$119+AJ59*算例!$E$119+AK59*算例!$F$119+AL59*算例!$G$119</f>
        <v>0.87970586299294606</v>
      </c>
    </row>
    <row r="61" spans="2:39" x14ac:dyDescent="0.25">
      <c r="B61" s="113" t="s">
        <v>92</v>
      </c>
      <c r="C61" s="113" t="s">
        <v>34</v>
      </c>
      <c r="D61" s="113" t="s">
        <v>35</v>
      </c>
      <c r="E61" s="113" t="s">
        <v>36</v>
      </c>
      <c r="F61" s="113" t="s">
        <v>37</v>
      </c>
      <c r="G61" s="113" t="s">
        <v>52</v>
      </c>
      <c r="H61" s="113" t="s">
        <v>53</v>
      </c>
      <c r="I61" s="113" t="s">
        <v>54</v>
      </c>
      <c r="K61" s="113" t="s">
        <v>99</v>
      </c>
      <c r="L61" s="113" t="s">
        <v>34</v>
      </c>
      <c r="M61" s="113" t="s">
        <v>35</v>
      </c>
      <c r="N61" s="113" t="s">
        <v>36</v>
      </c>
      <c r="O61" s="113" t="s">
        <v>37</v>
      </c>
      <c r="P61" s="113" t="s">
        <v>52</v>
      </c>
      <c r="Q61" s="113" t="s">
        <v>53</v>
      </c>
      <c r="R61" s="113" t="s">
        <v>54</v>
      </c>
      <c r="U61" s="113" t="s">
        <v>92</v>
      </c>
      <c r="V61" s="113" t="s">
        <v>34</v>
      </c>
      <c r="W61" s="113" t="s">
        <v>35</v>
      </c>
      <c r="X61" s="113" t="s">
        <v>36</v>
      </c>
      <c r="Y61" s="113" t="s">
        <v>37</v>
      </c>
      <c r="Z61" s="113" t="s">
        <v>52</v>
      </c>
      <c r="AA61" s="113" t="s">
        <v>53</v>
      </c>
      <c r="AB61" s="113" t="s">
        <v>54</v>
      </c>
      <c r="AC61" s="34">
        <f>SUM(AC62:AC66)/算例!$D$117</f>
        <v>0.86036219897062838</v>
      </c>
      <c r="AE61" s="113" t="s">
        <v>99</v>
      </c>
      <c r="AF61" s="113" t="s">
        <v>34</v>
      </c>
      <c r="AG61" s="113" t="s">
        <v>35</v>
      </c>
      <c r="AH61" s="113" t="s">
        <v>36</v>
      </c>
      <c r="AI61" s="113" t="s">
        <v>37</v>
      </c>
      <c r="AJ61" s="113" t="s">
        <v>52</v>
      </c>
      <c r="AK61" s="113" t="s">
        <v>53</v>
      </c>
      <c r="AL61" s="113" t="s">
        <v>54</v>
      </c>
      <c r="AM61" s="34">
        <f>SUM(AM62:AM66)/算例!$D$117</f>
        <v>0.82978972005206264</v>
      </c>
    </row>
    <row r="62" spans="2:39" x14ac:dyDescent="0.25">
      <c r="B62" s="26" t="s">
        <v>38</v>
      </c>
      <c r="C62" s="26">
        <f>'C1'!$B$9</f>
        <v>0.625</v>
      </c>
      <c r="D62" s="26">
        <f>'C2'!$B$9</f>
        <v>0.17435563013392796</v>
      </c>
      <c r="E62" s="26">
        <f>'C3'!$B$9</f>
        <v>0.5</v>
      </c>
      <c r="F62" s="26">
        <f>'C4'!$B$9</f>
        <v>1</v>
      </c>
      <c r="G62" s="26">
        <f>'C5'!$B$9</f>
        <v>0</v>
      </c>
      <c r="H62" s="26">
        <f>'C6'!$B$9</f>
        <v>0</v>
      </c>
      <c r="I62" s="26">
        <f>'C7'!$B$9</f>
        <v>0</v>
      </c>
      <c r="K62" s="26" t="s">
        <v>38</v>
      </c>
      <c r="L62" s="26">
        <f>'C1'!$B$19</f>
        <v>0.75</v>
      </c>
      <c r="M62" s="26">
        <f>'C2'!$B$19</f>
        <v>0.25670067120535173</v>
      </c>
      <c r="N62" s="26">
        <f>'C3'!$B$19</f>
        <v>0.22239859159188261</v>
      </c>
      <c r="O62" s="26">
        <f>'C4'!$B$19</f>
        <v>0.75554106391368792</v>
      </c>
      <c r="P62" s="26">
        <f>'C5'!$B$19</f>
        <v>0</v>
      </c>
      <c r="Q62" s="26">
        <f>'C6'!$B$19</f>
        <v>0</v>
      </c>
      <c r="R62" s="26">
        <f>'C7'!$B$19</f>
        <v>0</v>
      </c>
      <c r="U62" s="26" t="s">
        <v>38</v>
      </c>
      <c r="V62" s="26">
        <f>1-ABS(C62-L91)</f>
        <v>0.83203522930512774</v>
      </c>
      <c r="W62" s="26">
        <f t="shared" ref="W62:Y66" si="18">1-ABS(D62-M91)</f>
        <v>0.76127709558049195</v>
      </c>
      <c r="X62" s="26">
        <f t="shared" si="18"/>
        <v>0.98869888597480216</v>
      </c>
      <c r="Y62" s="26">
        <f t="shared" si="18"/>
        <v>0.67436529579483029</v>
      </c>
      <c r="AC62" s="34">
        <f>V62*算例!$A$119+W62*算例!$B$119+X62*算例!$C$119+Y62*算例!$D$119+Z62*算例!$E$119+AA62*算例!$F$119+AB62*算例!$G$119</f>
        <v>0.83339902670107469</v>
      </c>
      <c r="AE62" s="26" t="s">
        <v>38</v>
      </c>
      <c r="AF62" s="26">
        <f>1-ABS(L62-L91)</f>
        <v>0.70703522930512774</v>
      </c>
      <c r="AG62" s="26">
        <f t="shared" ref="AG62:AI66" si="19">1-ABS(M62-M91)</f>
        <v>0.84362213665191566</v>
      </c>
      <c r="AH62" s="26">
        <f t="shared" si="19"/>
        <v>0.71109747756668473</v>
      </c>
      <c r="AI62" s="26">
        <f t="shared" si="19"/>
        <v>0.91882423188114237</v>
      </c>
      <c r="AM62" s="34">
        <f>AF62*算例!$A$119+AG62*算例!$B$119+AH62*算例!$C$119+AI62*算例!$D$119+AJ62*算例!$E$119+AK62*算例!$F$119+AL62*算例!$G$119</f>
        <v>0.76713652322627679</v>
      </c>
    </row>
    <row r="63" spans="2:39" x14ac:dyDescent="0.25">
      <c r="B63" s="26" t="s">
        <v>39</v>
      </c>
      <c r="C63" s="26">
        <f>'C1'!$B$32</f>
        <v>0.5</v>
      </c>
      <c r="D63" s="26">
        <f>'C2'!$B$32</f>
        <v>0.52306689040178389</v>
      </c>
      <c r="E63" s="26">
        <f>'C3'!$B$32</f>
        <v>0.625</v>
      </c>
      <c r="F63" s="26">
        <f>'C4'!$B$32</f>
        <v>0.75</v>
      </c>
      <c r="G63" s="26">
        <f>'C5'!$B$32</f>
        <v>0</v>
      </c>
      <c r="H63" s="26">
        <f>'C6'!$B$32</f>
        <v>0</v>
      </c>
      <c r="I63" s="26">
        <f>'C7'!$B$32</f>
        <v>0</v>
      </c>
      <c r="K63" s="26" t="s">
        <v>39</v>
      </c>
      <c r="L63" s="26">
        <f>'C1'!$B$42</f>
        <v>0.31461419761885728</v>
      </c>
      <c r="M63" s="26">
        <f>'C2'!$B$42</f>
        <v>0.37273274099683323</v>
      </c>
      <c r="N63" s="26">
        <f>'C3'!$B$42</f>
        <v>0.42369929579594129</v>
      </c>
      <c r="O63" s="26">
        <f>'C4'!$B$42</f>
        <v>0.37161596246260797</v>
      </c>
      <c r="P63" s="26">
        <f>'C5'!$B$42</f>
        <v>0</v>
      </c>
      <c r="Q63" s="26">
        <f>'C6'!$B$42</f>
        <v>0</v>
      </c>
      <c r="R63" s="26">
        <f>'C7'!$B$42</f>
        <v>0</v>
      </c>
      <c r="U63" s="26" t="s">
        <v>39</v>
      </c>
      <c r="V63" s="26">
        <f>1-ABS(C63-L92)</f>
        <v>0.99568671825942534</v>
      </c>
      <c r="W63" s="26">
        <f t="shared" si="18"/>
        <v>0.99901767193460445</v>
      </c>
      <c r="X63" s="26">
        <f t="shared" si="18"/>
        <v>0.87874688015481517</v>
      </c>
      <c r="Y63" s="26">
        <f t="shared" si="18"/>
        <v>0.84266566401925447</v>
      </c>
      <c r="AC63" s="34">
        <f>V63*算例!$A$119+W63*算例!$B$119+X63*算例!$C$119+Y63*算例!$D$119+Z63*算例!$E$119+AA63*算例!$F$119+AB63*算例!$G$119</f>
        <v>0.94416479133228304</v>
      </c>
      <c r="AE63" s="26" t="s">
        <v>39</v>
      </c>
      <c r="AF63" s="26">
        <f>1-ABS(L63-L92)</f>
        <v>0.818927479359432</v>
      </c>
      <c r="AG63" s="26">
        <f t="shared" si="19"/>
        <v>0.84868352252965384</v>
      </c>
      <c r="AH63" s="26">
        <f t="shared" si="19"/>
        <v>0.91995241564112606</v>
      </c>
      <c r="AI63" s="26">
        <f t="shared" si="19"/>
        <v>0.77895029844335351</v>
      </c>
      <c r="AM63" s="34">
        <f>AF63*算例!$A$119+AG63*算例!$B$119+AH63*算例!$C$119+AI63*算例!$D$119+AJ63*算例!$E$119+AK63*算例!$F$119+AL63*算例!$G$119</f>
        <v>0.8441383449264882</v>
      </c>
    </row>
    <row r="64" spans="2:39" x14ac:dyDescent="0.25">
      <c r="B64" s="26" t="s">
        <v>40</v>
      </c>
      <c r="C64" s="26">
        <f>'C1'!$B$55</f>
        <v>0.3125</v>
      </c>
      <c r="D64" s="26">
        <f>'C2'!$B$55</f>
        <v>5.8118543377975992E-2</v>
      </c>
      <c r="E64" s="26">
        <f>'C3'!$B$55</f>
        <v>0.41666666666666669</v>
      </c>
      <c r="F64" s="26">
        <f>'C4'!$B$55</f>
        <v>0.625</v>
      </c>
      <c r="G64" s="26">
        <f>'C5'!$B$55</f>
        <v>0</v>
      </c>
      <c r="H64" s="26">
        <f>'C6'!$B$55</f>
        <v>0</v>
      </c>
      <c r="I64" s="26">
        <f>'C7'!$B$55</f>
        <v>0</v>
      </c>
      <c r="K64" s="26" t="s">
        <v>40</v>
      </c>
      <c r="L64" s="26">
        <f>'C1'!$B$65</f>
        <v>0.36119929579594129</v>
      </c>
      <c r="M64" s="26">
        <f>'C2'!$B$65</f>
        <v>0.40476756160713562</v>
      </c>
      <c r="N64" s="26">
        <f>'C3'!$B$65</f>
        <v>0.6875</v>
      </c>
      <c r="O64" s="26">
        <f>'C4'!$B$65</f>
        <v>0.375</v>
      </c>
      <c r="P64" s="26">
        <f>'C5'!$B$65</f>
        <v>0</v>
      </c>
      <c r="Q64" s="26">
        <f>'C6'!$B$65</f>
        <v>0</v>
      </c>
      <c r="R64" s="26">
        <f>'C7'!$B$65</f>
        <v>0</v>
      </c>
      <c r="U64" s="26" t="s">
        <v>40</v>
      </c>
      <c r="V64" s="26">
        <f>1-ABS(C64-L93)</f>
        <v>0.78963405237135587</v>
      </c>
      <c r="W64" s="26">
        <f t="shared" si="18"/>
        <v>0.63541542759193481</v>
      </c>
      <c r="X64" s="26">
        <f t="shared" si="18"/>
        <v>0.77275483796587885</v>
      </c>
      <c r="Y64" s="26">
        <f t="shared" si="18"/>
        <v>0.92587886323600388</v>
      </c>
      <c r="AC64" s="34">
        <f>V64*算例!$A$119+W64*算例!$B$119+X64*算例!$C$119+Y64*算例!$D$119+Z64*算例!$E$119+AA64*算例!$F$119+AB64*算例!$G$119</f>
        <v>0.77500724544379951</v>
      </c>
      <c r="AE64" s="26" t="s">
        <v>40</v>
      </c>
      <c r="AF64" s="26">
        <f>1-ABS(L64-L93)</f>
        <v>0.83833334816729721</v>
      </c>
      <c r="AG64" s="26">
        <f t="shared" si="19"/>
        <v>0.98206444582109453</v>
      </c>
      <c r="AH64" s="26">
        <f t="shared" si="19"/>
        <v>0.95641182870078789</v>
      </c>
      <c r="AI64" s="26">
        <f t="shared" si="19"/>
        <v>0.82412113676399612</v>
      </c>
      <c r="AM64" s="34">
        <f>AF64*算例!$A$119+AG64*算例!$B$119+AH64*算例!$C$119+AI64*算例!$D$119+AJ64*算例!$E$119+AK64*算例!$F$119+AL64*算例!$G$119</f>
        <v>0.89446735612093431</v>
      </c>
    </row>
    <row r="65" spans="2:39" x14ac:dyDescent="0.25">
      <c r="B65" s="26" t="s">
        <v>72</v>
      </c>
      <c r="C65" s="26">
        <f>'C1'!$B$78</f>
        <v>0.52083333333333337</v>
      </c>
      <c r="D65" s="26">
        <f>'C2'!$B$78</f>
        <v>0.75</v>
      </c>
      <c r="E65" s="26">
        <f>'C3'!$B$78</f>
        <v>0.10416666666666667</v>
      </c>
      <c r="F65" s="26">
        <f>'C4'!$B$78</f>
        <v>0.75</v>
      </c>
      <c r="G65" s="26">
        <f>'C5'!$B$78</f>
        <v>0</v>
      </c>
      <c r="H65" s="26">
        <f>'C6'!$B$78</f>
        <v>0</v>
      </c>
      <c r="I65" s="26">
        <f>'C7'!$B$78</f>
        <v>0</v>
      </c>
      <c r="K65" s="26" t="s">
        <v>72</v>
      </c>
      <c r="L65" s="26">
        <f>'C1'!$B$88</f>
        <v>0.31876347662364635</v>
      </c>
      <c r="M65" s="26">
        <f>'C2'!$B$88</f>
        <v>0.3125</v>
      </c>
      <c r="N65" s="26">
        <f>'C3'!$B$88</f>
        <v>0.625</v>
      </c>
      <c r="O65" s="26">
        <f>'C4'!$B$88</f>
        <v>0.68849819174106353</v>
      </c>
      <c r="P65" s="26">
        <f>'C5'!$B$88</f>
        <v>0</v>
      </c>
      <c r="Q65" s="26">
        <f>'C6'!$B$88</f>
        <v>0</v>
      </c>
      <c r="R65" s="26">
        <f>'C7'!$B$88</f>
        <v>0</v>
      </c>
      <c r="U65" s="26" t="s">
        <v>72</v>
      </c>
      <c r="V65" s="26">
        <f>1-ABS(C65-L94)</f>
        <v>0.99704652044412501</v>
      </c>
      <c r="W65" s="26">
        <f t="shared" si="18"/>
        <v>0.68253907534548974</v>
      </c>
      <c r="X65" s="26">
        <f t="shared" si="18"/>
        <v>0.69062294709204641</v>
      </c>
      <c r="Y65" s="26">
        <f t="shared" si="18"/>
        <v>0.79284017875383794</v>
      </c>
      <c r="AC65" s="34">
        <f>V65*算例!$A$119+W65*算例!$B$119+X65*算例!$C$119+Y65*算例!$D$119+Z65*算例!$E$119+AA65*算例!$F$119+AB65*算例!$G$119</f>
        <v>0.82690818683283518</v>
      </c>
      <c r="AE65" s="26" t="s">
        <v>72</v>
      </c>
      <c r="AF65" s="26">
        <f>1-ABS(L65-L94)</f>
        <v>0.80088362284618797</v>
      </c>
      <c r="AG65" s="26">
        <f t="shared" si="19"/>
        <v>0.87996092465451026</v>
      </c>
      <c r="AH65" s="26">
        <f t="shared" si="19"/>
        <v>0.78854371957462033</v>
      </c>
      <c r="AI65" s="26">
        <f t="shared" si="19"/>
        <v>0.85434198701277442</v>
      </c>
      <c r="AM65" s="34">
        <f>AF65*算例!$A$119+AG65*算例!$B$119+AH65*算例!$C$119+AI65*算例!$D$119+AJ65*算例!$E$119+AK65*算例!$F$119+AL65*算例!$G$119</f>
        <v>0.82163286201494845</v>
      </c>
    </row>
    <row r="66" spans="2:39" x14ac:dyDescent="0.25">
      <c r="B66" s="26" t="s">
        <v>73</v>
      </c>
      <c r="C66" s="26">
        <f>'C1'!$B$101</f>
        <v>0.875</v>
      </c>
      <c r="D66" s="26">
        <f>'C2'!$B$101</f>
        <v>0.5</v>
      </c>
      <c r="E66" s="26">
        <f>'C3'!$B$101</f>
        <v>0.625</v>
      </c>
      <c r="F66" s="26">
        <f>'C4'!$B$101</f>
        <v>0.875</v>
      </c>
      <c r="G66" s="26">
        <f>'C5'!$B$101</f>
        <v>0</v>
      </c>
      <c r="H66" s="26">
        <f>'C6'!$B$101</f>
        <v>0</v>
      </c>
      <c r="I66" s="26">
        <f>'C7'!$B$101</f>
        <v>0</v>
      </c>
      <c r="K66" s="26" t="s">
        <v>73</v>
      </c>
      <c r="L66" s="26">
        <f>'C1'!$B$111</f>
        <v>0.56494236478785065</v>
      </c>
      <c r="M66" s="26">
        <f>'C2'!$B$111</f>
        <v>0.72916666666666663</v>
      </c>
      <c r="N66" s="26">
        <f>'C3'!$B$111</f>
        <v>0.6875</v>
      </c>
      <c r="O66" s="26">
        <f>'C4'!$B$111</f>
        <v>0.58466425565475144</v>
      </c>
      <c r="P66" s="26">
        <f>'C5'!$B$111</f>
        <v>0</v>
      </c>
      <c r="Q66" s="26">
        <f>'C6'!$B$111</f>
        <v>0</v>
      </c>
      <c r="R66" s="26">
        <f>'C7'!$B$111</f>
        <v>0</v>
      </c>
      <c r="U66" s="26" t="s">
        <v>73</v>
      </c>
      <c r="V66" s="26">
        <f>1-ABS(C66-L95)</f>
        <v>0.91094612396272678</v>
      </c>
      <c r="W66" s="26">
        <f t="shared" si="18"/>
        <v>0.98912572279313826</v>
      </c>
      <c r="X66" s="26">
        <f t="shared" si="18"/>
        <v>0.94587401516959058</v>
      </c>
      <c r="Y66" s="26">
        <f t="shared" si="18"/>
        <v>0.82439764404689253</v>
      </c>
      <c r="AC66" s="34">
        <f>V66*算例!$A$119+W66*算例!$B$119+X66*算例!$C$119+Y66*算例!$D$119+Z66*算例!$E$119+AA66*算例!$F$119+AB66*算例!$G$119</f>
        <v>0.92233174454315003</v>
      </c>
      <c r="AE66" s="26" t="s">
        <v>73</v>
      </c>
      <c r="AF66" s="26">
        <f>1-ABS(L66-L95)</f>
        <v>0.77899624082512386</v>
      </c>
      <c r="AG66" s="26">
        <f t="shared" si="19"/>
        <v>0.78170761054019511</v>
      </c>
      <c r="AH66" s="26">
        <f t="shared" si="19"/>
        <v>0.88337401516959058</v>
      </c>
      <c r="AI66" s="26">
        <f t="shared" si="19"/>
        <v>0.88526661160785891</v>
      </c>
      <c r="AM66" s="34">
        <f>AF66*算例!$A$119+AG66*算例!$B$119+AH66*算例!$C$119+AI66*算例!$D$119+AJ66*算例!$E$119+AK66*算例!$F$119+AL66*算例!$G$119</f>
        <v>0.82157351397166511</v>
      </c>
    </row>
    <row r="68" spans="2:39" x14ac:dyDescent="0.25">
      <c r="B68" s="113" t="s">
        <v>90</v>
      </c>
      <c r="C68" s="113" t="s">
        <v>34</v>
      </c>
      <c r="D68" s="113" t="s">
        <v>35</v>
      </c>
      <c r="E68" s="113" t="s">
        <v>36</v>
      </c>
      <c r="F68" s="113" t="s">
        <v>37</v>
      </c>
      <c r="G68" s="113" t="s">
        <v>52</v>
      </c>
      <c r="H68" s="113" t="s">
        <v>53</v>
      </c>
      <c r="I68" s="113" t="s">
        <v>174</v>
      </c>
      <c r="K68" s="113" t="s">
        <v>100</v>
      </c>
      <c r="L68" s="113" t="s">
        <v>34</v>
      </c>
      <c r="M68" s="113" t="s">
        <v>35</v>
      </c>
      <c r="N68" s="113" t="s">
        <v>36</v>
      </c>
      <c r="O68" s="113" t="s">
        <v>37</v>
      </c>
      <c r="P68" s="113" t="s">
        <v>52</v>
      </c>
      <c r="Q68" s="113" t="s">
        <v>53</v>
      </c>
      <c r="R68" s="113" t="s">
        <v>54</v>
      </c>
      <c r="U68" s="108" t="s">
        <v>90</v>
      </c>
      <c r="V68" s="113" t="s">
        <v>34</v>
      </c>
      <c r="W68" s="113" t="s">
        <v>35</v>
      </c>
      <c r="X68" s="113" t="s">
        <v>36</v>
      </c>
      <c r="Y68" s="113" t="s">
        <v>37</v>
      </c>
      <c r="Z68" s="113" t="s">
        <v>52</v>
      </c>
      <c r="AA68" s="113" t="s">
        <v>53</v>
      </c>
      <c r="AB68" s="113" t="s">
        <v>54</v>
      </c>
      <c r="AC68" s="34">
        <f>SUM(AC69:AC73)/算例!$D$117</f>
        <v>0.86680755461559245</v>
      </c>
      <c r="AE68" s="108" t="s">
        <v>100</v>
      </c>
      <c r="AF68" s="113" t="s">
        <v>34</v>
      </c>
      <c r="AG68" s="113" t="s">
        <v>35</v>
      </c>
      <c r="AH68" s="113" t="s">
        <v>36</v>
      </c>
      <c r="AI68" s="113" t="s">
        <v>37</v>
      </c>
      <c r="AJ68" s="113" t="s">
        <v>52</v>
      </c>
      <c r="AK68" s="113" t="s">
        <v>53</v>
      </c>
      <c r="AL68" s="113" t="s">
        <v>54</v>
      </c>
      <c r="AM68" s="34">
        <f>SUM(AM69:AM73)/算例!$D$117</f>
        <v>0.84554129750376428</v>
      </c>
    </row>
    <row r="69" spans="2:39" x14ac:dyDescent="0.25">
      <c r="B69" s="26" t="s">
        <v>38</v>
      </c>
      <c r="C69" s="26">
        <f>'C1'!$B$10</f>
        <v>0.625</v>
      </c>
      <c r="D69" s="26">
        <f>'C2'!$B$10</f>
        <v>0.41666666666666669</v>
      </c>
      <c r="E69" s="26">
        <f>'C3'!$B$10</f>
        <v>0.6393039771577359</v>
      </c>
      <c r="F69" s="26">
        <f>'C4'!$B$10</f>
        <v>0.42708333333333331</v>
      </c>
      <c r="G69" s="26">
        <f>'C5'!$B$10</f>
        <v>0</v>
      </c>
      <c r="H69" s="26">
        <f>'C6'!$B$10</f>
        <v>0</v>
      </c>
      <c r="I69" s="26">
        <f>'C7'!$B$10</f>
        <v>0</v>
      </c>
      <c r="K69" s="26" t="s">
        <v>38</v>
      </c>
      <c r="L69" s="26">
        <f>'C1'!$B$20</f>
        <v>0.36286070244908741</v>
      </c>
      <c r="M69" s="26">
        <f>'C2'!$B$20</f>
        <v>0.55512235273437394</v>
      </c>
      <c r="N69" s="26">
        <f>'C3'!$B$20</f>
        <v>0.32961733787201841</v>
      </c>
      <c r="O69" s="26">
        <f>'C4'!$B$20</f>
        <v>0.84294453766740995</v>
      </c>
      <c r="P69" s="26">
        <f>'C5'!$B$20</f>
        <v>0</v>
      </c>
      <c r="Q69" s="26">
        <f>'C6'!$B$20</f>
        <v>0</v>
      </c>
      <c r="R69" s="26">
        <f>'C7'!$B$20</f>
        <v>0</v>
      </c>
      <c r="U69" s="34" t="s">
        <v>38</v>
      </c>
      <c r="V69" s="34">
        <f>1-ABS(C69-L91)</f>
        <v>0.83203522930512774</v>
      </c>
      <c r="W69" s="34">
        <f t="shared" ref="W69:Y73" si="20">1-ABS(D69-M91)</f>
        <v>0.99641186788676928</v>
      </c>
      <c r="X69" s="34">
        <f t="shared" si="20"/>
        <v>0.87199713686746194</v>
      </c>
      <c r="Y69" s="34">
        <f t="shared" si="20"/>
        <v>0.75271803753850297</v>
      </c>
      <c r="Z69" s="34"/>
      <c r="AC69" s="34">
        <f>V69*算例!$A$119+W69*算例!$B$119+X69*算例!$C$119+Y69*算例!$D$119+Z69*算例!$E$119+AA69*算例!$F$119+AB69*算例!$G$119</f>
        <v>0.86300345514704602</v>
      </c>
      <c r="AE69" s="26" t="s">
        <v>38</v>
      </c>
      <c r="AF69" s="26">
        <f>1-ABS(L69-L91)</f>
        <v>0.90582547314395967</v>
      </c>
      <c r="AG69" s="26">
        <f t="shared" ref="AG69:AI73" si="21">1-ABS(M69-M91)</f>
        <v>0.85795618181906208</v>
      </c>
      <c r="AH69" s="26">
        <f t="shared" si="21"/>
        <v>0.81831622384682057</v>
      </c>
      <c r="AI69" s="26">
        <f t="shared" si="21"/>
        <v>0.83142075812742033</v>
      </c>
      <c r="AM69" s="34">
        <f>AF69*算例!$A$119+AG69*算例!$B$119+AH69*算例!$C$119+AI69*算例!$D$119+AJ69*算例!$E$119+AK69*算例!$F$119+AL69*算例!$G$119</f>
        <v>0.86321359530221453</v>
      </c>
    </row>
    <row r="70" spans="2:39" x14ac:dyDescent="0.25">
      <c r="B70" s="26" t="s">
        <v>39</v>
      </c>
      <c r="C70" s="26">
        <f>'C1'!$B$33</f>
        <v>0.69630574200148665</v>
      </c>
      <c r="D70" s="26">
        <f>'C2'!$B$33</f>
        <v>0.58466425565475144</v>
      </c>
      <c r="E70" s="26">
        <f>'C3'!$B$33</f>
        <v>0.5</v>
      </c>
      <c r="F70" s="26">
        <f>'C4'!$B$33</f>
        <v>0.40571302511160667</v>
      </c>
      <c r="G70" s="26">
        <f>'C5'!$B$33</f>
        <v>0</v>
      </c>
      <c r="H70" s="26">
        <f>'C6'!$B$33</f>
        <v>0</v>
      </c>
      <c r="I70" s="26">
        <f>'C7'!$B$33</f>
        <v>0</v>
      </c>
      <c r="K70" s="26" t="s">
        <v>39</v>
      </c>
      <c r="L70" s="26">
        <f>'C1'!$B$43</f>
        <v>0.32961733787201841</v>
      </c>
      <c r="M70" s="26">
        <f>'C2'!$B$43</f>
        <v>0.36719244973957699</v>
      </c>
      <c r="N70" s="26">
        <f>'C3'!$B$43</f>
        <v>0.32961733787201841</v>
      </c>
      <c r="O70" s="26">
        <f>'C4'!$B$43</f>
        <v>0.42727111300222986</v>
      </c>
      <c r="P70" s="26">
        <f>'C5'!$B$43</f>
        <v>0</v>
      </c>
      <c r="Q70" s="26">
        <f>'C6'!$B$43</f>
        <v>0</v>
      </c>
      <c r="R70" s="26">
        <f>'C7'!$B$43</f>
        <v>0</v>
      </c>
      <c r="U70" s="34" t="s">
        <v>39</v>
      </c>
      <c r="V70" s="34">
        <f>1-ABS(C70-L92)</f>
        <v>0.79938097625793869</v>
      </c>
      <c r="W70" s="34">
        <f t="shared" si="20"/>
        <v>0.939384962812428</v>
      </c>
      <c r="X70" s="34">
        <f t="shared" si="20"/>
        <v>0.99625311984518483</v>
      </c>
      <c r="Y70" s="34">
        <f t="shared" si="20"/>
        <v>0.81304736109235221</v>
      </c>
      <c r="Z70" s="34"/>
      <c r="AC70" s="34">
        <f>V70*算例!$A$119+W70*算例!$B$119+X70*算例!$C$119+Y70*算例!$D$119+Z70*算例!$E$119+AA70*算例!$F$119+AB70*算例!$G$119</f>
        <v>0.87864976719081012</v>
      </c>
      <c r="AE70" s="26" t="s">
        <v>39</v>
      </c>
      <c r="AF70" s="26">
        <f>1-ABS(L70-L92)</f>
        <v>0.83393061961259307</v>
      </c>
      <c r="AG70" s="26">
        <f t="shared" si="21"/>
        <v>0.84314323127239754</v>
      </c>
      <c r="AH70" s="26">
        <f t="shared" si="21"/>
        <v>0.82587045771720324</v>
      </c>
      <c r="AI70" s="26">
        <f t="shared" si="21"/>
        <v>0.8346054489829754</v>
      </c>
      <c r="AM70" s="34">
        <f>AF70*算例!$A$119+AG70*算例!$B$119+AH70*算例!$C$119+AI70*算例!$D$119+AJ70*算例!$E$119+AK70*算例!$F$119+AL70*算例!$G$119</f>
        <v>0.83385932587626388</v>
      </c>
    </row>
    <row r="71" spans="2:39" x14ac:dyDescent="0.25">
      <c r="B71" s="26" t="s">
        <v>40</v>
      </c>
      <c r="C71" s="26">
        <f>'C1'!$B$56</f>
        <v>0.640625</v>
      </c>
      <c r="D71" s="26">
        <f>'C2'!$B$56</f>
        <v>0.52306689040178389</v>
      </c>
      <c r="E71" s="26">
        <f>'C3'!$B$56</f>
        <v>0.39583333333333337</v>
      </c>
      <c r="F71" s="26">
        <f>'C4'!$B$56</f>
        <v>0.59739859159188258</v>
      </c>
      <c r="G71" s="26">
        <f>'C5'!$B$56</f>
        <v>0</v>
      </c>
      <c r="H71" s="26">
        <f>'C6'!$B$56</f>
        <v>0</v>
      </c>
      <c r="I71" s="26">
        <f>'C7'!$B$56</f>
        <v>0</v>
      </c>
      <c r="K71" s="26" t="s">
        <v>40</v>
      </c>
      <c r="L71" s="26">
        <f>'C1'!$B$66</f>
        <v>0.29260061527157244</v>
      </c>
      <c r="M71" s="26">
        <f>'C2'!$B$66</f>
        <v>0.625</v>
      </c>
      <c r="N71" s="26">
        <f>'C3'!$B$66</f>
        <v>0.6393039771577359</v>
      </c>
      <c r="O71" s="26">
        <f>'C4'!$B$66</f>
        <v>0.75</v>
      </c>
      <c r="P71" s="26">
        <f>'C5'!$B$66</f>
        <v>0</v>
      </c>
      <c r="Q71" s="26">
        <f>'C6'!$B$66</f>
        <v>0</v>
      </c>
      <c r="R71" s="26">
        <f>'C7'!$B$66</f>
        <v>0</v>
      </c>
      <c r="U71" s="34" t="s">
        <v>40</v>
      </c>
      <c r="V71" s="34">
        <f>1-ABS(C71-L93)</f>
        <v>0.88224094762864413</v>
      </c>
      <c r="W71" s="34">
        <f t="shared" si="20"/>
        <v>0.89963622538425725</v>
      </c>
      <c r="X71" s="34">
        <f t="shared" si="20"/>
        <v>0.75192150463254548</v>
      </c>
      <c r="Y71" s="34">
        <f t="shared" si="20"/>
        <v>0.9534802716441213</v>
      </c>
      <c r="Z71" s="34"/>
      <c r="AC71" s="34">
        <f>V71*算例!$A$119+W71*算例!$B$119+X71*算例!$C$119+Y71*算例!$D$119+Z71*算例!$E$119+AA71*算例!$F$119+AB71*算例!$G$119</f>
        <v>0.8638260410330636</v>
      </c>
      <c r="AE71" s="26" t="s">
        <v>40</v>
      </c>
      <c r="AF71" s="26">
        <f>1-ABS(L71-L93)</f>
        <v>0.76973466764292831</v>
      </c>
      <c r="AG71" s="26">
        <f t="shared" si="21"/>
        <v>0.79770311578604114</v>
      </c>
      <c r="AH71" s="26">
        <f t="shared" si="21"/>
        <v>0.99539214845694801</v>
      </c>
      <c r="AI71" s="26">
        <f t="shared" si="21"/>
        <v>0.80087886323600388</v>
      </c>
      <c r="AM71" s="34">
        <f>AF71*算例!$A$119+AG71*算例!$B$119+AH71*算例!$C$119+AI71*算例!$D$119+AJ71*算例!$E$119+AK71*算例!$F$119+AL71*算例!$G$119</f>
        <v>0.83641435681401721</v>
      </c>
    </row>
    <row r="72" spans="2:39" x14ac:dyDescent="0.25">
      <c r="B72" s="26" t="s">
        <v>72</v>
      </c>
      <c r="C72" s="26">
        <f>'C1'!$B$79</f>
        <v>0.65989859159188258</v>
      </c>
      <c r="D72" s="26">
        <f>'C2'!$B$79</f>
        <v>0.265625</v>
      </c>
      <c r="E72" s="26">
        <f>'C3'!$B$79</f>
        <v>0.625</v>
      </c>
      <c r="F72" s="26">
        <f>'C4'!$B$79</f>
        <v>0.40682980364583193</v>
      </c>
      <c r="G72" s="26">
        <f>'C5'!$B$79</f>
        <v>0</v>
      </c>
      <c r="H72" s="26">
        <f>'C6'!$B$79</f>
        <v>0</v>
      </c>
      <c r="I72" s="26">
        <f>'C7'!$B$79</f>
        <v>0</v>
      </c>
      <c r="K72" s="26" t="s">
        <v>72</v>
      </c>
      <c r="L72" s="26">
        <f>'C1'!$B$89</f>
        <v>0.6393039771577359</v>
      </c>
      <c r="M72" s="26">
        <f>'C2'!$B$89</f>
        <v>0.14826572772792174</v>
      </c>
      <c r="N72" s="26">
        <f>'C3'!$B$89</f>
        <v>0.31374526480654097</v>
      </c>
      <c r="O72" s="26">
        <f>'C4'!$B$89</f>
        <v>0.20833333333333334</v>
      </c>
      <c r="P72" s="26">
        <f>'C5'!$B$89</f>
        <v>0</v>
      </c>
      <c r="Q72" s="26">
        <f>'C6'!$B$89</f>
        <v>0</v>
      </c>
      <c r="R72" s="26">
        <f>'C7'!$B$89</f>
        <v>0</v>
      </c>
      <c r="U72" s="34" t="s">
        <v>72</v>
      </c>
      <c r="V72" s="34">
        <f>1-ABS(C72-L94)</f>
        <v>0.8579812621855758</v>
      </c>
      <c r="W72" s="34">
        <f t="shared" si="20"/>
        <v>0.83308592465451026</v>
      </c>
      <c r="X72" s="34">
        <f>1-ABS(E72-N94)</f>
        <v>0.78854371957462033</v>
      </c>
      <c r="Y72" s="34">
        <f>1-ABS(F72-O94)</f>
        <v>0.86398962489199405</v>
      </c>
      <c r="Z72" s="34"/>
      <c r="AC72" s="34">
        <f>V72*算例!$A$119+W72*算例!$B$119+X72*算例!$C$119+Y72*算例!$D$119+Z72*算例!$E$119+AA72*算例!$F$119+AB72*算例!$G$119</f>
        <v>0.83654406343258669</v>
      </c>
      <c r="AE72" s="26" t="s">
        <v>72</v>
      </c>
      <c r="AF72" s="26">
        <f>1-ABS(L72-L94)</f>
        <v>0.87857587661972247</v>
      </c>
      <c r="AG72" s="26">
        <f t="shared" si="21"/>
        <v>0.71572665238243194</v>
      </c>
      <c r="AH72" s="26">
        <f t="shared" si="21"/>
        <v>0.90020154523192064</v>
      </c>
      <c r="AI72" s="26">
        <f t="shared" si="21"/>
        <v>0.66549315457949543</v>
      </c>
      <c r="AM72" s="34">
        <f>AF72*算例!$A$119+AG72*算例!$B$119+AH72*算例!$C$119+AI72*算例!$D$119+AJ72*算例!$E$119+AK72*算例!$F$119+AL72*算例!$G$119</f>
        <v>0.81945004061927984</v>
      </c>
    </row>
    <row r="73" spans="2:39" x14ac:dyDescent="0.25">
      <c r="B73" s="26" t="s">
        <v>73</v>
      </c>
      <c r="C73" s="26">
        <f>'C1'!$B$102</f>
        <v>0.875</v>
      </c>
      <c r="D73" s="26">
        <f>'C2'!$B$102</f>
        <v>0.27250997472686617</v>
      </c>
      <c r="E73" s="26">
        <f>'C3'!$B$102</f>
        <v>0.625</v>
      </c>
      <c r="F73" s="26">
        <f>'C4'!$B$102</f>
        <v>0.625</v>
      </c>
      <c r="G73" s="26">
        <f>'C5'!$B$102</f>
        <v>0</v>
      </c>
      <c r="H73" s="26">
        <f>'C6'!$B$102</f>
        <v>0</v>
      </c>
      <c r="I73" s="26">
        <f>'C7'!$B$102</f>
        <v>0</v>
      </c>
      <c r="K73" s="26" t="s">
        <v>73</v>
      </c>
      <c r="L73" s="26">
        <f>'C1'!$B$112</f>
        <v>0.87777053195684396</v>
      </c>
      <c r="M73" s="26">
        <f>'C2'!$B$112</f>
        <v>0.31374526480654097</v>
      </c>
      <c r="N73" s="26">
        <f>'C3'!$B$112</f>
        <v>0.46937263240327048</v>
      </c>
      <c r="O73" s="26">
        <f>'C4'!$B$112</f>
        <v>0.54139817922247002</v>
      </c>
      <c r="P73" s="26">
        <f>'C5'!$B$112</f>
        <v>0</v>
      </c>
      <c r="Q73" s="26">
        <f>'C6'!$B$112</f>
        <v>0</v>
      </c>
      <c r="R73" s="26">
        <f>'C7'!$B$112</f>
        <v>0</v>
      </c>
      <c r="U73" s="34" t="s">
        <v>73</v>
      </c>
      <c r="V73" s="34">
        <f>1-ABS(C73-L95)</f>
        <v>0.91094612396272678</v>
      </c>
      <c r="W73" s="34">
        <f t="shared" si="20"/>
        <v>0.76163569752000448</v>
      </c>
      <c r="X73" s="34">
        <f>1-ABS(E73-N95)</f>
        <v>0.94587401516959058</v>
      </c>
      <c r="Y73" s="34">
        <f>1-ABS(F73-O95)</f>
        <v>0.92560235595310747</v>
      </c>
      <c r="Z73" s="34"/>
      <c r="AC73" s="34">
        <f>V73*算例!$A$119+W73*算例!$B$119+X73*算例!$C$119+Y73*算例!$D$119+Z73*算例!$E$119+AA73*算例!$F$119+AB73*算例!$G$119</f>
        <v>0.89201444627445547</v>
      </c>
      <c r="AE73" s="26" t="s">
        <v>73</v>
      </c>
      <c r="AF73" s="26">
        <f>1-ABS(L73-L95)</f>
        <v>0.90817559200588283</v>
      </c>
      <c r="AG73" s="26">
        <f t="shared" si="21"/>
        <v>0.80287098759967923</v>
      </c>
      <c r="AH73" s="26">
        <f t="shared" si="21"/>
        <v>0.89849861723367996</v>
      </c>
      <c r="AI73" s="26">
        <f t="shared" si="21"/>
        <v>0.84200053517557749</v>
      </c>
      <c r="AM73" s="34">
        <f>AF73*算例!$A$119+AG73*算例!$B$119+AH73*算例!$C$119+AI73*算例!$D$119+AJ73*算例!$E$119+AK73*算例!$F$119+AL73*算例!$G$119</f>
        <v>0.8747691689070457</v>
      </c>
    </row>
    <row r="75" spans="2:39" x14ac:dyDescent="0.25">
      <c r="B75" s="113" t="s">
        <v>93</v>
      </c>
      <c r="C75" s="113" t="s">
        <v>34</v>
      </c>
      <c r="D75" s="113" t="s">
        <v>35</v>
      </c>
      <c r="E75" s="113" t="s">
        <v>36</v>
      </c>
      <c r="F75" s="113" t="s">
        <v>37</v>
      </c>
      <c r="G75" s="113" t="s">
        <v>52</v>
      </c>
      <c r="H75" s="113" t="s">
        <v>53</v>
      </c>
      <c r="I75" s="113" t="s">
        <v>54</v>
      </c>
      <c r="K75" s="113" t="s">
        <v>101</v>
      </c>
      <c r="L75" s="113" t="s">
        <v>34</v>
      </c>
      <c r="M75" s="113" t="s">
        <v>35</v>
      </c>
      <c r="N75" s="113" t="s">
        <v>36</v>
      </c>
      <c r="O75" s="113" t="s">
        <v>37</v>
      </c>
      <c r="P75" s="113" t="s">
        <v>52</v>
      </c>
      <c r="Q75" s="113" t="s">
        <v>53</v>
      </c>
      <c r="R75" s="113" t="s">
        <v>54</v>
      </c>
      <c r="U75" s="108" t="s">
        <v>93</v>
      </c>
      <c r="V75" s="113" t="s">
        <v>34</v>
      </c>
      <c r="W75" s="113" t="s">
        <v>35</v>
      </c>
      <c r="X75" s="113" t="s">
        <v>36</v>
      </c>
      <c r="Y75" s="113" t="s">
        <v>37</v>
      </c>
      <c r="Z75" s="113" t="s">
        <v>52</v>
      </c>
      <c r="AA75" s="113" t="s">
        <v>53</v>
      </c>
      <c r="AB75" s="113" t="s">
        <v>54</v>
      </c>
      <c r="AC75" s="34">
        <f>SUM(AC76:AC80)/算例!$D$117</f>
        <v>0.85292198828509758</v>
      </c>
      <c r="AE75" s="113" t="s">
        <v>101</v>
      </c>
      <c r="AF75" s="113" t="s">
        <v>34</v>
      </c>
      <c r="AG75" s="113" t="s">
        <v>35</v>
      </c>
      <c r="AH75" s="113" t="s">
        <v>36</v>
      </c>
      <c r="AI75" s="113" t="s">
        <v>37</v>
      </c>
      <c r="AJ75" s="113" t="s">
        <v>52</v>
      </c>
      <c r="AK75" s="113" t="s">
        <v>53</v>
      </c>
      <c r="AL75" s="113" t="s">
        <v>54</v>
      </c>
      <c r="AM75" s="34">
        <f>SUM(AM76:AM80)/算例!$D$117</f>
        <v>0.8593560113043669</v>
      </c>
    </row>
    <row r="76" spans="2:39" x14ac:dyDescent="0.25">
      <c r="B76" s="26" t="s">
        <v>38</v>
      </c>
      <c r="C76" s="26">
        <f>'C1'!$B$11</f>
        <v>0.31374526480654097</v>
      </c>
      <c r="D76" s="26">
        <f>'C2'!$B$11</f>
        <v>0.40682980364583193</v>
      </c>
      <c r="E76" s="26">
        <f>'C3'!$B$11</f>
        <v>0.26073059076054744</v>
      </c>
      <c r="F76" s="26">
        <f>'C4'!$B$11</f>
        <v>0.69109740866815328</v>
      </c>
      <c r="G76" s="26">
        <f>'C5'!$B$11</f>
        <v>0</v>
      </c>
      <c r="H76" s="26">
        <f>'C6'!$B$11</f>
        <v>0</v>
      </c>
      <c r="I76" s="26">
        <f>'C7'!$B$11</f>
        <v>0</v>
      </c>
      <c r="K76" s="26" t="s">
        <v>38</v>
      </c>
      <c r="L76" s="26">
        <f>'C1'!$B$21</f>
        <v>0.44479718318376521</v>
      </c>
      <c r="M76" s="26">
        <f>'C2'!$B$21</f>
        <v>0.625</v>
      </c>
      <c r="N76" s="26">
        <f>'C3'!$B$21</f>
        <v>0.75</v>
      </c>
      <c r="O76" s="26">
        <f>'C4'!$B$21</f>
        <v>0.87177815066963993</v>
      </c>
      <c r="P76" s="26">
        <f>'C5'!$B$21</f>
        <v>0</v>
      </c>
      <c r="Q76" s="26">
        <f>'C6'!$B$21</f>
        <v>0</v>
      </c>
      <c r="R76" s="26">
        <f>'C7'!$B$21</f>
        <v>0</v>
      </c>
      <c r="U76" s="26" t="s">
        <v>38</v>
      </c>
      <c r="V76" s="26">
        <f>1-ABS(C76-L91)</f>
        <v>0.85671003550141323</v>
      </c>
      <c r="W76" s="26">
        <f t="shared" ref="W76:Y80" si="22">1-ABS(D76-M91)</f>
        <v>0.99375126909239597</v>
      </c>
      <c r="X76" s="26">
        <f t="shared" si="22"/>
        <v>0.74942947673534954</v>
      </c>
      <c r="Y76" s="26">
        <f t="shared" si="22"/>
        <v>0.98326788712667701</v>
      </c>
      <c r="AC76" s="34">
        <f>V76*算例!$A$119+W76*算例!$B$119+X76*算例!$C$119+Y76*算例!$D$119+Z76*算例!$E$119+AA76*算例!$F$119+AB76*算例!$G$119</f>
        <v>0.87628182027188339</v>
      </c>
      <c r="AE76" s="26" t="s">
        <v>38</v>
      </c>
      <c r="AF76" s="34">
        <f>1-ABS(L76-L91)</f>
        <v>0.98776195387863752</v>
      </c>
      <c r="AG76" s="34">
        <f t="shared" ref="AG76:AI80" si="23">1-ABS(M76-M91)</f>
        <v>0.78807853455343602</v>
      </c>
      <c r="AH76" s="34">
        <f t="shared" si="23"/>
        <v>0.76130111402519784</v>
      </c>
      <c r="AI76" s="34">
        <f t="shared" si="23"/>
        <v>0.80258714512519036</v>
      </c>
      <c r="AJ76" s="34"/>
      <c r="AK76" s="34"/>
      <c r="AM76" s="34">
        <f>AF76*算例!$A$119+AG76*算例!$B$119+AH76*算例!$C$119+AI76*算例!$D$119+AJ76*算例!$E$119+AK76*算例!$F$119+AL76*算例!$G$119</f>
        <v>0.86343383873722013</v>
      </c>
    </row>
    <row r="77" spans="2:39" x14ac:dyDescent="0.25">
      <c r="B77" s="26" t="s">
        <v>39</v>
      </c>
      <c r="C77" s="26">
        <f>'C1'!$B$34</f>
        <v>0.339228542206095</v>
      </c>
      <c r="D77" s="26">
        <f>'C2'!$B$34</f>
        <v>0.37084680995697966</v>
      </c>
      <c r="E77" s="26">
        <f>'C3'!$B$34</f>
        <v>0.34064210313733212</v>
      </c>
      <c r="F77" s="26">
        <f>'C4'!$B$34</f>
        <v>0.41831101684604843</v>
      </c>
      <c r="G77" s="26">
        <f>'C5'!$B$34</f>
        <v>0</v>
      </c>
      <c r="H77" s="26">
        <f>'C6'!$B$34</f>
        <v>0</v>
      </c>
      <c r="I77" s="26">
        <f>'C7'!$B$34</f>
        <v>0</v>
      </c>
      <c r="K77" s="26" t="s">
        <v>39</v>
      </c>
      <c r="L77" s="26">
        <f>'C1'!$B$44</f>
        <v>0.57738378080356778</v>
      </c>
      <c r="M77" s="26">
        <f>'C2'!$B$44</f>
        <v>0.75</v>
      </c>
      <c r="N77" s="26">
        <f>'C3'!$B$44</f>
        <v>0.57738378080356778</v>
      </c>
      <c r="O77" s="26">
        <f>'C4'!$B$44</f>
        <v>0.75</v>
      </c>
      <c r="P77" s="26">
        <f>'C5'!$B$44</f>
        <v>0</v>
      </c>
      <c r="Q77" s="26">
        <f>'C6'!$B$44</f>
        <v>0</v>
      </c>
      <c r="R77" s="26">
        <f>'C7'!$B$44</f>
        <v>0</v>
      </c>
      <c r="U77" s="34" t="s">
        <v>39</v>
      </c>
      <c r="V77" s="34">
        <f>1-ABS(C77-L92)</f>
        <v>0.84354182394666966</v>
      </c>
      <c r="W77" s="34">
        <f t="shared" si="22"/>
        <v>0.84679759148980027</v>
      </c>
      <c r="X77" s="34">
        <f t="shared" si="22"/>
        <v>0.83689522298251695</v>
      </c>
      <c r="Y77" s="34">
        <f t="shared" si="22"/>
        <v>0.82564535282679397</v>
      </c>
      <c r="Z77" s="34"/>
      <c r="AC77" s="34">
        <f>V77*算例!$A$119+W77*算例!$B$119+X77*算例!$C$119+Y77*算例!$D$119+Z77*算例!$E$119+AA77*算例!$F$119+AB77*算例!$G$119</f>
        <v>0.83984685654627622</v>
      </c>
      <c r="AE77" s="26" t="s">
        <v>39</v>
      </c>
      <c r="AF77" s="34">
        <f>1-ABS(L77-L92)</f>
        <v>0.91830293745585756</v>
      </c>
      <c r="AG77" s="34">
        <f t="shared" si="23"/>
        <v>0.77404921846717945</v>
      </c>
      <c r="AH77" s="34">
        <f t="shared" si="23"/>
        <v>0.92636309935124739</v>
      </c>
      <c r="AI77" s="34">
        <f t="shared" si="23"/>
        <v>0.84266566401925447</v>
      </c>
      <c r="AJ77" s="34"/>
      <c r="AK77" s="34"/>
      <c r="AM77" s="34">
        <f>AF77*算例!$A$119+AG77*算例!$B$119+AH77*算例!$C$119+AI77*算例!$D$119+AJ77*算例!$E$119+AK77*算例!$F$119+AL77*算例!$G$119</f>
        <v>0.880121643116479</v>
      </c>
    </row>
    <row r="78" spans="2:39" x14ac:dyDescent="0.25">
      <c r="B78" s="26" t="s">
        <v>40</v>
      </c>
      <c r="C78" s="26">
        <f>'C1'!$B$57</f>
        <v>0.37084680995697966</v>
      </c>
      <c r="D78" s="26">
        <f>'C2'!$B$57</f>
        <v>0.20833333333333334</v>
      </c>
      <c r="E78" s="26">
        <f>'C3'!$B$57</f>
        <v>0.75554106391368792</v>
      </c>
      <c r="F78" s="26">
        <f>'C4'!$B$57</f>
        <v>0.37066431931980437</v>
      </c>
      <c r="G78" s="26">
        <f>'C5'!$B$57</f>
        <v>0</v>
      </c>
      <c r="H78" s="26">
        <f>'C6'!$B$57</f>
        <v>0</v>
      </c>
      <c r="I78" s="26">
        <f>'C7'!$B$57</f>
        <v>0</v>
      </c>
      <c r="K78" s="26" t="s">
        <v>40</v>
      </c>
      <c r="L78" s="26">
        <f>'C1'!$B$67</f>
        <v>0.57738378080356778</v>
      </c>
      <c r="M78" s="26">
        <f>'C2'!$B$67</f>
        <v>0.31361677853422526</v>
      </c>
      <c r="N78" s="26">
        <f>'C3'!$B$67</f>
        <v>0.5</v>
      </c>
      <c r="O78" s="26">
        <f>'C4'!$B$67</f>
        <v>0.8125</v>
      </c>
      <c r="P78" s="26">
        <f>'C5'!$B$67</f>
        <v>0</v>
      </c>
      <c r="Q78" s="26">
        <f>'C6'!$B$67</f>
        <v>0</v>
      </c>
      <c r="R78" s="26">
        <f>'C7'!$B$67</f>
        <v>0</v>
      </c>
      <c r="U78" s="34" t="s">
        <v>40</v>
      </c>
      <c r="V78" s="34">
        <f>1-ABS(C78-L93)</f>
        <v>0.84798086232833558</v>
      </c>
      <c r="W78" s="34">
        <f t="shared" si="22"/>
        <v>0.78563021754729223</v>
      </c>
      <c r="X78" s="34">
        <f t="shared" si="22"/>
        <v>0.88837076478709998</v>
      </c>
      <c r="Y78" s="34">
        <f t="shared" si="22"/>
        <v>0.81978545608380049</v>
      </c>
      <c r="Z78" s="34"/>
      <c r="AC78" s="34">
        <f>V78*算例!$A$119+W78*算例!$B$119+X78*算例!$C$119+Y78*算例!$D$119+Z78*算例!$E$119+AA78*算例!$F$119+AB78*算例!$G$119</f>
        <v>0.84137889805013788</v>
      </c>
      <c r="AE78" s="26" t="s">
        <v>40</v>
      </c>
      <c r="AF78" s="34">
        <f>1-ABS(L78-L93)</f>
        <v>0.94548216682507635</v>
      </c>
      <c r="AG78" s="34">
        <f t="shared" si="23"/>
        <v>0.89091366274818418</v>
      </c>
      <c r="AH78" s="34">
        <f t="shared" si="23"/>
        <v>0.85608817129921211</v>
      </c>
      <c r="AI78" s="34">
        <f t="shared" si="23"/>
        <v>0.73837886323600388</v>
      </c>
      <c r="AJ78" s="34"/>
      <c r="AK78" s="34"/>
      <c r="AM78" s="34">
        <f>AF78*算例!$A$119+AG78*算例!$B$119+AH78*算例!$C$119+AI78*算例!$D$119+AJ78*算例!$E$119+AK78*算例!$F$119+AL78*算例!$G$119</f>
        <v>0.88115447158987104</v>
      </c>
    </row>
    <row r="79" spans="2:39" x14ac:dyDescent="0.25">
      <c r="B79" s="26" t="s">
        <v>72</v>
      </c>
      <c r="C79" s="26">
        <f>'C1'!$B$80</f>
        <v>0.625</v>
      </c>
      <c r="D79" s="26">
        <f>'C2'!$B$80</f>
        <v>0.57841490182291599</v>
      </c>
      <c r="E79" s="26">
        <f>'C3'!$B$80</f>
        <v>0.18593190409225849</v>
      </c>
      <c r="F79" s="26">
        <f>'C4'!$B$80</f>
        <v>0.75</v>
      </c>
      <c r="G79" s="26">
        <f>'C5'!$B$80</f>
        <v>0</v>
      </c>
      <c r="H79" s="26">
        <f>'C6'!$B$80</f>
        <v>0</v>
      </c>
      <c r="I79" s="26">
        <f>'C7'!$B$80</f>
        <v>0</v>
      </c>
      <c r="K79" s="26" t="s">
        <v>72</v>
      </c>
      <c r="L79" s="26">
        <f>'C1'!$B$90</f>
        <v>0.625</v>
      </c>
      <c r="M79" s="26">
        <f>'C2'!$B$90</f>
        <v>0.52664976526531371</v>
      </c>
      <c r="N79" s="26">
        <f>'C3'!$B$90</f>
        <v>0.64627889325706689</v>
      </c>
      <c r="O79" s="26">
        <f>'C4'!$B$90</f>
        <v>0.625</v>
      </c>
      <c r="P79" s="26">
        <f>'C5'!$B$90</f>
        <v>0</v>
      </c>
      <c r="Q79" s="26">
        <f>'C6'!$B$90</f>
        <v>0</v>
      </c>
      <c r="R79" s="26">
        <f>'C7'!$B$90</f>
        <v>0</v>
      </c>
      <c r="U79" s="34" t="s">
        <v>72</v>
      </c>
      <c r="V79" s="34">
        <f>1-ABS(C79-L94)</f>
        <v>0.89287985377745838</v>
      </c>
      <c r="W79" s="34">
        <f t="shared" si="22"/>
        <v>0.85412417352257375</v>
      </c>
      <c r="X79" s="34">
        <f t="shared" si="22"/>
        <v>0.77238818451763813</v>
      </c>
      <c r="Y79" s="34">
        <f t="shared" si="22"/>
        <v>0.79284017875383794</v>
      </c>
      <c r="Z79" s="34"/>
      <c r="AC79" s="34">
        <f>V79*算例!$A$119+W79*算例!$B$119+X79*算例!$C$119+Y79*算例!$D$119+Z79*算例!$E$119+AA79*算例!$F$119+AB79*算例!$G$119</f>
        <v>0.8399998491579832</v>
      </c>
      <c r="AE79" s="26" t="s">
        <v>72</v>
      </c>
      <c r="AF79" s="34">
        <f>1-ABS(L79-L94)</f>
        <v>0.89287985377745838</v>
      </c>
      <c r="AG79" s="34">
        <f t="shared" si="23"/>
        <v>0.90588931008017604</v>
      </c>
      <c r="AH79" s="34">
        <f t="shared" si="23"/>
        <v>0.76726482631755344</v>
      </c>
      <c r="AI79" s="34">
        <f t="shared" si="23"/>
        <v>0.91784017875383794</v>
      </c>
      <c r="AJ79" s="34"/>
      <c r="AK79" s="34"/>
      <c r="AM79" s="34">
        <f>AF79*算例!$A$119+AG79*算例!$B$119+AH79*算例!$C$119+AI79*算例!$D$119+AJ79*算例!$E$119+AK79*算例!$F$119+AL79*算例!$G$119</f>
        <v>0.86782203691948268</v>
      </c>
    </row>
    <row r="80" spans="2:39" x14ac:dyDescent="0.25">
      <c r="B80" s="26" t="s">
        <v>73</v>
      </c>
      <c r="C80" s="26">
        <f>'C1'!$B$103</f>
        <v>0.58364464953496853</v>
      </c>
      <c r="D80" s="26">
        <f>'C2'!$B$103</f>
        <v>0.35659906106125505</v>
      </c>
      <c r="E80" s="26">
        <f>'C3'!$B$103</f>
        <v>0.625</v>
      </c>
      <c r="F80" s="26">
        <f>'C4'!$B$103</f>
        <v>0.75</v>
      </c>
      <c r="G80" s="26">
        <f>'C5'!$B$103</f>
        <v>0</v>
      </c>
      <c r="H80" s="26">
        <f>'C6'!$B$103</f>
        <v>0</v>
      </c>
      <c r="I80" s="26">
        <f>'C7'!$B$103</f>
        <v>0</v>
      </c>
      <c r="K80" s="26" t="s">
        <v>73</v>
      </c>
      <c r="L80" s="26">
        <f>'C1'!$B$113</f>
        <v>1</v>
      </c>
      <c r="M80" s="26">
        <f>'C2'!$B$113</f>
        <v>0.70833333333333337</v>
      </c>
      <c r="N80" s="26">
        <f>'C3'!$B$113</f>
        <v>0.75</v>
      </c>
      <c r="O80" s="26">
        <f>'C4'!$B$113</f>
        <v>0.87177815066963993</v>
      </c>
      <c r="P80" s="26">
        <f>'C5'!$B$113</f>
        <v>0</v>
      </c>
      <c r="Q80" s="26">
        <f>'C6'!$B$113</f>
        <v>0</v>
      </c>
      <c r="R80" s="26">
        <f>'C7'!$B$113</f>
        <v>0</v>
      </c>
      <c r="U80" s="34" t="s">
        <v>73</v>
      </c>
      <c r="V80" s="34">
        <f>1-ABS(C80-L95)</f>
        <v>0.79769852557224175</v>
      </c>
      <c r="W80" s="34">
        <f t="shared" si="22"/>
        <v>0.84572478385439331</v>
      </c>
      <c r="X80" s="34">
        <f t="shared" si="22"/>
        <v>0.94587401516959058</v>
      </c>
      <c r="Y80" s="34">
        <f t="shared" si="22"/>
        <v>0.94939764404689253</v>
      </c>
      <c r="Z80" s="34"/>
      <c r="AC80" s="34">
        <f>V80*算例!$A$119+W80*算例!$B$119+X80*算例!$C$119+Y80*算例!$D$119+Z80*算例!$E$119+AA80*算例!$F$119+AB80*算例!$G$119</f>
        <v>0.86710251739920707</v>
      </c>
      <c r="AE80" s="26" t="s">
        <v>73</v>
      </c>
      <c r="AF80" s="34">
        <f>1-ABS(L80-L95)</f>
        <v>0.78594612396272678</v>
      </c>
      <c r="AG80" s="34">
        <f t="shared" si="23"/>
        <v>0.80254094387352837</v>
      </c>
      <c r="AH80" s="34">
        <f t="shared" si="23"/>
        <v>0.82087401516959058</v>
      </c>
      <c r="AI80" s="34">
        <f t="shared" si="23"/>
        <v>0.8276194933772526</v>
      </c>
      <c r="AJ80" s="34"/>
      <c r="AK80" s="34"/>
      <c r="AM80" s="34">
        <f>AF80*算例!$A$119+AG80*算例!$B$119+AH80*算例!$C$119+AI80*算例!$D$119+AJ80*算例!$E$119+AK80*算例!$F$119+AL80*算例!$G$119</f>
        <v>0.80424806615878197</v>
      </c>
    </row>
    <row r="81" spans="2:39" x14ac:dyDescent="0.25">
      <c r="AF81" s="34"/>
      <c r="AG81" s="34"/>
      <c r="AH81" s="34"/>
      <c r="AI81" s="34"/>
      <c r="AJ81" s="34"/>
      <c r="AK81" s="34"/>
    </row>
    <row r="82" spans="2:39" x14ac:dyDescent="0.25">
      <c r="B82" s="113" t="s">
        <v>94</v>
      </c>
      <c r="C82" s="113" t="s">
        <v>34</v>
      </c>
      <c r="D82" s="113" t="s">
        <v>35</v>
      </c>
      <c r="E82" s="113" t="s">
        <v>36</v>
      </c>
      <c r="F82" s="113" t="s">
        <v>37</v>
      </c>
      <c r="G82" s="113" t="s">
        <v>173</v>
      </c>
      <c r="H82" s="113" t="s">
        <v>53</v>
      </c>
      <c r="I82" s="113" t="s">
        <v>174</v>
      </c>
      <c r="K82" s="113" t="s">
        <v>102</v>
      </c>
      <c r="L82" s="113" t="s">
        <v>34</v>
      </c>
      <c r="M82" s="113" t="s">
        <v>35</v>
      </c>
      <c r="N82" s="113" t="s">
        <v>36</v>
      </c>
      <c r="O82" s="113" t="s">
        <v>37</v>
      </c>
      <c r="P82" s="113" t="s">
        <v>52</v>
      </c>
      <c r="Q82" s="113" t="s">
        <v>53</v>
      </c>
      <c r="R82" s="113" t="s">
        <v>54</v>
      </c>
      <c r="U82" s="108" t="s">
        <v>94</v>
      </c>
      <c r="V82" s="113" t="s">
        <v>34</v>
      </c>
      <c r="W82" s="113" t="s">
        <v>35</v>
      </c>
      <c r="X82" s="113" t="s">
        <v>36</v>
      </c>
      <c r="Y82" s="113" t="s">
        <v>37</v>
      </c>
      <c r="Z82" s="113" t="s">
        <v>52</v>
      </c>
      <c r="AA82" s="113" t="s">
        <v>53</v>
      </c>
      <c r="AB82" s="113" t="s">
        <v>54</v>
      </c>
      <c r="AC82" s="34">
        <f>SUM(AC83:AC87)/算例!$D$117</f>
        <v>0.85319063593383004</v>
      </c>
      <c r="AE82" s="113" t="s">
        <v>102</v>
      </c>
      <c r="AF82" s="113" t="s">
        <v>34</v>
      </c>
      <c r="AG82" s="113" t="s">
        <v>35</v>
      </c>
      <c r="AH82" s="113" t="s">
        <v>36</v>
      </c>
      <c r="AI82" s="113" t="s">
        <v>37</v>
      </c>
      <c r="AJ82" s="113" t="s">
        <v>52</v>
      </c>
      <c r="AK82" s="113" t="s">
        <v>53</v>
      </c>
      <c r="AL82" s="113" t="s">
        <v>54</v>
      </c>
      <c r="AM82" s="34">
        <f>SUM(AM83:AM87)/算例!$D$117</f>
        <v>0.85128479267484303</v>
      </c>
    </row>
    <row r="83" spans="2:39" x14ac:dyDescent="0.25">
      <c r="B83" s="26" t="s">
        <v>38</v>
      </c>
      <c r="C83" s="26">
        <f>'C1'!$B$12</f>
        <v>0.3125</v>
      </c>
      <c r="D83" s="26">
        <f>'C2'!$B$12</f>
        <v>0.50138526597842203</v>
      </c>
      <c r="E83" s="26">
        <f>'C3'!$B$12</f>
        <v>0.66697798286830201</v>
      </c>
      <c r="F83" s="26">
        <f>'C4'!$B$12</f>
        <v>0.8125</v>
      </c>
      <c r="G83" s="26">
        <f>'C5'!$B$12</f>
        <v>0</v>
      </c>
      <c r="H83" s="26">
        <f>'C6'!$B$12</f>
        <v>0</v>
      </c>
      <c r="I83" s="26">
        <f>'C7'!$B$12</f>
        <v>0</v>
      </c>
      <c r="K83" s="26" t="s">
        <v>38</v>
      </c>
      <c r="L83" s="26">
        <f>'C1'!$B$22</f>
        <v>0.4947159086309435</v>
      </c>
      <c r="M83" s="26">
        <f>'C2'!$B$22</f>
        <v>0.11669361991395928</v>
      </c>
      <c r="N83" s="26">
        <f>'C3'!$B$22</f>
        <v>0.52306689040178389</v>
      </c>
      <c r="O83" s="26">
        <f>'C4'!$B$22</f>
        <v>0.4947159086309435</v>
      </c>
      <c r="P83" s="26">
        <f>'C5'!$B$22</f>
        <v>0</v>
      </c>
      <c r="Q83" s="26">
        <f>'C6'!$B$22</f>
        <v>0</v>
      </c>
      <c r="R83" s="26">
        <f>'C7'!$B$22</f>
        <v>0</v>
      </c>
      <c r="U83" s="26" t="s">
        <v>38</v>
      </c>
      <c r="V83" s="26">
        <f>1-ABS(C83-L91)</f>
        <v>0.85546477069487226</v>
      </c>
      <c r="W83" s="26">
        <f t="shared" ref="W83:Y86" si="24">1-ABS(D83-M91)</f>
        <v>0.91169326857501398</v>
      </c>
      <c r="X83" s="26">
        <f t="shared" si="24"/>
        <v>0.84432313115689583</v>
      </c>
      <c r="Y83" s="26">
        <f t="shared" si="24"/>
        <v>0.86186529579483029</v>
      </c>
      <c r="AC83" s="34">
        <f>V83*算例!$A$119+W83*算例!$B$119+X83*算例!$C$119+Y83*算例!$D$119+Z83*算例!$E$119+AA83*算例!$F$119+AB83*算例!$G$119</f>
        <v>0.8648851391514002</v>
      </c>
      <c r="AE83" s="26" t="s">
        <v>38</v>
      </c>
      <c r="AF83" s="34">
        <f>1-ABS(L83-L91)</f>
        <v>0.96231932067418424</v>
      </c>
      <c r="AG83" s="34">
        <f t="shared" ref="AG83:AI87" si="25">1-ABS(M83-M91)</f>
        <v>0.7036150853605232</v>
      </c>
      <c r="AH83" s="34">
        <f t="shared" si="25"/>
        <v>0.98823422362341395</v>
      </c>
      <c r="AI83" s="34">
        <f t="shared" si="25"/>
        <v>0.82035061283611321</v>
      </c>
      <c r="AJ83" s="34"/>
      <c r="AM83" s="34">
        <f>AF83*算例!$A$119+AG83*算例!$B$119+AH83*算例!$C$119+AI83*算例!$D$119+AJ83*算例!$E$119+AK83*算例!$F$119+AL83*算例!$G$119</f>
        <v>0.89576189317304877</v>
      </c>
    </row>
    <row r="84" spans="2:39" x14ac:dyDescent="0.25">
      <c r="B84" s="26" t="s">
        <v>39</v>
      </c>
      <c r="C84" s="26">
        <f>'C1'!$B$35</f>
        <v>0.6875</v>
      </c>
      <c r="D84" s="26">
        <f>'C2'!$B$35</f>
        <v>0.66733212782737572</v>
      </c>
      <c r="E84" s="26">
        <f>'C3'!$B$35</f>
        <v>0.625</v>
      </c>
      <c r="F84" s="26">
        <f>'C4'!$B$35</f>
        <v>0.75</v>
      </c>
      <c r="G84" s="26">
        <f>'C5'!$B$35</f>
        <v>0</v>
      </c>
      <c r="H84" s="26">
        <f>'C6'!$B$35</f>
        <v>0</v>
      </c>
      <c r="I84" s="26">
        <f>'C7'!$B$35</f>
        <v>0</v>
      </c>
      <c r="K84" s="26" t="s">
        <v>39</v>
      </c>
      <c r="L84" s="26">
        <f>'C1'!$B$45</f>
        <v>0.52306689040178389</v>
      </c>
      <c r="M84" s="26">
        <f>'C2'!$B$45</f>
        <v>0.52306689040178389</v>
      </c>
      <c r="N84" s="26">
        <f>'C3'!$B$45</f>
        <v>0.52306689040178389</v>
      </c>
      <c r="O84" s="26">
        <f>'C4'!$B$45</f>
        <v>0.52306689040178389</v>
      </c>
      <c r="P84" s="26">
        <f>'C5'!$B$45</f>
        <v>0</v>
      </c>
      <c r="Q84" s="26">
        <f>'C6'!$B$45</f>
        <v>0</v>
      </c>
      <c r="R84" s="26">
        <f>'C7'!$B$45</f>
        <v>0</v>
      </c>
      <c r="U84" s="26" t="s">
        <v>39</v>
      </c>
      <c r="V84" s="34">
        <f>1-ABS(C84-L92)</f>
        <v>0.80818671825942534</v>
      </c>
      <c r="W84" s="34">
        <f t="shared" si="24"/>
        <v>0.85671709063980372</v>
      </c>
      <c r="X84" s="34">
        <f t="shared" si="24"/>
        <v>0.87874688015481517</v>
      </c>
      <c r="Y84" s="34">
        <f t="shared" si="24"/>
        <v>0.84266566401925447</v>
      </c>
      <c r="Z84" s="34"/>
      <c r="AA84" s="34"/>
      <c r="AC84" s="34">
        <f>V84*算例!$A$119+W84*算例!$B$119+X84*算例!$C$119+Y84*算例!$D$119+Z84*算例!$E$119+AA84*算例!$F$119+AB84*算例!$G$119</f>
        <v>0.84070467507332292</v>
      </c>
      <c r="AE84" s="26" t="s">
        <v>39</v>
      </c>
      <c r="AF84" s="34">
        <f>1-ABS(L84-L92)</f>
        <v>0.97261982785764145</v>
      </c>
      <c r="AG84" s="34">
        <f t="shared" si="25"/>
        <v>0.99901767193460445</v>
      </c>
      <c r="AH84" s="34">
        <f t="shared" si="25"/>
        <v>0.98067998975303128</v>
      </c>
      <c r="AI84" s="34">
        <f t="shared" si="25"/>
        <v>0.93040122638252942</v>
      </c>
      <c r="AJ84" s="34"/>
      <c r="AM84" s="34">
        <f>AF84*算例!$A$119+AG84*算例!$B$119+AH84*算例!$C$119+AI84*算例!$D$119+AJ84*算例!$E$119+AK84*算例!$F$119+AL84*算例!$G$119</f>
        <v>0.97358164692561466</v>
      </c>
    </row>
    <row r="85" spans="2:39" x14ac:dyDescent="0.25">
      <c r="B85" s="26" t="s">
        <v>40</v>
      </c>
      <c r="C85" s="26">
        <f>'C1'!$B$58</f>
        <v>0.6953125</v>
      </c>
      <c r="D85" s="26">
        <f>'C2'!$B$58</f>
        <v>0.58268352910156085</v>
      </c>
      <c r="E85" s="26">
        <f>'C3'!$B$58</f>
        <v>0.81365960729166398</v>
      </c>
      <c r="F85" s="26">
        <f>'C4'!$B$58</f>
        <v>0.4561089030876051</v>
      </c>
      <c r="G85" s="26">
        <f>'C5'!$B$58</f>
        <v>0</v>
      </c>
      <c r="H85" s="26">
        <f>'C6'!$B$58</f>
        <v>0</v>
      </c>
      <c r="I85" s="26">
        <f>'C7'!$B$58</f>
        <v>0</v>
      </c>
      <c r="K85" s="26" t="s">
        <v>40</v>
      </c>
      <c r="L85" s="26">
        <f>'C1'!$B$68</f>
        <v>0.52306689040178389</v>
      </c>
      <c r="M85" s="26">
        <f>'C2'!$B$68</f>
        <v>0.3125</v>
      </c>
      <c r="N85" s="26">
        <f>'C3'!$B$68</f>
        <v>1</v>
      </c>
      <c r="O85" s="26">
        <f>'C4'!$B$68</f>
        <v>0.19965607760416246</v>
      </c>
      <c r="P85" s="26">
        <f>'C5'!$B$68</f>
        <v>0</v>
      </c>
      <c r="Q85" s="26">
        <f>'C6'!$B$68</f>
        <v>0</v>
      </c>
      <c r="R85" s="26">
        <f>'C7'!$B$68</f>
        <v>0</v>
      </c>
      <c r="U85" s="26" t="s">
        <v>40</v>
      </c>
      <c r="V85" s="34">
        <f>1-ABS(C85-L93)</f>
        <v>0.82755344762864413</v>
      </c>
      <c r="W85" s="34">
        <f t="shared" si="24"/>
        <v>0.84001958668448029</v>
      </c>
      <c r="X85" s="34">
        <f t="shared" si="24"/>
        <v>0.83025222140912391</v>
      </c>
      <c r="Y85" s="34">
        <f t="shared" si="24"/>
        <v>0.90523003985160122</v>
      </c>
      <c r="Z85" s="34"/>
      <c r="AA85" s="34"/>
      <c r="AC85" s="34">
        <f>V85*算例!$A$119+W85*算例!$B$119+X85*算例!$C$119+Y85*算例!$D$119+Z85*算例!$E$119+AA85*算例!$F$119+AB85*算例!$G$119</f>
        <v>0.84237285771837489</v>
      </c>
      <c r="AE85" s="26" t="s">
        <v>40</v>
      </c>
      <c r="AF85" s="34">
        <f>1-ABS(L85-L93)</f>
        <v>0.99979905722686024</v>
      </c>
      <c r="AG85" s="34">
        <f t="shared" si="25"/>
        <v>0.88979688421395886</v>
      </c>
      <c r="AH85" s="34">
        <f t="shared" si="25"/>
        <v>0.64391182870078789</v>
      </c>
      <c r="AI85" s="34">
        <f t="shared" si="25"/>
        <v>0.64877721436815861</v>
      </c>
      <c r="AJ85" s="34"/>
      <c r="AM85" s="34">
        <f>AF85*算例!$A$119+AG85*算例!$B$119+AH85*算例!$C$119+AI85*算例!$D$119+AJ85*算例!$E$119+AK85*算例!$F$119+AL85*算例!$G$119</f>
        <v>0.83617353906395664</v>
      </c>
    </row>
    <row r="86" spans="2:39" x14ac:dyDescent="0.25">
      <c r="B86" s="26" t="s">
        <v>72</v>
      </c>
      <c r="C86" s="26">
        <f>'C1'!$B$81</f>
        <v>0.67289383346335119</v>
      </c>
      <c r="D86" s="26">
        <f>'C2'!$B$81</f>
        <v>0.58466425565475144</v>
      </c>
      <c r="E86" s="26">
        <f>'C3'!$B$81</f>
        <v>0.52306689040178389</v>
      </c>
      <c r="F86" s="26">
        <f>'C4'!$B$81</f>
        <v>0.60966490182291599</v>
      </c>
      <c r="G86" s="26">
        <f>'C5'!$B$81</f>
        <v>0</v>
      </c>
      <c r="H86" s="26">
        <f>'C6'!$B$81</f>
        <v>0</v>
      </c>
      <c r="I86" s="26">
        <f>'C7'!$B$81</f>
        <v>0</v>
      </c>
      <c r="K86" s="26" t="s">
        <v>72</v>
      </c>
      <c r="L86" s="26">
        <f>'C1'!$B$91</f>
        <v>0.25549823515624931</v>
      </c>
      <c r="M86" s="26">
        <f>'C2'!$B$91</f>
        <v>0.3125</v>
      </c>
      <c r="N86" s="26">
        <f>'C3'!$B$91</f>
        <v>0.76153344520089195</v>
      </c>
      <c r="O86" s="26">
        <f>'C4'!$B$91</f>
        <v>0.5</v>
      </c>
      <c r="P86" s="26">
        <f>'C5'!$B$91</f>
        <v>0</v>
      </c>
      <c r="Q86" s="26">
        <f>'C6'!$B$91</f>
        <v>0</v>
      </c>
      <c r="R86" s="26">
        <f>'C7'!$B$91</f>
        <v>0</v>
      </c>
      <c r="U86" s="26" t="s">
        <v>72</v>
      </c>
      <c r="V86" s="34">
        <f>1-ABS(C86-L94)</f>
        <v>0.84498602031410719</v>
      </c>
      <c r="W86" s="34">
        <f t="shared" si="24"/>
        <v>0.8478748196907383</v>
      </c>
      <c r="X86" s="34">
        <f t="shared" si="24"/>
        <v>0.89047682917283644</v>
      </c>
      <c r="Y86" s="34">
        <f t="shared" si="24"/>
        <v>0.93317527693092195</v>
      </c>
      <c r="Z86" s="34"/>
      <c r="AA86" s="34"/>
      <c r="AC86" s="34">
        <f>V86*算例!$A$119+W86*算例!$B$119+X86*算例!$C$119+Y86*算例!$D$119+Z86*算例!$E$119+AA86*算例!$F$119+AB86*算例!$G$119</f>
        <v>0.87016487089663808</v>
      </c>
      <c r="AE86" s="26" t="s">
        <v>72</v>
      </c>
      <c r="AF86" s="34">
        <f>1-ABS(L86-L94)</f>
        <v>0.73761838137879088</v>
      </c>
      <c r="AG86" s="34">
        <f t="shared" si="25"/>
        <v>0.87996092465451026</v>
      </c>
      <c r="AH86" s="34">
        <f t="shared" si="25"/>
        <v>0.65201027437372838</v>
      </c>
      <c r="AI86" s="34">
        <f t="shared" si="25"/>
        <v>0.95715982124616206</v>
      </c>
      <c r="AJ86" s="34"/>
      <c r="AM86" s="34">
        <f>AF86*算例!$A$119+AG86*算例!$B$119+AH86*算例!$C$119+AI86*算例!$D$119+AJ86*算例!$E$119+AK86*算例!$F$119+AL86*算例!$G$119</f>
        <v>0.77761607926277487</v>
      </c>
    </row>
    <row r="87" spans="2:39" x14ac:dyDescent="0.25">
      <c r="B87" s="26" t="s">
        <v>73</v>
      </c>
      <c r="C87" s="26">
        <f>'C1'!$B$104</f>
        <v>0.875</v>
      </c>
      <c r="D87" s="26">
        <f>'C2'!$B$104</f>
        <v>0.58466425565475144</v>
      </c>
      <c r="E87" s="26">
        <f>'C3'!$B$104</f>
        <v>0.20833333333333334</v>
      </c>
      <c r="F87" s="26">
        <f>'C4'!$B$104</f>
        <v>0.625</v>
      </c>
      <c r="G87" s="26">
        <f>'C5'!$B$104</f>
        <v>0</v>
      </c>
      <c r="H87" s="26">
        <f>'C6'!$B$104</f>
        <v>0</v>
      </c>
      <c r="I87" s="26">
        <f>'C7'!$B$104</f>
        <v>0</v>
      </c>
      <c r="K87" s="26" t="s">
        <v>73</v>
      </c>
      <c r="L87" s="26">
        <f>'C1'!$B$114</f>
        <v>0.58279635844494004</v>
      </c>
      <c r="M87" s="26">
        <f>'C2'!$B$114</f>
        <v>0.875</v>
      </c>
      <c r="N87" s="26">
        <f>'C3'!$B$114</f>
        <v>0.38380574200148659</v>
      </c>
      <c r="O87" s="26">
        <f>'C4'!$B$114</f>
        <v>0.87177815066963993</v>
      </c>
      <c r="P87" s="26">
        <f>'C5'!$B$114</f>
        <v>0</v>
      </c>
      <c r="Q87" s="26">
        <f>'C6'!$B$114</f>
        <v>0</v>
      </c>
      <c r="R87" s="26">
        <f>'C7'!$B$114</f>
        <v>0</v>
      </c>
      <c r="U87" s="26" t="s">
        <v>73</v>
      </c>
      <c r="V87" s="34">
        <f>1-ABS(C87-L95)</f>
        <v>0.91094612396272678</v>
      </c>
      <c r="W87" s="34">
        <f>1-ABS(D87-M95)</f>
        <v>0.9262100215521103</v>
      </c>
      <c r="X87" s="34">
        <f>1-ABS(E87-N95)</f>
        <v>0.63745931816374279</v>
      </c>
      <c r="Y87" s="34">
        <f>1-ABS(F87-O95)</f>
        <v>0.92560235595310747</v>
      </c>
      <c r="Z87" s="34"/>
      <c r="AA87" s="34"/>
      <c r="AC87" s="34">
        <f>V87*算例!$A$119+W87*算例!$B$119+X87*算例!$C$119+Y87*算例!$D$119+Z87*算例!$E$119+AA87*算例!$F$119+AB87*算例!$G$119</f>
        <v>0.84782563682941459</v>
      </c>
      <c r="AE87" s="26" t="s">
        <v>73</v>
      </c>
      <c r="AF87" s="34">
        <f>1-ABS(L87-L95)</f>
        <v>0.79685023448221326</v>
      </c>
      <c r="AG87" s="34">
        <f t="shared" si="25"/>
        <v>0.63587427720686174</v>
      </c>
      <c r="AH87" s="34">
        <f t="shared" si="25"/>
        <v>0.81293172683189607</v>
      </c>
      <c r="AI87" s="34">
        <f t="shared" si="25"/>
        <v>0.8276194933772526</v>
      </c>
      <c r="AJ87" s="34"/>
      <c r="AM87" s="34">
        <f>AF87*算例!$A$119+AG87*算例!$B$119+AH87*算例!$C$119+AI87*算例!$D$119+AJ87*算例!$E$119+AK87*算例!$F$119+AL87*算例!$G$119</f>
        <v>0.77329080494881963</v>
      </c>
    </row>
    <row r="88" spans="2:39" x14ac:dyDescent="0.25">
      <c r="V88" s="34"/>
      <c r="W88" s="34"/>
      <c r="X88" s="34"/>
      <c r="Y88" s="34"/>
      <c r="Z88" s="34"/>
      <c r="AA88" s="34"/>
      <c r="AF88" s="34"/>
      <c r="AG88" s="34"/>
      <c r="AH88" s="34"/>
      <c r="AI88" s="34"/>
      <c r="AJ88" s="34"/>
    </row>
    <row r="90" spans="2:39" x14ac:dyDescent="0.25">
      <c r="B90" s="108" t="s">
        <v>89</v>
      </c>
      <c r="C90" s="108" t="s">
        <v>34</v>
      </c>
      <c r="D90" s="108" t="s">
        <v>35</v>
      </c>
      <c r="E90" s="108" t="s">
        <v>36</v>
      </c>
      <c r="F90" s="108" t="s">
        <v>37</v>
      </c>
      <c r="G90" s="108" t="s">
        <v>52</v>
      </c>
      <c r="H90" s="108" t="s">
        <v>53</v>
      </c>
      <c r="I90" s="108" t="s">
        <v>54</v>
      </c>
      <c r="J90" s="26">
        <f>决策矩阵!A3</f>
        <v>0.266534686801711</v>
      </c>
      <c r="K90" s="108" t="s">
        <v>111</v>
      </c>
      <c r="L90" s="108" t="s">
        <v>34</v>
      </c>
      <c r="M90" s="108" t="s">
        <v>35</v>
      </c>
      <c r="N90" s="108" t="s">
        <v>36</v>
      </c>
      <c r="O90" s="108" t="s">
        <v>37</v>
      </c>
      <c r="P90" s="108" t="s">
        <v>52</v>
      </c>
      <c r="Q90" s="108" t="s">
        <v>53</v>
      </c>
      <c r="R90" s="108" t="s">
        <v>54</v>
      </c>
      <c r="S90" s="108" t="s">
        <v>74</v>
      </c>
    </row>
    <row r="91" spans="2:39" x14ac:dyDescent="0.25">
      <c r="B91" s="26" t="s">
        <v>38</v>
      </c>
      <c r="C91" s="26">
        <f>决策矩阵!$D$4*C20+决策矩阵!$E$4*C27+决策矩阵!$F$4*C34+决策矩阵!$G$4*C41+决策矩阵!$H$4*C48+决策矩阵!$I$4*C55+决策矩阵!$J$4*C62+决策矩阵!$K$4*C69+决策矩阵!$L$4*C76+决策矩阵!$M$4*C83+决策矩阵!$N$4*L20+决策矩阵!$O$4*L27+决策矩阵!$P$4*L34+决策矩阵!$Q$4*L41+决策矩阵!$R$4*L48+决策矩阵!$S$4*L55+决策矩阵!$T$4*L62+决策矩阵!$U$4*L69+决策矩阵!$V$4*L76+决策矩阵!$W$4*L83</f>
        <v>0.59504060110877854</v>
      </c>
      <c r="D91" s="26">
        <f>决策矩阵!$D$4*D20+决策矩阵!$E$4*D27+决策矩阵!$F$4*D34+决策矩阵!$G$4*D41+决策矩阵!$H$4*D48+决策矩阵!$I$4*D55+决策矩阵!$J$4*D62+决策矩阵!$K$4*D69+决策矩阵!$L$4*D76+决策矩阵!$M$4*D83+决策矩阵!$N$4*M20+决策矩阵!$O$4*M27+决策矩阵!$P$4*M34+决策矩阵!$Q$4*M41+决策矩阵!$R$4*M48+决策矩阵!$S$4*M55+决策矩阵!$T$4*M62+决策矩阵!$U$4*M69+决策矩阵!$V$4*M76+决策矩阵!$W$4*M83</f>
        <v>0.38373392593050903</v>
      </c>
      <c r="E91" s="26">
        <f>决策矩阵!$D$4*E20+决策矩阵!$E$4*E27+决策矩阵!$F$4*E34+决策矩阵!$G$4*E41+决策矩阵!$H$4*E48+决策矩阵!$I$4*E55+决策矩阵!$J$4*E62+决策矩阵!$K$4*E69+决策矩阵!$L$4*E76+决策矩阵!$M$4*E83+决策矩阵!$N$4*N20+决策矩阵!$O$4*N27+决策矩阵!$P$4*N34+决策矩阵!$Q$4*N41+决策矩阵!$R$4*N48+决策矩阵!$S$4*N55+决策矩阵!$T$4*N62+决策矩阵!$U$4*N69+决策矩阵!$V$4*N76+决策矩阵!$W$4*N83</f>
        <v>0.50779647478900158</v>
      </c>
      <c r="F91" s="26">
        <f>决策矩阵!$D$4*F20+决策矩阵!$E$4*F27+决策矩阵!$F$4*F34+决策矩阵!$G$4*F41+决策矩阵!$H$4*F48+决策矩阵!$I$4*F55+决策矩阵!$J$4*F62+决策矩阵!$K$4*F69+决策矩阵!$L$4*F76+决策矩阵!$M$4*F83+决策矩阵!$N$4*O20+决策矩阵!$O$4*O27+决策矩阵!$P$4*O34+决策矩阵!$Q$4*O41+决策矩阵!$R$4*O48+决策矩阵!$S$4*O55+决策矩阵!$T$4*O62+决策矩阵!$U$4*O69+决策矩阵!$V$4*O76+决策矩阵!$W$4*O83</f>
        <v>0.76929789784323344</v>
      </c>
      <c r="G91" s="26">
        <f>决策矩阵!$D$4*G20+决策矩阵!$E$4*G27+决策矩阵!$F$4*G34+决策矩阵!$G$4*G41+决策矩阵!$H$4*G48+决策矩阵!$I$4*G55+决策矩阵!$J$4*G62+决策矩阵!$K$4*G69+决策矩阵!$L$4*G76+决策矩阵!$M$4*G83+决策矩阵!$N$4*P20+决策矩阵!$O$4*P27+决策矩阵!$P$4*P34+决策矩阵!$Q$4*P41+决策矩阵!$R$4*P48+决策矩阵!$S$4*P55+决策矩阵!$T$4*P62+决策矩阵!$U$4*P69+决策矩阵!$V$4*P76+决策矩阵!$W$4*P83</f>
        <v>0</v>
      </c>
      <c r="H91" s="26">
        <f>决策矩阵!$D$4*H20+决策矩阵!$E$4*H27+决策矩阵!$F$4*H34+决策矩阵!$G$4*H41+决策矩阵!$H$4*H48+决策矩阵!$I$4*H55+决策矩阵!$J$4*H62+决策矩阵!$K$4*H69+决策矩阵!$L$4*H76+决策矩阵!$M$4*H83+决策矩阵!$N$4*Q20+决策矩阵!$O$4*Q27+决策矩阵!$P$4*Q34+决策矩阵!$Q$4*Q41+决策矩阵!$R$4*Q48+决策矩阵!$S$4*Q55+决策矩阵!$T$4*Q62+决策矩阵!$U$4*Q69+决策矩阵!$V$4*Q76+决策矩阵!$W$4*Q83</f>
        <v>0</v>
      </c>
      <c r="I91" s="26">
        <f>决策矩阵!$D$4*I20+决策矩阵!$E$4*I27+决策矩阵!$F$4*I34+决策矩阵!$G$4*I41+决策矩阵!$H$4*I48+决策矩阵!$I$4*I55+决策矩阵!$J$4*I62+决策矩阵!$K$4*I69+决策矩阵!$L$4*I76+决策矩阵!$M$4*I83+决策矩阵!$N$4*R20+决策矩阵!$O$4*R27+决策矩阵!$P$4*R34+决策矩阵!$Q$4*R41+决策矩阵!$R$4*R48+决策矩阵!$S$4*R55+决策矩阵!$T$4*R62+决策矩阵!$U$4*R69+决策矩阵!$V$4*R76+决策矩阵!$W$4*R83</f>
        <v>0</v>
      </c>
      <c r="K91" s="26" t="s">
        <v>38</v>
      </c>
      <c r="L91" s="26">
        <f t="shared" ref="L91:R95" si="26">C91*$J$90+C98*$J$97+C105*$J$104+C112*$J$111+C119*$J$118</f>
        <v>0.45703522930512774</v>
      </c>
      <c r="M91" s="26">
        <f t="shared" si="26"/>
        <v>0.41307853455343602</v>
      </c>
      <c r="N91" s="26">
        <f t="shared" si="26"/>
        <v>0.51130111402519784</v>
      </c>
      <c r="O91" s="26">
        <f t="shared" si="26"/>
        <v>0.67436529579483029</v>
      </c>
      <c r="P91" s="26">
        <f t="shared" si="26"/>
        <v>0</v>
      </c>
      <c r="Q91" s="26">
        <f t="shared" si="26"/>
        <v>0</v>
      </c>
      <c r="R91" s="26">
        <f t="shared" si="26"/>
        <v>0</v>
      </c>
      <c r="S91" s="26">
        <f>L91*算例!$A$119+M91*算例!$B$119+N91*算例!$C$119+O91*算例!$D$119+P91*算例!$E$119+Q91*算例!$F$119+R91*算例!$G$119</f>
        <v>0.49440987150826227</v>
      </c>
      <c r="T91" s="26">
        <f>_xlfn.RANK.AVG(S91,$S$91:$S$95,0)</f>
        <v>4</v>
      </c>
    </row>
    <row r="92" spans="2:39" x14ac:dyDescent="0.25">
      <c r="B92" s="26" t="s">
        <v>39</v>
      </c>
      <c r="C92" s="26">
        <f>决策矩阵!$D$4*C21+决策矩阵!$E$4*C28+决策矩阵!$F$4*C35+决策矩阵!$G$4*C42+决策矩阵!$H$4*C49+决策矩阵!$I$4*C56+决策矩阵!$J$4*C63+决策矩阵!$K$4*C70+决策矩阵!$L$4*C77+决策矩阵!$M$4*C84+决策矩阵!$N$4*L21+决策矩阵!$O$4*L28+决策矩阵!$P$4*L35+决策矩阵!$Q$4*L42+决策矩阵!$R$4*L49+决策矩阵!$S$4*L56+决策矩阵!$T$4*L63+决策矩阵!$U$4*L70+决策矩阵!$V$4*L77+决策矩阵!$W$4*L84</f>
        <v>0.46826334647272333</v>
      </c>
      <c r="D92" s="26">
        <f>决策矩阵!$D$4*D21+决策矩阵!$E$4*D28+决策矩阵!$F$4*D35+决策矩阵!$G$4*D42+决策矩阵!$H$4*D49+决策矩阵!$I$4*D56+决策矩阵!$J$4*D63+决策矩阵!$K$4*D70+决策矩阵!$L$4*D77+决策矩阵!$M$4*D84+决策矩阵!$N$4*M21+决策矩阵!$O$4*M28+决策矩阵!$P$4*M35+决策矩阵!$Q$4*M42+决策矩阵!$R$4*M49+决策矩阵!$S$4*M56+决策矩阵!$T$4*M63+决策矩阵!$U$4*M70+决策矩阵!$V$4*M77+决策矩阵!$W$4*M84</f>
        <v>0.5435401290296612</v>
      </c>
      <c r="E92" s="26">
        <f>决策矩阵!$D$4*E21+决策矩阵!$E$4*E28+决策矩阵!$F$4*E35+决策矩阵!$G$4*E42+决策矩阵!$H$4*E49+决策矩阵!$I$4*E56+决策矩阵!$J$4*E63+决策矩阵!$K$4*E70+决策矩阵!$L$4*E77+决策矩阵!$M$4*E84+决策矩阵!$N$4*N21+决策矩阵!$O$4*N28+决策矩阵!$P$4*N35+决策矩阵!$Q$4*N42+决策矩阵!$R$4*N49+决策矩阵!$S$4*N56+决策矩阵!$T$4*N63+决策矩阵!$U$4*N70+决策矩阵!$V$4*N77+决策矩阵!$W$4*N84</f>
        <v>0.58518846533283175</v>
      </c>
      <c r="F92" s="26">
        <f>决策矩阵!$D$4*F21+决策矩阵!$E$4*F28+决策矩阵!$F$4*F35+决策矩阵!$G$4*F42+决策矩阵!$H$4*F49+决策矩阵!$I$4*F56+决策矩阵!$J$4*F63+决策矩阵!$K$4*F70+决策矩阵!$L$4*F77+决策矩阵!$M$4*F84+决策矩阵!$N$4*O21+决策矩阵!$O$4*O28+决策矩阵!$P$4*O35+决策矩阵!$Q$4*O42+决策矩阵!$R$4*O49+决策矩阵!$S$4*O56+决策矩阵!$T$4*O63+决策矩阵!$U$4*O70+决策矩阵!$V$4*O77+决策矩阵!$W$4*O84</f>
        <v>0.66293432367816185</v>
      </c>
      <c r="G92" s="26">
        <f>决策矩阵!$D$4*G21+决策矩阵!$E$4*G28+决策矩阵!$F$4*G35+决策矩阵!$G$4*G42+决策矩阵!$H$4*G49+决策矩阵!$I$4*G56+决策矩阵!$J$4*G63+决策矩阵!$K$4*G70+决策矩阵!$L$4*G77+决策矩阵!$M$4*G84+决策矩阵!$N$4*P21+决策矩阵!$O$4*P28+决策矩阵!$P$4*P35+决策矩阵!$Q$4*P42+决策矩阵!$R$4*P49+决策矩阵!$S$4*P56+决策矩阵!$T$4*P63+决策矩阵!$U$4*P70+决策矩阵!$V$4*P77+决策矩阵!$W$4*P84</f>
        <v>0</v>
      </c>
      <c r="H92" s="26">
        <f>决策矩阵!$D$4*H21+决策矩阵!$E$4*H28+决策矩阵!$F$4*H35+决策矩阵!$G$4*H42+决策矩阵!$H$4*H49+决策矩阵!$I$4*H56+决策矩阵!$J$4*H63+决策矩阵!$K$4*H70+决策矩阵!$L$4*H77+决策矩阵!$M$4*H84+决策矩阵!$N$4*Q21+决策矩阵!$O$4*Q28+决策矩阵!$P$4*Q35+决策矩阵!$Q$4*Q42+决策矩阵!$R$4*Q49+决策矩阵!$S$4*Q56+决策矩阵!$T$4*Q63+决策矩阵!$U$4*Q70+决策矩阵!$V$4*Q77+决策矩阵!$W$4*Q84</f>
        <v>0</v>
      </c>
      <c r="I92" s="26">
        <f>决策矩阵!$D$4*I21+决策矩阵!$E$4*I28+决策矩阵!$F$4*I35+决策矩阵!$G$4*I42+决策矩阵!$H$4*I49+决策矩阵!$I$4*I56+决策矩阵!$J$4*I63+决策矩阵!$K$4*I70+决策矩阵!$L$4*I77+决策矩阵!$M$4*I84+决策矩阵!$N$4*R21+决策矩阵!$O$4*R28+决策矩阵!$P$4*R35+决策矩阵!$Q$4*R42+决策矩阵!$R$4*R49+决策矩阵!$S$4*R56+决策矩阵!$T$4*R63+决策矩阵!$U$4*R70+决策矩阵!$V$4*R77+决策矩阵!$W$4*R84</f>
        <v>0</v>
      </c>
      <c r="K92" s="26" t="s">
        <v>39</v>
      </c>
      <c r="L92" s="26">
        <f t="shared" si="26"/>
        <v>0.49568671825942529</v>
      </c>
      <c r="M92" s="26">
        <f t="shared" si="26"/>
        <v>0.52404921846717945</v>
      </c>
      <c r="N92" s="26">
        <f t="shared" si="26"/>
        <v>0.50374688015481517</v>
      </c>
      <c r="O92" s="26">
        <f t="shared" si="26"/>
        <v>0.59266566401925447</v>
      </c>
      <c r="P92" s="26">
        <f t="shared" si="26"/>
        <v>0</v>
      </c>
      <c r="Q92" s="26">
        <f t="shared" si="26"/>
        <v>0</v>
      </c>
      <c r="R92" s="26">
        <f t="shared" si="26"/>
        <v>0</v>
      </c>
      <c r="S92" s="26">
        <f>L92*算例!$A$119+M92*算例!$B$119+N92*算例!$C$119+O92*算例!$D$119+P92*算例!$E$119+Q92*算例!$F$119+R92*算例!$G$119</f>
        <v>0.51792110063879804</v>
      </c>
      <c r="T92" s="133">
        <f>_xlfn.RANK.AVG(S92,$S$91:$S$95,0)</f>
        <v>3</v>
      </c>
    </row>
    <row r="93" spans="2:39" x14ac:dyDescent="0.25">
      <c r="B93" s="26" t="s">
        <v>40</v>
      </c>
      <c r="C93" s="26">
        <f>决策矩阵!$D$4*C22+决策矩阵!$E$4*C29+决策矩阵!$F$4*C36+决策矩阵!$G$4*C43+决策矩阵!$H$4*C50+决策矩阵!$I$4*C57+决策矩阵!$J$4*C64+决策矩阵!$K$4*C71+决策矩阵!$L$4*C78+决策矩阵!$M$4*C85+决策矩阵!$N$4*L22+决策矩阵!$O$4*L29+决策矩阵!$P$4*L36+决策矩阵!$Q$4*L43+决策矩阵!$R$4*L50+决策矩阵!$S$4*L57+决策矩阵!$T$4*L64+决策矩阵!$U$4*L71+决策矩阵!$V$4*L78+决策矩阵!$W$4*L85</f>
        <v>0.45841351548446113</v>
      </c>
      <c r="D93" s="26">
        <f>决策矩阵!$D$4*D22+决策矩阵!$E$4*D29+决策矩阵!$F$4*D36+决策矩阵!$G$4*D43+决策矩阵!$H$4*D50+决策矩阵!$I$4*D57+决策矩阵!$J$4*D64+决策矩阵!$K$4*D71+决策矩阵!$L$4*D78+决策矩阵!$M$4*D85+决策矩阵!$N$4*M22+决策矩阵!$O$4*M29+决策矩阵!$P$4*M36+决策矩阵!$Q$4*M43+决策矩阵!$R$4*M50+决策矩阵!$S$4*M57+决策矩阵!$T$4*M64+决策矩阵!$U$4*M71+决策矩阵!$V$4*M78+决策矩阵!$W$4*M85</f>
        <v>0.27941695659862031</v>
      </c>
      <c r="E93" s="26">
        <f>决策矩阵!$D$4*E22+决策矩阵!$E$4*E29+决策矩阵!$F$4*E36+决策矩阵!$G$4*E43+决策矩阵!$H$4*E50+决策矩阵!$I$4*E57+决策矩阵!$J$4*E64+决策矩阵!$K$4*E71+决策矩阵!$L$4*E78+决策矩阵!$M$4*E85+决策矩阵!$N$4*N22+决策矩阵!$O$4*N29+决策矩阵!$P$4*N36+决策矩阵!$Q$4*N43+决策矩阵!$R$4*N50+决策矩阵!$S$4*N57+决策矩阵!$T$4*N64+决策矩阵!$U$4*N71+决策矩阵!$V$4*N78+决策矩阵!$W$4*N85</f>
        <v>0.55905356517909788</v>
      </c>
      <c r="F93" s="26">
        <f>决策矩阵!$D$4*F22+决策矩阵!$E$4*F29+决策矩阵!$F$4*F36+决策矩阵!$G$4*F43+决策矩阵!$H$4*F50+决策矩阵!$I$4*F57+决策矩阵!$J$4*F64+决策矩阵!$K$4*F71+决策矩阵!$L$4*F78+决策矩阵!$M$4*F85+决策矩阵!$N$4*O22+决策矩阵!$O$4*O29+决策矩阵!$P$4*O36+决策矩阵!$Q$4*O43+决策矩阵!$R$4*O50+决策矩阵!$S$4*O57+决策矩阵!$T$4*O64+决策矩阵!$U$4*O71+决策矩阵!$V$4*O78+决策矩阵!$W$4*O85</f>
        <v>0.63579376624015216</v>
      </c>
      <c r="G93" s="26">
        <f>决策矩阵!$D$4*G22+决策矩阵!$E$4*G29+决策矩阵!$F$4*G36+决策矩阵!$G$4*G43+决策矩阵!$H$4*G50+决策矩阵!$I$4*G57+决策矩阵!$J$4*G64+决策矩阵!$K$4*G71+决策矩阵!$L$4*G78+决策矩阵!$M$4*G85+决策矩阵!$N$4*P22+决策矩阵!$O$4*P29+决策矩阵!$P$4*P36+决策矩阵!$Q$4*P43+决策矩阵!$R$4*P50+决策矩阵!$S$4*P57+决策矩阵!$T$4*P64+决策矩阵!$U$4*P71+决策矩阵!$V$4*P78+决策矩阵!$W$4*P85</f>
        <v>0</v>
      </c>
      <c r="H93" s="26">
        <f>决策矩阵!$D$4*H22+决策矩阵!$E$4*H29+决策矩阵!$F$4*H36+决策矩阵!$G$4*H43+决策矩阵!$H$4*H50+决策矩阵!$I$4*H57+决策矩阵!$J$4*H64+决策矩阵!$K$4*H71+决策矩阵!$L$4*H78+决策矩阵!$M$4*H85+决策矩阵!$N$4*Q22+决策矩阵!$O$4*Q29+决策矩阵!$P$4*Q36+决策矩阵!$Q$4*Q43+决策矩阵!$R$4*Q50+决策矩阵!$S$4*Q57+决策矩阵!$T$4*Q64+决策矩阵!$U$4*Q71+决策矩阵!$V$4*Q78+决策矩阵!$W$4*Q85</f>
        <v>0</v>
      </c>
      <c r="I93" s="26">
        <f>决策矩阵!$D$4*I22+决策矩阵!$E$4*I29+决策矩阵!$F$4*I36+决策矩阵!$G$4*I43+决策矩阵!$H$4*I50+决策矩阵!$I$4*I57+决策矩阵!$J$4*I64+决策矩阵!$K$4*I71+决策矩阵!$L$4*I78+决策矩阵!$M$4*I85+决策矩阵!$N$4*R22+决策矩阵!$O$4*R29+决策矩阵!$P$4*R36+决策矩阵!$Q$4*R43+决策矩阵!$R$4*R50+决策矩阵!$S$4*R57+决策矩阵!$T$4*R64+决策矩阵!$U$4*R71+决策矩阵!$V$4*R78+决策矩阵!$W$4*R85</f>
        <v>0</v>
      </c>
      <c r="K93" s="26" t="s">
        <v>40</v>
      </c>
      <c r="L93" s="26">
        <f t="shared" si="26"/>
        <v>0.52286594762864413</v>
      </c>
      <c r="M93" s="26">
        <f t="shared" si="26"/>
        <v>0.42270311578604114</v>
      </c>
      <c r="N93" s="26">
        <f t="shared" si="26"/>
        <v>0.64391182870078789</v>
      </c>
      <c r="O93" s="26">
        <f t="shared" si="26"/>
        <v>0.55087886323600388</v>
      </c>
      <c r="P93" s="26">
        <f t="shared" si="26"/>
        <v>0</v>
      </c>
      <c r="Q93" s="26">
        <f t="shared" si="26"/>
        <v>0</v>
      </c>
      <c r="R93" s="26">
        <f t="shared" si="26"/>
        <v>0</v>
      </c>
      <c r="S93" s="26">
        <f>L93*算例!$A$119+M93*算例!$B$119+N93*算例!$C$119+O93*算例!$D$119+P93*算例!$E$119+Q93*算例!$F$119+R93*算例!$G$119</f>
        <v>0.53729678886926346</v>
      </c>
      <c r="T93" s="133">
        <f>_xlfn.RANK.AVG(S93,$S$91:$S$95,0)</f>
        <v>2</v>
      </c>
    </row>
    <row r="94" spans="2:39" x14ac:dyDescent="0.25">
      <c r="B94" s="26" t="s">
        <v>72</v>
      </c>
      <c r="C94" s="26">
        <f>决策矩阵!$D$4*C23+决策矩阵!$E$4*C30+决策矩阵!$F$4*C37+决策矩阵!$G$4*C44+决策矩阵!$H$4*C51+决策矩阵!$I$4*C58+决策矩阵!$J$4*C65+决策矩阵!$K$4*C72+决策矩阵!$L$4*C79+决策矩阵!$M$4*C86+决策矩阵!$N$4*L23+决策矩阵!$O$4*L30+决策矩阵!$P$4*L37+决策矩阵!$Q$4*L44+决策矩阵!$R$4*L51+决策矩阵!$S$4*L58+决策矩阵!$T$4*L65+决策矩阵!$U$4*L72+决策矩阵!$V$4*L79+决策矩阵!$W$4*L86</f>
        <v>0.59182198257193153</v>
      </c>
      <c r="D94" s="26">
        <f>决策矩阵!$D$4*D23+决策矩阵!$E$4*D30+决策矩阵!$F$4*D37+决策矩阵!$G$4*D44+决策矩阵!$H$4*D51+决策矩阵!$I$4*D58+决策矩阵!$J$4*D65+决策矩阵!$K$4*D72+决策矩阵!$L$4*D79+决策矩阵!$M$4*D86+决策矩阵!$N$4*M23+决策矩阵!$O$4*M30+决策矩阵!$P$4*M37+决策矩阵!$Q$4*M44+决策矩阵!$R$4*M51+决策矩阵!$S$4*M58+决策矩阵!$T$4*M65+决策矩阵!$U$4*M72+决策矩阵!$V$4*M79+决策矩阵!$W$4*M86</f>
        <v>0.44818303605300525</v>
      </c>
      <c r="E94" s="26">
        <f>决策矩阵!$D$4*E23+决策矩阵!$E$4*E30+决策矩阵!$F$4*E37+决策矩阵!$G$4*E44+决策矩阵!$H$4*E51+决策矩阵!$I$4*E58+决策矩阵!$J$4*E65+决策矩阵!$K$4*E72+决策矩阵!$L$4*E79+决策矩阵!$M$4*E86+决策矩阵!$N$4*N23+决策矩阵!$O$4*N30+决策矩阵!$P$4*N37+决策矩阵!$Q$4*N44+决策矩阵!$R$4*N51+决策矩阵!$S$4*N58+决策矩阵!$T$4*N65+决策矩阵!$U$4*N72+决策矩阵!$V$4*N79+决策矩阵!$W$4*N86</f>
        <v>0.41953837232924518</v>
      </c>
      <c r="F94" s="26">
        <f>决策矩阵!$D$4*F23+决策矩阵!$E$4*F30+决策矩阵!$F$4*F37+决策矩阵!$G$4*F44+决策矩阵!$H$4*F51+决策矩阵!$I$4*F58+决策矩阵!$J$4*F65+决策矩阵!$K$4*F72+决策矩阵!$L$4*F79+决策矩阵!$M$4*F86+决策矩阵!$N$4*O23+决策矩阵!$O$4*O30+决策矩阵!$P$4*O37+决策矩阵!$Q$4*O44+决策矩阵!$R$4*O51+决策矩阵!$S$4*O58+决策矩阵!$T$4*O65+决策矩阵!$U$4*O72+决策矩阵!$V$4*O79+决策矩阵!$W$4*O86</f>
        <v>0.67946627472126675</v>
      </c>
      <c r="G94" s="26">
        <f>决策矩阵!$D$4*G23+决策矩阵!$E$4*G30+决策矩阵!$F$4*G37+决策矩阵!$G$4*G44+决策矩阵!$H$4*G51+决策矩阵!$I$4*G58+决策矩阵!$J$4*G65+决策矩阵!$K$4*G72+决策矩阵!$L$4*G79+决策矩阵!$M$4*G86+决策矩阵!$N$4*P23+决策矩阵!$O$4*P30+决策矩阵!$P$4*P37+决策矩阵!$Q$4*P44+决策矩阵!$R$4*P51+决策矩阵!$S$4*P58+决策矩阵!$T$4*P65+决策矩阵!$U$4*P72+决策矩阵!$V$4*P79+决策矩阵!$W$4*P86</f>
        <v>0</v>
      </c>
      <c r="H94" s="26">
        <f>决策矩阵!$D$4*H23+决策矩阵!$E$4*H30+决策矩阵!$F$4*H37+决策矩阵!$G$4*H44+决策矩阵!$H$4*H51+决策矩阵!$I$4*H58+决策矩阵!$J$4*H65+决策矩阵!$K$4*H72+决策矩阵!$L$4*H79+决策矩阵!$M$4*H86+决策矩阵!$N$4*Q23+决策矩阵!$O$4*Q30+决策矩阵!$P$4*Q37+决策矩阵!$Q$4*Q44+决策矩阵!$R$4*Q51+决策矩阵!$S$4*Q58+决策矩阵!$T$4*Q65+决策矩阵!$U$4*Q72+决策矩阵!$V$4*Q79+决策矩阵!$W$4*Q86</f>
        <v>0</v>
      </c>
      <c r="I94" s="26">
        <f>决策矩阵!$D$4*I23+决策矩阵!$E$4*I30+决策矩阵!$F$4*I37+决策矩阵!$G$4*I44+决策矩阵!$H$4*I51+决策矩阵!$I$4*I58+决策矩阵!$J$4*I65+决策矩阵!$K$4*I72+决策矩阵!$L$4*I79+决策矩阵!$M$4*I86+决策矩阵!$N$4*R23+决策矩阵!$O$4*R30+决策矩阵!$P$4*R37+决策矩阵!$Q$4*R44+决策矩阵!$R$4*R51+决策矩阵!$S$4*R58+决策矩阵!$T$4*R65+决策矩阵!$U$4*R72+决策矩阵!$V$4*R79+决策矩阵!$W$4*R86</f>
        <v>0</v>
      </c>
      <c r="K94" s="26" t="s">
        <v>72</v>
      </c>
      <c r="L94" s="26">
        <f t="shared" si="26"/>
        <v>0.51787985377745838</v>
      </c>
      <c r="M94" s="26">
        <f t="shared" si="26"/>
        <v>0.43253907534548974</v>
      </c>
      <c r="N94" s="26">
        <f t="shared" si="26"/>
        <v>0.41354371957462033</v>
      </c>
      <c r="O94" s="26">
        <f t="shared" si="26"/>
        <v>0.54284017875383794</v>
      </c>
      <c r="P94" s="26">
        <f t="shared" si="26"/>
        <v>0</v>
      </c>
      <c r="Q94" s="26">
        <f t="shared" si="26"/>
        <v>0</v>
      </c>
      <c r="R94" s="26">
        <f t="shared" si="26"/>
        <v>0</v>
      </c>
      <c r="S94" s="26">
        <f>L94*算例!$A$119+M94*算例!$B$119+N94*算例!$C$119+O94*算例!$D$119+P94*算例!$E$119+Q94*算例!$F$119+R94*算例!$G$119</f>
        <v>0.47847171328681209</v>
      </c>
      <c r="T94" s="133">
        <f>_xlfn.RANK.AVG(S94,$S$91:$S$95,0)</f>
        <v>5</v>
      </c>
    </row>
    <row r="95" spans="2:39" x14ac:dyDescent="0.25">
      <c r="B95" s="26" t="s">
        <v>73</v>
      </c>
      <c r="C95" s="26">
        <f>决策矩阵!$D$4*C24+决策矩阵!$E$4*C31+决策矩阵!$F$4*C38+决策矩阵!$G$4*C45+决策矩阵!$H$4*C52+决策矩阵!$I$4*C59+决策矩阵!$J$4*C66+决策矩阵!$K$4*C73+决策矩阵!$L$4*C80+决策矩阵!$M$4*C87+决策矩阵!$N$4*L24+决策矩阵!$O$4*L31+决策矩阵!$P$4*L38+决策矩阵!$Q$4*L45+决策矩阵!$R$4*L52+决策矩阵!$S$4*L59+决策矩阵!$T$4*L66+决策矩阵!$U$4*L73+决策矩阵!$V$4*L80+决策矩阵!$W$4*L87</f>
        <v>0.79727775600171524</v>
      </c>
      <c r="D95" s="26">
        <f>决策矩阵!$D$4*D24+决策矩阵!$E$4*D31+决策矩阵!$F$4*D38+决策矩阵!$G$4*D45+决策矩阵!$H$4*D52+决策矩阵!$I$4*D59+决策矩阵!$J$4*D66+决策矩阵!$K$4*D73+决策矩阵!$L$4*D80+决策矩阵!$M$4*D87+决策矩阵!$N$4*M24+决策矩阵!$O$4*M31+决策矩阵!$P$4*M38+决策矩阵!$Q$4*M45+决策矩阵!$R$4*M52+决策矩阵!$S$4*M59+决策矩阵!$T$4*M66+决策矩阵!$U$4*M73+决策矩阵!$V$4*M80+决策矩阵!$W$4*M87</f>
        <v>0.58326308526423454</v>
      </c>
      <c r="E95" s="26">
        <f>决策矩阵!$D$4*E24+决策矩阵!$E$4*E31+决策矩阵!$F$4*E38+决策矩阵!$G$4*E45+决策矩阵!$H$4*E52+决策矩阵!$I$4*E59+决策矩阵!$J$4*E66+决策矩阵!$K$4*E73+决策矩阵!$L$4*E80+决策矩阵!$M$4*E87+决策矩阵!$N$4*N24+决策矩阵!$O$4*N31+决策矩阵!$P$4*N38+决策矩阵!$Q$4*N45+决策矩阵!$R$4*N52+决策矩阵!$S$4*N59+决策矩阵!$T$4*N66+决策矩阵!$U$4*N73+决策矩阵!$V$4*N80+决策矩阵!$W$4*N87</f>
        <v>0.66331110659011217</v>
      </c>
      <c r="F95" s="26">
        <f>决策矩阵!$D$4*F24+决策矩阵!$E$4*F31+决策矩阵!$F$4*F38+决策矩阵!$G$4*F45+决策矩阵!$H$4*F52+决策矩阵!$I$4*F59+决策矩阵!$J$4*F66+决策矩阵!$K$4*F73+决策矩阵!$L$4*F80+决策矩阵!$M$4*F87+决策矩阵!$N$4*O24+决策矩阵!$O$4*O31+决策矩阵!$P$4*O38+决策矩阵!$Q$4*O45+决策矩阵!$R$4*O52+决策矩阵!$S$4*O59+决策矩阵!$T$4*O66+决策矩阵!$U$4*O73+决策矩阵!$V$4*O80+决策矩阵!$W$4*O87</f>
        <v>0.73370632761566879</v>
      </c>
      <c r="G95" s="26">
        <f>决策矩阵!$D$4*G24+决策矩阵!$E$4*G31+决策矩阵!$F$4*G38+决策矩阵!$G$4*G45+决策矩阵!$H$4*G52+决策矩阵!$I$4*G59+决策矩阵!$J$4*G66+决策矩阵!$K$4*G73+决策矩阵!$L$4*G80+决策矩阵!$M$4*G87+决策矩阵!$N$4*P24+决策矩阵!$O$4*P31+决策矩阵!$P$4*P38+决策矩阵!$Q$4*P45+决策矩阵!$R$4*P52+决策矩阵!$S$4*P59+决策矩阵!$T$4*P66+决策矩阵!$U$4*P73+决策矩阵!$V$4*P80+决策矩阵!$W$4*P87</f>
        <v>0</v>
      </c>
      <c r="H95" s="26">
        <f>决策矩阵!$D$4*H24+决策矩阵!$E$4*H31+决策矩阵!$F$4*H38+决策矩阵!$G$4*H45+决策矩阵!$H$4*H52+决策矩阵!$I$4*H59+决策矩阵!$J$4*H66+决策矩阵!$K$4*H73+决策矩阵!$L$4*H80+决策矩阵!$M$4*H87+决策矩阵!$N$4*Q24+决策矩阵!$O$4*Q31+决策矩阵!$P$4*Q38+决策矩阵!$Q$4*Q45+决策矩阵!$R$4*Q52+决策矩阵!$S$4*Q59+决策矩阵!$T$4*Q66+决策矩阵!$U$4*Q73+决策矩阵!$V$4*Q80+决策矩阵!$W$4*Q87</f>
        <v>0</v>
      </c>
      <c r="I95" s="26">
        <f>决策矩阵!$D$4*I24+决策矩阵!$E$4*I31+决策矩阵!$F$4*I38+决策矩阵!$G$4*I45+决策矩阵!$H$4*I52+决策矩阵!$I$4*I59+决策矩阵!$J$4*I66+决策矩阵!$K$4*I73+决策矩阵!$L$4*I80+决策矩阵!$M$4*I87+决策矩阵!$N$4*R24+决策矩阵!$O$4*R31+决策矩阵!$P$4*R38+决策矩阵!$Q$4*R45+决策矩阵!$R$4*R52+决策矩阵!$S$4*R59+决策矩阵!$T$4*R66+决策矩阵!$U$4*R73+决策矩阵!$V$4*R80+决策矩阵!$W$4*R87</f>
        <v>0</v>
      </c>
      <c r="K95" s="26" t="s">
        <v>73</v>
      </c>
      <c r="L95" s="26">
        <f t="shared" si="26"/>
        <v>0.78594612396272678</v>
      </c>
      <c r="M95" s="26">
        <f t="shared" si="26"/>
        <v>0.51087427720686174</v>
      </c>
      <c r="N95" s="26">
        <f t="shared" si="26"/>
        <v>0.57087401516959058</v>
      </c>
      <c r="O95" s="26">
        <f t="shared" si="26"/>
        <v>0.69939764404689253</v>
      </c>
      <c r="P95" s="26">
        <f t="shared" si="26"/>
        <v>0</v>
      </c>
      <c r="Q95" s="26">
        <f t="shared" si="26"/>
        <v>0</v>
      </c>
      <c r="R95" s="26">
        <f t="shared" si="26"/>
        <v>0</v>
      </c>
      <c r="S95" s="26">
        <f>L95*算例!$A$119+M95*算例!$B$119+N95*算例!$C$119+O95*算例!$D$119+P95*算例!$E$119+Q95*算例!$F$119+R95*算例!$G$119</f>
        <v>0.66418145542589457</v>
      </c>
      <c r="T95" s="133">
        <f>_xlfn.RANK.AVG(S95,$S$91:$S$95,0)</f>
        <v>1</v>
      </c>
    </row>
    <row r="97" spans="2:10" x14ac:dyDescent="0.25">
      <c r="B97" s="108" t="s">
        <v>108</v>
      </c>
      <c r="C97" s="108" t="s">
        <v>34</v>
      </c>
      <c r="D97" s="108" t="s">
        <v>35</v>
      </c>
      <c r="E97" s="108" t="s">
        <v>36</v>
      </c>
      <c r="F97" s="108" t="s">
        <v>37</v>
      </c>
      <c r="G97" s="108" t="s">
        <v>52</v>
      </c>
      <c r="H97" s="108" t="s">
        <v>53</v>
      </c>
      <c r="I97" s="108" t="s">
        <v>54</v>
      </c>
      <c r="J97" s="26">
        <f>决策矩阵!A5</f>
        <v>0.2034086370901185</v>
      </c>
    </row>
    <row r="98" spans="2:10" x14ac:dyDescent="0.25">
      <c r="B98" s="26" t="s">
        <v>38</v>
      </c>
      <c r="C98" s="26">
        <f>决策矩阵!$D$6*C20+决策矩阵!$E$6*C27+决策矩阵!$F$6*C34+决策矩阵!$G$6*C41+决策矩阵!$H$6*C48+决策矩阵!$I$6*C55+决策矩阵!$J$6*C62+决策矩阵!$K$6*C69+决策矩阵!$L$6*C76+决策矩阵!$M$6*C83+决策矩阵!$N$6*L20+决策矩阵!$O$6*L27+决策矩阵!$P$6*L34+决策矩阵!$Q$6*L41+决策矩阵!$R$6*L48+决策矩阵!$S$6*L55+决策矩阵!$T$6*L62+决策矩阵!$U$6*L69+决策矩阵!$V$6*L76+决策矩阵!$W$6*L83</f>
        <v>0.40143094521022449</v>
      </c>
      <c r="D98" s="26">
        <f>决策矩阵!$D$6*D20+决策矩阵!$E$6*D27+决策矩阵!$F$6*D34+决策矩阵!$G$6*D41+决策矩阵!$H$6*D48+决策矩阵!$I$6*D55+决策矩阵!$J$6*D62+决策矩阵!$K$6*D69+决策矩阵!$L$6*D76+决策矩阵!$M$6*D83+决策矩阵!$N$6*M20+决策矩阵!$O$6*M27+决策矩阵!$P$6*M34+决策矩阵!$Q$6*M41+决策矩阵!$R$6*M48+决策矩阵!$S$6*M55+决策矩阵!$T$6*M62+决策矩阵!$U$6*M69+决策矩阵!$V$6*M76+决策矩阵!$W$6*M83</f>
        <v>0.22464265049836327</v>
      </c>
      <c r="E98" s="26">
        <f>决策矩阵!$D$6*E20+决策矩阵!$E$6*E27+决策矩阵!$F$6*E34+决策矩阵!$G$6*E41+决策矩阵!$H$6*E48+决策矩阵!$I$6*E55+决策矩阵!$J$6*E62+决策矩阵!$K$6*E69+决策矩阵!$L$6*E76+决策矩阵!$M$6*E83+决策矩阵!$N$6*N20+决策矩阵!$O$6*N27+决策矩阵!$P$6*N34+决策矩阵!$Q$6*N41+决策矩阵!$R$6*N48+决策矩阵!$S$6*N55+决策矩阵!$T$6*N62+决策矩阵!$U$6*N69+决策矩阵!$V$6*N76+决策矩阵!$W$6*N83</f>
        <v>0.63375793376483935</v>
      </c>
      <c r="F98" s="26">
        <f>决策矩阵!$D$6*F20+决策矩阵!$E$6*F27+决策矩阵!$F$6*F34+决策矩阵!$G$6*F41+决策矩阵!$H$6*F48+决策矩阵!$I$6*F55+决策矩阵!$J$6*F62+决策矩阵!$K$6*F69+决策矩阵!$L$6*F76+决策矩阵!$M$6*F83+决策矩阵!$N$6*O20+决策矩阵!$O$6*O27+决策矩阵!$P$6*O34+决策矩阵!$Q$6*O41+决策矩阵!$R$6*O48+决策矩阵!$S$6*O55+决策矩阵!$T$6*O62+决策矩阵!$U$6*O69+决策矩阵!$V$6*O76+决策矩阵!$W$6*O83</f>
        <v>0.65681971153494378</v>
      </c>
      <c r="G98" s="26">
        <f>决策矩阵!$D$6*G20+决策矩阵!$E$6*G27+决策矩阵!$F$6*G34+决策矩阵!$G$6*G41+决策矩阵!$H$6*G48+决策矩阵!$I$6*G55+决策矩阵!$J$6*G62+决策矩阵!$K$6*G69+决策矩阵!$L$6*G76+决策矩阵!$M$6*G83+决策矩阵!$N$6*P20+决策矩阵!$O$6*P27+决策矩阵!$P$6*P34+决策矩阵!$Q$6*P41+决策矩阵!$R$6*P48+决策矩阵!$S$6*P55+决策矩阵!$T$6*P62+决策矩阵!$U$6*P69+决策矩阵!$V$6*P76+决策矩阵!$W$6*P83</f>
        <v>0</v>
      </c>
      <c r="H98" s="26">
        <f>决策矩阵!$D$6*H20+决策矩阵!$E$6*H27+决策矩阵!$F$6*H34+决策矩阵!$G$6*H41+决策矩阵!$H$6*H48+决策矩阵!$I$6*H55+决策矩阵!$J$6*H62+决策矩阵!$K$6*H69+决策矩阵!$L$6*H76+决策矩阵!$M$6*H83+决策矩阵!$N$6*Q20+决策矩阵!$O$6*Q27+决策矩阵!$P$6*Q34+决策矩阵!$Q$6*Q41+决策矩阵!$R$6*Q48+决策矩阵!$S$6*Q55+决策矩阵!$T$6*Q62+决策矩阵!$U$6*Q69+决策矩阵!$V$6*Q76+决策矩阵!$W$6*Q83</f>
        <v>0</v>
      </c>
      <c r="I98" s="26">
        <f>决策矩阵!$D$6*I20+决策矩阵!$E$6*I27+决策矩阵!$F$6*I34+决策矩阵!$G$6*I41+决策矩阵!$H$6*I48+决策矩阵!$I$6*I55+决策矩阵!$J$6*I62+决策矩阵!$K$6*I69+决策矩阵!$L$6*I76+决策矩阵!$M$6*I83+决策矩阵!$N$6*R20+决策矩阵!$O$6*R27+决策矩阵!$P$6*R34+决策矩阵!$Q$6*R41+决策矩阵!$R$6*R48+决策矩阵!$S$6*R55+决策矩阵!$T$6*R62+决策矩阵!$U$6*R69+决策矩阵!$V$6*R76+决策矩阵!$W$6*R83</f>
        <v>0</v>
      </c>
    </row>
    <row r="99" spans="2:10" x14ac:dyDescent="0.25">
      <c r="B99" s="26" t="s">
        <v>39</v>
      </c>
      <c r="C99" s="26">
        <f>决策矩阵!$D$6*C21+决策矩阵!$E$6*C28+决策矩阵!$F$6*C35+决策矩阵!$G$6*C42+决策矩阵!$H$6*C49+决策矩阵!$I$6*C56+决策矩阵!$J$6*C63+决策矩阵!$K$6*C70+决策矩阵!$L$6*C77+决策矩阵!$M$6*C84+决策矩阵!$N$6*L21+决策矩阵!$O$6*L28+决策矩阵!$P$6*L35+决策矩阵!$Q$6*L42+决策矩阵!$R$6*L49+决策矩阵!$S$6*L56+决策矩阵!$T$6*L63+决策矩阵!$U$6*L70+决策矩阵!$V$6*L77+决策矩阵!$W$6*L84</f>
        <v>0.54721046430799958</v>
      </c>
      <c r="D99" s="26">
        <f>决策矩阵!$D$6*D21+决策矩阵!$E$6*D28+决策矩阵!$F$6*D35+决策矩阵!$G$6*D42+决策矩阵!$H$6*D49+决策矩阵!$I$6*D56+决策矩阵!$J$6*D63+决策矩阵!$K$6*D70+决策矩阵!$L$6*D77+决策矩阵!$M$6*D84+决策矩阵!$N$6*M21+决策矩阵!$O$6*M28+决策矩阵!$P$6*M35+决策矩阵!$Q$6*M42+决策矩阵!$R$6*M49+决策矩阵!$S$6*M56+决策矩阵!$T$6*M63+决策矩阵!$U$6*M70+决策矩阵!$V$6*M77+决策矩阵!$W$6*M84</f>
        <v>0.66583978907848973</v>
      </c>
      <c r="E99" s="26">
        <f>决策矩阵!$D$6*E21+决策矩阵!$E$6*E28+决策矩阵!$F$6*E35+决策矩阵!$G$6*E42+决策矩阵!$H$6*E49+决策矩阵!$I$6*E56+决策矩阵!$J$6*E63+决策矩阵!$K$6*E70+决策矩阵!$L$6*E77+决策矩阵!$M$6*E84+决策矩阵!$N$6*N21+决策矩阵!$O$6*N28+决策矩阵!$P$6*N35+决策矩阵!$Q$6*N42+决策矩阵!$R$6*N49+决策矩阵!$S$6*N56+决策矩阵!$T$6*N63+决策矩阵!$U$6*N70+决策矩阵!$V$6*N77+决策矩阵!$W$6*N84</f>
        <v>0.57609774046013174</v>
      </c>
      <c r="F99" s="26">
        <f>决策矩阵!$D$6*F21+决策矩阵!$E$6*F28+决策矩阵!$F$6*F35+决策矩阵!$G$6*F42+决策矩阵!$H$6*F49+决策矩阵!$I$6*F56+决策矩阵!$J$6*F63+决策矩阵!$K$6*F70+决策矩阵!$L$6*F77+决策矩阵!$M$6*F84+决策矩阵!$N$6*O21+决策矩阵!$O$6*O28+决策矩阵!$P$6*O35+决策矩阵!$Q$6*O42+决策矩阵!$R$6*O49+决策矩阵!$S$6*O56+决策矩阵!$T$6*O63+决策矩阵!$U$6*O70+决策矩阵!$V$6*O77+决策矩阵!$W$6*O84</f>
        <v>0.6650234068876768</v>
      </c>
      <c r="G99" s="26">
        <f>决策矩阵!$D$6*G21+决策矩阵!$E$6*G28+决策矩阵!$F$6*G35+决策矩阵!$G$6*G42+决策矩阵!$H$6*G49+决策矩阵!$I$6*G56+决策矩阵!$J$6*G63+决策矩阵!$K$6*G70+决策矩阵!$L$6*G77+决策矩阵!$M$6*G84+决策矩阵!$N$6*P21+决策矩阵!$O$6*P28+决策矩阵!$P$6*P35+决策矩阵!$Q$6*P42+决策矩阵!$R$6*P49+决策矩阵!$S$6*P56+决策矩阵!$T$6*P63+决策矩阵!$U$6*P70+决策矩阵!$V$6*P77+决策矩阵!$W$6*P84</f>
        <v>0</v>
      </c>
      <c r="H99" s="26">
        <f>决策矩阵!$D$6*H21+决策矩阵!$E$6*H28+决策矩阵!$F$6*H35+决策矩阵!$G$6*H42+决策矩阵!$H$6*H49+决策矩阵!$I$6*H56+决策矩阵!$J$6*H63+决策矩阵!$K$6*H70+决策矩阵!$L$6*H77+决策矩阵!$M$6*H84+决策矩阵!$N$6*Q21+决策矩阵!$O$6*Q28+决策矩阵!$P$6*Q35+决策矩阵!$Q$6*Q42+决策矩阵!$R$6*Q49+决策矩阵!$S$6*Q56+决策矩阵!$T$6*Q63+决策矩阵!$U$6*Q70+决策矩阵!$V$6*Q77+决策矩阵!$W$6*Q84</f>
        <v>0</v>
      </c>
      <c r="I99" s="26">
        <f>决策矩阵!$D$6*I21+决策矩阵!$E$6*I28+决策矩阵!$F$6*I35+决策矩阵!$G$6*I42+决策矩阵!$H$6*I49+决策矩阵!$I$6*I56+决策矩阵!$J$6*I63+决策矩阵!$K$6*I70+决策矩阵!$L$6*I77+决策矩阵!$M$6*I84+决策矩阵!$N$6*R21+决策矩阵!$O$6*R28+决策矩阵!$P$6*R35+决策矩阵!$Q$6*R42+决策矩阵!$R$6*R49+决策矩阵!$S$6*R56+决策矩阵!$T$6*R63+决策矩阵!$U$6*R70+决策矩阵!$V$6*R77+决策矩阵!$W$6*R84</f>
        <v>0</v>
      </c>
    </row>
    <row r="100" spans="2:10" x14ac:dyDescent="0.25">
      <c r="B100" s="26" t="s">
        <v>40</v>
      </c>
      <c r="C100" s="26">
        <f>决策矩阵!$D$6*C22+决策矩阵!$E$6*C29+决策矩阵!$F$6*C36+决策矩阵!$G$6*C43+决策矩阵!$H$6*C50+决策矩阵!$I$6*C57+决策矩阵!$J$6*C64+决策矩阵!$K$6*C71+决策矩阵!$L$6*C78+决策矩阵!$M$6*C85+决策矩阵!$N$6*L22+决策矩阵!$O$6*L29+决策矩阵!$P$6*L36+决策矩阵!$Q$6*L43+决策矩阵!$R$6*L50+决策矩阵!$S$6*L57+决策矩阵!$T$6*L64+决策矩阵!$U$6*L71+决策矩阵!$V$6*L78+决策矩阵!$W$6*L85</f>
        <v>0.64031164801557483</v>
      </c>
      <c r="D100" s="26">
        <f>决策矩阵!$D$6*D22+决策矩阵!$E$6*D29+决策矩阵!$F$6*D36+决策矩阵!$G$6*D43+决策矩阵!$H$6*D50+决策矩阵!$I$6*D57+决策矩阵!$J$6*D64+决策矩阵!$K$6*D71+决策矩阵!$L$6*D78+决策矩阵!$M$6*D85+决策矩阵!$N$6*M22+决策矩阵!$O$6*M29+决策矩阵!$P$6*M36+决策矩阵!$Q$6*M43+决策矩阵!$R$6*M50+决策矩阵!$S$6*M57+决策矩阵!$T$6*M64+决策矩阵!$U$6*M71+决策矩阵!$V$6*M78+决策矩阵!$W$6*M85</f>
        <v>0.48587674132103814</v>
      </c>
      <c r="E100" s="26">
        <f>决策矩阵!$D$6*E22+决策矩阵!$E$6*E29+决策矩阵!$F$6*E36+决策矩阵!$G$6*E43+决策矩阵!$H$6*E50+决策矩阵!$I$6*E57+决策矩阵!$J$6*E64+决策矩阵!$K$6*E71+决策矩阵!$L$6*E78+决策矩阵!$M$6*E85+决策矩阵!$N$6*N22+决策矩阵!$O$6*N29+决策矩阵!$P$6*N36+决策矩阵!$Q$6*N43+决策矩阵!$R$6*N50+决策矩阵!$S$6*N57+决策矩阵!$T$6*N64+决策矩阵!$U$6*N71+决策矩阵!$V$6*N78+决策矩阵!$W$6*N85</f>
        <v>0.80238723165272297</v>
      </c>
      <c r="F100" s="26">
        <f>决策矩阵!$D$6*F22+决策矩阵!$E$6*F29+决策矩阵!$F$6*F36+决策矩阵!$G$6*F43+决策矩阵!$H$6*F50+决策矩阵!$I$6*F57+决策矩阵!$J$6*F64+决策矩阵!$K$6*F71+决策矩阵!$L$6*F78+决策矩阵!$M$6*F85+决策矩阵!$N$6*O22+决策矩阵!$O$6*O29+决策矩阵!$P$6*O36+决策矩阵!$Q$6*O43+决策矩阵!$R$6*O50+决策矩阵!$S$6*O57+决策矩阵!$T$6*O64+决策矩阵!$U$6*O71+决策矩阵!$V$6*O78+决策矩阵!$W$6*O85</f>
        <v>0.43095437399622777</v>
      </c>
      <c r="G100" s="26">
        <f>决策矩阵!$D$6*G22+决策矩阵!$E$6*G29+决策矩阵!$F$6*G36+决策矩阵!$G$6*G43+决策矩阵!$H$6*G50+决策矩阵!$I$6*G57+决策矩阵!$J$6*G64+决策矩阵!$K$6*G71+决策矩阵!$L$6*G78+决策矩阵!$M$6*G85+决策矩阵!$N$6*P22+决策矩阵!$O$6*P29+决策矩阵!$P$6*P36+决策矩阵!$Q$6*P43+决策矩阵!$R$6*P50+决策矩阵!$S$6*P57+决策矩阵!$T$6*P64+决策矩阵!$U$6*P71+决策矩阵!$V$6*P78+决策矩阵!$W$6*P85</f>
        <v>0</v>
      </c>
      <c r="H100" s="26">
        <f>决策矩阵!$D$6*H22+决策矩阵!$E$6*H29+决策矩阵!$F$6*H36+决策矩阵!$G$6*H43+决策矩阵!$H$6*H50+决策矩阵!$I$6*H57+决策矩阵!$J$6*H64+决策矩阵!$K$6*H71+决策矩阵!$L$6*H78+决策矩阵!$M$6*H85+决策矩阵!$N$6*Q22+决策矩阵!$O$6*Q29+决策矩阵!$P$6*Q36+决策矩阵!$Q$6*Q43+决策矩阵!$R$6*Q50+决策矩阵!$S$6*Q57+决策矩阵!$T$6*Q64+决策矩阵!$U$6*Q71+决策矩阵!$V$6*Q78+决策矩阵!$W$6*Q85</f>
        <v>0</v>
      </c>
      <c r="I100" s="26">
        <f>决策矩阵!$D$6*I22+决策矩阵!$E$6*I29+决策矩阵!$F$6*I36+决策矩阵!$G$6*I43+决策矩阵!$H$6*I50+决策矩阵!$I$6*I57+决策矩阵!$J$6*I64+决策矩阵!$K$6*I71+决策矩阵!$L$6*I78+决策矩阵!$M$6*I85+决策矩阵!$N$6*R22+决策矩阵!$O$6*R29+决策矩阵!$P$6*R36+决策矩阵!$Q$6*R43+决策矩阵!$R$6*R50+决策矩阵!$S$6*R57+决策矩阵!$T$6*R64+决策矩阵!$U$6*R71+决策矩阵!$V$6*R78+决策矩阵!$W$6*R85</f>
        <v>0</v>
      </c>
    </row>
    <row r="101" spans="2:10" x14ac:dyDescent="0.25">
      <c r="B101" s="26" t="s">
        <v>72</v>
      </c>
      <c r="C101" s="26">
        <f>决策矩阵!$D$6*C23+决策矩阵!$E$6*C30+决策矩阵!$F$6*C37+决策矩阵!$G$6*C44+决策矩阵!$H$6*C51+决策矩阵!$I$6*C58+决策矩阵!$J$6*C65+决策矩阵!$K$6*C72+决策矩阵!$L$6*C79+决策矩阵!$M$6*C86+决策矩阵!$N$6*L23+决策矩阵!$O$6*L30+决策矩阵!$P$6*L37+决策矩阵!$Q$6*L44+决策矩阵!$R$6*L51+决策矩阵!$S$6*L58+决策矩阵!$T$6*L65+决策矩阵!$U$6*L72+决策矩阵!$V$6*L79+决策矩阵!$W$6*L86</f>
        <v>0.45696136908329177</v>
      </c>
      <c r="D101" s="26">
        <f>决策矩阵!$D$6*D23+决策矩阵!$E$6*D30+决策矩阵!$F$6*D37+决策矩阵!$G$6*D44+决策矩阵!$H$6*D51+决策矩阵!$I$6*D58+决策矩阵!$J$6*D65+决策矩阵!$K$6*D72+决策矩阵!$L$6*D79+决策矩阵!$M$6*D86+决策矩阵!$N$6*M23+决策矩阵!$O$6*M30+决策矩阵!$P$6*M37+决策矩阵!$Q$6*M44+决策矩阵!$R$6*M51+决策矩阵!$S$6*M58+决策矩阵!$T$6*M65+决策矩阵!$U$6*M72+决策矩阵!$V$6*M79+决策矩阵!$W$6*M86</f>
        <v>0.57368403926440514</v>
      </c>
      <c r="E101" s="26">
        <f>决策矩阵!$D$6*E23+决策矩阵!$E$6*E30+决策矩阵!$F$6*E37+决策矩阵!$G$6*E44+决策矩阵!$H$6*E51+决策矩阵!$I$6*E58+决策矩阵!$J$6*E65+决策矩阵!$K$6*E72+决策矩阵!$L$6*E79+决策矩阵!$M$6*E86+决策矩阵!$N$6*N23+决策矩阵!$O$6*N30+决策矩阵!$P$6*N37+决策矩阵!$Q$6*N44+决策矩阵!$R$6*N51+决策矩阵!$S$6*N58+决策矩阵!$T$6*N65+决策矩阵!$U$6*N72+决策矩阵!$V$6*N79+决策矩阵!$W$6*N86</f>
        <v>0.42575940506220961</v>
      </c>
      <c r="F101" s="26">
        <f>决策矩阵!$D$6*F23+决策矩阵!$E$6*F30+决策矩阵!$F$6*F37+决策矩阵!$G$6*F44+决策矩阵!$H$6*F51+决策矩阵!$I$6*F58+决策矩阵!$J$6*F65+决策矩阵!$K$6*F72+决策矩阵!$L$6*F79+决策矩阵!$M$6*F86+决策矩阵!$N$6*O23+决策矩阵!$O$6*O30+决策矩阵!$P$6*O37+决策矩阵!$Q$6*O44+决策矩阵!$R$6*O51+决策矩阵!$S$6*O58+决策矩阵!$T$6*O65+决策矩阵!$U$6*O72+决策矩阵!$V$6*O79+决策矩阵!$W$6*O86</f>
        <v>0.54943963221997583</v>
      </c>
      <c r="G101" s="26">
        <f>决策矩阵!$D$6*G23+决策矩阵!$E$6*G30+决策矩阵!$F$6*G37+决策矩阵!$G$6*G44+决策矩阵!$H$6*G51+决策矩阵!$I$6*G58+决策矩阵!$J$6*G65+决策矩阵!$K$6*G72+决策矩阵!$L$6*G79+决策矩阵!$M$6*G86+决策矩阵!$N$6*P23+决策矩阵!$O$6*P30+决策矩阵!$P$6*P37+决策矩阵!$Q$6*P44+决策矩阵!$R$6*P51+决策矩阵!$S$6*P58+决策矩阵!$T$6*P65+决策矩阵!$U$6*P72+决策矩阵!$V$6*P79+决策矩阵!$W$6*P86</f>
        <v>0</v>
      </c>
      <c r="H101" s="26">
        <f>决策矩阵!$D$6*H23+决策矩阵!$E$6*H30+决策矩阵!$F$6*H37+决策矩阵!$G$6*H44+决策矩阵!$H$6*H51+决策矩阵!$I$6*H58+决策矩阵!$J$6*H65+决策矩阵!$K$6*H72+决策矩阵!$L$6*H79+决策矩阵!$M$6*H86+决策矩阵!$N$6*Q23+决策矩阵!$O$6*Q30+决策矩阵!$P$6*Q37+决策矩阵!$Q$6*Q44+决策矩阵!$R$6*Q51+决策矩阵!$S$6*Q58+决策矩阵!$T$6*Q65+决策矩阵!$U$6*Q72+决策矩阵!$V$6*Q79+决策矩阵!$W$6*Q86</f>
        <v>0</v>
      </c>
      <c r="I101" s="26">
        <f>决策矩阵!$D$6*I23+决策矩阵!$E$6*I30+决策矩阵!$F$6*I37+决策矩阵!$G$6*I44+决策矩阵!$H$6*I51+决策矩阵!$I$6*I58+决策矩阵!$J$6*I65+决策矩阵!$K$6*I72+决策矩阵!$L$6*I79+决策矩阵!$M$6*I86+决策矩阵!$N$6*R23+决策矩阵!$O$6*R30+决策矩阵!$P$6*R37+决策矩阵!$Q$6*R44+决策矩阵!$R$6*R51+决策矩阵!$S$6*R58+决策矩阵!$T$6*R65+决策矩阵!$U$6*R72+决策矩阵!$V$6*R79+决策矩阵!$W$6*R86</f>
        <v>0</v>
      </c>
    </row>
    <row r="102" spans="2:10" x14ac:dyDescent="0.25">
      <c r="B102" s="26" t="s">
        <v>73</v>
      </c>
      <c r="C102" s="26">
        <f>决策矩阵!$D$6*C24+决策矩阵!$E$6*C31+决策矩阵!$F$6*C38+决策矩阵!$G$6*C45+决策矩阵!$H$6*C52+决策矩阵!$I$6*C59+决策矩阵!$J$6*C66+决策矩阵!$K$6*C73+决策矩阵!$L$6*C80+决策矩阵!$M$6*C87+决策矩阵!$N$6*L24+决策矩阵!$O$6*L31+决策矩阵!$P$6*L38+决策矩阵!$Q$6*L45+决策矩阵!$R$6*L52+决策矩阵!$S$6*L59+决策矩阵!$T$6*L66+决策矩阵!$U$6*L73+决策矩阵!$V$6*L80+决策矩阵!$W$6*L87</f>
        <v>0.79765815417045816</v>
      </c>
      <c r="D102" s="26">
        <f>决策矩阵!$D$6*D24+决策矩阵!$E$6*D31+决策矩阵!$F$6*D38+决策矩阵!$G$6*D45+决策矩阵!$H$6*D52+决策矩阵!$I$6*D59+决策矩阵!$J$6*D66+决策矩阵!$K$6*D73+决策矩阵!$L$6*D80+决策矩阵!$M$6*D87+决策矩阵!$N$6*M24+决策矩阵!$O$6*M31+决策矩阵!$P$6*M38+决策矩阵!$Q$6*M45+决策矩阵!$R$6*M52+决策矩阵!$S$6*M59+决策矩阵!$T$6*M66+决策矩阵!$U$6*M73+决策矩阵!$V$6*M80+决策矩阵!$W$6*M87</f>
        <v>0.65174467609004749</v>
      </c>
      <c r="E102" s="26">
        <f>决策矩阵!$D$6*E24+决策矩阵!$E$6*E31+决策矩阵!$F$6*E38+决策矩阵!$G$6*E45+决策矩阵!$H$6*E52+决策矩阵!$I$6*E59+决策矩阵!$J$6*E66+决策矩阵!$K$6*E73+决策矩阵!$L$6*E80+决策矩阵!$M$6*E87+决策矩阵!$N$6*N24+决策矩阵!$O$6*N31+决策矩阵!$P$6*N38+决策矩阵!$Q$6*N45+决策矩阵!$R$6*N52+决策矩阵!$S$6*N59+决策矩阵!$T$6*N66+决策矩阵!$U$6*N73+决策矩阵!$V$6*N80+决策矩阵!$W$6*N87</f>
        <v>0.58154542515422181</v>
      </c>
      <c r="F102" s="26">
        <f>决策矩阵!$D$6*F24+决策矩阵!$E$6*F31+决策矩阵!$F$6*F38+决策矩阵!$G$6*F45+决策矩阵!$H$6*F52+决策矩阵!$I$6*F59+决策矩阵!$J$6*F66+决策矩阵!$K$6*F73+决策矩阵!$L$6*F80+决策矩阵!$M$6*F87+决策矩阵!$N$6*O24+决策矩阵!$O$6*O31+决策矩阵!$P$6*O38+决策矩阵!$Q$6*O45+决策矩阵!$R$6*O52+决策矩阵!$S$6*O59+决策矩阵!$T$6*O66+决策矩阵!$U$6*O73+决策矩阵!$V$6*O80+决策矩阵!$W$6*O87</f>
        <v>0.79849286736164238</v>
      </c>
      <c r="G102" s="26">
        <f>决策矩阵!$D$6*G24+决策矩阵!$E$6*G31+决策矩阵!$F$6*G38+决策矩阵!$G$6*G45+决策矩阵!$H$6*G52+决策矩阵!$I$6*G59+决策矩阵!$J$6*G66+决策矩阵!$K$6*G73+决策矩阵!$L$6*G80+决策矩阵!$M$6*G87+决策矩阵!$N$6*P24+决策矩阵!$O$6*P31+决策矩阵!$P$6*P38+决策矩阵!$Q$6*P45+决策矩阵!$R$6*P52+决策矩阵!$S$6*P59+决策矩阵!$T$6*P66+决策矩阵!$U$6*P73+决策矩阵!$V$6*P80+决策矩阵!$W$6*P87</f>
        <v>0</v>
      </c>
      <c r="H102" s="26">
        <f>决策矩阵!$D$6*H24+决策矩阵!$E$6*H31+决策矩阵!$F$6*H38+决策矩阵!$G$6*H45+决策矩阵!$H$6*H52+决策矩阵!$I$6*H59+决策矩阵!$J$6*H66+决策矩阵!$K$6*H73+决策矩阵!$L$6*H80+决策矩阵!$M$6*H87+决策矩阵!$N$6*Q24+决策矩阵!$O$6*Q31+决策矩阵!$P$6*Q38+决策矩阵!$Q$6*Q45+决策矩阵!$R$6*Q52+决策矩阵!$S$6*Q59+决策矩阵!$T$6*Q66+决策矩阵!$U$6*Q73+决策矩阵!$V$6*Q80+决策矩阵!$W$6*Q87</f>
        <v>0</v>
      </c>
      <c r="I102" s="26">
        <f>决策矩阵!$D$6*I24+决策矩阵!$E$6*I31+决策矩阵!$F$6*I38+决策矩阵!$G$6*I45+决策矩阵!$H$6*I52+决策矩阵!$I$6*I59+决策矩阵!$J$6*I66+决策矩阵!$K$6*I73+决策矩阵!$L$6*I80+决策矩阵!$M$6*I87+决策矩阵!$N$6*R24+决策矩阵!$O$6*R31+决策矩阵!$P$6*R38+决策矩阵!$Q$6*R45+决策矩阵!$R$6*R52+决策矩阵!$S$6*R59+决策矩阵!$T$6*R66+决策矩阵!$U$6*R73+决策矩阵!$V$6*R80+决策矩阵!$W$6*R87</f>
        <v>0</v>
      </c>
    </row>
    <row r="104" spans="2:10" x14ac:dyDescent="0.25">
      <c r="B104" s="108" t="s">
        <v>109</v>
      </c>
      <c r="C104" s="108" t="s">
        <v>34</v>
      </c>
      <c r="D104" s="108" t="s">
        <v>35</v>
      </c>
      <c r="E104" s="108" t="s">
        <v>36</v>
      </c>
      <c r="F104" s="108" t="s">
        <v>37</v>
      </c>
      <c r="G104" s="108" t="s">
        <v>52</v>
      </c>
      <c r="H104" s="108" t="s">
        <v>53</v>
      </c>
      <c r="I104" s="108" t="s">
        <v>54</v>
      </c>
      <c r="J104" s="26">
        <f>决策矩阵!A7</f>
        <v>9.5257511777837131E-2</v>
      </c>
    </row>
    <row r="105" spans="2:10" x14ac:dyDescent="0.25">
      <c r="B105" s="26" t="s">
        <v>38</v>
      </c>
      <c r="C105" s="26">
        <f>决策矩阵!$D$8*C20+决策矩阵!$E$8*C27+决策矩阵!$F$8*C34+决策矩阵!$G$8*C41+决策矩阵!$H$8*C48+决策矩阵!$I$8*C55+决策矩阵!$J$8*C62+决策矩阵!$K$8*C69+决策矩阵!$L$8*C76+决策矩阵!$M$8*C83+决策矩阵!$N$8*L20+决策矩阵!$O$8*L27+决策矩阵!$P$8*L34+决策矩阵!$Q$8*L41+决策矩阵!$R$8*L48+决策矩阵!$S$8*L55+决策矩阵!$T$8*L62+决策矩阵!$U$8*L69+决策矩阵!$V$8*L76+决策矩阵!$W$8*L83</f>
        <v>0.48227615401405788</v>
      </c>
      <c r="D105" s="26">
        <f>决策矩阵!$D$8*D20+决策矩阵!$E$8*D27+决策矩阵!$F$8*D34+决策矩阵!$G$8*D41+决策矩阵!$H$8*D48+决策矩阵!$I$8*D55+决策矩阵!$J$8*D62+决策矩阵!$K$8*D69+决策矩阵!$L$8*D76+决策矩阵!$M$8*D83+决策矩阵!$N$8*M20+决策矩阵!$O$8*M27+决策矩阵!$P$8*M34+决策矩阵!$Q$8*M41+决策矩阵!$R$8*M48+决策矩阵!$S$8*M55+决策矩阵!$T$8*M62+决策矩阵!$U$8*M69+决策矩阵!$V$8*M76+决策矩阵!$W$8*M83</f>
        <v>0.45138385376850715</v>
      </c>
      <c r="E105" s="26">
        <f>决策矩阵!$D$8*E20+决策矩阵!$E$8*E27+决策矩阵!$F$8*E34+决策矩阵!$G$8*E41+决策矩阵!$H$8*E48+决策矩阵!$I$8*E55+决策矩阵!$J$8*E62+决策矩阵!$K$8*E69+决策矩阵!$L$8*E76+决策矩阵!$M$8*E83+决策矩阵!$N$8*N20+决策矩阵!$O$8*N27+决策矩阵!$P$8*N34+决策矩阵!$Q$8*N41+决策矩阵!$R$8*N48+决策矩阵!$S$8*N55+决策矩阵!$T$8*N62+决策矩阵!$U$8*N69+决策矩阵!$V$8*N76+决策矩阵!$W$8*N83</f>
        <v>0.50321068602980201</v>
      </c>
      <c r="F105" s="26">
        <f>决策矩阵!$D$8*F20+决策矩阵!$E$8*F27+决策矩阵!$F$8*F34+决策矩阵!$G$8*F41+决策矩阵!$H$8*F48+决策矩阵!$I$8*F55+决策矩阵!$J$8*F62+决策矩阵!$K$8*F69+决策矩阵!$L$8*F76+决策矩阵!$M$8*F83+决策矩阵!$N$8*O20+决策矩阵!$O$8*O27+决策矩阵!$P$8*O34+决策矩阵!$Q$8*O41+决策矩阵!$R$8*O48+决策矩阵!$S$8*O55+决策矩阵!$T$8*O62+决策矩阵!$U$8*O69+决策矩阵!$V$8*O76+决策矩阵!$W$8*O83</f>
        <v>0.70737632054617439</v>
      </c>
      <c r="G105" s="26">
        <f>决策矩阵!$D$8*G20+决策矩阵!$E$8*G27+决策矩阵!$F$8*G34+决策矩阵!$G$8*G41+决策矩阵!$H$8*G48+决策矩阵!$I$8*G55+决策矩阵!$J$8*G62+决策矩阵!$K$8*G69+决策矩阵!$L$8*G76+决策矩阵!$M$8*G83+决策矩阵!$N$8*P20+决策矩阵!$O$8*P27+决策矩阵!$P$8*P34+决策矩阵!$Q$8*P41+决策矩阵!$R$8*P48+决策矩阵!$S$8*P55+决策矩阵!$T$8*P62+决策矩阵!$U$8*P69+决策矩阵!$V$8*P76+决策矩阵!$W$8*P83</f>
        <v>0</v>
      </c>
      <c r="H105" s="26">
        <f>决策矩阵!$D$8*H20+决策矩阵!$E$8*H27+决策矩阵!$F$8*H34+决策矩阵!$G$8*H41+决策矩阵!$H$8*H48+决策矩阵!$I$8*H55+决策矩阵!$J$8*H62+决策矩阵!$K$8*H69+决策矩阵!$L$8*H76+决策矩阵!$M$8*H83+决策矩阵!$N$8*Q20+决策矩阵!$O$8*Q27+决策矩阵!$P$8*Q34+决策矩阵!$Q$8*Q41+决策矩阵!$R$8*Q48+决策矩阵!$S$8*Q55+决策矩阵!$T$8*Q62+决策矩阵!$U$8*Q69+决策矩阵!$V$8*Q76+决策矩阵!$W$8*Q83</f>
        <v>0</v>
      </c>
      <c r="I105" s="26">
        <f>决策矩阵!$D$8*I20+决策矩阵!$E$8*I27+决策矩阵!$F$8*I34+决策矩阵!$G$8*I41+决策矩阵!$H$8*I48+决策矩阵!$I$8*I55+决策矩阵!$J$8*I62+决策矩阵!$K$8*I69+决策矩阵!$L$8*I76+决策矩阵!$M$8*I83+决策矩阵!$N$8*R20+决策矩阵!$O$8*R27+决策矩阵!$P$8*R34+决策矩阵!$Q$8*R41+决策矩阵!$R$8*R48+决策矩阵!$S$8*R55+决策矩阵!$T$8*R62+决策矩阵!$U$8*R69+决策矩阵!$V$8*R76+决策矩阵!$W$8*R83</f>
        <v>0</v>
      </c>
    </row>
    <row r="106" spans="2:10" x14ac:dyDescent="0.25">
      <c r="B106" s="26" t="s">
        <v>39</v>
      </c>
      <c r="C106" s="26">
        <f>决策矩阵!$D$8*C21+决策矩阵!$E$8*C28+决策矩阵!$F$8*C35+决策矩阵!$G$8*C42+决策矩阵!$H$8*C49+决策矩阵!$I$8*C56+决策矩阵!$J$8*C63+决策矩阵!$K$8*C70+决策矩阵!$L$8*C77+决策矩阵!$M$8*C84+决策矩阵!$N$8*L21+决策矩阵!$O$8*L28+决策矩阵!$P$8*L35+决策矩阵!$Q$8*L42+决策矩阵!$R$8*L49+决策矩阵!$S$8*L56+决策矩阵!$T$8*L63+决策矩阵!$U$8*L70+决策矩阵!$V$8*L77+决策矩阵!$W$8*L84</f>
        <v>0.50321068602980201</v>
      </c>
      <c r="D106" s="26">
        <f>决策矩阵!$D$8*D21+决策矩阵!$E$8*D28+决策矩阵!$F$8*D35+决策矩阵!$G$8*D42+决策矩阵!$H$8*D49+决策矩阵!$I$8*D56+决策矩阵!$J$8*D63+决策矩阵!$K$8*D70+决策矩阵!$L$8*D77+决策矩阵!$M$8*D84+决策矩阵!$N$8*M21+决策矩阵!$O$8*M28+决策矩阵!$P$8*M35+决策矩阵!$Q$8*M42+决策矩阵!$R$8*M49+决策矩阵!$S$8*M56+决策矩阵!$T$8*M63+决策矩阵!$U$8*M70+决策矩阵!$V$8*M77+决策矩阵!$W$8*M84</f>
        <v>0.50321068602980201</v>
      </c>
      <c r="E106" s="26">
        <f>决策矩阵!$D$8*E21+决策矩阵!$E$8*E28+决策矩阵!$F$8*E35+决策矩阵!$G$8*E42+决策矩阵!$H$8*E49+决策矩阵!$I$8*E56+决策矩阵!$J$8*E63+决策矩阵!$K$8*E70+决策矩阵!$L$8*E77+决策矩阵!$M$8*E84+决策矩阵!$N$8*N21+决策矩阵!$O$8*N28+决策矩阵!$P$8*N35+决策矩阵!$Q$8*N42+决策矩阵!$R$8*N49+决策矩阵!$S$8*N56+决策矩阵!$T$8*N63+决策矩阵!$U$8*N70+决策矩阵!$V$8*N77+决策矩阵!$W$8*N84</f>
        <v>0.50321068602980201</v>
      </c>
      <c r="F106" s="26">
        <f>决策矩阵!$D$8*F21+决策矩阵!$E$8*F28+决策矩阵!$F$8*F35+决策矩阵!$G$8*F42+决策矩阵!$H$8*F49+决策矩阵!$I$8*F56+决策矩阵!$J$8*F63+决策矩阵!$K$8*F70+决策矩阵!$L$8*F77+决策矩阵!$M$8*F84+决策矩阵!$N$8*O21+决策矩阵!$O$8*O28+决策矩阵!$P$8*O35+决策矩阵!$Q$8*O42+决策矩阵!$R$8*O49+决策矩阵!$S$8*O56+决策矩阵!$T$8*O63+决策矩阵!$U$8*O70+决策矩阵!$V$8*O77+决策矩阵!$W$8*O84</f>
        <v>0.50321068602980201</v>
      </c>
      <c r="G106" s="26">
        <f>决策矩阵!$D$8*G21+决策矩阵!$E$8*G28+决策矩阵!$F$8*G35+决策矩阵!$G$8*G42+决策矩阵!$H$8*G49+决策矩阵!$I$8*G56+决策矩阵!$J$8*G63+决策矩阵!$K$8*G70+决策矩阵!$L$8*G77+决策矩阵!$M$8*G84+决策矩阵!$N$8*P21+决策矩阵!$O$8*P28+决策矩阵!$P$8*P35+决策矩阵!$Q$8*P42+决策矩阵!$R$8*P49+决策矩阵!$S$8*P56+决策矩阵!$T$8*P63+决策矩阵!$U$8*P70+决策矩阵!$V$8*P77+决策矩阵!$W$8*P84</f>
        <v>0</v>
      </c>
      <c r="H106" s="26">
        <f>决策矩阵!$D$8*H21+决策矩阵!$E$8*H28+决策矩阵!$F$8*H35+决策矩阵!$G$8*H42+决策矩阵!$H$8*H49+决策矩阵!$I$8*H56+决策矩阵!$J$8*H63+决策矩阵!$K$8*H70+决策矩阵!$L$8*H77+决策矩阵!$M$8*H84+决策矩阵!$N$8*Q21+决策矩阵!$O$8*Q28+决策矩阵!$P$8*Q35+决策矩阵!$Q$8*Q42+决策矩阵!$R$8*Q49+决策矩阵!$S$8*Q56+决策矩阵!$T$8*Q63+决策矩阵!$U$8*Q70+决策矩阵!$V$8*Q77+决策矩阵!$W$8*Q84</f>
        <v>0</v>
      </c>
      <c r="I106" s="26">
        <f>决策矩阵!$D$8*I21+决策矩阵!$E$8*I28+决策矩阵!$F$8*I35+决策矩阵!$G$8*I42+决策矩阵!$H$8*I49+决策矩阵!$I$8*I56+决策矩阵!$J$8*I63+决策矩阵!$K$8*I70+决策矩阵!$L$8*I77+决策矩阵!$M$8*I84+决策矩阵!$N$8*R21+决策矩阵!$O$8*R28+决策矩阵!$P$8*R35+决策矩阵!$Q$8*R42+决策矩阵!$R$8*R49+决策矩阵!$S$8*R56+决策矩阵!$T$8*R63+决策矩阵!$U$8*R70+决策矩阵!$V$8*R77+决策矩阵!$W$8*R84</f>
        <v>0</v>
      </c>
    </row>
    <row r="107" spans="2:10" x14ac:dyDescent="0.25">
      <c r="B107" s="26" t="s">
        <v>40</v>
      </c>
      <c r="C107" s="26">
        <f>决策矩阵!$D$8*C22+决策矩阵!$E$8*C29+决策矩阵!$F$8*C36+决策矩阵!$G$8*C43+决策矩阵!$H$8*C50+决策矩阵!$I$8*C57+决策矩阵!$J$8*C64+决策矩阵!$K$8*C71+决策矩阵!$L$8*C78+决策矩阵!$M$8*C85+决策矩阵!$N$8*L22+决策矩阵!$O$8*L29+决策矩阵!$P$8*L36+决策矩阵!$Q$8*L43+决策矩阵!$R$8*L50+决策矩阵!$S$8*L57+决策矩阵!$T$8*L64+决策矩阵!$U$8*L71+决策矩阵!$V$8*L78+决策矩阵!$W$8*L85</f>
        <v>0.50321068602980201</v>
      </c>
      <c r="D107" s="26">
        <f>决策矩阵!$D$8*D22+决策矩阵!$E$8*D29+决策矩阵!$F$8*D36+决策矩阵!$G$8*D43+决策矩阵!$H$8*D50+决策矩阵!$I$8*D57+决策矩阵!$J$8*D64+决策矩阵!$K$8*D71+决策矩阵!$L$8*D78+决策矩阵!$M$8*D85+决策矩阵!$N$8*M22+决策矩阵!$O$8*M29+决策矩阵!$P$8*M36+决策矩阵!$Q$8*M43+决策矩阵!$R$8*M50+决策矩阵!$S$8*M57+决策矩阵!$T$8*M64+决策矩阵!$U$8*M71+决策矩阵!$V$8*M78+决策矩阵!$W$8*M85</f>
        <v>0.22100868730538617</v>
      </c>
      <c r="E107" s="26">
        <f>决策矩阵!$D$8*E22+决策矩阵!$E$8*E29+决策矩阵!$F$8*E36+决策矩阵!$G$8*E43+决策矩阵!$H$8*E50+决策矩阵!$I$8*E57+决策矩阵!$J$8*E64+决策矩阵!$K$8*E71+决策矩阵!$L$8*E78+决策矩阵!$M$8*E85+决策矩阵!$N$8*N22+决策矩阵!$O$8*N29+决策矩阵!$P$8*N36+决策矩阵!$Q$8*N43+决策矩阵!$R$8*N50+决策矩阵!$S$8*N57+决策矩阵!$T$8*N64+决策矩阵!$U$8*N71+决策矩阵!$V$8*N78+决策矩阵!$W$8*N85</f>
        <v>0.37359670999070893</v>
      </c>
      <c r="F107" s="26">
        <f>决策矩阵!$D$8*F22+决策矩阵!$E$8*F29+决策矩阵!$F$8*F36+决策矩阵!$G$8*F43+决策矩阵!$H$8*F50+决策矩阵!$I$8*F57+决策矩阵!$J$8*F64+决策矩阵!$K$8*F71+决策矩阵!$L$8*F78+决策矩阵!$M$8*F85+决策矩阵!$N$8*O22+决策矩阵!$O$8*O29+决策矩阵!$P$8*O36+决策矩阵!$Q$8*O43+决策矩阵!$R$8*O50+决策矩阵!$S$8*O57+决策矩阵!$T$8*O64+决策矩阵!$U$8*O71+决策矩阵!$V$8*O78+决策矩阵!$W$8*O85</f>
        <v>0.60100117381882168</v>
      </c>
      <c r="G107" s="26">
        <f>决策矩阵!$D$8*G22+决策矩阵!$E$8*G29+决策矩阵!$F$8*G36+决策矩阵!$G$8*G43+决策矩阵!$H$8*G50+决策矩阵!$I$8*G57+决策矩阵!$J$8*G64+决策矩阵!$K$8*G71+决策矩阵!$L$8*G78+决策矩阵!$M$8*G85+决策矩阵!$N$8*P22+决策矩阵!$O$8*P29+决策矩阵!$P$8*P36+决策矩阵!$Q$8*P43+决策矩阵!$R$8*P50+决策矩阵!$S$8*P57+决策矩阵!$T$8*P64+决策矩阵!$U$8*P71+决策矩阵!$V$8*P78+决策矩阵!$W$8*P85</f>
        <v>0</v>
      </c>
      <c r="H107" s="26">
        <f>决策矩阵!$D$8*H22+决策矩阵!$E$8*H29+决策矩阵!$F$8*H36+决策矩阵!$G$8*H43+决策矩阵!$H$8*H50+决策矩阵!$I$8*H57+决策矩阵!$J$8*H64+决策矩阵!$K$8*H71+决策矩阵!$L$8*H78+决策矩阵!$M$8*H85+决策矩阵!$N$8*Q22+决策矩阵!$O$8*Q29+决策矩阵!$P$8*Q36+决策矩阵!$Q$8*Q43+决策矩阵!$R$8*Q50+决策矩阵!$S$8*Q57+决策矩阵!$T$8*Q64+决策矩阵!$U$8*Q71+决策矩阵!$V$8*Q78+决策矩阵!$W$8*Q85</f>
        <v>0</v>
      </c>
      <c r="I107" s="26">
        <f>决策矩阵!$D$8*I22+决策矩阵!$E$8*I29+决策矩阵!$F$8*I36+决策矩阵!$G$8*I43+决策矩阵!$H$8*I50+决策矩阵!$I$8*I57+决策矩阵!$J$8*I64+决策矩阵!$K$8*I71+决策矩阵!$L$8*I78+决策矩阵!$M$8*I85+决策矩阵!$N$8*R22+决策矩阵!$O$8*R29+决策矩阵!$P$8*R36+决策矩阵!$Q$8*R43+决策矩阵!$R$8*R50+决策矩阵!$S$8*R57+决策矩阵!$T$8*R64+决策矩阵!$U$8*R71+决策矩阵!$V$8*R78+决策矩阵!$W$8*R85</f>
        <v>0</v>
      </c>
    </row>
    <row r="108" spans="2:10" x14ac:dyDescent="0.25">
      <c r="B108" s="26" t="s">
        <v>72</v>
      </c>
      <c r="C108" s="26">
        <f>决策矩阵!$D$8*C23+决策矩阵!$E$8*C30+决策矩阵!$F$8*C37+决策矩阵!$G$8*C44+决策矩阵!$H$8*C51+决策矩阵!$I$8*C58+决策矩阵!$J$8*C65+决策矩阵!$K$8*C72+决策矩阵!$L$8*C79+决策矩阵!$M$8*C86+决策矩阵!$N$8*L23+决策矩阵!$O$8*L30+决策矩阵!$P$8*L37+决策矩阵!$Q$8*L44+决策矩阵!$R$8*L51+决策矩阵!$S$8*L58+决策矩阵!$T$8*L65+决策矩阵!$U$8*L72+决策矩阵!$V$8*L79+决策矩阵!$W$8*L86</f>
        <v>0.36165966393604965</v>
      </c>
      <c r="D108" s="26">
        <f>决策矩阵!$D$8*D23+决策矩阵!$E$8*D30+决策矩阵!$F$8*D37+决策矩阵!$G$8*D44+决策矩阵!$H$8*D51+决策矩阵!$I$8*D58+决策矩阵!$J$8*D65+决策矩阵!$K$8*D72+决策矩阵!$L$8*D79+决策矩阵!$M$8*D86+决策矩阵!$N$8*M23+决策矩阵!$O$8*M30+决策矩阵!$P$8*M37+决策矩阵!$Q$8*M44+决策矩阵!$R$8*M51+决策矩阵!$S$8*M58+决策矩阵!$T$8*M65+决策矩阵!$U$8*M72+决策矩阵!$V$8*M79+决策矩阵!$W$8*M86</f>
        <v>0.27976310106267432</v>
      </c>
      <c r="E108" s="26">
        <f>决策矩阵!$D$8*E23+决策矩阵!$E$8*E30+决策矩阵!$F$8*E37+决策矩阵!$G$8*E44+决策矩阵!$H$8*E51+决策矩阵!$I$8*E58+决策矩阵!$J$8*E65+决策矩阵!$K$8*E72+决策矩阵!$L$8*E79+决策矩阵!$M$8*E86+决策矩阵!$N$8*N23+决策矩阵!$O$8*N30+决策矩阵!$P$8*N37+决策矩阵!$Q$8*N44+决策矩阵!$R$8*N51+决策矩阵!$S$8*N58+决策矩阵!$T$8*N65+决策矩阵!$U$8*N72+决策矩阵!$V$8*N79+决策矩阵!$W$8*N86</f>
        <v>0.43721516720728892</v>
      </c>
      <c r="F108" s="26">
        <f>决策矩阵!$D$8*F23+决策矩阵!$E$8*F30+决策矩阵!$F$8*F37+决策矩阵!$G$8*F44+决策矩阵!$H$8*F51+决策矩阵!$I$8*F58+决策矩阵!$J$8*F65+决策矩阵!$K$8*F72+决策矩阵!$L$8*F79+决策矩阵!$M$8*F86+决策矩阵!$N$8*O23+决策矩阵!$O$8*O30+决策矩阵!$P$8*O37+决策矩阵!$Q$8*O44+决策矩阵!$R$8*O51+决策矩阵!$S$8*O58+决策矩阵!$T$8*O65+决策矩阵!$U$8*O72+决策矩阵!$V$8*O79+决策矩阵!$W$8*O86</f>
        <v>0.73934408013654362</v>
      </c>
      <c r="G108" s="26">
        <f>决策矩阵!$D$8*G23+决策矩阵!$E$8*G30+决策矩阵!$F$8*G37+决策矩阵!$G$8*G44+决策矩阵!$H$8*G51+决策矩阵!$I$8*G58+决策矩阵!$J$8*G65+决策矩阵!$K$8*G72+决策矩阵!$L$8*G79+决策矩阵!$M$8*G86+决策矩阵!$N$8*P23+决策矩阵!$O$8*P30+决策矩阵!$P$8*P37+决策矩阵!$Q$8*P44+决策矩阵!$R$8*P51+决策矩阵!$S$8*P58+决策矩阵!$T$8*P65+决策矩阵!$U$8*P72+决策矩阵!$V$8*P79+决策矩阵!$W$8*P86</f>
        <v>0</v>
      </c>
      <c r="H108" s="26">
        <f>决策矩阵!$D$8*H23+决策矩阵!$E$8*H30+决策矩阵!$F$8*H37+决策矩阵!$G$8*H44+决策矩阵!$H$8*H51+决策矩阵!$I$8*H58+决策矩阵!$J$8*H65+决策矩阵!$K$8*H72+决策矩阵!$L$8*H79+决策矩阵!$M$8*H86+决策矩阵!$N$8*Q23+决策矩阵!$O$8*Q30+决策矩阵!$P$8*Q37+决策矩阵!$Q$8*Q44+决策矩阵!$R$8*Q51+决策矩阵!$S$8*Q58+决策矩阵!$T$8*Q65+决策矩阵!$U$8*Q72+决策矩阵!$V$8*Q79+决策矩阵!$W$8*Q86</f>
        <v>0</v>
      </c>
      <c r="I108" s="26">
        <f>决策矩阵!$D$8*I23+决策矩阵!$E$8*I30+决策矩阵!$F$8*I37+决策矩阵!$G$8*I44+决策矩阵!$H$8*I51+决策矩阵!$I$8*I58+决策矩阵!$J$8*I65+决策矩阵!$K$8*I72+决策矩阵!$L$8*I79+决策矩阵!$M$8*I86+决策矩阵!$N$8*R23+决策矩阵!$O$8*R30+决策矩阵!$P$8*R37+决策矩阵!$Q$8*R44+决策矩阵!$R$8*R51+决策矩阵!$S$8*R58+决策矩阵!$T$8*R65+决策矩阵!$U$8*R72+决策矩阵!$V$8*R79+决策矩阵!$W$8*R86</f>
        <v>0</v>
      </c>
    </row>
    <row r="109" spans="2:10" x14ac:dyDescent="0.25">
      <c r="B109" s="26" t="s">
        <v>73</v>
      </c>
      <c r="C109" s="26">
        <f>决策矩阵!$D$8*C24+决策矩阵!$E$8*C31+决策矩阵!$F$8*C38+决策矩阵!$G$8*C45+决策矩阵!$H$8*C52+决策矩阵!$I$8*C59+决策矩阵!$J$8*C66+决策矩阵!$K$8*C73+决策矩阵!$L$8*C80+决策矩阵!$M$8*C87+决策矩阵!$N$8*L24+决策矩阵!$O$8*L31+决策矩阵!$P$8*L38+决策矩阵!$Q$8*L45+决策矩阵!$R$8*L52+决策矩阵!$S$8*L59+决策矩阵!$T$8*L66+决策矩阵!$U$8*L73+决策矩阵!$V$8*L80+决策矩阵!$W$8*L87</f>
        <v>0.89072771642091941</v>
      </c>
      <c r="D109" s="26">
        <f>决策矩阵!$D$8*D24+决策矩阵!$E$8*D31+决策矩阵!$F$8*D38+决策矩阵!$G$8*D45+决策矩阵!$H$8*D52+决策矩阵!$I$8*D59+决策矩阵!$J$8*D66+决策矩阵!$K$8*D73+决策矩阵!$L$8*D80+决策矩阵!$M$8*D87+决策矩阵!$N$8*M24+决策矩阵!$O$8*M31+决策矩阵!$P$8*M38+决策矩阵!$Q$8*M45+决策矩阵!$R$8*M52+决策矩阵!$S$8*M59+决策矩阵!$T$8*M66+决策矩阵!$U$8*M73+决策矩阵!$V$8*M80+决策矩阵!$W$8*M87</f>
        <v>0.67741461248372881</v>
      </c>
      <c r="E109" s="26">
        <f>决策矩阵!$D$8*E24+决策矩阵!$E$8*E31+决策矩阵!$F$8*E38+决策矩阵!$G$8*E45+决策矩阵!$H$8*E52+决策矩阵!$I$8*E59+决策矩阵!$J$8*E66+决策矩阵!$K$8*E73+决策矩阵!$L$8*E80+决策矩阵!$M$8*E87+决策矩阵!$N$8*N24+决策矩阵!$O$8*N31+决策矩阵!$P$8*N38+决策矩阵!$Q$8*N45+决策矩阵!$R$8*N52+决策矩阵!$S$8*N59+决策矩阵!$T$8*N66+决策矩阵!$U$8*N73+决策矩阵!$V$8*N80+决策矩阵!$W$8*N87</f>
        <v>0.48635028120687962</v>
      </c>
      <c r="F109" s="26">
        <f>决策矩阵!$D$8*F24+决策矩阵!$E$8*F31+决策矩阵!$F$8*F38+决策矩阵!$G$8*F45+决策矩阵!$H$8*F52+决策矩阵!$I$8*F59+决策矩阵!$J$8*F66+决策矩阵!$K$8*F73+决策矩阵!$L$8*F80+决策矩阵!$M$8*F87+决策矩阵!$N$8*O24+决策矩阵!$O$8*O31+决策矩阵!$P$8*O38+决策矩阵!$Q$8*O45+决策矩阵!$R$8*O52+决策矩阵!$S$8*O59+决策矩阵!$T$8*O66+决策矩阵!$U$8*O73+决策矩阵!$V$8*O80+决策矩阵!$W$8*O87</f>
        <v>0.57843786681838183</v>
      </c>
      <c r="G109" s="26">
        <f>决策矩阵!$D$8*G24+决策矩阵!$E$8*G31+决策矩阵!$F$8*G38+决策矩阵!$G$8*G45+决策矩阵!$H$8*G52+决策矩阵!$I$8*G59+决策矩阵!$J$8*G66+决策矩阵!$K$8*G73+决策矩阵!$L$8*G80+决策矩阵!$M$8*G87+决策矩阵!$N$8*P24+决策矩阵!$O$8*P31+决策矩阵!$P$8*P38+决策矩阵!$Q$8*P45+决策矩阵!$R$8*P52+决策矩阵!$S$8*P59+决策矩阵!$T$8*P66+决策矩阵!$U$8*P73+决策矩阵!$V$8*P80+决策矩阵!$W$8*P87</f>
        <v>0</v>
      </c>
      <c r="H109" s="26">
        <f>决策矩阵!$D$8*H24+决策矩阵!$E$8*H31+决策矩阵!$F$8*H38+决策矩阵!$G$8*H45+决策矩阵!$H$8*H52+决策矩阵!$I$8*H59+决策矩阵!$J$8*H66+决策矩阵!$K$8*H73+决策矩阵!$L$8*H80+决策矩阵!$M$8*H87+决策矩阵!$N$8*Q24+决策矩阵!$O$8*Q31+决策矩阵!$P$8*Q38+决策矩阵!$Q$8*Q45+决策矩阵!$R$8*Q52+决策矩阵!$S$8*Q59+决策矩阵!$T$8*Q66+决策矩阵!$U$8*Q73+决策矩阵!$V$8*Q80+决策矩阵!$W$8*Q87</f>
        <v>0</v>
      </c>
      <c r="I109" s="26">
        <f>决策矩阵!$D$8*I24+决策矩阵!$E$8*I31+决策矩阵!$F$8*I38+决策矩阵!$G$8*I45+决策矩阵!$H$8*I52+决策矩阵!$I$8*I59+决策矩阵!$J$8*I66+决策矩阵!$K$8*I73+决策矩阵!$L$8*I80+决策矩阵!$M$8*I87+决策矩阵!$N$8*R24+决策矩阵!$O$8*R31+决策矩阵!$P$8*R38+决策矩阵!$Q$8*R45+决策矩阵!$R$8*R52+决策矩阵!$S$8*R59+决策矩阵!$T$8*R66+决策矩阵!$U$8*R73+决策矩阵!$V$8*R80+决策矩阵!$W$8*R87</f>
        <v>0</v>
      </c>
    </row>
    <row r="111" spans="2:10" x14ac:dyDescent="0.25">
      <c r="B111" s="108" t="s">
        <v>110</v>
      </c>
      <c r="C111" s="108" t="s">
        <v>34</v>
      </c>
      <c r="D111" s="108" t="s">
        <v>35</v>
      </c>
      <c r="E111" s="108" t="s">
        <v>36</v>
      </c>
      <c r="F111" s="108" t="s">
        <v>37</v>
      </c>
      <c r="G111" s="108" t="s">
        <v>52</v>
      </c>
      <c r="H111" s="108" t="s">
        <v>53</v>
      </c>
      <c r="I111" s="108" t="s">
        <v>54</v>
      </c>
      <c r="J111" s="26">
        <f>决策矩阵!A9</f>
        <v>0.21155223449776667</v>
      </c>
    </row>
    <row r="112" spans="2:10" x14ac:dyDescent="0.25">
      <c r="B112" s="26" t="s">
        <v>38</v>
      </c>
      <c r="C112" s="26">
        <f>决策矩阵!$D$10*C20+决策矩阵!$E$10*C27+决策矩阵!$F$10*C34+决策矩阵!$G$10*C41+决策矩阵!$H$10*C48+决策矩阵!$I$10*C55+决策矩阵!$J$10*C62+决策矩阵!$K$10*C69+决策矩阵!$L$10*C76+决策矩阵!$M$10*C83+决策矩阵!$N$10*L20+决策矩阵!$O$10*L27+决策矩阵!$P$10*L34+决策矩阵!$Q$10*L41+决策矩阵!$R$10*L48+决策矩阵!$S$10*L55+决策矩阵!$T$10*L62+决策矩阵!$U$10*L69+决策矩阵!$V$10*L76+决策矩阵!$W$10*L83</f>
        <v>0.36784998433909871</v>
      </c>
      <c r="D112" s="26">
        <f>决策矩阵!$D$10*D20+决策矩阵!$E$10*D27+决策矩阵!$F$10*D34+决策矩阵!$G$10*D41+决策矩阵!$H$10*D48+决策矩阵!$I$10*D55+决策矩阵!$J$10*D62+决策矩阵!$K$10*D69+决策矩阵!$L$10*D76+决策矩阵!$M$10*D83+决策矩阵!$N$10*M20+决策矩阵!$O$10*M27+决策矩阵!$P$10*M34+决策矩阵!$Q$10*M41+决策矩阵!$R$10*M48+决策矩阵!$S$10*M55+决策矩阵!$T$10*M62+决策矩阵!$U$10*M69+决策矩阵!$V$10*M76+决策矩阵!$W$10*M83</f>
        <v>0.50372957509128691</v>
      </c>
      <c r="E112" s="26">
        <f>决策矩阵!$D$10*E20+决策矩阵!$E$10*E27+决策矩阵!$F$10*E34+决策矩阵!$G$10*E41+决策矩阵!$H$10*E48+决策矩阵!$I$10*E55+决策矩阵!$J$10*E62+决策矩阵!$K$10*E69+决策矩阵!$L$10*E76+决策矩阵!$M$10*E83+决策矩阵!$N$10*N20+决策矩阵!$O$10*N27+决策矩阵!$P$10*N34+决策矩阵!$Q$10*N41+决策矩阵!$R$10*N48+决策矩阵!$S$10*N55+决策矩阵!$T$10*N62+决策矩阵!$U$10*N69+决策矩阵!$V$10*N76+决策矩阵!$W$10*N83</f>
        <v>0.62006485761645602</v>
      </c>
      <c r="F112" s="26">
        <f>决策矩阵!$D$10*F20+决策矩阵!$E$10*F27+决策矩阵!$F$10*F34+决策矩阵!$G$10*F41+决策矩阵!$H$10*F48+决策矩阵!$I$10*F55+决策矩阵!$J$10*F62+决策矩阵!$K$10*F69+决策矩阵!$L$10*F76+决策矩阵!$M$10*F83+决策矩阵!$N$10*O20+决策矩阵!$O$10*O27+决策矩阵!$P$10*O34+决策矩阵!$Q$10*O41+决策矩阵!$R$10*O48+决策矩阵!$S$10*O55+决策矩阵!$T$10*O62+决策矩阵!$U$10*O69+决策矩阵!$V$10*O76+决策矩阵!$W$10*O83</f>
        <v>0.56709360709947876</v>
      </c>
      <c r="G112" s="26">
        <f>决策矩阵!$D$10*G20+决策矩阵!$E$10*G27+决策矩阵!$F$10*G34+决策矩阵!$G$10*G41+决策矩阵!$H$10*G48+决策矩阵!$I$10*G55+决策矩阵!$J$10*G62+决策矩阵!$K$10*G69+决策矩阵!$L$10*G76+决策矩阵!$M$10*G83+决策矩阵!$N$10*P20+决策矩阵!$O$10*P27+决策矩阵!$P$10*P34+决策矩阵!$Q$10*P41+决策矩阵!$R$10*P48+决策矩阵!$S$10*P55+决策矩阵!$T$10*P62+决策矩阵!$U$10*P69+决策矩阵!$V$10*P76+决策矩阵!$W$10*P83</f>
        <v>0</v>
      </c>
      <c r="H112" s="26">
        <f>决策矩阵!$D$10*H20+决策矩阵!$E$10*H27+决策矩阵!$F$10*H34+决策矩阵!$G$10*H41+决策矩阵!$H$10*H48+决策矩阵!$I$10*H55+决策矩阵!$J$10*H62+决策矩阵!$K$10*H69+决策矩阵!$L$10*H76+决策矩阵!$M$10*H83+决策矩阵!$N$10*Q20+决策矩阵!$O$10*Q27+决策矩阵!$P$10*Q34+决策矩阵!$Q$10*Q41+决策矩阵!$R$10*Q48+决策矩阵!$S$10*Q55+决策矩阵!$T$10*Q62+决策矩阵!$U$10*Q69+决策矩阵!$V$10*Q76+决策矩阵!$W$10*Q83</f>
        <v>0</v>
      </c>
      <c r="I112" s="26">
        <f>决策矩阵!$D$10*I20+决策矩阵!$E$10*I27+决策矩阵!$F$10*I34+决策矩阵!$G$10*I41+决策矩阵!$H$10*I48+决策矩阵!$I$10*I55+决策矩阵!$J$10*I62+决策矩阵!$K$10*I69+决策矩阵!$L$10*I76+决策矩阵!$M$10*I83+决策矩阵!$N$10*R20+决策矩阵!$O$10*R27+决策矩阵!$P$10*R34+决策矩阵!$Q$10*R41+决策矩阵!$R$10*R48+决策矩阵!$S$10*R55+决策矩阵!$T$10*R62+决策矩阵!$U$10*R69+决策矩阵!$V$10*R76+决策矩阵!$W$10*R83</f>
        <v>0</v>
      </c>
    </row>
    <row r="113" spans="2:10" x14ac:dyDescent="0.25">
      <c r="B113" s="26" t="s">
        <v>39</v>
      </c>
      <c r="C113" s="26">
        <f>决策矩阵!$D$10*C21+决策矩阵!$E$10*C28+决策矩阵!$F$10*C35+决策矩阵!$G$10*C42+决策矩阵!$H$10*C49+决策矩阵!$I$10*C56+决策矩阵!$J$10*C63+决策矩阵!$K$10*C70+决策矩阵!$L$10*C77+决策矩阵!$M$10*C84+决策矩阵!$N$10*L21+决策矩阵!$O$10*L28+决策矩阵!$P$10*L35+决策矩阵!$Q$10*L42+决策矩阵!$R$10*L49+决策矩阵!$S$10*L56+决策矩阵!$T$10*L63+决策矩阵!$U$10*L70+决策矩阵!$V$10*L77+决策矩阵!$W$10*L84</f>
        <v>0.6714968027450956</v>
      </c>
      <c r="D113" s="26">
        <f>决策矩阵!$D$10*D21+决策矩阵!$E$10*D28+决策矩阵!$F$10*D35+决策矩阵!$G$10*D42+决策矩阵!$H$10*D49+决策矩阵!$I$10*D56+决策矩阵!$J$10*D63+决策矩阵!$K$10*D70+决策矩阵!$L$10*D77+决策矩阵!$M$10*D84+决策矩阵!$N$10*M21+决策矩阵!$O$10*M28+决策矩阵!$P$10*M35+决策矩阵!$Q$10*M42+决策矩阵!$R$10*M49+决策矩阵!$S$10*M56+决策矩阵!$T$10*M63+决策矩阵!$U$10*M70+决策矩阵!$V$10*M77+决策矩阵!$W$10*M84</f>
        <v>0.55950871042465711</v>
      </c>
      <c r="E113" s="26">
        <f>决策矩阵!$D$10*E21+决策矩阵!$E$10*E28+决策矩阵!$F$10*E35+决策矩阵!$G$10*E42+决策矩阵!$H$10*E49+决策矩阵!$I$10*E56+决策矩阵!$J$10*E63+决策矩阵!$K$10*E70+决策矩阵!$L$10*E77+决策矩阵!$M$10*E84+决策矩阵!$N$10*N21+决策矩阵!$O$10*N28+决策矩阵!$P$10*N35+决策矩阵!$Q$10*N42+决策矩阵!$R$10*N49+决策矩阵!$S$10*N56+决策矩阵!$T$10*N63+决策矩阵!$U$10*N70+决策矩阵!$V$10*N77+决策矩阵!$W$10*N84</f>
        <v>0.5221650657087592</v>
      </c>
      <c r="F113" s="26">
        <f>决策矩阵!$D$10*F21+决策矩阵!$E$10*F28+决策矩阵!$F$10*F35+决策矩阵!$G$10*F42+决策矩阵!$H$10*F49+决策矩阵!$I$10*F56+决策矩阵!$J$10*F63+决策矩阵!$K$10*F70+决策矩阵!$L$10*F77+决策矩阵!$M$10*F84+决策矩阵!$N$10*O21+决策矩阵!$O$10*O28+决策矩阵!$P$10*O35+决策矩阵!$Q$10*O42+决策矩阵!$R$10*O49+决策矩阵!$S$10*O56+决策矩阵!$T$10*O63+决策矩阵!$U$10*O70+决策矩阵!$V$10*O77+决策矩阵!$W$10*O84</f>
        <v>0.67675021643663902</v>
      </c>
      <c r="G113" s="26">
        <f>决策矩阵!$D$10*G21+决策矩阵!$E$10*G28+决策矩阵!$F$10*G35+决策矩阵!$G$10*G42+决策矩阵!$H$10*G49+决策矩阵!$I$10*G56+决策矩阵!$J$10*G63+决策矩阵!$K$10*G70+决策矩阵!$L$10*G77+决策矩阵!$M$10*G84+决策矩阵!$N$10*P21+决策矩阵!$O$10*P28+决策矩阵!$P$10*P35+决策矩阵!$Q$10*P42+决策矩阵!$R$10*P49+决策矩阵!$S$10*P56+决策矩阵!$T$10*P63+决策矩阵!$U$10*P70+决策矩阵!$V$10*P77+决策矩阵!$W$10*P84</f>
        <v>0</v>
      </c>
      <c r="H113" s="26">
        <f>决策矩阵!$D$10*H21+决策矩阵!$E$10*H28+决策矩阵!$F$10*H35+决策矩阵!$G$10*H42+决策矩阵!$H$10*H49+决策矩阵!$I$10*H56+决策矩阵!$J$10*H63+决策矩阵!$K$10*H70+决策矩阵!$L$10*H77+决策矩阵!$M$10*H84+决策矩阵!$N$10*Q21+决策矩阵!$O$10*Q28+决策矩阵!$P$10*Q35+决策矩阵!$Q$10*Q42+决策矩阵!$R$10*Q49+决策矩阵!$S$10*Q56+决策矩阵!$T$10*Q63+决策矩阵!$U$10*Q70+决策矩阵!$V$10*Q77+决策矩阵!$W$10*Q84</f>
        <v>0</v>
      </c>
      <c r="I113" s="26">
        <f>决策矩阵!$D$10*I21+决策矩阵!$E$10*I28+决策矩阵!$F$10*I35+决策矩阵!$G$10*I42+决策矩阵!$H$10*I49+决策矩阵!$I$10*I56+决策矩阵!$J$10*I63+决策矩阵!$K$10*I70+决策矩阵!$L$10*I77+决策矩阵!$M$10*I84+决策矩阵!$N$10*R21+决策矩阵!$O$10*R28+决策矩阵!$P$10*R35+决策矩阵!$Q$10*R42+决策矩阵!$R$10*R49+决策矩阵!$S$10*R56+决策矩阵!$T$10*R63+决策矩阵!$U$10*R70+决策矩阵!$V$10*R77+决策矩阵!$W$10*R84</f>
        <v>0</v>
      </c>
    </row>
    <row r="114" spans="2:10" x14ac:dyDescent="0.25">
      <c r="B114" s="26" t="s">
        <v>40</v>
      </c>
      <c r="C114" s="26">
        <f>决策矩阵!$D$10*C22+决策矩阵!$E$10*C29+决策矩阵!$F$10*C36+决策矩阵!$G$10*C43+决策矩阵!$H$10*C50+决策矩阵!$I$10*C57+决策矩阵!$J$10*C64+决策矩阵!$K$10*C71+决策矩阵!$L$10*C78+决策矩阵!$M$10*C85+决策矩阵!$N$10*L22+决策矩阵!$O$10*L29+决策矩阵!$P$10*L36+决策矩阵!$Q$10*L43+决策矩阵!$R$10*L50+决策矩阵!$S$10*L57+决策矩阵!$T$10*L64+决策矩阵!$U$10*L71+决策矩阵!$V$10*L78+决策矩阵!$W$10*L85</f>
        <v>0.70139604863936889</v>
      </c>
      <c r="D114" s="26">
        <f>决策矩阵!$D$10*D22+决策矩阵!$E$10*D29+决策矩阵!$F$10*D36+决策矩阵!$G$10*D43+决策矩阵!$H$10*D50+决策矩阵!$I$10*D57+决策矩阵!$J$10*D64+决策矩阵!$K$10*D71+决策矩阵!$L$10*D78+决策矩阵!$M$10*D85+决策矩阵!$N$10*M22+决策矩阵!$O$10*M29+决策矩阵!$P$10*M36+决策矩阵!$Q$10*M43+决策矩阵!$R$10*M50+决策矩阵!$S$10*M57+决策矩阵!$T$10*M64+决策矩阵!$U$10*M71+决策矩阵!$V$10*M78+决策矩阵!$W$10*M85</f>
        <v>0.59291083481546547</v>
      </c>
      <c r="E114" s="26">
        <f>决策矩阵!$D$10*E22+决策矩阵!$E$10*E29+决策矩阵!$F$10*E36+决策矩阵!$G$10*E43+决策矩阵!$H$10*E50+决策矩阵!$I$10*E57+决策矩阵!$J$10*E64+决策矩阵!$K$10*E71+决策矩阵!$L$10*E78+决策矩阵!$M$10*E85+决策矩阵!$N$10*N22+决策矩阵!$O$10*N29+决策矩阵!$P$10*N36+决策矩阵!$Q$10*N43+决策矩阵!$R$10*N50+决策矩阵!$S$10*N57+决策矩阵!$T$10*N64+决策矩阵!$U$10*N71+决策矩阵!$V$10*N78+决策矩阵!$W$10*N85</f>
        <v>0.6852429526344247</v>
      </c>
      <c r="F114" s="26">
        <f>决策矩阵!$D$10*F22+决策矩阵!$E$10*F29+决策矩阵!$F$10*F36+决策矩阵!$G$10*F43+决策矩阵!$H$10*F50+决策矩阵!$I$10*F57+决策矩阵!$J$10*F64+决策矩阵!$K$10*F71+决策矩阵!$L$10*F78+决策矩阵!$M$10*F85+决策矩阵!$N$10*O22+决策矩阵!$O$10*O29+决策矩阵!$P$10*O36+决策矩阵!$Q$10*O43+决策矩阵!$R$10*O50+决策矩阵!$S$10*O57+决策矩阵!$T$10*O64+决策矩阵!$U$10*O71+决策矩阵!$V$10*O78+决策矩阵!$W$10*O85</f>
        <v>0.51574187049965814</v>
      </c>
      <c r="G114" s="26">
        <f>决策矩阵!$D$10*G22+决策矩阵!$E$10*G29+决策矩阵!$F$10*G36+决策矩阵!$G$10*G43+决策矩阵!$H$10*G50+决策矩阵!$I$10*G57+决策矩阵!$J$10*G64+决策矩阵!$K$10*G71+决策矩阵!$L$10*G78+决策矩阵!$M$10*G85+决策矩阵!$N$10*P22+决策矩阵!$O$10*P29+决策矩阵!$P$10*P36+决策矩阵!$Q$10*P43+决策矩阵!$R$10*P50+决策矩阵!$S$10*P57+决策矩阵!$T$10*P64+决策矩阵!$U$10*P71+决策矩阵!$V$10*P78+决策矩阵!$W$10*P85</f>
        <v>0</v>
      </c>
      <c r="H114" s="26">
        <f>决策矩阵!$D$10*H22+决策矩阵!$E$10*H29+决策矩阵!$F$10*H36+决策矩阵!$G$10*H43+决策矩阵!$H$10*H50+决策矩阵!$I$10*H57+决策矩阵!$J$10*H64+决策矩阵!$K$10*H71+决策矩阵!$L$10*H78+决策矩阵!$M$10*H85+决策矩阵!$N$10*Q22+决策矩阵!$O$10*Q29+决策矩阵!$P$10*Q36+决策矩阵!$Q$10*Q43+决策矩阵!$R$10*Q50+决策矩阵!$S$10*Q57+决策矩阵!$T$10*Q64+决策矩阵!$U$10*Q71+决策矩阵!$V$10*Q78+决策矩阵!$W$10*Q85</f>
        <v>0</v>
      </c>
      <c r="I114" s="26">
        <f>决策矩阵!$D$10*I22+决策矩阵!$E$10*I29+决策矩阵!$F$10*I36+决策矩阵!$G$10*I43+决策矩阵!$H$10*I50+决策矩阵!$I$10*I57+决策矩阵!$J$10*I64+决策矩阵!$K$10*I71+决策矩阵!$L$10*I78+决策矩阵!$M$10*I85+决策矩阵!$N$10*R22+决策矩阵!$O$10*R29+决策矩阵!$P$10*R36+决策矩阵!$Q$10*R43+决策矩阵!$R$10*R50+决策矩阵!$S$10*R57+决策矩阵!$T$10*R64+决策矩阵!$U$10*R71+决策矩阵!$V$10*R78+决策矩阵!$W$10*R85</f>
        <v>0</v>
      </c>
    </row>
    <row r="115" spans="2:10" x14ac:dyDescent="0.25">
      <c r="B115" s="26" t="s">
        <v>72</v>
      </c>
      <c r="C115" s="26">
        <f>决策矩阵!$D$10*C23+决策矩阵!$E$10*C30+决策矩阵!$F$10*C37+决策矩阵!$G$10*C44+决策矩阵!$H$10*C51+决策矩阵!$I$10*C58+决策矩阵!$J$10*C65+决策矩阵!$K$10*C72+决策矩阵!$L$10*C79+决策矩阵!$M$10*C86+决策矩阵!$N$10*L23+决策矩阵!$O$10*L30+决策矩阵!$P$10*L37+决策矩阵!$Q$10*L44+决策矩阵!$R$10*L51+决策矩阵!$S$10*L58+决策矩阵!$T$10*L65+决策矩阵!$U$10*L72+决策矩阵!$V$10*L79+决策矩阵!$W$10*L86</f>
        <v>0.58220603637600554</v>
      </c>
      <c r="D115" s="26">
        <f>决策矩阵!$D$10*D23+决策矩阵!$E$10*D30+决策矩阵!$F$10*D37+决策矩阵!$G$10*D44+决策矩阵!$H$10*D51+决策矩阵!$I$10*D58+决策矩阵!$J$10*D65+决策矩阵!$K$10*D72+决策矩阵!$L$10*D79+决策矩阵!$M$10*D86+决策矩阵!$N$10*M23+决策矩阵!$O$10*M30+决策矩阵!$P$10*M37+决策矩阵!$Q$10*M44+决策矩阵!$R$10*M51+决策矩阵!$S$10*M58+决策矩阵!$T$10*M65+决策矩阵!$U$10*M72+决策矩阵!$V$10*M79+决策矩阵!$W$10*M86</f>
        <v>0.35791741447903863</v>
      </c>
      <c r="E115" s="26">
        <f>决策矩阵!$D$10*E23+决策矩阵!$E$10*E30+决策矩阵!$F$10*E37+决策矩阵!$G$10*E44+决策矩阵!$H$10*E51+决策矩阵!$I$10*E58+决策矩阵!$J$10*E65+决策矩阵!$K$10*E72+决策矩阵!$L$10*E79+决策矩阵!$M$10*E86+决策矩阵!$N$10*N23+决策矩阵!$O$10*N30+决策矩阵!$P$10*N37+决策矩阵!$Q$10*N44+决策矩阵!$R$10*N51+决策矩阵!$S$10*N58+决策矩阵!$T$10*N65+决策矩阵!$U$10*N72+决策矩阵!$V$10*N79+决策矩阵!$W$10*N86</f>
        <v>0.43150228332801144</v>
      </c>
      <c r="F115" s="26">
        <f>决策矩阵!$D$10*F23+决策矩阵!$E$10*F30+决策矩阵!$F$10*F37+决策矩阵!$G$10*F44+决策矩阵!$H$10*F51+决策矩阵!$I$10*F58+决策矩阵!$J$10*F65+决策矩阵!$K$10*F72+决策矩阵!$L$10*F79+决策矩阵!$M$10*F86+决策矩阵!$N$10*O23+决策矩阵!$O$10*O30+决策矩阵!$P$10*O37+决策矩阵!$Q$10*O44+决策矩阵!$R$10*O51+决策矩阵!$S$10*O58+决策矩阵!$T$10*O65+决策矩阵!$U$10*O72+决策矩阵!$V$10*O79+决策矩阵!$W$10*O86</f>
        <v>0.43040715158996873</v>
      </c>
      <c r="G115" s="26">
        <f>决策矩阵!$D$10*G23+决策矩阵!$E$10*G30+决策矩阵!$F$10*G37+决策矩阵!$G$10*G44+决策矩阵!$H$10*G51+决策矩阵!$I$10*G58+决策矩阵!$J$10*G65+决策矩阵!$K$10*G72+决策矩阵!$L$10*G79+决策矩阵!$M$10*G86+决策矩阵!$N$10*P23+决策矩阵!$O$10*P30+决策矩阵!$P$10*P37+决策矩阵!$Q$10*P44+决策矩阵!$R$10*P51+决策矩阵!$S$10*P58+决策矩阵!$T$10*P65+决策矩阵!$U$10*P72+决策矩阵!$V$10*P79+决策矩阵!$W$10*P86</f>
        <v>0</v>
      </c>
      <c r="H115" s="26">
        <f>决策矩阵!$D$10*H23+决策矩阵!$E$10*H30+决策矩阵!$F$10*H37+决策矩阵!$G$10*H44+决策矩阵!$H$10*H51+决策矩阵!$I$10*H58+决策矩阵!$J$10*H65+决策矩阵!$K$10*H72+决策矩阵!$L$10*H79+决策矩阵!$M$10*H86+决策矩阵!$N$10*Q23+决策矩阵!$O$10*Q30+决策矩阵!$P$10*Q37+决策矩阵!$Q$10*Q44+决策矩阵!$R$10*Q51+决策矩阵!$S$10*Q58+决策矩阵!$T$10*Q65+决策矩阵!$U$10*Q72+决策矩阵!$V$10*Q79+决策矩阵!$W$10*Q86</f>
        <v>0</v>
      </c>
      <c r="I115" s="26">
        <f>决策矩阵!$D$10*I23+决策矩阵!$E$10*I30+决策矩阵!$F$10*I37+决策矩阵!$G$10*I44+决策矩阵!$H$10*I51+决策矩阵!$I$10*I58+决策矩阵!$J$10*I65+决策矩阵!$K$10*I72+决策矩阵!$L$10*I79+决策矩阵!$M$10*I86+决策矩阵!$N$10*R23+决策矩阵!$O$10*R30+决策矩阵!$P$10*R37+决策矩阵!$Q$10*R44+决策矩阵!$R$10*R51+决策矩阵!$S$10*R58+决策矩阵!$T$10*R65+决策矩阵!$U$10*R72+决策矩阵!$V$10*R79+决策矩阵!$W$10*R86</f>
        <v>0</v>
      </c>
    </row>
    <row r="116" spans="2:10" x14ac:dyDescent="0.25">
      <c r="B116" s="26" t="s">
        <v>73</v>
      </c>
      <c r="C116" s="26">
        <f>决策矩阵!$D$10*C24+决策矩阵!$E$10*C31+决策矩阵!$F$10*C38+决策矩阵!$G$10*C45+决策矩阵!$H$10*C52+决策矩阵!$I$10*C59+决策矩阵!$J$10*C66+决策矩阵!$K$10*C73+决策矩阵!$L$10*C80+决策矩阵!$M$10*C87+决策矩阵!$N$10*L24+决策矩阵!$O$10*L31+决策矩阵!$P$10*L38+决策矩阵!$Q$10*L45+决策矩阵!$R$10*L52+决策矩阵!$S$10*L59+决策矩阵!$T$10*L66+决策矩阵!$U$10*L73+决策矩阵!$V$10*L80+决策矩阵!$W$10*L87</f>
        <v>0.7967462316365379</v>
      </c>
      <c r="D116" s="26">
        <f>决策矩阵!$D$10*D24+决策矩阵!$E$10*D31+决策矩阵!$F$10*D38+决策矩阵!$G$10*D45+决策矩阵!$H$10*D52+决策矩阵!$I$10*D59+决策矩阵!$J$10*D66+决策矩阵!$K$10*D73+决策矩阵!$L$10*D80+决策矩阵!$M$10*D87+决策矩阵!$N$10*M24+决策矩阵!$O$10*M31+决策矩阵!$P$10*M38+决策矩阵!$Q$10*M45+决策矩阵!$R$10*M52+决策矩阵!$S$10*M59+决策矩阵!$T$10*M66+决策矩阵!$U$10*M73+决策矩阵!$V$10*M80+决策矩阵!$W$10*M87</f>
        <v>0.3973094610507123</v>
      </c>
      <c r="E116" s="26">
        <f>决策矩阵!$D$10*E24+决策矩阵!$E$10*E31+决策矩阵!$F$10*E38+决策矩阵!$G$10*E45+决策矩阵!$H$10*E52+决策矩阵!$I$10*E59+决策矩阵!$J$10*E66+决策矩阵!$K$10*E73+决策矩阵!$L$10*E80+决策矩阵!$M$10*E87+决策矩阵!$N$10*N24+决策矩阵!$O$10*N31+决策矩阵!$P$10*N38+决策矩阵!$Q$10*N45+决策矩阵!$R$10*N52+决策矩阵!$S$10*N59+决策矩阵!$T$10*N66+决策矩阵!$U$10*N73+决策矩阵!$V$10*N80+决策矩阵!$W$10*N87</f>
        <v>0.54511494094336299</v>
      </c>
      <c r="F116" s="26">
        <f>决策矩阵!$D$10*F24+决策矩阵!$E$10*F31+决策矩阵!$F$10*F38+决策矩阵!$G$10*F45+决策矩阵!$H$10*F52+决策矩阵!$I$10*F59+决策矩阵!$J$10*F66+决策矩阵!$K$10*F73+决策矩阵!$L$10*F80+决策矩阵!$M$10*F87+决策矩阵!$N$10*O24+决策矩阵!$O$10*O31+决策矩阵!$P$10*O38+决策矩阵!$Q$10*O45+决策矩阵!$R$10*O52+决策矩阵!$S$10*O59+决策矩阵!$T$10*O66+决策矩阵!$U$10*O73+决策矩阵!$V$10*O80+决策矩阵!$W$10*O87</f>
        <v>0.70204116134397576</v>
      </c>
      <c r="G116" s="26">
        <f>决策矩阵!$D$10*G24+决策矩阵!$E$10*G31+决策矩阵!$F$10*G38+决策矩阵!$G$10*G45+决策矩阵!$H$10*G52+决策矩阵!$I$10*G59+决策矩阵!$J$10*G66+决策矩阵!$K$10*G73+决策矩阵!$L$10*G80+决策矩阵!$M$10*G87+决策矩阵!$N$10*P24+决策矩阵!$O$10*P31+决策矩阵!$P$10*P38+决策矩阵!$Q$10*P45+决策矩阵!$R$10*P52+决策矩阵!$S$10*P59+决策矩阵!$T$10*P66+决策矩阵!$U$10*P73+决策矩阵!$V$10*P80+决策矩阵!$W$10*P87</f>
        <v>0</v>
      </c>
      <c r="H116" s="26">
        <f>决策矩阵!$D$10*H24+决策矩阵!$E$10*H31+决策矩阵!$F$10*H38+决策矩阵!$G$10*H45+决策矩阵!$H$10*H52+决策矩阵!$I$10*H59+决策矩阵!$J$10*H66+决策矩阵!$K$10*H73+决策矩阵!$L$10*H80+决策矩阵!$M$10*H87+决策矩阵!$N$10*Q24+决策矩阵!$O$10*Q31+决策矩阵!$P$10*Q38+决策矩阵!$Q$10*Q45+决策矩阵!$R$10*Q52+决策矩阵!$S$10*Q59+决策矩阵!$T$10*Q66+决策矩阵!$U$10*Q73+决策矩阵!$V$10*Q80+决策矩阵!$W$10*Q87</f>
        <v>0</v>
      </c>
      <c r="I116" s="26">
        <f>决策矩阵!$D$10*I24+决策矩阵!$E$10*I31+决策矩阵!$F$10*I38+决策矩阵!$G$10*I45+决策矩阵!$H$10*I52+决策矩阵!$I$10*I59+决策矩阵!$J$10*I66+决策矩阵!$K$10*I73+决策矩阵!$L$10*I80+决策矩阵!$M$10*I87+决策矩阵!$N$10*R24+决策矩阵!$O$10*R31+决策矩阵!$P$10*R38+决策矩阵!$Q$10*R45+决策矩阵!$R$10*R52+决策矩阵!$S$10*R59+决策矩阵!$T$10*R66+决策矩阵!$U$10*R73+决策矩阵!$V$10*R80+决策矩阵!$W$10*R87</f>
        <v>0</v>
      </c>
    </row>
    <row r="118" spans="2:10" x14ac:dyDescent="0.25">
      <c r="B118" s="108" t="s">
        <v>113</v>
      </c>
      <c r="C118" s="108" t="s">
        <v>34</v>
      </c>
      <c r="D118" s="108" t="s">
        <v>35</v>
      </c>
      <c r="E118" s="108" t="s">
        <v>36</v>
      </c>
      <c r="F118" s="108" t="s">
        <v>37</v>
      </c>
      <c r="G118" s="108" t="s">
        <v>52</v>
      </c>
      <c r="H118" s="108" t="s">
        <v>53</v>
      </c>
      <c r="I118" s="108" t="s">
        <v>54</v>
      </c>
      <c r="J118" s="26">
        <f>决策矩阵!A11</f>
        <v>0.22324692983256678</v>
      </c>
    </row>
    <row r="119" spans="2:10" x14ac:dyDescent="0.25">
      <c r="B119" s="26" t="s">
        <v>38</v>
      </c>
      <c r="C119" s="26">
        <f>决策矩阵!$D$12*C20+决策矩阵!$E$12*C27+决策矩阵!$F$12*C34+决策矩阵!$G$12*C41+决策矩阵!$H$12*C48+决策矩阵!$I$12*C55+决策矩阵!$J$12*C62+决策矩阵!$K$12*C69+决策矩阵!$L$12*C76+决策矩阵!$M$12*C83+决策矩阵!$N$12*L20+决策矩阵!$O$12*L27+决策矩阵!$P$12*L34+决策矩阵!$Q$12*L41+决策矩阵!$R$12*L48+决策矩阵!$S$12*L55+决策矩阵!$T$12*L62+决策矩阵!$U$12*L69+决策矩阵!$V$12*L76+决策矩阵!$W$12*L83</f>
        <v>0.41667688377611467</v>
      </c>
      <c r="D119" s="26">
        <f>决策矩阵!$D$12*D20+决策矩阵!$E$12*D27+决策矩阵!$F$12*D34+决策矩阵!$G$12*D41+决策矩阵!$H$12*D48+决策矩阵!$I$12*D55+决策矩阵!$J$12*D62+决策矩阵!$K$12*D69+决策矩阵!$L$12*D76+决策矩阵!$M$12*D83+决策矩阵!$N$12*M20+决策矩阵!$O$12*M27+决策矩阵!$P$12*M34+决策矩阵!$Q$12*M41+决策矩阵!$R$12*M48+决策矩阵!$S$12*M55+决策矩阵!$T$12*M62+决策矩阵!$U$12*M69+决策矩阵!$V$12*M76+决策矩阵!$W$12*M83</f>
        <v>0.51755720693215279</v>
      </c>
      <c r="E119" s="26">
        <f>决策矩阵!$D$12*E20+决策矩阵!$E$12*E27+决策矩阵!$F$12*E34+决策矩阵!$G$12*E41+决策矩阵!$H$12*E48+决策矩阵!$I$12*E55+决策矩阵!$J$12*E62+决策矩阵!$K$12*E69+决策矩阵!$L$12*E76+决策矩阵!$M$12*E83+决策矩阵!$N$12*N20+决策矩阵!$O$12*N27+决策矩阵!$P$12*N34+决策矩阵!$Q$12*N41+决策矩阵!$R$12*N48+决策矩阵!$S$12*N55+决策矩阵!$T$12*N62+决策矩阵!$U$12*N69+决策矩阵!$V$12*N76+决策矩阵!$W$12*N83</f>
        <v>0.30429622545570467</v>
      </c>
      <c r="F119" s="26">
        <f>决策矩阵!$D$12*F20+决策矩阵!$E$12*F27+决策矩阵!$F$12*F34+决策矩阵!$G$12*F41+决策矩阵!$H$12*F48+决策矩阵!$I$12*F55+决策矩阵!$J$12*F62+决策矩阵!$K$12*F69+决策矩阵!$L$12*F76+决策矩阵!$M$12*F83+决策矩阵!$N$12*O20+决策矩阵!$O$12*O27+决策矩阵!$P$12*O34+决策矩阵!$Q$12*O41+决策矩阵!$R$12*O48+决策矩阵!$S$12*O55+决策矩阵!$T$12*O62+决策矩阵!$U$12*O69+决策矩阵!$V$12*O76+决策矩阵!$W$12*O83</f>
        <v>0.66457841714961385</v>
      </c>
      <c r="G119" s="26">
        <f>决策矩阵!$D$12*G20+决策矩阵!$E$12*G27+决策矩阵!$F$12*G34+决策矩阵!$G$12*G41+决策矩阵!$H$12*G48+决策矩阵!$I$12*G55+决策矩阵!$J$12*G62+决策矩阵!$K$12*G69+决策矩阵!$L$12*G76+决策矩阵!$M$12*G83+决策矩阵!$N$12*P20+决策矩阵!$O$12*P27+决策矩阵!$P$12*P34+决策矩阵!$Q$12*P41+决策矩阵!$R$12*P48+决策矩阵!$S$12*P55+决策矩阵!$T$12*P62+决策矩阵!$U$12*P69+决策矩阵!$V$12*P76+决策矩阵!$W$12*P83</f>
        <v>0</v>
      </c>
      <c r="H119" s="26">
        <f>决策矩阵!$D$12*H20+决策矩阵!$E$12*H27+决策矩阵!$F$12*H34+决策矩阵!$G$12*H41+决策矩阵!$H$12*H48+决策矩阵!$I$12*H55+决策矩阵!$J$12*H62+决策矩阵!$K$12*H69+决策矩阵!$L$12*H76+决策矩阵!$M$12*H83+决策矩阵!$N$12*Q20+决策矩阵!$O$12*Q27+决策矩阵!$P$12*Q34+决策矩阵!$Q$12*Q41+决策矩阵!$R$12*Q48+决策矩阵!$S$12*Q55+决策矩阵!$T$12*Q62+决策矩阵!$U$12*Q69+决策矩阵!$V$12*Q76+决策矩阵!$W$12*Q83</f>
        <v>0</v>
      </c>
      <c r="I119" s="26">
        <f>决策矩阵!$D$12*I20+决策矩阵!$E$12*I27+决策矩阵!$F$12*I34+决策矩阵!$G$12*I41+决策矩阵!$H$12*I48+决策矩阵!$I$12*I55+决策矩阵!$J$12*I62+决策矩阵!$K$12*I69+决策矩阵!$L$12*I76+决策矩阵!$M$12*I83+决策矩阵!$N$12*R20+决策矩阵!$O$12*R27+决策矩阵!$P$12*R34+决策矩阵!$Q$12*R41+决策矩阵!$R$12*R48+决策矩阵!$S$12*R55+决策矩阵!$T$12*R62+决策矩阵!$U$12*R69+决策矩阵!$V$12*R76+决策矩阵!$W$12*R83</f>
        <v>0</v>
      </c>
    </row>
    <row r="120" spans="2:10" x14ac:dyDescent="0.25">
      <c r="B120" s="26" t="s">
        <v>39</v>
      </c>
      <c r="C120" s="26">
        <f>决策矩阵!$D$12*C21+决策矩阵!$E$12*C28+决策矩阵!$F$12*C35+决策矩阵!$G$12*C42+决策矩阵!$H$12*C49+决策矩阵!$I$12*C56+决策矩阵!$J$12*C63+决策矩阵!$K$12*C70+决策矩阵!$L$12*C77+决策矩阵!$M$12*C84+决策矩阵!$N$12*L21+决策矩阵!$O$12*L28+决策矩阵!$P$12*L35+决策矩阵!$Q$12*L42+决策矩阵!$R$12*L49+决策矩阵!$S$12*L56+决策矩阵!$T$12*L63+决策矩阵!$U$12*L70+决策矩阵!$V$12*L77+决策矩阵!$W$12*L84</f>
        <v>0.3116715300066682</v>
      </c>
      <c r="D120" s="26">
        <f>决策矩阵!$D$12*D21+决策矩阵!$E$12*D28+决策矩阵!$F$12*D35+决策矩阵!$G$12*D42+决策矩阵!$H$12*D49+决策矩阵!$I$12*D56+决策矩阵!$J$12*D63+决策矩阵!$K$12*D70+决策矩阵!$L$12*D77+决策矩阵!$M$12*D84+决策矩阵!$N$12*M21+决策矩阵!$O$12*M28+决策矩阵!$P$12*M35+决策矩阵!$Q$12*M42+决策矩阵!$R$12*M49+决策矩阵!$S$12*M56+决策矩阵!$T$12*M63+决策矩阵!$U$12*M70+决策矩阵!$V$12*M77+决策矩阵!$W$12*M84</f>
        <v>0.34687796464135456</v>
      </c>
      <c r="E120" s="26">
        <f>决策矩阵!$D$12*E21+决策矩阵!$E$12*E28+决策矩阵!$F$12*E35+决策矩阵!$G$12*E42+决策矩阵!$H$12*E49+决策矩阵!$I$12*E56+决策矩阵!$J$12*E63+决策矩阵!$K$12*E70+决策矩阵!$L$12*E77+决策矩阵!$M$12*E84+决策矩阵!$N$12*N21+决策矩阵!$O$12*N28+决策矩阵!$P$12*N35+决策矩阵!$Q$12*N42+决策矩阵!$R$12*N49+决策矩阵!$S$12*N56+决策矩阵!$T$12*N63+决策矩阵!$U$12*N70+决策矩阵!$V$12*N77+决策矩阵!$W$12*N84</f>
        <v>0.32336756158405727</v>
      </c>
      <c r="F120" s="26">
        <f>决策矩阵!$D$12*F21+决策矩阵!$E$12*F28+决策矩阵!$F$12*F35+决策矩阵!$G$12*F42+决策矩阵!$H$12*F49+决策矩阵!$I$12*F56+决策矩阵!$J$12*F63+决策矩阵!$K$12*F70+决策矩阵!$L$12*F77+决策矩阵!$M$12*F84+决策矩阵!$N$12*O21+决策矩阵!$O$12*O28+决策矩阵!$P$12*O35+决策矩阵!$Q$12*O42+决策矩阵!$R$12*O49+决策矩阵!$S$12*O56+决策矩阵!$T$12*O63+决策矩阵!$U$12*O70+决策矩阵!$V$12*O77+决策矩阵!$W$12*O84</f>
        <v>0.40133384406004069</v>
      </c>
      <c r="G120" s="26">
        <f>决策矩阵!$D$12*G21+决策矩阵!$E$12*G28+决策矩阵!$F$12*G35+决策矩阵!$G$12*G42+决策矩阵!$H$12*G49+决策矩阵!$I$12*G56+决策矩阵!$J$12*G63+决策矩阵!$K$12*G70+决策矩阵!$L$12*G77+决策矩阵!$M$12*G84+决策矩阵!$N$12*P21+决策矩阵!$O$12*P28+决策矩阵!$P$12*P35+决策矩阵!$Q$12*P42+决策矩阵!$R$12*P49+决策矩阵!$S$12*P56+决策矩阵!$T$12*P63+决策矩阵!$U$12*P70+决策矩阵!$V$12*P77+决策矩阵!$W$12*P84</f>
        <v>0</v>
      </c>
      <c r="H120" s="26">
        <f>决策矩阵!$D$12*H21+决策矩阵!$E$12*H28+决策矩阵!$F$12*H35+决策矩阵!$G$12*H42+决策矩阵!$H$12*H49+决策矩阵!$I$12*H56+决策矩阵!$J$12*H63+决策矩阵!$K$12*H70+决策矩阵!$L$12*H77+决策矩阵!$M$12*H84+决策矩阵!$N$12*Q21+决策矩阵!$O$12*Q28+决策矩阵!$P$12*Q35+决策矩阵!$Q$12*Q42+决策矩阵!$R$12*Q49+决策矩阵!$S$12*Q56+决策矩阵!$T$12*Q63+决策矩阵!$U$12*Q70+决策矩阵!$V$12*Q77+决策矩阵!$W$12*Q84</f>
        <v>0</v>
      </c>
      <c r="I120" s="26">
        <f>决策矩阵!$D$12*I21+决策矩阵!$E$12*I28+决策矩阵!$F$12*I35+决策矩阵!$G$12*I42+决策矩阵!$H$12*I49+决策矩阵!$I$12*I56+决策矩阵!$J$12*I63+决策矩阵!$K$12*I70+决策矩阵!$L$12*I77+决策矩阵!$M$12*I84+决策矩阵!$N$12*R21+决策矩阵!$O$12*R28+决策矩阵!$P$12*R35+决策矩阵!$Q$12*R42+决策矩阵!$R$12*R49+决策矩阵!$S$12*R56+决策矩阵!$T$12*R63+决策矩阵!$U$12*R70+决策矩阵!$V$12*R77+决策矩阵!$W$12*R84</f>
        <v>0</v>
      </c>
    </row>
    <row r="121" spans="2:10" x14ac:dyDescent="0.25">
      <c r="B121" s="26" t="s">
        <v>40</v>
      </c>
      <c r="C121" s="26">
        <f>决策矩阵!$D$12*C22+决策矩阵!$E$12*C29+决策矩阵!$F$12*C36+决策矩阵!$G$12*C43+决策矩阵!$H$12*C50+决策矩阵!$I$12*C57+决策矩阵!$J$12*C64+决策矩阵!$K$12*C71+决策矩阵!$L$12*C78+决策矩阵!$M$12*C85+决策矩阵!$N$12*L22+决策矩阵!$O$12*L29+决策矩阵!$P$12*L36+决策矩阵!$Q$12*L43+决策矩阵!$R$12*L50+决策矩阵!$S$12*L57+决策矩阵!$T$12*L64+决策矩阵!$U$12*L71+决策矩阵!$V$12*L78+决策矩阵!$W$12*L85</f>
        <v>0.33201543270653971</v>
      </c>
      <c r="D121" s="26">
        <f>决策矩阵!$D$12*D22+决策矩阵!$E$12*D29+决策矩阵!$F$12*D36+决策矩阵!$G$12*D43+决策矩阵!$H$12*D50+决策矩阵!$I$12*D57+决策矩阵!$J$12*D64+决策矩阵!$K$12*D71+决策矩阵!$L$12*D78+决策矩阵!$M$12*D85+决策矩阵!$N$12*M22+决策矩阵!$O$12*M29+决策矩阵!$P$12*M36+决策矩阵!$Q$12*M43+决策矩阵!$R$12*M50+决策矩阵!$S$12*M57+决策矩阵!$T$12*M64+决策矩阵!$U$12*M71+决策矩阵!$V$12*M78+决策矩阵!$W$12*M85</f>
        <v>0.46098250715509898</v>
      </c>
      <c r="E121" s="26">
        <f>决策矩阵!$D$12*E22+决策矩阵!$E$12*E29+决策矩阵!$F$12*E36+决策矩阵!$G$12*E43+决策矩阵!$H$12*E50+决策矩阵!$I$12*E57+决策矩阵!$J$12*E64+决策矩阵!$K$12*E71+决策矩阵!$L$12*E78+决策矩阵!$M$12*E85+决策矩阵!$N$12*N22+决策矩阵!$O$12*N29+决策矩阵!$P$12*N36+决策矩阵!$Q$12*N43+决策矩阵!$R$12*N50+决策矩阵!$S$12*N57+决策矩阵!$T$12*N64+决策矩阵!$U$12*N71+决策矩阵!$V$12*N78+决策矩阵!$W$12*N85</f>
        <v>0.67700638884035702</v>
      </c>
      <c r="F121" s="26">
        <f>决策矩阵!$D$12*F22+决策矩阵!$E$12*F29+决策矩阵!$F$12*F36+决策矩阵!$G$12*F43+决策矩阵!$H$12*F50+决策矩阵!$I$12*F57+决策矩阵!$J$12*F64+决策矩阵!$K$12*F71+决策矩阵!$L$12*F78+决策矩阵!$M$12*F85+决策矩阵!$N$12*O22+决策矩阵!$O$12*O29+决策矩阵!$P$12*O36+决策矩阵!$Q$12*O43+决策矩阵!$R$12*O50+决策矩阵!$S$12*O57+决策矩阵!$T$12*O64+决策矩阵!$U$12*O71+决策矩阵!$V$12*O78+决策矩阵!$W$12*O85</f>
        <v>0.57067619067306341</v>
      </c>
      <c r="G121" s="26">
        <f>决策矩阵!$D$12*G22+决策矩阵!$E$12*G29+决策矩阵!$F$12*G36+决策矩阵!$G$12*G43+决策矩阵!$H$12*G50+决策矩阵!$I$12*G57+决策矩阵!$J$12*G64+决策矩阵!$K$12*G71+决策矩阵!$L$12*G78+决策矩阵!$M$12*G85+决策矩阵!$N$12*P22+决策矩阵!$O$12*P29+决策矩阵!$P$12*P36+决策矩阵!$Q$12*P43+决策矩阵!$R$12*P50+决策矩阵!$S$12*P57+决策矩阵!$T$12*P64+决策矩阵!$U$12*P71+决策矩阵!$V$12*P78+决策矩阵!$W$12*P85</f>
        <v>0</v>
      </c>
      <c r="H121" s="26">
        <f>决策矩阵!$D$12*H22+决策矩阵!$E$12*H29+决策矩阵!$F$12*H36+决策矩阵!$G$12*H43+决策矩阵!$H$12*H50+决策矩阵!$I$12*H57+决策矩阵!$J$12*H64+决策矩阵!$K$12*H71+决策矩阵!$L$12*H78+决策矩阵!$M$12*H85+决策矩阵!$N$12*Q22+决策矩阵!$O$12*Q29+决策矩阵!$P$12*Q36+决策矩阵!$Q$12*Q43+决策矩阵!$R$12*Q50+决策矩阵!$S$12*Q57+决策矩阵!$T$12*Q64+决策矩阵!$U$12*Q71+决策矩阵!$V$12*Q78+决策矩阵!$W$12*Q85</f>
        <v>0</v>
      </c>
      <c r="I121" s="26">
        <f>决策矩阵!$D$12*I22+决策矩阵!$E$12*I29+决策矩阵!$F$12*I36+决策矩阵!$G$12*I43+决策矩阵!$H$12*I50+决策矩阵!$I$12*I57+决策矩阵!$J$12*I64+决策矩阵!$K$12*I71+决策矩阵!$L$12*I78+决策矩阵!$M$12*I85+决策矩阵!$N$12*R22+决策矩阵!$O$12*R29+决策矩阵!$P$12*R36+决策矩阵!$Q$12*R43+决策矩阵!$R$12*R50+决策矩阵!$S$12*R57+决策矩阵!$T$12*R64+决策矩阵!$U$12*R71+决策矩阵!$V$12*R78+决策矩阵!$W$12*R85</f>
        <v>0</v>
      </c>
    </row>
    <row r="122" spans="2:10" x14ac:dyDescent="0.25">
      <c r="B122" s="26" t="s">
        <v>72</v>
      </c>
      <c r="C122" s="26">
        <f>决策矩阵!$D$12*C23+决策矩阵!$E$12*C30+决策矩阵!$F$12*C37+决策矩阵!$G$12*C44+决策矩阵!$H$12*C51+决策矩阵!$I$12*C58+决策矩阵!$J$12*C65+决策矩阵!$K$12*C72+决策矩阵!$L$12*C79+决策矩阵!$M$12*C86+决策矩阵!$N$12*L23+决策矩阵!$O$12*L30+决策矩阵!$P$12*L37+决策矩阵!$Q$12*L44+决策矩阵!$R$12*L51+决策矩阵!$S$12*L58+决策矩阵!$T$12*L65+决策矩阵!$U$12*L72+决策矩阵!$V$12*L79+决策矩阵!$W$12*L86</f>
        <v>0.49080670526579007</v>
      </c>
      <c r="D122" s="26">
        <f>决策矩阵!$D$12*D23+决策矩阵!$E$12*D30+决策矩阵!$F$12*D37+决策矩阵!$G$12*D44+决策矩阵!$H$12*D51+决策矩阵!$I$12*D58+决策矩阵!$J$12*D65+决策矩阵!$K$12*D72+决策矩阵!$L$12*D79+决策矩阵!$M$12*D86+决策矩阵!$N$12*M23+决策矩阵!$O$12*M30+决策矩阵!$P$12*M37+决策矩阵!$Q$12*M44+决策矩阵!$R$12*M51+决策矩阵!$S$12*M58+决策矩阵!$T$12*M65+决策矩阵!$U$12*M72+决策矩阵!$V$12*M79+决策矩阵!$W$12*M86</f>
        <v>0.42116008507470032</v>
      </c>
      <c r="E122" s="26">
        <f>决策矩阵!$D$12*E23+决策矩阵!$E$12*E30+决策矩阵!$F$12*E37+决策矩阵!$G$12*E44+决策矩阵!$H$12*E51+决策矩阵!$I$12*E58+决策矩阵!$J$12*E65+决策矩阵!$K$12*E72+决策矩阵!$L$12*E79+决策矩阵!$M$12*E86+决策矩阵!$N$12*N23+决策矩阵!$O$12*N30+决策矩阵!$P$12*N37+决策矩阵!$Q$12*N44+决策矩阵!$R$12*N51+决策矩阵!$S$12*N58+决策矩阵!$T$12*N65+决策矩阵!$U$12*N72+决策矩阵!$V$12*N79+决策矩阵!$W$12*N86</f>
        <v>0.36813831879145487</v>
      </c>
      <c r="F122" s="26">
        <f>决策矩阵!$D$12*F23+决策矩阵!$E$12*F30+决策矩阵!$F$12*F37+决策矩阵!$G$12*F44+决策矩阵!$H$12*F51+决策矩阵!$I$12*F58+决策矩阵!$J$12*F65+决策矩阵!$K$12*F72+决策矩阵!$L$12*F79+决策矩阵!$M$12*F86+决策矩阵!$N$12*O23+决策矩阵!$O$12*O30+决策矩阵!$P$12*O37+决策矩阵!$Q$12*O44+决策矩阵!$R$12*O51+决策矩阵!$S$12*O58+决策矩阵!$T$12*O65+决策矩阵!$U$12*O72+决策矩阵!$V$12*O79+决策矩阵!$W$12*O86</f>
        <v>0.39640594053289907</v>
      </c>
      <c r="G122" s="26">
        <f>决策矩阵!$D$12*G23+决策矩阵!$E$12*G30+决策矩阵!$F$12*G37+决策矩阵!$G$12*G44+决策矩阵!$H$12*G51+决策矩阵!$I$12*G58+决策矩阵!$J$12*G65+决策矩阵!$K$12*G72+决策矩阵!$L$12*G79+决策矩阵!$M$12*G86+决策矩阵!$N$12*P23+决策矩阵!$O$12*P30+决策矩阵!$P$12*P37+决策矩阵!$Q$12*P44+决策矩阵!$R$12*P51+决策矩阵!$S$12*P58+决策矩阵!$T$12*P65+决策矩阵!$U$12*P72+决策矩阵!$V$12*P79+决策矩阵!$W$12*P86</f>
        <v>0</v>
      </c>
      <c r="H122" s="26">
        <f>决策矩阵!$D$12*H23+决策矩阵!$E$12*H30+决策矩阵!$F$12*H37+决策矩阵!$G$12*H44+决策矩阵!$H$12*H51+决策矩阵!$I$12*H58+决策矩阵!$J$12*H65+决策矩阵!$K$12*H72+决策矩阵!$L$12*H79+决策矩阵!$M$12*H86+决策矩阵!$N$12*Q23+决策矩阵!$O$12*Q30+决策矩阵!$P$12*Q37+决策矩阵!$Q$12*Q44+决策矩阵!$R$12*Q51+决策矩阵!$S$12*Q58+决策矩阵!$T$12*Q65+决策矩阵!$U$12*Q72+决策矩阵!$V$12*Q79+决策矩阵!$W$12*Q86</f>
        <v>0</v>
      </c>
      <c r="I122" s="26">
        <f>决策矩阵!$D$12*I23+决策矩阵!$E$12*I30+决策矩阵!$F$12*I37+决策矩阵!$G$12*I44+决策矩阵!$H$12*I51+决策矩阵!$I$12*I58+决策矩阵!$J$12*I65+决策矩阵!$K$12*I72+决策矩阵!$L$12*I79+决策矩阵!$M$12*I86+决策矩阵!$N$12*R23+决策矩阵!$O$12*R30+决策矩阵!$P$12*R37+决策矩阵!$Q$12*R44+决策矩阵!$R$12*R51+决策矩阵!$S$12*R58+决策矩阵!$T$12*R65+决策矩阵!$U$12*R72+决策矩阵!$V$12*R79+决策矩阵!$W$12*R86</f>
        <v>0</v>
      </c>
    </row>
    <row r="123" spans="2:10" x14ac:dyDescent="0.25">
      <c r="B123" s="26" t="s">
        <v>73</v>
      </c>
      <c r="C123" s="26">
        <f>决策矩阵!$D$12*C24+决策矩阵!$E$12*C31+决策矩阵!$F$12*C38+决策矩阵!$G$12*C45+决策矩阵!$H$12*C52+决策矩阵!$I$12*C59+决策矩阵!$J$12*C66+决策矩阵!$K$12*C73+决策矩阵!$L$12*C80+决策矩阵!$M$12*C87+决策矩阵!$N$12*L24+决策矩阵!$O$12*L31+决策矩阵!$P$12*L38+决策矩阵!$Q$12*L45+决策矩阵!$R$12*L52+决策矩阵!$S$12*L59+决策矩阵!$T$12*L66+决策矩阵!$U$12*L73+决策矩阵!$V$12*L80+决策矩阵!$W$12*L87</f>
        <v>0.7068022727987876</v>
      </c>
      <c r="D123" s="26">
        <f>决策矩阵!$D$12*D24+决策矩阵!$E$12*D31+决策矩阵!$F$12*D38+决策矩阵!$G$12*D45+决策矩阵!$H$12*D52+决策矩阵!$I$12*D59+决策矩阵!$J$12*D66+决策矩阵!$K$12*D73+决策矩阵!$L$12*D80+决策矩阵!$M$12*D87+决策矩阵!$N$12*M24+决策矩阵!$O$12*M31+决策矩阵!$P$12*M38+决策矩阵!$Q$12*M45+决策矩阵!$R$12*M52+决策矩阵!$S$12*M59+决策矩阵!$T$12*M66+决策矩阵!$U$12*M73+决策矩阵!$V$12*M80+决策矩阵!$W$12*M87</f>
        <v>0.33265139419793865</v>
      </c>
      <c r="E123" s="26">
        <f>决策矩阵!$D$12*E24+决策矩阵!$E$12*E31+决策矩阵!$F$12*E38+决策矩阵!$G$12*E45+决策矩阵!$H$12*E52+决策矩阵!$I$12*E59+决策矩阵!$J$12*E66+决策矩阵!$K$12*E73+决策矩阵!$L$12*E80+决策矩阵!$M$12*E87+决策矩阵!$N$12*N24+决策矩阵!$O$12*N31+决策矩阵!$P$12*N38+决策矩阵!$Q$12*N45+决策矩阵!$R$12*N52+决策矩阵!$S$12*N59+决策矩阵!$T$12*N66+决策矩阵!$U$12*N73+决策矩阵!$V$12*N80+决策矩阵!$W$12*N87</f>
        <v>0.51126541098048883</v>
      </c>
      <c r="F123" s="26">
        <f>决策矩阵!$D$12*F24+决策矩阵!$E$12*F31+决策矩阵!$F$12*F38+决策矩阵!$G$12*F45+决策矩阵!$H$12*F52+决策矩阵!$I$12*F59+决策矩阵!$J$12*F66+决策矩阵!$K$12*F73+决策矩阵!$L$12*F80+决策矩阵!$M$12*F87+决策矩阵!$N$12*O24+决策矩阵!$O$12*O31+决策矩阵!$P$12*O38+决策矩阵!$Q$12*O45+决策矩阵!$R$12*O52+决策矩阵!$S$12*O59+决策矩阵!$T$12*O66+决策矩阵!$U$12*O73+决策矩阵!$V$12*O80+决策矩阵!$W$12*O87</f>
        <v>0.61725455187952138</v>
      </c>
      <c r="G123" s="26">
        <f>决策矩阵!$D$12*G24+决策矩阵!$E$12*G31+决策矩阵!$F$12*G38+决策矩阵!$G$12*G45+决策矩阵!$H$12*G52+决策矩阵!$I$12*G59+决策矩阵!$J$12*G66+决策矩阵!$K$12*G73+决策矩阵!$L$12*G80+决策矩阵!$M$12*G87+决策矩阵!$N$12*P24+决策矩阵!$O$12*P31+决策矩阵!$P$12*P38+决策矩阵!$Q$12*P45+决策矩阵!$R$12*P52+决策矩阵!$S$12*P59+决策矩阵!$T$12*P66+决策矩阵!$U$12*P73+决策矩阵!$V$12*P80+决策矩阵!$W$12*P87</f>
        <v>0</v>
      </c>
      <c r="H123" s="26">
        <f>决策矩阵!$D$12*H24+决策矩阵!$E$12*H31+决策矩阵!$F$12*H38+决策矩阵!$G$12*H45+决策矩阵!$H$12*H52+决策矩阵!$I$12*H59+决策矩阵!$J$12*H66+决策矩阵!$K$12*H73+决策矩阵!$L$12*H80+决策矩阵!$M$12*H87+决策矩阵!$N$12*Q24+决策矩阵!$O$12*Q31+决策矩阵!$P$12*Q38+决策矩阵!$Q$12*Q45+决策矩阵!$R$12*Q52+决策矩阵!$S$12*Q59+决策矩阵!$T$12*Q66+决策矩阵!$U$12*Q73+决策矩阵!$V$12*Q80+决策矩阵!$W$12*Q87</f>
        <v>0</v>
      </c>
      <c r="I123" s="26">
        <f>决策矩阵!$D$12*I24+决策矩阵!$E$12*I31+决策矩阵!$F$12*I38+决策矩阵!$G$12*I45+决策矩阵!$H$12*I52+决策矩阵!$I$12*I59+决策矩阵!$J$12*I66+决策矩阵!$K$12*I73+决策矩阵!$L$12*I80+决策矩阵!$M$12*I87+决策矩阵!$N$12*R24+决策矩阵!$O$12*R31+决策矩阵!$P$12*R38+决策矩阵!$Q$12*R45+决策矩阵!$R$12*R52+决策矩阵!$S$12*R59+决策矩阵!$T$12*R66+决策矩阵!$U$12*R73+决策矩阵!$V$12*R80+决策矩阵!$W$12*R87</f>
        <v>0</v>
      </c>
    </row>
  </sheetData>
  <mergeCells count="29">
    <mergeCell ref="B18:R18"/>
    <mergeCell ref="U18:AM18"/>
    <mergeCell ref="Y14:Z14"/>
    <mergeCell ref="Y2:Z2"/>
    <mergeCell ref="AD2:AE2"/>
    <mergeCell ref="AI2:AJ2"/>
    <mergeCell ref="AN2:AO2"/>
    <mergeCell ref="AS2:AT2"/>
    <mergeCell ref="AX2:AY2"/>
    <mergeCell ref="Y1:AC1"/>
    <mergeCell ref="AD1:AH1"/>
    <mergeCell ref="AI1:AM1"/>
    <mergeCell ref="AN1:AR1"/>
    <mergeCell ref="AS1:AW1"/>
    <mergeCell ref="AX1:BB1"/>
    <mergeCell ref="BC1:BG1"/>
    <mergeCell ref="BC2:BD2"/>
    <mergeCell ref="BH1:BL1"/>
    <mergeCell ref="BH2:BI2"/>
    <mergeCell ref="BM1:BQ1"/>
    <mergeCell ref="BM2:BN2"/>
    <mergeCell ref="CG1:CK1"/>
    <mergeCell ref="CG2:CH2"/>
    <mergeCell ref="BR1:BV1"/>
    <mergeCell ref="BR2:BS2"/>
    <mergeCell ref="BW1:CA1"/>
    <mergeCell ref="BW2:BX2"/>
    <mergeCell ref="CB1:CF1"/>
    <mergeCell ref="CB2:CC2"/>
  </mergeCells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123"/>
  <sheetViews>
    <sheetView zoomScale="85" zoomScaleNormal="85" workbookViewId="0">
      <selection activeCell="L16" sqref="L16"/>
    </sheetView>
  </sheetViews>
  <sheetFormatPr defaultRowHeight="13.8" x14ac:dyDescent="0.25"/>
  <cols>
    <col min="1" max="18" width="7.77734375" style="26" bestFit="1" customWidth="1"/>
    <col min="19" max="19" width="7.77734375" style="34" bestFit="1" customWidth="1"/>
    <col min="20" max="27" width="7.77734375" style="26" bestFit="1" customWidth="1"/>
    <col min="28" max="28" width="7.77734375" style="26" customWidth="1"/>
    <col min="29" max="29" width="9.88671875" style="34" bestFit="1" customWidth="1"/>
    <col min="30" max="30" width="7.77734375" style="34" bestFit="1" customWidth="1"/>
    <col min="31" max="33" width="7.77734375" style="26" bestFit="1" customWidth="1"/>
    <col min="34" max="34" width="9.88671875" style="26" bestFit="1" customWidth="1"/>
    <col min="35" max="35" width="7.77734375" style="26" bestFit="1" customWidth="1"/>
    <col min="36" max="38" width="3.88671875" style="26" bestFit="1" customWidth="1"/>
    <col min="39" max="39" width="7.77734375" style="26" bestFit="1" customWidth="1"/>
    <col min="40" max="43" width="8.88671875" style="26"/>
    <col min="44" max="44" width="9.88671875" style="26" bestFit="1" customWidth="1"/>
    <col min="45" max="48" width="8.88671875" style="26"/>
    <col min="49" max="49" width="9.88671875" style="26" bestFit="1" customWidth="1"/>
    <col min="50" max="53" width="8.88671875" style="26"/>
    <col min="54" max="54" width="9.88671875" style="26" bestFit="1" customWidth="1"/>
    <col min="55" max="58" width="8.88671875" style="26"/>
    <col min="59" max="59" width="9.88671875" style="26" bestFit="1" customWidth="1"/>
    <col min="60" max="63" width="8.88671875" style="26"/>
    <col min="64" max="64" width="9.88671875" style="26" bestFit="1" customWidth="1"/>
    <col min="65" max="68" width="8.88671875" style="26"/>
    <col min="69" max="69" width="9.88671875" style="26" bestFit="1" customWidth="1"/>
    <col min="70" max="73" width="8.88671875" style="26"/>
    <col min="74" max="74" width="9.88671875" style="26" bestFit="1" customWidth="1"/>
    <col min="75" max="76" width="11" style="26" customWidth="1"/>
    <col min="77" max="77" width="8.88671875" style="26"/>
    <col min="78" max="78" width="9.6640625" style="26" customWidth="1"/>
    <col min="79" max="79" width="15.44140625" style="26" customWidth="1"/>
    <col min="80" max="83" width="8.88671875" style="26"/>
    <col min="84" max="84" width="9.88671875" style="26" bestFit="1" customWidth="1"/>
    <col min="85" max="88" width="8.88671875" style="26"/>
    <col min="89" max="89" width="9.88671875" style="26" bestFit="1" customWidth="1"/>
    <col min="90" max="16384" width="8.88671875" style="26"/>
  </cols>
  <sheetData>
    <row r="1" spans="1:89" x14ac:dyDescent="0.25">
      <c r="A1" s="26" t="s">
        <v>218</v>
      </c>
      <c r="B1" s="26" t="s">
        <v>213</v>
      </c>
      <c r="Y1" s="170"/>
      <c r="Z1" s="170"/>
      <c r="AA1" s="170"/>
      <c r="AB1" s="170"/>
      <c r="AC1" s="170"/>
      <c r="AD1" s="170">
        <v>2</v>
      </c>
      <c r="AE1" s="170"/>
      <c r="AF1" s="170"/>
      <c r="AG1" s="170"/>
      <c r="AH1" s="170"/>
      <c r="AI1" s="170"/>
      <c r="AJ1" s="170"/>
      <c r="AK1" s="170"/>
      <c r="AL1" s="170"/>
      <c r="AM1" s="170"/>
      <c r="AN1" s="170"/>
      <c r="AO1" s="170"/>
      <c r="AP1" s="170"/>
      <c r="AQ1" s="170"/>
      <c r="AR1" s="170"/>
      <c r="AS1" s="170"/>
      <c r="AT1" s="170"/>
      <c r="AU1" s="170"/>
      <c r="AV1" s="170"/>
      <c r="AW1" s="170"/>
      <c r="AX1" s="170"/>
      <c r="AY1" s="170"/>
      <c r="AZ1" s="170"/>
      <c r="BA1" s="170"/>
      <c r="BB1" s="170"/>
      <c r="BC1" s="170"/>
      <c r="BD1" s="170"/>
      <c r="BE1" s="170"/>
      <c r="BF1" s="170"/>
      <c r="BG1" s="170"/>
      <c r="BH1" s="170"/>
      <c r="BI1" s="170"/>
      <c r="BJ1" s="170"/>
      <c r="BK1" s="170"/>
      <c r="BL1" s="170"/>
      <c r="BM1" s="170"/>
      <c r="BN1" s="170"/>
      <c r="BO1" s="170"/>
      <c r="BP1" s="170"/>
      <c r="BQ1" s="170"/>
      <c r="BR1" s="170"/>
      <c r="BS1" s="170"/>
      <c r="BT1" s="170"/>
      <c r="BU1" s="170"/>
      <c r="BV1" s="170"/>
      <c r="BW1" s="170"/>
      <c r="BX1" s="170"/>
      <c r="BY1" s="170"/>
      <c r="BZ1" s="170"/>
      <c r="CA1" s="170"/>
      <c r="CB1" s="170"/>
      <c r="CC1" s="170"/>
      <c r="CD1" s="170"/>
      <c r="CE1" s="170"/>
      <c r="CF1" s="170"/>
      <c r="CG1" s="170"/>
      <c r="CH1" s="170"/>
      <c r="CI1" s="170"/>
      <c r="CJ1" s="170"/>
      <c r="CK1" s="170"/>
    </row>
    <row r="2" spans="1:89" x14ac:dyDescent="0.25">
      <c r="B2" s="60">
        <f>B3+B5+B7+B9+B11</f>
        <v>1.142496193461382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171" t="s">
        <v>116</v>
      </c>
      <c r="Z2" s="171"/>
      <c r="AA2" s="26" t="s">
        <v>177</v>
      </c>
      <c r="AC2" s="107" t="s">
        <v>118</v>
      </c>
      <c r="AD2" s="143" t="s">
        <v>119</v>
      </c>
      <c r="AE2" s="143"/>
      <c r="AF2" s="26" t="s">
        <v>177</v>
      </c>
      <c r="AH2" s="107" t="s">
        <v>118</v>
      </c>
      <c r="AI2" s="143"/>
      <c r="AJ2" s="143"/>
      <c r="AM2" s="107"/>
      <c r="AN2" s="143"/>
      <c r="AO2" s="143"/>
      <c r="AR2" s="107"/>
      <c r="AS2" s="143"/>
      <c r="AT2" s="143"/>
      <c r="AW2" s="107"/>
      <c r="AX2" s="143"/>
      <c r="AY2" s="143"/>
      <c r="BB2" s="107"/>
      <c r="BC2" s="143"/>
      <c r="BD2" s="143"/>
      <c r="BG2" s="107"/>
      <c r="BH2" s="143"/>
      <c r="BI2" s="143"/>
      <c r="BL2" s="107"/>
      <c r="BM2" s="143"/>
      <c r="BN2" s="143"/>
      <c r="BQ2" s="107"/>
      <c r="BR2" s="143"/>
      <c r="BS2" s="143"/>
      <c r="BV2" s="107"/>
      <c r="BW2" s="143"/>
      <c r="BX2" s="143"/>
      <c r="CA2" s="107"/>
      <c r="CB2" s="143"/>
      <c r="CC2" s="143"/>
      <c r="CF2" s="107"/>
      <c r="CG2" s="143"/>
      <c r="CH2" s="143"/>
      <c r="CK2" s="107"/>
    </row>
    <row r="3" spans="1:89" x14ac:dyDescent="0.25">
      <c r="A3" s="26">
        <v>0.3089304506865318</v>
      </c>
      <c r="B3" s="60">
        <f>D14+F14+J14+T14+V14+R14</f>
        <v>0.3193622301271557</v>
      </c>
      <c r="C3" s="68" t="s">
        <v>85</v>
      </c>
      <c r="D3" s="68" t="s">
        <v>3</v>
      </c>
      <c r="E3" s="68" t="s">
        <v>4</v>
      </c>
      <c r="F3" s="68" t="s">
        <v>5</v>
      </c>
      <c r="G3" s="68" t="s">
        <v>6</v>
      </c>
      <c r="H3" s="68" t="s">
        <v>7</v>
      </c>
      <c r="I3" s="68" t="s">
        <v>8</v>
      </c>
      <c r="J3" s="68" t="s">
        <v>9</v>
      </c>
      <c r="K3" s="68" t="s">
        <v>10</v>
      </c>
      <c r="L3" s="68" t="s">
        <v>11</v>
      </c>
      <c r="M3" s="68" t="s">
        <v>12</v>
      </c>
      <c r="N3" s="68" t="s">
        <v>13</v>
      </c>
      <c r="O3" s="68" t="s">
        <v>14</v>
      </c>
      <c r="P3" s="68" t="s">
        <v>15</v>
      </c>
      <c r="Q3" s="68" t="s">
        <v>16</v>
      </c>
      <c r="R3" s="68" t="s">
        <v>17</v>
      </c>
      <c r="S3" s="68" t="s">
        <v>18</v>
      </c>
      <c r="T3" s="68" t="s">
        <v>19</v>
      </c>
      <c r="U3" s="68" t="s">
        <v>20</v>
      </c>
      <c r="V3" s="68" t="s">
        <v>21</v>
      </c>
      <c r="W3" s="68" t="s">
        <v>22</v>
      </c>
      <c r="X3" s="108"/>
      <c r="Y3" s="109" t="s">
        <v>85</v>
      </c>
      <c r="Z3" s="109">
        <f>D4*$AC$19+E4*$AC$26+F4*$AC$33+G4*$AC$40+H4*$AC$47+I4*$AC$54+J4*$AC$61+K4*$AC$68+L4*$AC$75+M4*$AC$82+N4*$AM$19+O4*$AM$26+P4*$AM$33+Q4*$AM$40+R4*$AM$47+S4*$AM$54+T4*$AM$61+U4*$AM$68+V4*$AM$75+W4*$AM$82</f>
        <v>0.84679172392903357</v>
      </c>
      <c r="AA3" s="26">
        <f>1-A3</f>
        <v>0.6910695493134682</v>
      </c>
      <c r="AB3" s="26">
        <f>A5/AA3*Z5+A7/AA3*Z7+A9/AA3*Z9+A11/AA3*Z11</f>
        <v>0.77737811679054181</v>
      </c>
      <c r="AC3" s="34">
        <f>$AA$14-AB3</f>
        <v>2.1443976937072007E-2</v>
      </c>
      <c r="AD3" s="34">
        <f>A3*(1+参数!B16)^参数!$B$9</f>
        <v>0.31233607718851902</v>
      </c>
      <c r="AE3" s="110">
        <f>AD3/$AD$12</f>
        <v>0.27037058980047712</v>
      </c>
      <c r="AF3" s="26">
        <f>1-AE3</f>
        <v>0.72962941019952288</v>
      </c>
      <c r="AG3" s="26">
        <f>AE5/AF3*Z5+AE7/AF3*Z7+AE9/AF3*Z9+AE11/AF3*Z11</f>
        <v>0.63870595380477035</v>
      </c>
      <c r="AH3" s="26">
        <f>$AB$14-AG3</f>
        <v>-0.63870595380477035</v>
      </c>
      <c r="AI3" s="34"/>
      <c r="AJ3" s="110"/>
      <c r="AN3" s="34"/>
      <c r="AO3" s="110"/>
      <c r="AS3" s="34"/>
      <c r="AT3" s="110"/>
      <c r="AX3" s="34"/>
      <c r="AY3" s="110"/>
      <c r="BC3" s="34"/>
      <c r="BD3" s="110"/>
      <c r="BH3" s="34"/>
      <c r="BI3" s="110"/>
      <c r="BM3" s="34"/>
      <c r="BN3" s="110"/>
      <c r="BR3" s="34"/>
      <c r="BS3" s="110"/>
      <c r="BW3" s="34"/>
      <c r="BX3" s="110"/>
      <c r="CB3" s="34"/>
      <c r="CC3" s="110"/>
      <c r="CG3" s="34"/>
      <c r="CH3" s="110"/>
    </row>
    <row r="4" spans="1:89" x14ac:dyDescent="0.25">
      <c r="B4" s="60"/>
      <c r="C4" s="111"/>
      <c r="D4" s="111">
        <f>D14/$B$3</f>
        <v>0.20265785085196972</v>
      </c>
      <c r="E4" s="111"/>
      <c r="F4" s="111">
        <f>F14/$B$3</f>
        <v>0.15614015944188517</v>
      </c>
      <c r="G4" s="111"/>
      <c r="H4" s="111"/>
      <c r="I4" s="111"/>
      <c r="J4" s="111">
        <f>J14/$B$3</f>
        <v>0.16862425673655626</v>
      </c>
      <c r="K4" s="111"/>
      <c r="L4" s="111"/>
      <c r="M4" s="111"/>
      <c r="N4" s="111"/>
      <c r="O4" s="111"/>
      <c r="P4" s="111"/>
      <c r="Q4" s="111"/>
      <c r="R4" s="111">
        <f>R14/$B$3</f>
        <v>0.12138787369914848</v>
      </c>
      <c r="S4" s="111"/>
      <c r="T4" s="111">
        <f>T14/$B$3</f>
        <v>0.16437103151727483</v>
      </c>
      <c r="U4" s="111"/>
      <c r="V4" s="111">
        <f>V14/$B$3</f>
        <v>0.1868188277531655</v>
      </c>
      <c r="W4" s="111"/>
      <c r="X4" s="60">
        <f>SUM(D4:W4)</f>
        <v>1</v>
      </c>
      <c r="Y4" s="109"/>
      <c r="Z4" s="109"/>
      <c r="AD4" s="34">
        <f>A4*(1+参数!B17)^参数!$B$9</f>
        <v>0</v>
      </c>
      <c r="AE4" s="110"/>
      <c r="AI4" s="34"/>
      <c r="AJ4" s="110"/>
      <c r="AN4" s="34"/>
      <c r="AO4" s="110"/>
      <c r="AS4" s="34"/>
      <c r="AT4" s="110"/>
      <c r="AX4" s="34"/>
      <c r="AY4" s="110"/>
      <c r="BC4" s="34"/>
      <c r="BD4" s="110"/>
      <c r="BH4" s="34"/>
      <c r="BI4" s="110"/>
      <c r="BM4" s="34"/>
      <c r="BN4" s="110"/>
      <c r="BR4" s="34"/>
      <c r="BS4" s="110"/>
      <c r="BW4" s="34"/>
      <c r="BX4" s="110"/>
      <c r="CB4" s="34"/>
      <c r="CC4" s="110"/>
      <c r="CG4" s="34"/>
      <c r="CH4" s="110"/>
    </row>
    <row r="5" spans="1:89" x14ac:dyDescent="0.25">
      <c r="A5" s="26">
        <v>0.28612332029456899</v>
      </c>
      <c r="B5" s="60">
        <f>E14+H14+N14+P14+U14+W14</f>
        <v>0.27684069073909445</v>
      </c>
      <c r="C5" s="68" t="s">
        <v>86</v>
      </c>
      <c r="D5" s="68" t="s">
        <v>3</v>
      </c>
      <c r="E5" s="68" t="s">
        <v>4</v>
      </c>
      <c r="F5" s="68" t="s">
        <v>5</v>
      </c>
      <c r="G5" s="68" t="s">
        <v>6</v>
      </c>
      <c r="H5" s="68" t="s">
        <v>7</v>
      </c>
      <c r="I5" s="68" t="s">
        <v>8</v>
      </c>
      <c r="J5" s="68" t="s">
        <v>9</v>
      </c>
      <c r="K5" s="68" t="s">
        <v>10</v>
      </c>
      <c r="L5" s="68" t="s">
        <v>11</v>
      </c>
      <c r="M5" s="68" t="s">
        <v>12</v>
      </c>
      <c r="N5" s="68" t="s">
        <v>13</v>
      </c>
      <c r="O5" s="68" t="s">
        <v>14</v>
      </c>
      <c r="P5" s="68" t="s">
        <v>15</v>
      </c>
      <c r="Q5" s="68" t="s">
        <v>16</v>
      </c>
      <c r="R5" s="68" t="s">
        <v>17</v>
      </c>
      <c r="S5" s="68" t="s">
        <v>18</v>
      </c>
      <c r="T5" s="68" t="s">
        <v>19</v>
      </c>
      <c r="U5" s="68" t="s">
        <v>20</v>
      </c>
      <c r="V5" s="68" t="s">
        <v>21</v>
      </c>
      <c r="W5" s="68" t="s">
        <v>22</v>
      </c>
      <c r="X5" s="108"/>
      <c r="Y5" s="109" t="s">
        <v>86</v>
      </c>
      <c r="Z5" s="109">
        <f>D6*$AC$19+E6*$AC$26+F6*$AC$33+G6*$AC$40+H6*$AC$47+I6*$AC$54+J6*$AC$61+K6*$AC$68+L6*$AC$75+M6*$AC$82+N6*$AM$19+O6*$AM$26+P6*$AM$33+Q6*$AM$40+R6*$AM$47+S6*$AM$54+T6*$AM$61+U6*$AM$68+V6*$AM$75+W6*$AM$82</f>
        <v>0.85113542019876054</v>
      </c>
      <c r="AA5" s="26">
        <f t="shared" ref="AA5:AA11" si="0">1-A5</f>
        <v>0.71387667970543101</v>
      </c>
      <c r="AB5" s="26">
        <f>A3/AA5*Z3+A7/AA5*Z7+A9/AA5*Z9+A11/AA5*Z11</f>
        <v>0.77785479910782807</v>
      </c>
      <c r="AC5" s="34">
        <f>$AA$14-AB5</f>
        <v>2.0967294619785748E-2</v>
      </c>
      <c r="AD5" s="34">
        <f>A5*(1+参数!B18)^参数!$B$9</f>
        <v>0.2872338170230857</v>
      </c>
      <c r="AE5" s="110">
        <f t="shared" ref="AE5:AE11" si="1">AD5/$AD$12</f>
        <v>0.24864107027988458</v>
      </c>
      <c r="AF5" s="26">
        <f t="shared" ref="AF5:AF11" si="2">1-AE5</f>
        <v>0.75135892972011542</v>
      </c>
      <c r="AG5" s="26">
        <f>AE7/AF5*Z7+AE9/AF5*Z9+AE11/AF5*Z11+AE3/AF5*Z3</f>
        <v>0.64328643109500372</v>
      </c>
      <c r="AH5" s="26">
        <f t="shared" ref="AH5:AH11" si="3">$AB$14-AG5</f>
        <v>-0.64328643109500372</v>
      </c>
      <c r="AI5" s="34"/>
      <c r="AJ5" s="110"/>
      <c r="AN5" s="34"/>
      <c r="AO5" s="110"/>
      <c r="AS5" s="34"/>
      <c r="AT5" s="110"/>
      <c r="AX5" s="34"/>
      <c r="AY5" s="110"/>
      <c r="BC5" s="34"/>
      <c r="BD5" s="110"/>
      <c r="BH5" s="34"/>
      <c r="BI5" s="110"/>
      <c r="BM5" s="34"/>
      <c r="BN5" s="110"/>
      <c r="BR5" s="34"/>
      <c r="BS5" s="110"/>
      <c r="BW5" s="34"/>
      <c r="BX5" s="110"/>
      <c r="CB5" s="34"/>
      <c r="CC5" s="110"/>
      <c r="CG5" s="34"/>
      <c r="CH5" s="110"/>
    </row>
    <row r="6" spans="1:89" x14ac:dyDescent="0.25">
      <c r="B6" s="60"/>
      <c r="C6" s="111"/>
      <c r="D6" s="111"/>
      <c r="E6" s="111">
        <f>E14/$B$5</f>
        <v>0.24654244752506441</v>
      </c>
      <c r="F6" s="111"/>
      <c r="G6" s="111"/>
      <c r="H6" s="111">
        <f>H14/$B$5</f>
        <v>0.15903846385869844</v>
      </c>
      <c r="I6" s="111"/>
      <c r="J6" s="111"/>
      <c r="K6" s="111"/>
      <c r="L6" s="111"/>
      <c r="M6" s="111"/>
      <c r="N6" s="111">
        <f>N14/$B$5</f>
        <v>0.16704689788030888</v>
      </c>
      <c r="O6" s="111"/>
      <c r="P6" s="111">
        <f>P14/$B$5</f>
        <v>0.12611573668548251</v>
      </c>
      <c r="Q6" s="111"/>
      <c r="R6" s="111"/>
      <c r="S6" s="111"/>
      <c r="T6" s="111"/>
      <c r="U6" s="111">
        <f>U14/$B$5</f>
        <v>0.13529644537889365</v>
      </c>
      <c r="V6" s="111"/>
      <c r="W6" s="111">
        <f>W14/$B$5</f>
        <v>0.16596000867155217</v>
      </c>
      <c r="X6" s="60">
        <f>SUM(D6:W6)</f>
        <v>1</v>
      </c>
      <c r="Y6" s="109"/>
      <c r="Z6" s="109"/>
      <c r="AD6" s="34">
        <f>A6*(1+参数!B19)^参数!$B$9</f>
        <v>0</v>
      </c>
      <c r="AE6" s="110"/>
      <c r="AI6" s="34"/>
      <c r="AJ6" s="110"/>
      <c r="AN6" s="34"/>
      <c r="AO6" s="110"/>
      <c r="AS6" s="34"/>
      <c r="AT6" s="110"/>
      <c r="AX6" s="34"/>
      <c r="AY6" s="110"/>
      <c r="BC6" s="34"/>
      <c r="BD6" s="110"/>
      <c r="BH6" s="34"/>
      <c r="BI6" s="110"/>
      <c r="BM6" s="34"/>
      <c r="BN6" s="110"/>
      <c r="BR6" s="34"/>
      <c r="BS6" s="110"/>
      <c r="BW6" s="34"/>
      <c r="BX6" s="110"/>
      <c r="CB6" s="34"/>
      <c r="CC6" s="110"/>
      <c r="CG6" s="34"/>
      <c r="CH6" s="110"/>
    </row>
    <row r="7" spans="1:89" x14ac:dyDescent="0.25">
      <c r="A7" s="26">
        <v>0.18501320257237713</v>
      </c>
      <c r="B7" s="60">
        <f>G14+I14+L14+Q14</f>
        <v>0.19758140668326571</v>
      </c>
      <c r="C7" s="68" t="s">
        <v>87</v>
      </c>
      <c r="D7" s="68" t="s">
        <v>3</v>
      </c>
      <c r="E7" s="68" t="s">
        <v>4</v>
      </c>
      <c r="F7" s="68" t="s">
        <v>5</v>
      </c>
      <c r="G7" s="68" t="s">
        <v>6</v>
      </c>
      <c r="H7" s="68" t="s">
        <v>7</v>
      </c>
      <c r="I7" s="68" t="s">
        <v>8</v>
      </c>
      <c r="J7" s="68" t="s">
        <v>9</v>
      </c>
      <c r="K7" s="68" t="s">
        <v>10</v>
      </c>
      <c r="L7" s="68" t="s">
        <v>11</v>
      </c>
      <c r="M7" s="68" t="s">
        <v>12</v>
      </c>
      <c r="N7" s="68" t="s">
        <v>13</v>
      </c>
      <c r="O7" s="68" t="s">
        <v>14</v>
      </c>
      <c r="P7" s="68" t="s">
        <v>15</v>
      </c>
      <c r="Q7" s="68" t="s">
        <v>16</v>
      </c>
      <c r="R7" s="68" t="s">
        <v>17</v>
      </c>
      <c r="S7" s="68" t="s">
        <v>18</v>
      </c>
      <c r="T7" s="68" t="s">
        <v>19</v>
      </c>
      <c r="U7" s="68" t="s">
        <v>20</v>
      </c>
      <c r="V7" s="68" t="s">
        <v>21</v>
      </c>
      <c r="W7" s="68" t="s">
        <v>22</v>
      </c>
      <c r="X7" s="108"/>
      <c r="Y7" s="109" t="s">
        <v>87</v>
      </c>
      <c r="Z7" s="109">
        <f>D8*$AC$19+E8*$AC$26+F8*$AC$33+G8*$AC$40+H8*$AC$47+I8*$AC$54+J8*$AC$61+K8*$AC$68+L8*$AC$75+M8*$AC$82+N8*$AM$19+O8*$AM$26+P8*$AM$33+Q8*$AM$40+R8*$AM$47+S8*$AM$54+T8*$AM$61+U8*$AM$68+V8*$AM$75+W8*$AM$82</f>
        <v>0.86983291578761224</v>
      </c>
      <c r="AA7" s="26">
        <f t="shared" si="0"/>
        <v>0.81498679742762281</v>
      </c>
      <c r="AB7" s="26">
        <f>A3/AA7*Z3+A5/AA7*Z5+A9/AA7*Z9+A11/AA7*Z11</f>
        <v>0.78270166128860352</v>
      </c>
      <c r="AC7" s="34">
        <f>$AA$14-AB7</f>
        <v>1.612043243901029E-2</v>
      </c>
      <c r="AD7" s="34">
        <f>A7*(1+参数!B20)^参数!$B$9</f>
        <v>0.18351433287272698</v>
      </c>
      <c r="AE7" s="110">
        <f t="shared" si="1"/>
        <v>0.15885734002381241</v>
      </c>
      <c r="AF7" s="26">
        <f t="shared" si="2"/>
        <v>0.84114265997618753</v>
      </c>
      <c r="AG7" s="26">
        <f>AE9/AF7*Z9+AE11/AF7*Z11+AE3/AF7*Z3+AE5/AF7*Z5</f>
        <v>0.66194108256373463</v>
      </c>
      <c r="AH7" s="26">
        <f t="shared" si="3"/>
        <v>-0.66194108256373463</v>
      </c>
      <c r="AI7" s="34"/>
      <c r="AJ7" s="110"/>
      <c r="AN7" s="34"/>
      <c r="AO7" s="110"/>
      <c r="AS7" s="34"/>
      <c r="AT7" s="110"/>
      <c r="AX7" s="34"/>
      <c r="AY7" s="110"/>
      <c r="BC7" s="34"/>
      <c r="BD7" s="110"/>
      <c r="BH7" s="34"/>
      <c r="BI7" s="110"/>
      <c r="BM7" s="34"/>
      <c r="BN7" s="110"/>
      <c r="BR7" s="34"/>
      <c r="BS7" s="110"/>
      <c r="BW7" s="34"/>
      <c r="BX7" s="110"/>
      <c r="CB7" s="34"/>
      <c r="CC7" s="110"/>
      <c r="CG7" s="34"/>
      <c r="CH7" s="110"/>
    </row>
    <row r="8" spans="1:89" x14ac:dyDescent="0.25">
      <c r="B8" s="60"/>
      <c r="C8" s="111"/>
      <c r="D8" s="111"/>
      <c r="E8" s="111"/>
      <c r="F8" s="111"/>
      <c r="G8" s="111">
        <f>G14/$B$7</f>
        <v>0.26552722138980844</v>
      </c>
      <c r="H8" s="111"/>
      <c r="I8" s="111">
        <f>I14/$B$7</f>
        <v>0.30187902124914906</v>
      </c>
      <c r="J8" s="111"/>
      <c r="K8" s="111"/>
      <c r="L8" s="111">
        <f>L14/$B$7</f>
        <v>0.20473047271765754</v>
      </c>
      <c r="M8" s="111"/>
      <c r="N8" s="111"/>
      <c r="O8" s="111"/>
      <c r="P8" s="111"/>
      <c r="Q8" s="111">
        <f>Q14/$B$7</f>
        <v>0.22786328464338487</v>
      </c>
      <c r="R8" s="111"/>
      <c r="S8" s="111"/>
      <c r="T8" s="111"/>
      <c r="U8" s="111"/>
      <c r="V8" s="111"/>
      <c r="W8" s="111"/>
      <c r="X8" s="60">
        <f>SUM(D8:W8)</f>
        <v>0.99999999999999989</v>
      </c>
      <c r="Y8" s="109"/>
      <c r="Z8" s="109"/>
      <c r="AD8" s="34">
        <f>A8*(1+参数!B21)^参数!$B$9</f>
        <v>0</v>
      </c>
      <c r="AE8" s="110"/>
      <c r="AI8" s="34"/>
      <c r="AJ8" s="110"/>
      <c r="AN8" s="34"/>
      <c r="AO8" s="110"/>
      <c r="AS8" s="34"/>
      <c r="AT8" s="110"/>
      <c r="AX8" s="34"/>
      <c r="AY8" s="110"/>
      <c r="BC8" s="34"/>
      <c r="BD8" s="110"/>
      <c r="BH8" s="34"/>
      <c r="BI8" s="110"/>
      <c r="BM8" s="34"/>
      <c r="BN8" s="110"/>
      <c r="BR8" s="34"/>
      <c r="BS8" s="110"/>
      <c r="BW8" s="34"/>
      <c r="BX8" s="110"/>
      <c r="CB8" s="34"/>
      <c r="CC8" s="110"/>
      <c r="CG8" s="34"/>
      <c r="CH8" s="110"/>
    </row>
    <row r="9" spans="1:89" x14ac:dyDescent="0.25">
      <c r="A9" s="26">
        <v>0.15729314647807402</v>
      </c>
      <c r="B9" s="60">
        <f>K14+M14+O14</f>
        <v>0.14462447516474869</v>
      </c>
      <c r="C9" s="112" t="s">
        <v>88</v>
      </c>
      <c r="D9" s="68" t="s">
        <v>3</v>
      </c>
      <c r="E9" s="68" t="s">
        <v>4</v>
      </c>
      <c r="F9" s="68" t="s">
        <v>5</v>
      </c>
      <c r="G9" s="68" t="s">
        <v>6</v>
      </c>
      <c r="H9" s="68" t="s">
        <v>7</v>
      </c>
      <c r="I9" s="68" t="s">
        <v>8</v>
      </c>
      <c r="J9" s="68" t="s">
        <v>9</v>
      </c>
      <c r="K9" s="68" t="s">
        <v>10</v>
      </c>
      <c r="L9" s="68" t="s">
        <v>11</v>
      </c>
      <c r="M9" s="68" t="s">
        <v>12</v>
      </c>
      <c r="N9" s="68" t="s">
        <v>13</v>
      </c>
      <c r="O9" s="68" t="s">
        <v>14</v>
      </c>
      <c r="P9" s="68" t="s">
        <v>15</v>
      </c>
      <c r="Q9" s="68" t="s">
        <v>16</v>
      </c>
      <c r="R9" s="68" t="s">
        <v>17</v>
      </c>
      <c r="S9" s="68" t="s">
        <v>18</v>
      </c>
      <c r="T9" s="68" t="s">
        <v>19</v>
      </c>
      <c r="U9" s="68" t="s">
        <v>20</v>
      </c>
      <c r="V9" s="68" t="s">
        <v>21</v>
      </c>
      <c r="W9" s="68" t="s">
        <v>22</v>
      </c>
      <c r="X9" s="108"/>
      <c r="Y9" s="109" t="s">
        <v>88</v>
      </c>
      <c r="Z9" s="109">
        <f>D10*$AC$19+E10*$AC$26+F10*$AC$33+G10*$AC$40+H10*$AC$47+I10*$AC$54+J10*$AC$61+K10*$AC$68+L10*$AC$75+M10*$AC$82+N10*$AM$19+O10*$AM$26+P10*$AM$33+Q10*$AM$40+R10*$AM$47+S10*$AM$54+T10*$AM$61+U10*$AM$68+V10*$AM$75+W10*$AM$82</f>
        <v>0.84404236223210949</v>
      </c>
      <c r="AA9" s="26">
        <f t="shared" si="0"/>
        <v>0.84270685352192598</v>
      </c>
      <c r="AB9" s="26">
        <f>A3/AA9*Z3+A5/AA9*Z5+A7/AA9*Z7+A11/AA9*Z11</f>
        <v>0.79038162799753375</v>
      </c>
      <c r="AC9" s="34">
        <f>$AA$14-AB9</f>
        <v>8.4404657300800601E-3</v>
      </c>
      <c r="AD9" s="34">
        <f>A9*(1+参数!B22)^参数!$B$9</f>
        <v>0.15905588605351631</v>
      </c>
      <c r="AE9" s="110">
        <f t="shared" si="1"/>
        <v>0.13768513106339114</v>
      </c>
      <c r="AF9" s="26">
        <f t="shared" si="2"/>
        <v>0.86231486893660891</v>
      </c>
      <c r="AG9" s="26">
        <f>AE11/AF9*Z11+AE3/AF9*Z3+AE5/AF9*Z5+AE7/AF9*Z7</f>
        <v>0.67116335782204561</v>
      </c>
      <c r="AH9" s="26">
        <f t="shared" si="3"/>
        <v>-0.67116335782204561</v>
      </c>
      <c r="AI9" s="34"/>
      <c r="AJ9" s="110"/>
      <c r="AN9" s="34"/>
      <c r="AO9" s="110"/>
      <c r="AS9" s="34"/>
      <c r="AT9" s="110"/>
      <c r="AX9" s="34"/>
      <c r="AY9" s="110"/>
      <c r="BC9" s="34"/>
      <c r="BD9" s="110"/>
      <c r="BH9" s="34"/>
      <c r="BI9" s="110"/>
      <c r="BM9" s="34"/>
      <c r="BN9" s="110"/>
      <c r="BR9" s="34"/>
      <c r="BS9" s="110"/>
      <c r="BW9" s="34"/>
      <c r="BX9" s="110"/>
      <c r="CB9" s="34"/>
      <c r="CC9" s="110"/>
      <c r="CG9" s="34"/>
      <c r="CH9" s="110"/>
    </row>
    <row r="10" spans="1:89" x14ac:dyDescent="0.25">
      <c r="B10" s="60"/>
      <c r="C10" s="60"/>
      <c r="D10" s="60"/>
      <c r="E10" s="60"/>
      <c r="F10" s="60"/>
      <c r="G10" s="60"/>
      <c r="H10" s="60"/>
      <c r="I10" s="60"/>
      <c r="J10" s="60"/>
      <c r="K10" s="60">
        <f>K14/$B$9</f>
        <v>0.4222995719631969</v>
      </c>
      <c r="L10" s="60"/>
      <c r="M10" s="60">
        <f>M14/$B$9</f>
        <v>0.30043166315262726</v>
      </c>
      <c r="N10" s="60"/>
      <c r="O10" s="60">
        <f>O14/$B$9</f>
        <v>0.27726876488417579</v>
      </c>
      <c r="P10" s="60"/>
      <c r="Q10" s="60"/>
      <c r="R10" s="60"/>
      <c r="S10" s="60"/>
      <c r="T10" s="60"/>
      <c r="U10" s="60"/>
      <c r="V10" s="60"/>
      <c r="W10" s="60"/>
      <c r="X10" s="60">
        <f>SUM(D10:W10)</f>
        <v>1</v>
      </c>
      <c r="Y10" s="109"/>
      <c r="Z10" s="109"/>
      <c r="AD10" s="34">
        <f>A10*(1+参数!B23)^参数!$B$9</f>
        <v>0</v>
      </c>
      <c r="AE10" s="110"/>
      <c r="AI10" s="34"/>
      <c r="AJ10" s="110"/>
      <c r="AN10" s="34"/>
      <c r="AO10" s="110"/>
      <c r="AS10" s="34"/>
      <c r="AT10" s="110"/>
      <c r="AX10" s="34"/>
      <c r="AY10" s="110"/>
      <c r="BC10" s="34"/>
      <c r="BD10" s="110"/>
      <c r="BH10" s="34"/>
      <c r="BI10" s="110"/>
      <c r="BM10" s="34"/>
      <c r="BN10" s="110"/>
      <c r="BR10" s="34"/>
      <c r="BS10" s="110"/>
      <c r="BW10" s="34"/>
      <c r="BX10" s="110"/>
      <c r="CB10" s="34"/>
      <c r="CC10" s="110"/>
      <c r="CG10" s="34"/>
      <c r="CH10" s="110"/>
    </row>
    <row r="11" spans="1:89" x14ac:dyDescent="0.25">
      <c r="A11" s="26">
        <v>0.21655283702492645</v>
      </c>
      <c r="B11" s="60">
        <f>L14+N14+P14+Q14+U14</f>
        <v>0.20408739074711757</v>
      </c>
      <c r="C11" s="112" t="s">
        <v>112</v>
      </c>
      <c r="D11" s="68" t="s">
        <v>3</v>
      </c>
      <c r="E11" s="68" t="s">
        <v>4</v>
      </c>
      <c r="F11" s="68" t="s">
        <v>5</v>
      </c>
      <c r="G11" s="68" t="s">
        <v>6</v>
      </c>
      <c r="H11" s="68" t="s">
        <v>7</v>
      </c>
      <c r="I11" s="68" t="s">
        <v>8</v>
      </c>
      <c r="J11" s="68" t="s">
        <v>9</v>
      </c>
      <c r="K11" s="68" t="s">
        <v>10</v>
      </c>
      <c r="L11" s="68" t="s">
        <v>11</v>
      </c>
      <c r="M11" s="68" t="s">
        <v>12</v>
      </c>
      <c r="N11" s="68" t="s">
        <v>13</v>
      </c>
      <c r="O11" s="68" t="s">
        <v>14</v>
      </c>
      <c r="P11" s="68" t="s">
        <v>15</v>
      </c>
      <c r="Q11" s="68" t="s">
        <v>16</v>
      </c>
      <c r="R11" s="68" t="s">
        <v>17</v>
      </c>
      <c r="S11" s="68" t="s">
        <v>18</v>
      </c>
      <c r="T11" s="68" t="s">
        <v>19</v>
      </c>
      <c r="U11" s="68" t="s">
        <v>20</v>
      </c>
      <c r="V11" s="68" t="s">
        <v>21</v>
      </c>
      <c r="W11" s="68" t="s">
        <v>22</v>
      </c>
      <c r="X11" s="108"/>
      <c r="Y11" s="109" t="s">
        <v>112</v>
      </c>
      <c r="Z11" s="109">
        <f>D12*$AC$19+E12*$AC$26+F12*$AC$33+G12*$AC$40+H12*$AC$47+I12*$AC$54+J12*$AC$61+K12*$AC$68+L12*$AC$75+M12*$AC$82+N12*$AM$19+O12*$AM$26+P12*$AM$33+Q12*$AM$40+R12*$AM$47+S12*$AM$54+T12*$AM$61+U12*$AM$68+V12*$AM$75+W12*$AM$82</f>
        <v>0</v>
      </c>
      <c r="AA11" s="26">
        <f t="shared" si="0"/>
        <v>0.78344716297507355</v>
      </c>
      <c r="AB11" s="26">
        <f>A5/AA11*Z5+A7/AA11*Z7+A9/AA11*Z9+A3/AA11*Z3</f>
        <v>1.0196247194184167</v>
      </c>
      <c r="AC11" s="34">
        <f>$AA$14-AB11</f>
        <v>-0.22080262569080289</v>
      </c>
      <c r="AD11" s="34">
        <f>A11*(1+参数!B24)^参数!$B$9</f>
        <v>0.21307457725806661</v>
      </c>
      <c r="AE11" s="110">
        <f t="shared" si="1"/>
        <v>0.18444586883243477</v>
      </c>
      <c r="AF11" s="26">
        <f t="shared" si="2"/>
        <v>0.81555413116756525</v>
      </c>
      <c r="AG11" s="26">
        <f>AE3/AF11*Z3+AE5/AF11*Z5+AE7/AF11*Z7+AE9/AF11*Z9</f>
        <v>0.85213991278227597</v>
      </c>
      <c r="AH11" s="26">
        <f t="shared" si="3"/>
        <v>-0.85213991278227597</v>
      </c>
      <c r="AI11" s="34"/>
      <c r="AJ11" s="110"/>
      <c r="AN11" s="34"/>
      <c r="AO11" s="110"/>
      <c r="AS11" s="34"/>
      <c r="AT11" s="110"/>
      <c r="AX11" s="34"/>
      <c r="AY11" s="110"/>
      <c r="BC11" s="34"/>
      <c r="BD11" s="110"/>
      <c r="BH11" s="34"/>
      <c r="BI11" s="110"/>
      <c r="BM11" s="34"/>
      <c r="BN11" s="110"/>
      <c r="BR11" s="34"/>
      <c r="BS11" s="110"/>
      <c r="BW11" s="34"/>
      <c r="BX11" s="110"/>
      <c r="CB11" s="34"/>
      <c r="CC11" s="110"/>
      <c r="CG11" s="34"/>
      <c r="CH11" s="110"/>
    </row>
    <row r="12" spans="1:89" x14ac:dyDescent="0.25"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109"/>
      <c r="Z12" s="109"/>
      <c r="AD12" s="34">
        <f>AD3+AD5+AD7+AD9+AD11</f>
        <v>1.1552146903959146</v>
      </c>
      <c r="AE12" s="34">
        <f>AE3+AE5+AE7+AE9+AE11</f>
        <v>0.99999999999999989</v>
      </c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34"/>
      <c r="BA12" s="34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  <c r="BR12" s="34"/>
      <c r="BS12" s="34"/>
      <c r="BT12" s="34"/>
      <c r="BU12" s="34"/>
      <c r="BV12" s="34"/>
      <c r="BW12" s="34"/>
      <c r="BX12" s="34"/>
      <c r="BY12" s="34"/>
      <c r="BZ12" s="34"/>
      <c r="CA12" s="34"/>
      <c r="CB12" s="34"/>
      <c r="CC12" s="34"/>
      <c r="CD12" s="34"/>
      <c r="CE12" s="34"/>
      <c r="CF12" s="34"/>
      <c r="CG12" s="34"/>
      <c r="CH12" s="34"/>
      <c r="CI12" s="34"/>
      <c r="CJ12" s="34"/>
      <c r="CK12" s="34"/>
    </row>
    <row r="13" spans="1:89" x14ac:dyDescent="0.25">
      <c r="S13" s="26"/>
      <c r="AC13" s="26"/>
      <c r="AD13" s="26"/>
    </row>
    <row r="14" spans="1:89" x14ac:dyDescent="0.25">
      <c r="C14" s="61" t="s">
        <v>84</v>
      </c>
      <c r="D14" s="61">
        <f>算例!AG196</f>
        <v>6.4721263200861551E-2</v>
      </c>
      <c r="E14" s="61">
        <f>算例!AH196</f>
        <v>6.8252981469345775E-2</v>
      </c>
      <c r="F14" s="61">
        <f>算例!AI196</f>
        <v>4.9865269531770111E-2</v>
      </c>
      <c r="G14" s="61">
        <f>算例!AJ196</f>
        <v>5.2463241914897277E-2</v>
      </c>
      <c r="H14" s="61">
        <f>算例!AK196</f>
        <v>4.4028318188726587E-2</v>
      </c>
      <c r="I14" s="61">
        <f>算例!AL196</f>
        <v>5.9645681666574336E-2</v>
      </c>
      <c r="J14" s="61">
        <f>算例!AM196</f>
        <v>5.3852218684920669E-2</v>
      </c>
      <c r="K14" s="61">
        <f>算例!AN196</f>
        <v>6.1074853957475368E-2</v>
      </c>
      <c r="L14" s="61">
        <f>算例!AO196</f>
        <v>4.0450934790484727E-2</v>
      </c>
      <c r="M14" s="61">
        <f>算例!AP196</f>
        <v>4.3449771606321283E-2</v>
      </c>
      <c r="N14" s="61">
        <f>算例!AQ196</f>
        <v>4.6245378595007686E-2</v>
      </c>
      <c r="O14" s="61">
        <f>算例!AR196</f>
        <v>4.0099849600952024E-2</v>
      </c>
      <c r="P14" s="61">
        <f>算例!AS196</f>
        <v>3.4913967657078729E-2</v>
      </c>
      <c r="Q14" s="61">
        <f>算例!AT196</f>
        <v>4.5021548311309362E-2</v>
      </c>
      <c r="R14" s="61">
        <f>算例!AU196</f>
        <v>3.876670205495357E-2</v>
      </c>
      <c r="S14" s="61">
        <f>算例!AV196</f>
        <v>6.1591197285735214E-2</v>
      </c>
      <c r="T14" s="61">
        <f>算例!AW196</f>
        <v>5.2493899193657892E-2</v>
      </c>
      <c r="U14" s="61">
        <f>算例!AX196</f>
        <v>3.745556139323708E-2</v>
      </c>
      <c r="V14" s="61">
        <f>算例!AY196</f>
        <v>5.96628774609919E-2</v>
      </c>
      <c r="W14" s="61">
        <f>算例!AZ196</f>
        <v>4.594448343569861E-2</v>
      </c>
      <c r="X14" s="26">
        <f>SUM(D14:W14)</f>
        <v>0.99999999999999967</v>
      </c>
      <c r="Y14" s="171" t="s">
        <v>117</v>
      </c>
      <c r="Z14" s="171"/>
      <c r="AA14" s="34">
        <f>Z3*A3+Z5*A5+Z7*A7+Z9*A9+Z11*A11</f>
        <v>0.79882209372761381</v>
      </c>
      <c r="AE14" s="34"/>
    </row>
    <row r="15" spans="1:89" x14ac:dyDescent="0.25">
      <c r="D15" s="75" t="s">
        <v>3</v>
      </c>
      <c r="E15" s="75" t="s">
        <v>4</v>
      </c>
      <c r="F15" s="75" t="s">
        <v>5</v>
      </c>
      <c r="G15" s="75" t="s">
        <v>6</v>
      </c>
      <c r="H15" s="75" t="s">
        <v>7</v>
      </c>
      <c r="I15" s="75" t="s">
        <v>8</v>
      </c>
      <c r="J15" s="75" t="s">
        <v>9</v>
      </c>
      <c r="K15" s="75" t="s">
        <v>10</v>
      </c>
      <c r="L15" s="75" t="s">
        <v>11</v>
      </c>
      <c r="M15" s="75" t="s">
        <v>12</v>
      </c>
      <c r="N15" s="75" t="s">
        <v>13</v>
      </c>
      <c r="O15" s="75" t="s">
        <v>14</v>
      </c>
      <c r="P15" s="75" t="s">
        <v>15</v>
      </c>
      <c r="Q15" s="75" t="s">
        <v>16</v>
      </c>
      <c r="R15" s="75" t="s">
        <v>17</v>
      </c>
      <c r="S15" s="75" t="s">
        <v>18</v>
      </c>
      <c r="T15" s="75" t="s">
        <v>19</v>
      </c>
      <c r="U15" s="75" t="s">
        <v>20</v>
      </c>
      <c r="V15" s="75" t="s">
        <v>21</v>
      </c>
      <c r="W15" s="75" t="s">
        <v>22</v>
      </c>
    </row>
    <row r="17" spans="2:39" x14ac:dyDescent="0.25">
      <c r="S17" s="26"/>
    </row>
    <row r="18" spans="2:39" x14ac:dyDescent="0.25">
      <c r="B18" s="143" t="s">
        <v>114</v>
      </c>
      <c r="C18" s="143"/>
      <c r="D18" s="143"/>
      <c r="E18" s="143"/>
      <c r="F18" s="143"/>
      <c r="G18" s="143"/>
      <c r="H18" s="143"/>
      <c r="I18" s="143"/>
      <c r="J18" s="143"/>
      <c r="K18" s="143"/>
      <c r="L18" s="143"/>
      <c r="M18" s="143"/>
      <c r="N18" s="143"/>
      <c r="O18" s="143"/>
      <c r="P18" s="143"/>
      <c r="Q18" s="143"/>
      <c r="R18" s="143"/>
      <c r="U18" s="171" t="s">
        <v>115</v>
      </c>
      <c r="V18" s="171"/>
      <c r="W18" s="171"/>
      <c r="X18" s="171"/>
      <c r="Y18" s="171"/>
      <c r="Z18" s="171"/>
      <c r="AA18" s="171"/>
      <c r="AB18" s="171"/>
      <c r="AC18" s="171"/>
      <c r="AD18" s="171"/>
      <c r="AE18" s="171"/>
      <c r="AF18" s="171"/>
      <c r="AG18" s="171"/>
      <c r="AH18" s="171"/>
      <c r="AI18" s="171"/>
      <c r="AJ18" s="171"/>
      <c r="AK18" s="171"/>
      <c r="AL18" s="171"/>
      <c r="AM18" s="171"/>
    </row>
    <row r="19" spans="2:39" x14ac:dyDescent="0.25">
      <c r="B19" s="113" t="s">
        <v>3</v>
      </c>
      <c r="C19" s="113" t="s">
        <v>34</v>
      </c>
      <c r="D19" s="113" t="s">
        <v>35</v>
      </c>
      <c r="E19" s="113" t="s">
        <v>36</v>
      </c>
      <c r="F19" s="113" t="s">
        <v>37</v>
      </c>
      <c r="G19" s="113" t="s">
        <v>52</v>
      </c>
      <c r="H19" s="113" t="s">
        <v>53</v>
      </c>
      <c r="I19" s="113" t="s">
        <v>54</v>
      </c>
      <c r="K19" s="113" t="s">
        <v>75</v>
      </c>
      <c r="L19" s="113" t="s">
        <v>34</v>
      </c>
      <c r="M19" s="113" t="s">
        <v>35</v>
      </c>
      <c r="N19" s="113" t="s">
        <v>36</v>
      </c>
      <c r="O19" s="113" t="s">
        <v>37</v>
      </c>
      <c r="P19" s="113" t="s">
        <v>52</v>
      </c>
      <c r="Q19" s="113" t="s">
        <v>53</v>
      </c>
      <c r="R19" s="113" t="s">
        <v>54</v>
      </c>
      <c r="U19" s="113" t="s">
        <v>3</v>
      </c>
      <c r="V19" s="113" t="s">
        <v>34</v>
      </c>
      <c r="W19" s="113" t="s">
        <v>35</v>
      </c>
      <c r="X19" s="113" t="s">
        <v>36</v>
      </c>
      <c r="Y19" s="113" t="s">
        <v>37</v>
      </c>
      <c r="Z19" s="113" t="s">
        <v>52</v>
      </c>
      <c r="AA19" s="113" t="s">
        <v>53</v>
      </c>
      <c r="AB19" s="113" t="s">
        <v>54</v>
      </c>
      <c r="AC19" s="34">
        <f>SUM(AC20:AC24)/算例!$D$117</f>
        <v>0.84779876802616505</v>
      </c>
      <c r="AE19" s="108" t="s">
        <v>75</v>
      </c>
      <c r="AF19" s="113" t="s">
        <v>34</v>
      </c>
      <c r="AG19" s="113" t="s">
        <v>35</v>
      </c>
      <c r="AH19" s="113" t="s">
        <v>36</v>
      </c>
      <c r="AI19" s="113" t="s">
        <v>37</v>
      </c>
      <c r="AJ19" s="113" t="s">
        <v>52</v>
      </c>
      <c r="AK19" s="113" t="s">
        <v>53</v>
      </c>
      <c r="AL19" s="113" t="s">
        <v>54</v>
      </c>
      <c r="AM19" s="34">
        <f>SUM(AM20:AM24)/算例!$D$117</f>
        <v>0.84779876802616505</v>
      </c>
    </row>
    <row r="20" spans="2:39" x14ac:dyDescent="0.25">
      <c r="B20" s="26" t="s">
        <v>38</v>
      </c>
      <c r="C20" s="26">
        <f>'C1'!B3</f>
        <v>0.68324702965029172</v>
      </c>
      <c r="D20" s="26">
        <f>'C2'!B3</f>
        <v>0.70833333333333337</v>
      </c>
      <c r="E20" s="26">
        <f>'C4'!B3</f>
        <v>0.5</v>
      </c>
      <c r="F20" s="26">
        <f>算例!AA3</f>
        <v>0.5</v>
      </c>
      <c r="G20" s="26">
        <f>'C5'!B3</f>
        <v>0</v>
      </c>
      <c r="H20" s="26">
        <f>'C6'!B3</f>
        <v>0</v>
      </c>
      <c r="I20" s="26">
        <f>'C7'!B3</f>
        <v>0</v>
      </c>
      <c r="K20" s="26" t="s">
        <v>38</v>
      </c>
      <c r="L20" s="26">
        <f>'C1'!$B$13</f>
        <v>0.28522296800594638</v>
      </c>
      <c r="M20" s="26">
        <f>'C2'!$B$13</f>
        <v>0.33637235273437394</v>
      </c>
      <c r="N20" s="26">
        <f>'C3'!$B$13</f>
        <v>0.25</v>
      </c>
      <c r="O20" s="26">
        <f>'C4'!$B$13</f>
        <v>0.87177815066963993</v>
      </c>
      <c r="P20" s="26">
        <f>'C5'!$B$13</f>
        <v>0</v>
      </c>
      <c r="Q20" s="26">
        <f>'C6'!$B$13</f>
        <v>0</v>
      </c>
      <c r="R20" s="26">
        <f>'C7'!$B$13</f>
        <v>0</v>
      </c>
      <c r="U20" s="26" t="s">
        <v>38</v>
      </c>
      <c r="V20" s="26">
        <f>1-ABS(C20-L91)</f>
        <v>0.75644585066599723</v>
      </c>
      <c r="W20" s="26">
        <f t="shared" ref="W20:Y24" si="4">1-ABS(D20-M91)</f>
        <v>0.6944662264715582</v>
      </c>
      <c r="X20" s="26">
        <f t="shared" si="4"/>
        <v>0.97958720130511667</v>
      </c>
      <c r="Y20" s="26">
        <f t="shared" si="4"/>
        <v>0.87204093403615468</v>
      </c>
      <c r="AC20" s="34">
        <f>V20*算例!$A$119+W20*算例!$B$119+X20*算例!$C$119+Y20*算例!$D$119+Z20*算例!$E$119+AA20*算例!$F$119+AB20*算例!$G$119</f>
        <v>0.8171745259924128</v>
      </c>
      <c r="AE20" s="26" t="s">
        <v>38</v>
      </c>
      <c r="AF20" s="34">
        <f>1-ABS(C20-L91)</f>
        <v>0.75644585066599723</v>
      </c>
      <c r="AG20" s="34">
        <f t="shared" ref="AG20:AI24" si="5">1-ABS(D20-M91)</f>
        <v>0.6944662264715582</v>
      </c>
      <c r="AH20" s="34">
        <f t="shared" si="5"/>
        <v>0.97958720130511667</v>
      </c>
      <c r="AI20" s="34">
        <f t="shared" si="5"/>
        <v>0.87204093403615468</v>
      </c>
      <c r="AJ20" s="34"/>
      <c r="AM20" s="34">
        <f>AF20*算例!$A$119+AG20*算例!$B$119+AH20*算例!$C$119+AI20*算例!$D$119+AJ20*算例!$E$119+AK20*算例!$F$119+AL20*算例!$G$119</f>
        <v>0.8171745259924128</v>
      </c>
    </row>
    <row r="21" spans="2:39" x14ac:dyDescent="0.25">
      <c r="B21" s="26" t="s">
        <v>39</v>
      </c>
      <c r="C21" s="26">
        <f>'C1'!B26</f>
        <v>0.40682980364583193</v>
      </c>
      <c r="D21" s="26">
        <f>'C2'!B26</f>
        <v>0.52306689040178389</v>
      </c>
      <c r="E21" s="26">
        <f>'C3'!B26</f>
        <v>0.75</v>
      </c>
      <c r="F21" s="26">
        <f>'C4'!B26</f>
        <v>0.87177815066963993</v>
      </c>
      <c r="G21" s="26">
        <f>'C5'!B26</f>
        <v>0</v>
      </c>
      <c r="H21" s="26">
        <f>'C6'!B26</f>
        <v>0</v>
      </c>
      <c r="I21" s="26">
        <f>'C7'!B26</f>
        <v>0</v>
      </c>
      <c r="K21" s="26" t="s">
        <v>39</v>
      </c>
      <c r="L21" s="26">
        <f>'C1'!$B$36</f>
        <v>0.25</v>
      </c>
      <c r="M21" s="26">
        <f>'C2'!$B$36</f>
        <v>0.25</v>
      </c>
      <c r="N21" s="26">
        <f>'C3'!$B$36</f>
        <v>0.25</v>
      </c>
      <c r="O21" s="26">
        <f>'C4'!$B$36</f>
        <v>0.25</v>
      </c>
      <c r="P21" s="26">
        <f>'C5'!$B$36</f>
        <v>0</v>
      </c>
      <c r="Q21" s="26">
        <f>'C6'!$B$36</f>
        <v>0</v>
      </c>
      <c r="R21" s="26">
        <f>'C7'!$B$36</f>
        <v>0</v>
      </c>
      <c r="U21" s="26" t="s">
        <v>39</v>
      </c>
      <c r="V21" s="26">
        <f>1-ABS(C21-L92)</f>
        <v>0.95026503078460767</v>
      </c>
      <c r="W21" s="26">
        <f t="shared" si="4"/>
        <v>0.97059516057999606</v>
      </c>
      <c r="X21" s="26">
        <f t="shared" si="4"/>
        <v>0.71806127085308158</v>
      </c>
      <c r="Y21" s="26">
        <f t="shared" si="4"/>
        <v>0.68583696577911202</v>
      </c>
      <c r="AC21" s="34">
        <f>V21*算例!$A$119+W21*算例!$B$119+X21*算例!$C$119+Y21*算例!$D$119+Z21*算例!$E$119+AA21*算例!$F$119+AB21*算例!$G$119</f>
        <v>0.85661590700997947</v>
      </c>
      <c r="AE21" s="26" t="s">
        <v>39</v>
      </c>
      <c r="AF21" s="34">
        <f>1-ABS(C21-L92)</f>
        <v>0.95026503078460767</v>
      </c>
      <c r="AG21" s="34">
        <f t="shared" si="5"/>
        <v>0.97059516057999606</v>
      </c>
      <c r="AH21" s="34">
        <f t="shared" si="5"/>
        <v>0.71806127085308158</v>
      </c>
      <c r="AI21" s="34">
        <f t="shared" si="5"/>
        <v>0.68583696577911202</v>
      </c>
      <c r="AJ21" s="34"/>
      <c r="AM21" s="34">
        <f>AF21*算例!$A$119+AG21*算例!$B$119+AH21*算例!$C$119+AI21*算例!$D$119+AJ21*算例!$E$119+AK21*算例!$F$119+AL21*算例!$G$119</f>
        <v>0.85661590700997947</v>
      </c>
    </row>
    <row r="22" spans="2:39" x14ac:dyDescent="0.25">
      <c r="B22" s="26" t="s">
        <v>40</v>
      </c>
      <c r="C22" s="26">
        <f>'C1'!B49</f>
        <v>0.5</v>
      </c>
      <c r="D22" s="26">
        <f>'C2'!B49</f>
        <v>5.8118543377975992E-2</v>
      </c>
      <c r="E22" s="26">
        <f>'C3'!B26</f>
        <v>0.75</v>
      </c>
      <c r="F22" s="26">
        <f>'C4'!B26</f>
        <v>0.87177815066963993</v>
      </c>
      <c r="G22" s="26">
        <f>'C5'!B26</f>
        <v>0</v>
      </c>
      <c r="H22" s="26">
        <f>'C6'!B26</f>
        <v>0</v>
      </c>
      <c r="I22" s="26">
        <f>'C7'!B26</f>
        <v>0</v>
      </c>
      <c r="K22" s="26" t="s">
        <v>40</v>
      </c>
      <c r="L22" s="26">
        <f>'C1'!$B$59</f>
        <v>0.25670067120535173</v>
      </c>
      <c r="M22" s="26">
        <f>'C2'!$B$59</f>
        <v>0.72916666666666663</v>
      </c>
      <c r="N22" s="26">
        <f>'C3'!$B$59</f>
        <v>0.19448936652326546</v>
      </c>
      <c r="O22" s="26">
        <f>'C4'!$B$59</f>
        <v>0.625</v>
      </c>
      <c r="P22" s="26">
        <f>'C5'!$B$59</f>
        <v>0</v>
      </c>
      <c r="Q22" s="26">
        <f>'C6'!$B$59</f>
        <v>0</v>
      </c>
      <c r="R22" s="26">
        <f>'C7'!$B$59</f>
        <v>0</v>
      </c>
      <c r="U22" s="26" t="s">
        <v>40</v>
      </c>
      <c r="V22" s="26">
        <f>1-ABS(C22-L93)</f>
        <v>0.97984505743074068</v>
      </c>
      <c r="W22" s="26">
        <f t="shared" si="4"/>
        <v>0.67321617257551858</v>
      </c>
      <c r="X22" s="26">
        <f t="shared" si="4"/>
        <v>0.83082734759525834</v>
      </c>
      <c r="Y22" s="26">
        <f t="shared" si="4"/>
        <v>0.6478191172575285</v>
      </c>
      <c r="AC22" s="34">
        <f>V22*算例!$A$119+W22*算例!$B$119+X22*算例!$C$119+Y22*算例!$D$119+Z22*算例!$E$119+AA22*算例!$F$119+AB22*算例!$G$119</f>
        <v>0.83146096197484398</v>
      </c>
      <c r="AE22" s="26" t="s">
        <v>40</v>
      </c>
      <c r="AF22" s="34">
        <f>1-ABS(C22-L93)</f>
        <v>0.97984505743074068</v>
      </c>
      <c r="AG22" s="34">
        <f t="shared" si="5"/>
        <v>0.67321617257551858</v>
      </c>
      <c r="AH22" s="34">
        <f t="shared" si="5"/>
        <v>0.83082734759525834</v>
      </c>
      <c r="AI22" s="34">
        <f t="shared" si="5"/>
        <v>0.6478191172575285</v>
      </c>
      <c r="AJ22" s="34"/>
      <c r="AM22" s="34">
        <f>AF22*算例!$A$119+AG22*算例!$B$119+AH22*算例!$C$119+AI22*算例!$D$119+AJ22*算例!$E$119+AK22*算例!$F$119+AL22*算例!$G$119</f>
        <v>0.83146096197484398</v>
      </c>
    </row>
    <row r="23" spans="2:39" x14ac:dyDescent="0.25">
      <c r="B23" s="26" t="s">
        <v>72</v>
      </c>
      <c r="C23" s="26">
        <f>'C1'!B72</f>
        <v>0.63818719862351059</v>
      </c>
      <c r="D23" s="26">
        <f>'C2'!B72</f>
        <v>0.29059271688987998</v>
      </c>
      <c r="E23" s="26">
        <f>'C3'!B72</f>
        <v>0.25</v>
      </c>
      <c r="F23" s="26">
        <f>'C4'!B72</f>
        <v>0.75</v>
      </c>
      <c r="G23" s="26">
        <f>'C5'!B72</f>
        <v>0</v>
      </c>
      <c r="H23" s="26">
        <f>'C6'!B72</f>
        <v>0</v>
      </c>
      <c r="I23" s="26">
        <f>'C7'!B72</f>
        <v>0</v>
      </c>
      <c r="K23" s="26" t="s">
        <v>72</v>
      </c>
      <c r="L23" s="26">
        <f>'C1'!$B$82</f>
        <v>0.33073411640624367</v>
      </c>
      <c r="M23" s="26">
        <f>'C2'!$B$82</f>
        <v>0.63988378080356778</v>
      </c>
      <c r="N23" s="26">
        <f>'C3'!$B$82</f>
        <v>0.29059271688987998</v>
      </c>
      <c r="O23" s="26">
        <f>'C4'!$B$82</f>
        <v>0.17435563013392796</v>
      </c>
      <c r="P23" s="26">
        <f>'C5'!$B$82</f>
        <v>0</v>
      </c>
      <c r="Q23" s="26">
        <f>'C6'!$B$82</f>
        <v>0</v>
      </c>
      <c r="R23" s="26">
        <f>'C7'!$B$82</f>
        <v>0</v>
      </c>
      <c r="U23" s="26" t="s">
        <v>72</v>
      </c>
      <c r="V23" s="26">
        <f>1-ABS(C23-L94)</f>
        <v>0.85190904626723152</v>
      </c>
      <c r="W23" s="26">
        <f t="shared" si="4"/>
        <v>0.87793775879917013</v>
      </c>
      <c r="X23" s="26">
        <f t="shared" si="4"/>
        <v>0.8523307169906682</v>
      </c>
      <c r="Y23" s="26">
        <f t="shared" si="4"/>
        <v>0.74910139637512507</v>
      </c>
      <c r="AC23" s="34">
        <f>V23*算例!$A$119+W23*算例!$B$119+X23*算例!$C$119+Y23*算例!$D$119+Z23*算例!$E$119+AA23*算例!$F$119+AB23*算例!$G$119</f>
        <v>0.84179905897066243</v>
      </c>
      <c r="AE23" s="26" t="s">
        <v>72</v>
      </c>
      <c r="AF23" s="34">
        <f>1-ABS(C23-L94)</f>
        <v>0.85190904626723152</v>
      </c>
      <c r="AG23" s="34">
        <f t="shared" si="5"/>
        <v>0.87793775879917013</v>
      </c>
      <c r="AH23" s="34">
        <f t="shared" si="5"/>
        <v>0.8523307169906682</v>
      </c>
      <c r="AI23" s="34">
        <f t="shared" si="5"/>
        <v>0.74910139637512507</v>
      </c>
      <c r="AJ23" s="34"/>
      <c r="AM23" s="34">
        <f>AF23*算例!$A$119+AG23*算例!$B$119+AH23*算例!$C$119+AI23*算例!$D$119+AJ23*算例!$E$119+AK23*算例!$F$119+AL23*算例!$G$119</f>
        <v>0.84179905897066243</v>
      </c>
    </row>
    <row r="24" spans="2:39" x14ac:dyDescent="0.25">
      <c r="B24" s="26" t="s">
        <v>73</v>
      </c>
      <c r="C24" s="26">
        <f>'C1'!B95</f>
        <v>0.64091490182291599</v>
      </c>
      <c r="D24" s="26">
        <f>'C2'!B95</f>
        <v>0.625</v>
      </c>
      <c r="E24" s="26">
        <f>'C3'!B95</f>
        <v>0.5</v>
      </c>
      <c r="F24" s="26">
        <f>'C4'!B95</f>
        <v>0.875</v>
      </c>
      <c r="G24" s="26">
        <f>'C5'!B95</f>
        <v>0</v>
      </c>
      <c r="H24" s="26">
        <f>'C6'!B95</f>
        <v>0</v>
      </c>
      <c r="I24" s="26">
        <f>'C7'!B95</f>
        <v>0</v>
      </c>
      <c r="K24" s="26" t="s">
        <v>73</v>
      </c>
      <c r="L24" s="26">
        <f>'C1'!$B$105</f>
        <v>0.67568513341372183</v>
      </c>
      <c r="M24" s="26">
        <f>'C2'!$B$105</f>
        <v>0.40476756160713562</v>
      </c>
      <c r="N24" s="26">
        <f>'C3'!$B$105</f>
        <v>0.10416666666666667</v>
      </c>
      <c r="O24" s="26">
        <f>'C4'!$B$105</f>
        <v>0.29059271688987998</v>
      </c>
      <c r="P24" s="26">
        <f>'C5'!$B$105</f>
        <v>0</v>
      </c>
      <c r="Q24" s="26">
        <f>'C6'!$B$105</f>
        <v>0</v>
      </c>
      <c r="R24" s="26">
        <f>'C7'!$B$105</f>
        <v>0</v>
      </c>
      <c r="U24" s="26" t="s">
        <v>73</v>
      </c>
      <c r="V24" s="26">
        <f>1-ABS(C24-L95)</f>
        <v>0.9154744715269918</v>
      </c>
      <c r="W24" s="26">
        <f t="shared" si="4"/>
        <v>0.85969678698216745</v>
      </c>
      <c r="X24" s="26">
        <f t="shared" si="4"/>
        <v>0.95487378226157449</v>
      </c>
      <c r="Y24" s="26">
        <f t="shared" si="4"/>
        <v>0.76730529740201592</v>
      </c>
      <c r="AC24" s="34">
        <f>V24*算例!$A$119+W24*算例!$B$119+X24*算例!$C$119+Y24*算例!$D$119+Z24*算例!$E$119+AA24*算例!$F$119+AB24*算例!$G$119</f>
        <v>0.89194338618292623</v>
      </c>
      <c r="AE24" s="26" t="s">
        <v>73</v>
      </c>
      <c r="AF24" s="34">
        <f>1-ABS(C24-L95)</f>
        <v>0.9154744715269918</v>
      </c>
      <c r="AG24" s="34">
        <f t="shared" si="5"/>
        <v>0.85969678698216745</v>
      </c>
      <c r="AH24" s="34">
        <f t="shared" si="5"/>
        <v>0.95487378226157449</v>
      </c>
      <c r="AI24" s="34">
        <f t="shared" si="5"/>
        <v>0.76730529740201592</v>
      </c>
      <c r="AJ24" s="34"/>
      <c r="AM24" s="34">
        <f>AF24*算例!$A$119+AG24*算例!$B$119+AH24*算例!$C$119+AI24*算例!$D$119+AJ24*算例!$E$119+AK24*算例!$F$119+AL24*算例!$G$119</f>
        <v>0.89194338618292623</v>
      </c>
    </row>
    <row r="26" spans="2:39" x14ac:dyDescent="0.25">
      <c r="B26" s="113" t="s">
        <v>103</v>
      </c>
      <c r="C26" s="113" t="s">
        <v>34</v>
      </c>
      <c r="D26" s="113" t="s">
        <v>35</v>
      </c>
      <c r="E26" s="113" t="s">
        <v>36</v>
      </c>
      <c r="F26" s="113" t="s">
        <v>37</v>
      </c>
      <c r="G26" s="113" t="s">
        <v>52</v>
      </c>
      <c r="H26" s="113" t="s">
        <v>53</v>
      </c>
      <c r="I26" s="113" t="s">
        <v>54</v>
      </c>
      <c r="K26" s="113" t="s">
        <v>95</v>
      </c>
      <c r="L26" s="113" t="s">
        <v>34</v>
      </c>
      <c r="M26" s="113" t="s">
        <v>35</v>
      </c>
      <c r="N26" s="113" t="s">
        <v>36</v>
      </c>
      <c r="O26" s="113" t="s">
        <v>37</v>
      </c>
      <c r="P26" s="113" t="s">
        <v>52</v>
      </c>
      <c r="Q26" s="113" t="s">
        <v>53</v>
      </c>
      <c r="R26" s="113" t="s">
        <v>54</v>
      </c>
      <c r="U26" s="113" t="s">
        <v>103</v>
      </c>
      <c r="V26" s="113" t="s">
        <v>34</v>
      </c>
      <c r="W26" s="113" t="s">
        <v>35</v>
      </c>
      <c r="X26" s="113" t="s">
        <v>36</v>
      </c>
      <c r="Y26" s="113" t="s">
        <v>37</v>
      </c>
      <c r="Z26" s="113" t="s">
        <v>52</v>
      </c>
      <c r="AA26" s="113" t="s">
        <v>53</v>
      </c>
      <c r="AB26" s="113" t="s">
        <v>54</v>
      </c>
      <c r="AC26" s="34">
        <f>SUM(AC27:AC31)/算例!$D$117</f>
        <v>0.85547258706067808</v>
      </c>
      <c r="AE26" s="108" t="s">
        <v>95</v>
      </c>
      <c r="AF26" s="113" t="s">
        <v>34</v>
      </c>
      <c r="AG26" s="113" t="s">
        <v>35</v>
      </c>
      <c r="AH26" s="113" t="s">
        <v>36</v>
      </c>
      <c r="AI26" s="113" t="s">
        <v>37</v>
      </c>
      <c r="AJ26" s="113" t="s">
        <v>52</v>
      </c>
      <c r="AK26" s="113" t="s">
        <v>53</v>
      </c>
      <c r="AL26" s="113" t="s">
        <v>54</v>
      </c>
      <c r="AM26" s="34">
        <f>SUM(AM27:AM31)/算例!$D$117</f>
        <v>0.84673721702741678</v>
      </c>
    </row>
    <row r="27" spans="2:39" x14ac:dyDescent="0.25">
      <c r="B27" s="26" t="s">
        <v>38</v>
      </c>
      <c r="C27" s="26">
        <f>'C1'!$B$4</f>
        <v>0.28208677619046335</v>
      </c>
      <c r="D27" s="26">
        <f>'C2'!$B$4</f>
        <v>0.41666666666666669</v>
      </c>
      <c r="E27" s="26">
        <f>'C3'!$B$4</f>
        <v>0.74838907533481991</v>
      </c>
      <c r="F27" s="26">
        <f>'C4'!$B$4</f>
        <v>0.625</v>
      </c>
      <c r="G27" s="26">
        <f>'C5'!$B$4</f>
        <v>0</v>
      </c>
      <c r="H27" s="26">
        <f>'C6'!$B$4</f>
        <v>0</v>
      </c>
      <c r="I27" s="26">
        <f>'C7'!$B$4</f>
        <v>0</v>
      </c>
      <c r="K27" s="26" t="s">
        <v>38</v>
      </c>
      <c r="L27" s="26">
        <f>'C1'!$B$14</f>
        <v>0.185309271688988</v>
      </c>
      <c r="M27" s="26">
        <f>'C2'!$B$14</f>
        <v>0.64583333333333337</v>
      </c>
      <c r="N27" s="26">
        <f>'C3'!$B$14</f>
        <v>0.52306689040178389</v>
      </c>
      <c r="O27" s="26">
        <f>'C4'!$B$14</f>
        <v>0.5</v>
      </c>
      <c r="P27" s="26">
        <f>'C5'!$B$14</f>
        <v>0</v>
      </c>
      <c r="Q27" s="26">
        <f>'C6'!$B$14</f>
        <v>0</v>
      </c>
      <c r="R27" s="26">
        <f>'C7'!$B$14</f>
        <v>0</v>
      </c>
      <c r="U27" s="26" t="s">
        <v>38</v>
      </c>
      <c r="V27" s="26">
        <f>1-ABS(C27-L91)</f>
        <v>0.84239389587417435</v>
      </c>
      <c r="W27" s="26">
        <f t="shared" ref="W27:Y31" si="6">1-ABS(D27-M91)</f>
        <v>0.98613289313822483</v>
      </c>
      <c r="X27" s="26">
        <f t="shared" si="6"/>
        <v>0.73119812597029676</v>
      </c>
      <c r="Y27" s="26">
        <f t="shared" si="6"/>
        <v>0.99704093403615468</v>
      </c>
      <c r="AC27" s="34">
        <f>V27*算例!$A$119+W27*算例!$B$119+X27*算例!$C$119+Y27*算例!$D$119+Z27*算例!$E$119+AA27*算例!$F$119+AB27*算例!$G$119</f>
        <v>0.86653980857531221</v>
      </c>
      <c r="AE27" s="26" t="s">
        <v>38</v>
      </c>
      <c r="AF27" s="34">
        <f>1-ABS(L27-L91)</f>
        <v>0.74561639137269897</v>
      </c>
      <c r="AG27" s="34">
        <f t="shared" ref="AG27:AI31" si="7">1-ABS(M27-M91)</f>
        <v>0.7569662264715582</v>
      </c>
      <c r="AH27" s="34">
        <f t="shared" si="7"/>
        <v>0.95652031090333278</v>
      </c>
      <c r="AI27" s="34">
        <f t="shared" si="7"/>
        <v>0.87204093403615468</v>
      </c>
      <c r="AJ27" s="34"/>
      <c r="AM27" s="34">
        <f>AF27*算例!$A$119+AG27*算例!$B$119+AH27*算例!$C$119+AI27*算例!$D$119+AJ27*算例!$E$119+AK27*算例!$F$119+AL27*算例!$G$119</f>
        <v>0.81957601967464755</v>
      </c>
    </row>
    <row r="28" spans="2:39" x14ac:dyDescent="0.25">
      <c r="B28" s="26" t="s">
        <v>39</v>
      </c>
      <c r="C28" s="26">
        <f>'C1'!$B$27</f>
        <v>0.40682980364583193</v>
      </c>
      <c r="D28" s="26">
        <f>'C2'!$B$27</f>
        <v>0.875</v>
      </c>
      <c r="E28" s="26">
        <f>'C3'!$B$27</f>
        <v>0.52083333333333337</v>
      </c>
      <c r="F28" s="26">
        <f>'C4'!$B$27</f>
        <v>0.87177815066963993</v>
      </c>
      <c r="G28" s="26">
        <f>'C5'!$B$27</f>
        <v>0</v>
      </c>
      <c r="H28" s="26">
        <f>'C6'!$B$27</f>
        <v>0</v>
      </c>
      <c r="I28" s="26">
        <f>'C7'!$B$27</f>
        <v>0</v>
      </c>
      <c r="K28" s="26" t="s">
        <v>39</v>
      </c>
      <c r="L28" s="26">
        <f>'C1'!$B$37</f>
        <v>0.625</v>
      </c>
      <c r="M28" s="26">
        <f>'C2'!$B$37</f>
        <v>0.40682980364583193</v>
      </c>
      <c r="N28" s="26">
        <f>'C3'!$B$37</f>
        <v>0.40476756160713562</v>
      </c>
      <c r="O28" s="26">
        <f>'C4'!$B$37</f>
        <v>0.87177815066963993</v>
      </c>
      <c r="P28" s="26">
        <f>'C5'!$B$37</f>
        <v>0</v>
      </c>
      <c r="Q28" s="26">
        <f>'C6'!$B$37</f>
        <v>0</v>
      </c>
      <c r="R28" s="26">
        <f>'C7'!$B$37</f>
        <v>0</v>
      </c>
      <c r="U28" s="26" t="s">
        <v>39</v>
      </c>
      <c r="V28" s="26">
        <f>1-ABS(C28-L92)</f>
        <v>0.95026503078460767</v>
      </c>
      <c r="W28" s="26">
        <f t="shared" si="6"/>
        <v>0.61866205098177995</v>
      </c>
      <c r="X28" s="26">
        <f t="shared" si="6"/>
        <v>0.94722793751974821</v>
      </c>
      <c r="Y28" s="26">
        <f t="shared" si="6"/>
        <v>0.68583696577911202</v>
      </c>
      <c r="AC28" s="34">
        <f>V28*算例!$A$119+W28*算例!$B$119+X28*算例!$C$119+Y28*算例!$D$119+Z28*算例!$E$119+AA28*算例!$F$119+AB28*算例!$G$119</f>
        <v>0.84352095175700292</v>
      </c>
      <c r="AE28" s="26" t="s">
        <v>39</v>
      </c>
      <c r="AF28" s="34">
        <f>1-ABS(L28-L92)</f>
        <v>0.83156477286122421</v>
      </c>
      <c r="AG28" s="34">
        <f t="shared" si="7"/>
        <v>0.91316775266405192</v>
      </c>
      <c r="AH28" s="34">
        <f t="shared" si="7"/>
        <v>0.93670629075405398</v>
      </c>
      <c r="AI28" s="34">
        <f t="shared" si="7"/>
        <v>0.68583696577911202</v>
      </c>
      <c r="AJ28" s="34"/>
      <c r="AM28" s="34">
        <f>AF28*算例!$A$119+AG28*算例!$B$119+AH28*算例!$C$119+AI28*算例!$D$119+AJ28*算例!$E$119+AK28*算例!$F$119+AL28*算例!$G$119</f>
        <v>0.85231157723268036</v>
      </c>
    </row>
    <row r="29" spans="2:39" x14ac:dyDescent="0.25">
      <c r="B29" s="26" t="s">
        <v>40</v>
      </c>
      <c r="C29" s="26">
        <f>'C1'!$B$50</f>
        <v>0.63653344520089195</v>
      </c>
      <c r="D29" s="26">
        <f>'C2'!$B$50</f>
        <v>0.26041666666666669</v>
      </c>
      <c r="E29" s="26">
        <f>'C3'!$B$50</f>
        <v>0.625</v>
      </c>
      <c r="F29" s="26">
        <f>'C4'!$B$50</f>
        <v>0.40682980364583193</v>
      </c>
      <c r="G29" s="26">
        <f>'C5'!$B$50</f>
        <v>0</v>
      </c>
      <c r="H29" s="26">
        <f>'C6'!$B$50</f>
        <v>0</v>
      </c>
      <c r="I29" s="26">
        <f>'C7'!$B$50</f>
        <v>0</v>
      </c>
      <c r="K29" s="26" t="s">
        <v>40</v>
      </c>
      <c r="L29" s="26">
        <f>'C1'!$B$60</f>
        <v>0.8125</v>
      </c>
      <c r="M29" s="26">
        <f>'C2'!$B$60</f>
        <v>0.69742252053571185</v>
      </c>
      <c r="N29" s="26">
        <f>'C3'!$B$60</f>
        <v>0.75</v>
      </c>
      <c r="O29" s="26">
        <f>'C4'!$B$60</f>
        <v>0.5</v>
      </c>
      <c r="P29" s="26">
        <f>'C5'!$B$60</f>
        <v>0</v>
      </c>
      <c r="Q29" s="26">
        <f>'C6'!$B$60</f>
        <v>0</v>
      </c>
      <c r="R29" s="26">
        <f>'C7'!$B$60</f>
        <v>0</v>
      </c>
      <c r="U29" s="26" t="s">
        <v>40</v>
      </c>
      <c r="V29" s="26">
        <f>1-ABS(C29-L93)</f>
        <v>0.84331161222984874</v>
      </c>
      <c r="W29" s="26">
        <f t="shared" si="6"/>
        <v>0.87551429586420926</v>
      </c>
      <c r="X29" s="26">
        <f t="shared" si="6"/>
        <v>0.95582734759525834</v>
      </c>
      <c r="Y29" s="26">
        <f t="shared" si="6"/>
        <v>0.88723253571866345</v>
      </c>
      <c r="AC29" s="34">
        <f>V29*算例!$A$119+W29*算例!$B$119+X29*算例!$C$119+Y29*算例!$D$119+Z29*算例!$E$119+AA29*算例!$F$119+AB29*算例!$G$119</f>
        <v>0.8844692213213956</v>
      </c>
      <c r="AE29" s="26" t="s">
        <v>40</v>
      </c>
      <c r="AF29" s="34">
        <f>1-ABS(L29-L93)</f>
        <v>0.66734505743074068</v>
      </c>
      <c r="AG29" s="34">
        <f t="shared" si="7"/>
        <v>0.68747985026674552</v>
      </c>
      <c r="AH29" s="34">
        <f t="shared" si="7"/>
        <v>0.83082734759525834</v>
      </c>
      <c r="AI29" s="34">
        <f t="shared" si="7"/>
        <v>0.98040273207283157</v>
      </c>
      <c r="AJ29" s="34"/>
      <c r="AM29" s="34">
        <f>AF29*算例!$A$119+AG29*算例!$B$119+AH29*算例!$C$119+AI29*算例!$D$119+AJ29*算例!$E$119+AK29*算例!$F$119+AL29*算例!$G$119</f>
        <v>0.75920123973538467</v>
      </c>
    </row>
    <row r="30" spans="2:39" x14ac:dyDescent="0.25">
      <c r="B30" s="26" t="s">
        <v>72</v>
      </c>
      <c r="C30" s="26">
        <f>'C1'!$B$73</f>
        <v>0.5</v>
      </c>
      <c r="D30" s="26">
        <f>'C2'!$B$73</f>
        <v>0.87177815066963993</v>
      </c>
      <c r="E30" s="26">
        <f>'C3'!$B$73</f>
        <v>0.52083333333333337</v>
      </c>
      <c r="F30" s="26">
        <f>'C4'!$B$73</f>
        <v>0.625</v>
      </c>
      <c r="G30" s="26">
        <f>'C5'!$B$73</f>
        <v>0</v>
      </c>
      <c r="H30" s="26">
        <f>'C6'!$B$73</f>
        <v>0</v>
      </c>
      <c r="I30" s="26">
        <f>'C7'!$B$73</f>
        <v>0</v>
      </c>
      <c r="K30" s="26" t="s">
        <v>72</v>
      </c>
      <c r="L30" s="26">
        <f>'C1'!$B$83</f>
        <v>0.39244929579594129</v>
      </c>
      <c r="M30" s="26">
        <f>'C2'!$B$83</f>
        <v>0.27250997472686617</v>
      </c>
      <c r="N30" s="26">
        <f>'C3'!$B$83</f>
        <v>0.41666666666666669</v>
      </c>
      <c r="O30" s="26">
        <f>'C4'!$B$83</f>
        <v>0.5</v>
      </c>
      <c r="P30" s="26">
        <f>'C5'!$B$83</f>
        <v>0</v>
      </c>
      <c r="Q30" s="26">
        <f>'C6'!$B$83</f>
        <v>0</v>
      </c>
      <c r="R30" s="26">
        <f>'C7'!$B$83</f>
        <v>0</v>
      </c>
      <c r="U30" s="26" t="s">
        <v>72</v>
      </c>
      <c r="V30" s="26">
        <f>1-ABS(C30-L94)</f>
        <v>0.99009624489074211</v>
      </c>
      <c r="W30" s="26">
        <f t="shared" si="6"/>
        <v>0.54087680742106992</v>
      </c>
      <c r="X30" s="26">
        <f t="shared" si="6"/>
        <v>0.87683594967599854</v>
      </c>
      <c r="Y30" s="26">
        <f t="shared" si="6"/>
        <v>0.87410139637512507</v>
      </c>
      <c r="AC30" s="34">
        <f>V30*算例!$A$119+W30*算例!$B$119+X30*算例!$C$119+Y30*算例!$D$119+Z30*算例!$E$119+AA30*算例!$F$119+AB30*算例!$G$119</f>
        <v>0.85453805631577928</v>
      </c>
      <c r="AE30" s="26" t="s">
        <v>72</v>
      </c>
      <c r="AF30" s="34">
        <f>1-ABS(L30-L94)</f>
        <v>0.90235305090519913</v>
      </c>
      <c r="AG30" s="34">
        <f t="shared" si="7"/>
        <v>0.85985501663615627</v>
      </c>
      <c r="AH30" s="34">
        <f t="shared" si="7"/>
        <v>0.98100261634266517</v>
      </c>
      <c r="AI30" s="34">
        <f t="shared" si="7"/>
        <v>0.99910139637512507</v>
      </c>
      <c r="AJ30" s="34"/>
      <c r="AM30" s="34">
        <f>AF30*算例!$A$119+AG30*算例!$B$119+AH30*算例!$C$119+AI30*算例!$D$119+AJ30*算例!$E$119+AK30*算例!$F$119+AL30*算例!$G$119</f>
        <v>0.92802808723124586</v>
      </c>
    </row>
    <row r="31" spans="2:39" x14ac:dyDescent="0.25">
      <c r="B31" s="26" t="s">
        <v>73</v>
      </c>
      <c r="C31" s="26">
        <f>'C1'!$B$96</f>
        <v>0.75554106391368792</v>
      </c>
      <c r="D31" s="26">
        <f>'C2'!$B$96</f>
        <v>0.625</v>
      </c>
      <c r="E31" s="26">
        <f>'C3'!$B$96</f>
        <v>1</v>
      </c>
      <c r="F31" s="26">
        <f>'C4'!$B$96</f>
        <v>0.52306689040178389</v>
      </c>
      <c r="G31" s="26">
        <f>'C5'!$B$96</f>
        <v>0</v>
      </c>
      <c r="H31" s="26">
        <f>'C6'!$B$96</f>
        <v>0</v>
      </c>
      <c r="I31" s="26">
        <f>'C7'!$B$96</f>
        <v>0</v>
      </c>
      <c r="K31" s="26" t="s">
        <v>73</v>
      </c>
      <c r="L31" s="26">
        <f>'C1'!$B$106</f>
        <v>0.75554106391368792</v>
      </c>
      <c r="M31" s="26">
        <f>'C2'!$B$106</f>
        <v>0.40682980364583193</v>
      </c>
      <c r="N31" s="26">
        <f>'C3'!$B$106</f>
        <v>0.87177815066963993</v>
      </c>
      <c r="O31" s="26">
        <f>'C4'!$B$106</f>
        <v>0.75</v>
      </c>
      <c r="P31" s="26">
        <f>'C5'!$B$106</f>
        <v>0</v>
      </c>
      <c r="Q31" s="26">
        <f>'C6'!$B$106</f>
        <v>0</v>
      </c>
      <c r="R31" s="26">
        <f>'C7'!$B$106</f>
        <v>0</v>
      </c>
      <c r="U31" s="26" t="s">
        <v>73</v>
      </c>
      <c r="V31" s="26">
        <f>1-ABS(C31-L95)</f>
        <v>0.96989936638223628</v>
      </c>
      <c r="W31" s="26">
        <f t="shared" si="6"/>
        <v>0.85969678698216745</v>
      </c>
      <c r="X31" s="26">
        <f t="shared" si="6"/>
        <v>0.54512621773842551</v>
      </c>
      <c r="Y31" s="26">
        <f t="shared" si="6"/>
        <v>0.88076159299976797</v>
      </c>
      <c r="AC31" s="34">
        <f>V31*算例!$A$119+W31*算例!$B$119+X31*算例!$C$119+Y31*算例!$D$119+Z31*算例!$E$119+AA31*算例!$F$119+AB31*算例!$G$119</f>
        <v>0.82829489733389972</v>
      </c>
      <c r="AE31" s="26" t="s">
        <v>73</v>
      </c>
      <c r="AF31" s="34">
        <f>1-ABS(L31-L95)</f>
        <v>0.96989936638223628</v>
      </c>
      <c r="AG31" s="34">
        <f t="shared" si="7"/>
        <v>0.92213301666366454</v>
      </c>
      <c r="AH31" s="34">
        <f t="shared" si="7"/>
        <v>0.67334806706878558</v>
      </c>
      <c r="AI31" s="34">
        <f t="shared" si="7"/>
        <v>0.89230529740201592</v>
      </c>
      <c r="AJ31" s="34"/>
      <c r="AM31" s="34">
        <f>AF31*算例!$A$119+AG31*算例!$B$119+AH31*算例!$C$119+AI31*算例!$D$119+AJ31*算例!$E$119+AK31*算例!$F$119+AL31*算例!$G$119</f>
        <v>0.87456916126312612</v>
      </c>
    </row>
    <row r="33" spans="2:39" x14ac:dyDescent="0.25">
      <c r="B33" s="113" t="s">
        <v>104</v>
      </c>
      <c r="C33" s="113" t="s">
        <v>34</v>
      </c>
      <c r="D33" s="113" t="s">
        <v>35</v>
      </c>
      <c r="E33" s="113" t="s">
        <v>36</v>
      </c>
      <c r="F33" s="113" t="s">
        <v>37</v>
      </c>
      <c r="G33" s="113" t="s">
        <v>52</v>
      </c>
      <c r="H33" s="113" t="s">
        <v>53</v>
      </c>
      <c r="I33" s="113" t="s">
        <v>54</v>
      </c>
      <c r="K33" s="113" t="s">
        <v>96</v>
      </c>
      <c r="L33" s="113" t="s">
        <v>34</v>
      </c>
      <c r="M33" s="113" t="s">
        <v>35</v>
      </c>
      <c r="N33" s="113" t="s">
        <v>36</v>
      </c>
      <c r="O33" s="113" t="s">
        <v>37</v>
      </c>
      <c r="P33" s="113" t="s">
        <v>52</v>
      </c>
      <c r="Q33" s="113" t="s">
        <v>53</v>
      </c>
      <c r="R33" s="113" t="s">
        <v>54</v>
      </c>
      <c r="U33" s="113" t="s">
        <v>104</v>
      </c>
      <c r="V33" s="113" t="s">
        <v>34</v>
      </c>
      <c r="W33" s="113" t="s">
        <v>35</v>
      </c>
      <c r="X33" s="113" t="s">
        <v>36</v>
      </c>
      <c r="Y33" s="113" t="s">
        <v>37</v>
      </c>
      <c r="Z33" s="113" t="s">
        <v>52</v>
      </c>
      <c r="AA33" s="113" t="s">
        <v>53</v>
      </c>
      <c r="AB33" s="113" t="s">
        <v>54</v>
      </c>
      <c r="AC33" s="34">
        <f>SUM(AC34:AC38)/算例!$D$117</f>
        <v>0.87960707352278766</v>
      </c>
      <c r="AE33" s="113" t="s">
        <v>96</v>
      </c>
      <c r="AF33" s="113" t="s">
        <v>34</v>
      </c>
      <c r="AG33" s="113" t="s">
        <v>35</v>
      </c>
      <c r="AH33" s="113" t="s">
        <v>36</v>
      </c>
      <c r="AI33" s="113" t="s">
        <v>37</v>
      </c>
      <c r="AJ33" s="113" t="s">
        <v>52</v>
      </c>
      <c r="AK33" s="113" t="s">
        <v>53</v>
      </c>
      <c r="AL33" s="113" t="s">
        <v>54</v>
      </c>
      <c r="AM33" s="34">
        <f>SUM(AM34:AM38)/算例!$D$117</f>
        <v>0.86544011054043379</v>
      </c>
    </row>
    <row r="34" spans="2:39" x14ac:dyDescent="0.25">
      <c r="B34" s="26" t="s">
        <v>38</v>
      </c>
      <c r="C34" s="26">
        <f>'C1'!$B$5</f>
        <v>0.4947159086309435</v>
      </c>
      <c r="D34" s="26">
        <f>'C2'!$B$5</f>
        <v>0.11669361991395928</v>
      </c>
      <c r="E34" s="26">
        <f>'C3'!$B$5</f>
        <v>0.52083333333333337</v>
      </c>
      <c r="F34" s="26">
        <f>'C4'!$B$5</f>
        <v>0.72916666666666663</v>
      </c>
      <c r="G34" s="26">
        <f>'C5'!$B$5</f>
        <v>0</v>
      </c>
      <c r="H34" s="26">
        <f>'C6'!$B$5</f>
        <v>0</v>
      </c>
      <c r="I34" s="26">
        <f>'C7'!$B$5</f>
        <v>0</v>
      </c>
      <c r="K34" s="26" t="s">
        <v>38</v>
      </c>
      <c r="L34" s="26">
        <f>'C1'!$B$15</f>
        <v>0.58466425565475144</v>
      </c>
      <c r="M34" s="26">
        <f>'C2'!$B$15</f>
        <v>0.52387235273437394</v>
      </c>
      <c r="N34" s="26">
        <f>'C3'!$B$15</f>
        <v>0.35925641320683832</v>
      </c>
      <c r="O34" s="26">
        <f>'C4'!$B$15</f>
        <v>0.48288761186755863</v>
      </c>
      <c r="P34" s="26">
        <f>'C5'!$B$15</f>
        <v>0</v>
      </c>
      <c r="Q34" s="26">
        <f>'C6'!$B$15</f>
        <v>0</v>
      </c>
      <c r="R34" s="26">
        <f>'C7'!$B$15</f>
        <v>0</v>
      </c>
      <c r="U34" s="26" t="s">
        <v>38</v>
      </c>
      <c r="V34" s="26">
        <f>1-ABS(C34-L91)</f>
        <v>0.94497697168534556</v>
      </c>
      <c r="W34" s="26">
        <f t="shared" ref="W34:Y38" si="8">1-ABS(D34-M91)</f>
        <v>0.71389406010906775</v>
      </c>
      <c r="X34" s="26">
        <f t="shared" si="8"/>
        <v>0.9587538679717833</v>
      </c>
      <c r="Y34" s="26">
        <f t="shared" si="8"/>
        <v>0.89879239929717869</v>
      </c>
      <c r="AC34" s="34">
        <f>V34*算例!$A$119+W34*算例!$B$119+X34*算例!$C$119+Y34*算例!$D$119+Z34*算例!$E$119+AA34*算例!$F$119+AB34*算例!$G$119</f>
        <v>0.89527692758347444</v>
      </c>
      <c r="AE34" s="26" t="s">
        <v>38</v>
      </c>
      <c r="AF34" s="26">
        <f>1-ABS(L34-L91)</f>
        <v>0.85502862466153751</v>
      </c>
      <c r="AG34" s="26">
        <f t="shared" ref="AG34:AI38" si="9">1-ABS(M34-M91)</f>
        <v>0.87892720707051764</v>
      </c>
      <c r="AH34" s="26">
        <f t="shared" si="9"/>
        <v>0.87966921190172165</v>
      </c>
      <c r="AI34" s="26">
        <f t="shared" si="9"/>
        <v>0.85492854590371326</v>
      </c>
      <c r="AM34" s="34">
        <f>AF34*算例!$A$119+AG34*算例!$B$119+AH34*算例!$C$119+AI34*算例!$D$119+AJ34*算例!$E$119+AK34*算例!$F$119+AL34*算例!$G$119</f>
        <v>0.86595347613970597</v>
      </c>
    </row>
    <row r="35" spans="2:39" x14ac:dyDescent="0.25">
      <c r="B35" s="26" t="s">
        <v>39</v>
      </c>
      <c r="C35" s="26">
        <f>'C1'!$B$28</f>
        <v>0.52083333333333337</v>
      </c>
      <c r="D35" s="26">
        <f>'C2'!$B$28</f>
        <v>0.52083333333333337</v>
      </c>
      <c r="E35" s="26">
        <f>'C3'!$B$28</f>
        <v>0.52083333333333337</v>
      </c>
      <c r="F35" s="26">
        <f>'C4'!$B$28</f>
        <v>0.52083333333333337</v>
      </c>
      <c r="G35" s="26">
        <f>'C5'!$B$28</f>
        <v>0</v>
      </c>
      <c r="H35" s="26">
        <f>'C6'!$B$28</f>
        <v>0</v>
      </c>
      <c r="I35" s="26">
        <f>'C7'!$B$28</f>
        <v>0</v>
      </c>
      <c r="K35" s="26" t="s">
        <v>39</v>
      </c>
      <c r="L35" s="26">
        <f>'C1'!$B$38</f>
        <v>0.31374526480654097</v>
      </c>
      <c r="M35" s="26">
        <f>'C2'!$B$38</f>
        <v>0.35925641320683832</v>
      </c>
      <c r="N35" s="26">
        <f>'C3'!$B$38</f>
        <v>0.31374526480654097</v>
      </c>
      <c r="O35" s="26">
        <f>'C4'!$B$38</f>
        <v>0.38976024427082911</v>
      </c>
      <c r="P35" s="26">
        <f>'C5'!$B$38</f>
        <v>0</v>
      </c>
      <c r="Q35" s="26">
        <f>'C6'!$B$38</f>
        <v>0</v>
      </c>
      <c r="R35" s="26">
        <f>'C7'!$B$38</f>
        <v>0</v>
      </c>
      <c r="U35" s="26" t="s">
        <v>39</v>
      </c>
      <c r="V35" s="26">
        <f>1-ABS(C35-L92)</f>
        <v>0.93573143952789084</v>
      </c>
      <c r="W35" s="26">
        <f t="shared" si="8"/>
        <v>0.97282871764844669</v>
      </c>
      <c r="X35" s="26">
        <f t="shared" si="8"/>
        <v>0.94722793751974821</v>
      </c>
      <c r="Y35" s="26">
        <f t="shared" si="8"/>
        <v>0.96321821688458142</v>
      </c>
      <c r="AC35" s="34">
        <f>V35*算例!$A$119+W35*算例!$B$119+X35*算例!$C$119+Y35*算例!$D$119+Z35*算例!$E$119+AA35*算例!$F$119+AB35*算例!$G$119</f>
        <v>0.95014803625347</v>
      </c>
      <c r="AE35" s="26" t="s">
        <v>39</v>
      </c>
      <c r="AF35" s="26">
        <f>1-ABS(L35-L92)</f>
        <v>0.85718049194531676</v>
      </c>
      <c r="AG35" s="26">
        <f t="shared" si="9"/>
        <v>0.86559436222505837</v>
      </c>
      <c r="AH35" s="26">
        <f t="shared" si="9"/>
        <v>0.84568399395345939</v>
      </c>
      <c r="AI35" s="26">
        <f t="shared" si="9"/>
        <v>0.83214512782207717</v>
      </c>
      <c r="AM35" s="34">
        <f>AF35*算例!$A$119+AG35*算例!$B$119+AH35*算例!$C$119+AI35*算例!$D$119+AJ35*算例!$E$119+AK35*算例!$F$119+AL35*算例!$G$119</f>
        <v>0.8522338368848148</v>
      </c>
    </row>
    <row r="36" spans="2:39" x14ac:dyDescent="0.25">
      <c r="B36" s="26" t="s">
        <v>40</v>
      </c>
      <c r="C36" s="26">
        <f>'C1'!$B$51</f>
        <v>0.52083333333333337</v>
      </c>
      <c r="D36" s="26">
        <f>'C2'!$B$51</f>
        <v>0.58466425565475144</v>
      </c>
      <c r="E36" s="26">
        <f>'C3'!$B$51</f>
        <v>0.4517611484002973</v>
      </c>
      <c r="F36" s="26">
        <f>'C4'!$B$51</f>
        <v>0.44479718318376521</v>
      </c>
      <c r="G36" s="26">
        <f>'C5'!$B$51</f>
        <v>0</v>
      </c>
      <c r="H36" s="26">
        <f>'C6'!$B$51</f>
        <v>0</v>
      </c>
      <c r="I36" s="26">
        <f>'C7'!$B$51</f>
        <v>0</v>
      </c>
      <c r="K36" s="26" t="s">
        <v>40</v>
      </c>
      <c r="L36" s="26">
        <f>'C1'!$B$61</f>
        <v>0.35925641320683832</v>
      </c>
      <c r="M36" s="26">
        <f>'C2'!$B$61</f>
        <v>0.280179527412874</v>
      </c>
      <c r="N36" s="26">
        <f>'C3'!$B$61</f>
        <v>0.81365960729166398</v>
      </c>
      <c r="O36" s="26">
        <f>'C4'!$B$61</f>
        <v>0.72983212782737572</v>
      </c>
      <c r="P36" s="26">
        <f>'C5'!$B$61</f>
        <v>0</v>
      </c>
      <c r="Q36" s="26">
        <f>'C6'!$B$61</f>
        <v>0</v>
      </c>
      <c r="R36" s="26">
        <f>'C7'!$B$61</f>
        <v>0</v>
      </c>
      <c r="U36" s="26" t="s">
        <v>40</v>
      </c>
      <c r="V36" s="26">
        <f>1-ABS(C36-L93)</f>
        <v>0.95901172409740731</v>
      </c>
      <c r="W36" s="26">
        <f t="shared" si="8"/>
        <v>0.80023811514770593</v>
      </c>
      <c r="X36" s="26">
        <f t="shared" si="8"/>
        <v>0.8709338008050389</v>
      </c>
      <c r="Y36" s="26">
        <f t="shared" si="8"/>
        <v>0.92519991525659684</v>
      </c>
      <c r="AC36" s="34">
        <f>V36*算例!$A$119+W36*算例!$B$119+X36*算例!$C$119+Y36*算例!$D$119+Z36*算例!$E$119+AA36*算例!$F$119+AB36*算例!$G$119</f>
        <v>0.90016575015825329</v>
      </c>
      <c r="AE36" s="26" t="s">
        <v>40</v>
      </c>
      <c r="AF36" s="26">
        <f>1-ABS(L36-L93)</f>
        <v>0.87941135577609764</v>
      </c>
      <c r="AG36" s="26">
        <f t="shared" si="9"/>
        <v>0.89527715661041662</v>
      </c>
      <c r="AH36" s="26">
        <f t="shared" si="9"/>
        <v>0.76716774030359436</v>
      </c>
      <c r="AI36" s="26">
        <f t="shared" si="9"/>
        <v>0.78976514009979271</v>
      </c>
      <c r="AM36" s="34">
        <f>AF36*算例!$A$119+AG36*算例!$B$119+AH36*算例!$C$119+AI36*算例!$D$119+AJ36*算例!$E$119+AK36*算例!$F$119+AL36*算例!$G$119</f>
        <v>0.84107667972338995</v>
      </c>
    </row>
    <row r="37" spans="2:39" x14ac:dyDescent="0.25">
      <c r="B37" s="26" t="s">
        <v>72</v>
      </c>
      <c r="C37" s="26">
        <f>'C1'!$B$74</f>
        <v>0.8125</v>
      </c>
      <c r="D37" s="26">
        <f>'C2'!$B$74</f>
        <v>0.35067893778435538</v>
      </c>
      <c r="E37" s="26">
        <f>'C3'!$B$74</f>
        <v>0.5</v>
      </c>
      <c r="F37" s="26">
        <f>'C4'!$B$74</f>
        <v>0.58466425565475144</v>
      </c>
      <c r="G37" s="26">
        <f>'C5'!$B$74</f>
        <v>0</v>
      </c>
      <c r="H37" s="26">
        <f>'C6'!$B$74</f>
        <v>0</v>
      </c>
      <c r="I37" s="26">
        <f>'C7'!$B$74</f>
        <v>0</v>
      </c>
      <c r="K37" s="26" t="s">
        <v>72</v>
      </c>
      <c r="L37" s="26">
        <f>'C1'!$B$84</f>
        <v>0.40476756160713562</v>
      </c>
      <c r="M37" s="26">
        <f>'C2'!$B$84</f>
        <v>0.40476756160713562</v>
      </c>
      <c r="N37" s="26">
        <f>'C3'!$B$84</f>
        <v>0.69630574200148665</v>
      </c>
      <c r="O37" s="26">
        <f>'C4'!$B$84</f>
        <v>0.46875</v>
      </c>
      <c r="P37" s="26">
        <f>'C5'!$B$84</f>
        <v>0</v>
      </c>
      <c r="Q37" s="26">
        <f>'C6'!$B$84</f>
        <v>0</v>
      </c>
      <c r="R37" s="26">
        <f>'C7'!$B$84</f>
        <v>0</v>
      </c>
      <c r="U37" s="26" t="s">
        <v>72</v>
      </c>
      <c r="V37" s="26">
        <f>1-ABS(C37-L94)</f>
        <v>0.67759624489074211</v>
      </c>
      <c r="W37" s="26">
        <f t="shared" si="8"/>
        <v>0.93802397969364548</v>
      </c>
      <c r="X37" s="26">
        <f t="shared" si="8"/>
        <v>0.8976692830093318</v>
      </c>
      <c r="Y37" s="26">
        <f t="shared" si="8"/>
        <v>0.91443714072037363</v>
      </c>
      <c r="AC37" s="34">
        <f>V37*算例!$A$119+W37*算例!$B$119+X37*算例!$C$119+Y37*算例!$D$119+Z37*算例!$E$119+AA37*算例!$F$119+AB37*算例!$G$119</f>
        <v>0.82022618575541506</v>
      </c>
      <c r="AE37" s="26" t="s">
        <v>72</v>
      </c>
      <c r="AF37" s="26">
        <f>1-ABS(L37-L94)</f>
        <v>0.91467131671639357</v>
      </c>
      <c r="AG37" s="26">
        <f t="shared" si="9"/>
        <v>0.99211260351642572</v>
      </c>
      <c r="AH37" s="26">
        <f t="shared" si="9"/>
        <v>0.70136354100784515</v>
      </c>
      <c r="AI37" s="26">
        <f t="shared" si="9"/>
        <v>0.96964860362487493</v>
      </c>
      <c r="AM37" s="34">
        <f>AF37*算例!$A$119+AG37*算例!$B$119+AH37*算例!$C$119+AI37*算例!$D$119+AJ37*算例!$E$119+AK37*算例!$F$119+AL37*算例!$G$119</f>
        <v>0.88507922318553511</v>
      </c>
    </row>
    <row r="38" spans="2:39" x14ac:dyDescent="0.25">
      <c r="B38" s="26" t="s">
        <v>73</v>
      </c>
      <c r="C38" s="26">
        <f>'C1'!$B$97</f>
        <v>0.875</v>
      </c>
      <c r="D38" s="26">
        <f>'C2'!$B$97</f>
        <v>0.37066431931980437</v>
      </c>
      <c r="E38" s="26">
        <f>'C3'!$B$97</f>
        <v>0.76153344520089195</v>
      </c>
      <c r="F38" s="26">
        <f>'C4'!$B$97</f>
        <v>0.43530927168898798</v>
      </c>
      <c r="G38" s="26">
        <f>'C5'!$B$97</f>
        <v>0</v>
      </c>
      <c r="H38" s="26">
        <f>'C6'!$B$97</f>
        <v>0</v>
      </c>
      <c r="I38" s="26">
        <f>'C7'!$B$97</f>
        <v>0</v>
      </c>
      <c r="K38" s="26" t="s">
        <v>73</v>
      </c>
      <c r="L38" s="26">
        <f>'C1'!$B$107</f>
        <v>0.75554106391368792</v>
      </c>
      <c r="M38" s="26">
        <f>'C2'!$B$107</f>
        <v>0.25670067120535173</v>
      </c>
      <c r="N38" s="26">
        <f>'C3'!$B$107</f>
        <v>0.44479718318376521</v>
      </c>
      <c r="O38" s="26">
        <f>'C4'!$B$107</f>
        <v>0.87177815066963993</v>
      </c>
      <c r="P38" s="26">
        <f>'C5'!$B$107</f>
        <v>0</v>
      </c>
      <c r="Q38" s="26">
        <f>'C6'!$B$107</f>
        <v>0</v>
      </c>
      <c r="R38" s="26">
        <f>'C7'!$B$107</f>
        <v>0</v>
      </c>
      <c r="U38" s="26" t="s">
        <v>73</v>
      </c>
      <c r="V38" s="26">
        <f>1-ABS(C38-L95)</f>
        <v>0.8504404302959242</v>
      </c>
      <c r="W38" s="26">
        <f t="shared" si="8"/>
        <v>0.88596753233763692</v>
      </c>
      <c r="X38" s="26">
        <f t="shared" si="8"/>
        <v>0.78359277253753357</v>
      </c>
      <c r="Y38" s="26">
        <f t="shared" si="8"/>
        <v>0.79300397428697211</v>
      </c>
      <c r="AC38" s="34">
        <f>V38*算例!$A$119+W38*算例!$B$119+X38*算例!$C$119+Y38*算例!$D$119+Z38*算例!$E$119+AA38*算例!$F$119+AB38*算例!$G$119</f>
        <v>0.83221846786332632</v>
      </c>
      <c r="AE38" s="26" t="s">
        <v>73</v>
      </c>
      <c r="AF38" s="26">
        <f>1-ABS(L38-L95)</f>
        <v>0.96989936638223628</v>
      </c>
      <c r="AG38" s="26">
        <f t="shared" si="9"/>
        <v>0.77200388422318422</v>
      </c>
      <c r="AH38" s="26">
        <f t="shared" si="9"/>
        <v>0.89967096544533964</v>
      </c>
      <c r="AI38" s="26">
        <f t="shared" si="9"/>
        <v>0.77052714673237599</v>
      </c>
      <c r="AM38" s="34">
        <f>AF38*算例!$A$119+AG38*算例!$B$119+AH38*算例!$C$119+AI38*算例!$D$119+AJ38*算例!$E$119+AK38*算例!$F$119+AL38*算例!$G$119</f>
        <v>0.88285733676872269</v>
      </c>
    </row>
    <row r="40" spans="2:39" x14ac:dyDescent="0.25">
      <c r="B40" s="113" t="s">
        <v>105</v>
      </c>
      <c r="C40" s="113" t="s">
        <v>34</v>
      </c>
      <c r="D40" s="113" t="s">
        <v>35</v>
      </c>
      <c r="E40" s="113" t="s">
        <v>36</v>
      </c>
      <c r="F40" s="113" t="s">
        <v>37</v>
      </c>
      <c r="G40" s="113" t="s">
        <v>52</v>
      </c>
      <c r="H40" s="113" t="s">
        <v>53</v>
      </c>
      <c r="I40" s="113" t="s">
        <v>54</v>
      </c>
      <c r="K40" s="113" t="s">
        <v>97</v>
      </c>
      <c r="L40" s="113" t="s">
        <v>34</v>
      </c>
      <c r="M40" s="113" t="s">
        <v>35</v>
      </c>
      <c r="N40" s="113" t="s">
        <v>36</v>
      </c>
      <c r="O40" s="113" t="s">
        <v>37</v>
      </c>
      <c r="P40" s="113" t="s">
        <v>52</v>
      </c>
      <c r="Q40" s="113" t="s">
        <v>53</v>
      </c>
      <c r="R40" s="113" t="s">
        <v>54</v>
      </c>
      <c r="U40" s="113" t="s">
        <v>105</v>
      </c>
      <c r="V40" s="113" t="s">
        <v>34</v>
      </c>
      <c r="W40" s="113" t="s">
        <v>35</v>
      </c>
      <c r="X40" s="113" t="s">
        <v>36</v>
      </c>
      <c r="Y40" s="113" t="s">
        <v>37</v>
      </c>
      <c r="Z40" s="113" t="s">
        <v>52</v>
      </c>
      <c r="AA40" s="113" t="s">
        <v>53</v>
      </c>
      <c r="AB40" s="113" t="s">
        <v>54</v>
      </c>
      <c r="AC40" s="34">
        <f>SUM(AC41:AC45)/算例!$D$117</f>
        <v>0.87854897676466348</v>
      </c>
      <c r="AE40" s="108" t="s">
        <v>97</v>
      </c>
      <c r="AF40" s="113" t="s">
        <v>34</v>
      </c>
      <c r="AG40" s="113" t="s">
        <v>35</v>
      </c>
      <c r="AH40" s="113" t="s">
        <v>36</v>
      </c>
      <c r="AI40" s="113" t="s">
        <v>37</v>
      </c>
      <c r="AJ40" s="113" t="s">
        <v>52</v>
      </c>
      <c r="AK40" s="113" t="s">
        <v>53</v>
      </c>
      <c r="AL40" s="113" t="s">
        <v>54</v>
      </c>
      <c r="AM40" s="34">
        <f>SUM(AM41:AM45)/算例!$D$117</f>
        <v>0.87461888129959209</v>
      </c>
    </row>
    <row r="41" spans="2:39" x14ac:dyDescent="0.25">
      <c r="B41" s="26" t="s">
        <v>38</v>
      </c>
      <c r="C41" s="26">
        <f>'C1'!$B$6</f>
        <v>0.625</v>
      </c>
      <c r="D41" s="26">
        <f>'C2'!$B$6</f>
        <v>0.29551114840029735</v>
      </c>
      <c r="E41" s="26">
        <f>'C3'!$B$6</f>
        <v>0.40476756160713562</v>
      </c>
      <c r="F41" s="26">
        <f>'C4'!$B$6</f>
        <v>0.875</v>
      </c>
      <c r="G41" s="26">
        <f>'C5'!$B$6</f>
        <v>0</v>
      </c>
      <c r="H41" s="26">
        <f>'C6'!$B$6</f>
        <v>0</v>
      </c>
      <c r="I41" s="26">
        <f>'C7'!$B$6</f>
        <v>0</v>
      </c>
      <c r="K41" s="26" t="s">
        <v>38</v>
      </c>
      <c r="L41" s="26">
        <f>'C1'!$B$16</f>
        <v>0.4947159086309435</v>
      </c>
      <c r="M41" s="26">
        <f>'C2'!$B$16</f>
        <v>0.69027053195684396</v>
      </c>
      <c r="N41" s="26">
        <f>'C3'!$B$16</f>
        <v>0.30655044747023447</v>
      </c>
      <c r="O41" s="26">
        <f>'C4'!$B$16</f>
        <v>0.50719481733630656</v>
      </c>
      <c r="P41" s="26">
        <f>'C5'!$B$16</f>
        <v>0</v>
      </c>
      <c r="Q41" s="26">
        <f>'C6'!$B$16</f>
        <v>0</v>
      </c>
      <c r="R41" s="26">
        <f>'C7'!$B$16</f>
        <v>0</v>
      </c>
      <c r="U41" s="26" t="s">
        <v>38</v>
      </c>
      <c r="V41" s="26">
        <f>1-ABS(C41-L91)</f>
        <v>0.81469288031628895</v>
      </c>
      <c r="W41" s="26">
        <f t="shared" ref="W41:Y45" si="10">1-ABS(D41-M91)</f>
        <v>0.89271158859540578</v>
      </c>
      <c r="X41" s="26">
        <f t="shared" si="10"/>
        <v>0.925180360302019</v>
      </c>
      <c r="Y41" s="26">
        <f t="shared" si="10"/>
        <v>0.75295906596384532</v>
      </c>
      <c r="AC41" s="34">
        <f>V41*算例!$A$119+W41*算例!$B$119+X41*算例!$C$119+Y41*算例!$D$119+Z41*算例!$E$119+AA41*算例!$F$119+AB41*算例!$G$119</f>
        <v>0.84865841981567824</v>
      </c>
      <c r="AE41" s="26" t="s">
        <v>38</v>
      </c>
      <c r="AF41" s="26">
        <f>1-ABS(L41-L91)</f>
        <v>0.94497697168534556</v>
      </c>
      <c r="AG41" s="26">
        <f t="shared" ref="AG41:AI45" si="11">1-ABS(M41-M91)</f>
        <v>0.71252902784804761</v>
      </c>
      <c r="AH41" s="26">
        <f t="shared" si="11"/>
        <v>0.82696324616511774</v>
      </c>
      <c r="AI41" s="26">
        <f t="shared" si="11"/>
        <v>0.87923575137246124</v>
      </c>
      <c r="AM41" s="34">
        <f>AF41*算例!$A$119+AG41*算例!$B$119+AH41*算例!$C$119+AI41*算例!$D$119+AJ41*算例!$E$119+AK41*算例!$F$119+AL41*算例!$G$119</f>
        <v>0.85912276849089642</v>
      </c>
    </row>
    <row r="42" spans="2:39" x14ac:dyDescent="0.25">
      <c r="B42" s="26" t="s">
        <v>39</v>
      </c>
      <c r="C42" s="26">
        <f>'C1'!$B$29</f>
        <v>0.40476756160713562</v>
      </c>
      <c r="D42" s="26">
        <f>'C2'!$B$29</f>
        <v>0.40476756160713562</v>
      </c>
      <c r="E42" s="26">
        <f>'C3'!$B$29</f>
        <v>0.40476756160713562</v>
      </c>
      <c r="F42" s="26">
        <f>'C4'!$B$29</f>
        <v>0.40476756160713562</v>
      </c>
      <c r="G42" s="26">
        <f>'C5'!$B$29</f>
        <v>0</v>
      </c>
      <c r="H42" s="26">
        <f>'C6'!$B$29</f>
        <v>0</v>
      </c>
      <c r="I42" s="26">
        <f>'C7'!$B$29</f>
        <v>0</v>
      </c>
      <c r="K42" s="26" t="s">
        <v>39</v>
      </c>
      <c r="L42" s="26">
        <f>'C1'!$B$39</f>
        <v>0.30655044747023447</v>
      </c>
      <c r="M42" s="26">
        <f>'C2'!$B$39</f>
        <v>0.35565900453868504</v>
      </c>
      <c r="N42" s="26">
        <f>'C3'!$B$39</f>
        <v>0.35565900453868504</v>
      </c>
      <c r="O42" s="26">
        <f>'C4'!$B$39</f>
        <v>0.46577522373511726</v>
      </c>
      <c r="P42" s="26">
        <f>'C5'!$B$39</f>
        <v>0</v>
      </c>
      <c r="Q42" s="26">
        <f>'C6'!$B$39</f>
        <v>0</v>
      </c>
      <c r="R42" s="26">
        <f>'C7'!$B$39</f>
        <v>0</v>
      </c>
      <c r="U42" s="26" t="s">
        <v>39</v>
      </c>
      <c r="V42" s="26">
        <f>1-ABS(C42-L92)</f>
        <v>0.94820278874591146</v>
      </c>
      <c r="W42" s="26">
        <f t="shared" si="10"/>
        <v>0.91110551062535561</v>
      </c>
      <c r="X42" s="26">
        <f t="shared" si="10"/>
        <v>0.93670629075405398</v>
      </c>
      <c r="Y42" s="26">
        <f t="shared" si="10"/>
        <v>0.84715244515838362</v>
      </c>
      <c r="AC42" s="34">
        <f>V42*算例!$A$119+W42*算例!$B$119+X42*算例!$C$119+Y42*算例!$D$119+Z42*算例!$E$119+AA42*算例!$F$119+AB42*算例!$G$119</f>
        <v>0.92275165708570683</v>
      </c>
      <c r="AE42" s="26" t="s">
        <v>39</v>
      </c>
      <c r="AF42" s="34">
        <f>1-ABS(L42-L92)</f>
        <v>0.8499856746090102</v>
      </c>
      <c r="AG42" s="34">
        <f t="shared" si="11"/>
        <v>0.86199695355690498</v>
      </c>
      <c r="AH42" s="34">
        <f t="shared" si="11"/>
        <v>0.88759773368560346</v>
      </c>
      <c r="AI42" s="34">
        <f t="shared" si="11"/>
        <v>0.90816010728636531</v>
      </c>
      <c r="AJ42" s="34"/>
      <c r="AK42" s="34"/>
      <c r="AM42" s="34">
        <f>AF42*算例!$A$119+AG42*算例!$B$119+AH42*算例!$C$119+AI42*算例!$D$119+AJ42*算例!$E$119+AK42*算例!$F$119+AL42*算例!$G$119</f>
        <v>0.87051711006934063</v>
      </c>
    </row>
    <row r="43" spans="2:39" x14ac:dyDescent="0.25">
      <c r="B43" s="26" t="s">
        <v>40</v>
      </c>
      <c r="C43" s="26">
        <f>'C1'!$B$52</f>
        <v>0.40476756160713562</v>
      </c>
      <c r="D43" s="26">
        <f>'C2'!$B$52</f>
        <v>0.29059271688987998</v>
      </c>
      <c r="E43" s="26">
        <f>'C3'!$B$52</f>
        <v>0.43588907533481991</v>
      </c>
      <c r="F43" s="26">
        <f>'C4'!$B$52</f>
        <v>0.75</v>
      </c>
      <c r="G43" s="26">
        <f>'C5'!$B$52</f>
        <v>0</v>
      </c>
      <c r="H43" s="26">
        <f>'C6'!$B$52</f>
        <v>0</v>
      </c>
      <c r="I43" s="26">
        <f>'C7'!$B$52</f>
        <v>0</v>
      </c>
      <c r="K43" s="26" t="s">
        <v>40</v>
      </c>
      <c r="L43" s="26">
        <f>'C1'!$B$62</f>
        <v>0.35565900453868504</v>
      </c>
      <c r="M43" s="26">
        <f>'C2'!$B$62</f>
        <v>0.5318083892671126</v>
      </c>
      <c r="N43" s="26">
        <f>'C3'!$B$62</f>
        <v>0.81965198857886801</v>
      </c>
      <c r="O43" s="26">
        <f>'C4'!$B$62</f>
        <v>0.41666666666666669</v>
      </c>
      <c r="P43" s="26">
        <f>'C5'!$B$62</f>
        <v>0</v>
      </c>
      <c r="Q43" s="26">
        <f>'C6'!$B$62</f>
        <v>0</v>
      </c>
      <c r="R43" s="26">
        <f>'C7'!$B$62</f>
        <v>0</v>
      </c>
      <c r="U43" s="26" t="s">
        <v>40</v>
      </c>
      <c r="V43" s="26">
        <f>1-ABS(C43-L93)</f>
        <v>0.92492250417639488</v>
      </c>
      <c r="W43" s="26">
        <f t="shared" si="10"/>
        <v>0.9056903460874226</v>
      </c>
      <c r="X43" s="26">
        <f t="shared" si="10"/>
        <v>0.85506172773956157</v>
      </c>
      <c r="Y43" s="26">
        <f t="shared" si="10"/>
        <v>0.76959726792716843</v>
      </c>
      <c r="AC43" s="34">
        <f>V43*算例!$A$119+W43*算例!$B$119+X43*算例!$C$119+Y43*算例!$D$119+Z43*算例!$E$119+AA43*算例!$F$119+AB43*算例!$G$119</f>
        <v>0.88031209301200819</v>
      </c>
      <c r="AE43" s="26" t="s">
        <v>40</v>
      </c>
      <c r="AF43" s="34">
        <f>1-ABS(L43-L93)</f>
        <v>0.87581394710794436</v>
      </c>
      <c r="AG43" s="34">
        <f t="shared" si="11"/>
        <v>0.85309398153534477</v>
      </c>
      <c r="AH43" s="34">
        <f t="shared" si="11"/>
        <v>0.76117535901639033</v>
      </c>
      <c r="AI43" s="34">
        <f t="shared" si="11"/>
        <v>0.8970693987394982</v>
      </c>
      <c r="AJ43" s="34"/>
      <c r="AK43" s="34"/>
      <c r="AM43" s="34">
        <f>AF43*算例!$A$119+AG43*算例!$B$119+AH43*算例!$C$119+AI43*算例!$D$119+AJ43*算例!$E$119+AK43*算例!$F$119+AL43*算例!$G$119</f>
        <v>0.84579862471526912</v>
      </c>
    </row>
    <row r="44" spans="2:39" x14ac:dyDescent="0.25">
      <c r="B44" s="26" t="s">
        <v>72</v>
      </c>
      <c r="C44" s="26">
        <f>'C1'!$B$75</f>
        <v>0.44479718318376521</v>
      </c>
      <c r="D44" s="26">
        <f>'C2'!$B$75</f>
        <v>0.3241328638639609</v>
      </c>
      <c r="E44" s="26">
        <f>'C3'!$B$75</f>
        <v>0.53701672260044597</v>
      </c>
      <c r="F44" s="26">
        <f>'C4'!$B$75</f>
        <v>0.78125</v>
      </c>
      <c r="G44" s="26">
        <f>'C5'!$B$75</f>
        <v>0</v>
      </c>
      <c r="H44" s="26">
        <f>'C6'!$B$75</f>
        <v>0</v>
      </c>
      <c r="I44" s="26">
        <f>'C7'!$B$75</f>
        <v>0</v>
      </c>
      <c r="K44" s="26" t="s">
        <v>72</v>
      </c>
      <c r="L44" s="26">
        <f>'C1'!$B$85</f>
        <v>0.40682980364583193</v>
      </c>
      <c r="M44" s="26">
        <f>'C2'!$B$85</f>
        <v>0.40682980364583193</v>
      </c>
      <c r="N44" s="26">
        <f>'C3'!$B$85</f>
        <v>0.34630410790952915</v>
      </c>
      <c r="O44" s="26">
        <f>'C4'!$B$85</f>
        <v>0.32155281506696398</v>
      </c>
      <c r="P44" s="26">
        <f>'C5'!$B$85</f>
        <v>0</v>
      </c>
      <c r="Q44" s="26">
        <f>'C6'!$B$85</f>
        <v>0</v>
      </c>
      <c r="R44" s="26">
        <f>'C7'!$B$85</f>
        <v>0</v>
      </c>
      <c r="U44" s="26" t="s">
        <v>72</v>
      </c>
      <c r="V44" s="26">
        <f>1-ABS(C44-L94)</f>
        <v>0.95470093829302316</v>
      </c>
      <c r="W44" s="26">
        <f t="shared" si="10"/>
        <v>0.91147790577325094</v>
      </c>
      <c r="X44" s="26">
        <f t="shared" si="10"/>
        <v>0.86065256040888594</v>
      </c>
      <c r="Y44" s="26">
        <f t="shared" si="10"/>
        <v>0.71785139637512507</v>
      </c>
      <c r="AC44" s="34">
        <f>V44*算例!$A$119+W44*算例!$B$119+X44*算例!$C$119+Y44*算例!$D$119+Z44*算例!$E$119+AA44*算例!$F$119+AB44*算例!$G$119</f>
        <v>0.88701680603034971</v>
      </c>
      <c r="AE44" s="26" t="s">
        <v>72</v>
      </c>
      <c r="AF44" s="34">
        <f>1-ABS(L44-L94)</f>
        <v>0.91673355875508977</v>
      </c>
      <c r="AG44" s="34">
        <f t="shared" si="11"/>
        <v>0.99417484555512203</v>
      </c>
      <c r="AH44" s="34">
        <f t="shared" si="11"/>
        <v>0.94863482490019724</v>
      </c>
      <c r="AI44" s="34">
        <f t="shared" si="11"/>
        <v>0.82245141869183891</v>
      </c>
      <c r="AJ44" s="34"/>
      <c r="AK44" s="34"/>
      <c r="AM44" s="34">
        <f>AF44*算例!$A$119+AG44*算例!$B$119+AH44*算例!$C$119+AI44*算例!$D$119+AJ44*算例!$E$119+AK44*算例!$F$119+AL44*算例!$G$119</f>
        <v>0.92605481164188541</v>
      </c>
    </row>
    <row r="45" spans="2:39" x14ac:dyDescent="0.25">
      <c r="B45" s="26" t="s">
        <v>73</v>
      </c>
      <c r="C45" s="26">
        <f>'C1'!$B$98</f>
        <v>1</v>
      </c>
      <c r="D45" s="26">
        <f>'C2'!$B$98</f>
        <v>0.41666666666666669</v>
      </c>
      <c r="E45" s="26">
        <f>'C3'!$B$98</f>
        <v>0.625</v>
      </c>
      <c r="F45" s="26">
        <f>'C4'!$B$98</f>
        <v>0.625</v>
      </c>
      <c r="G45" s="26">
        <f>'C5'!$B$98</f>
        <v>0</v>
      </c>
      <c r="H45" s="26">
        <f>'C6'!$B$98</f>
        <v>0</v>
      </c>
      <c r="I45" s="26">
        <f>'C7'!$B$98</f>
        <v>0</v>
      </c>
      <c r="K45" s="26" t="s">
        <v>73</v>
      </c>
      <c r="L45" s="26">
        <f>'C1'!$B$108</f>
        <v>0.6393039771577359</v>
      </c>
      <c r="M45" s="26">
        <f>'C2'!$B$108</f>
        <v>0.34956643193198045</v>
      </c>
      <c r="N45" s="26">
        <f>'C3'!$B$108</f>
        <v>0.75554106391368792</v>
      </c>
      <c r="O45" s="26">
        <f>'C4'!$B$108</f>
        <v>0.546875</v>
      </c>
      <c r="P45" s="26">
        <f>'C5'!$B$108</f>
        <v>0</v>
      </c>
      <c r="Q45" s="26">
        <f>'C6'!$B$108</f>
        <v>0</v>
      </c>
      <c r="R45" s="26">
        <f>'C7'!$B$108</f>
        <v>0</v>
      </c>
      <c r="U45" s="26" t="s">
        <v>73</v>
      </c>
      <c r="V45" s="26">
        <f>1-ABS(C45-L95)</f>
        <v>0.7254404302959242</v>
      </c>
      <c r="W45" s="26">
        <f t="shared" si="10"/>
        <v>0.93196987968449929</v>
      </c>
      <c r="X45" s="26">
        <f t="shared" si="10"/>
        <v>0.92012621773842551</v>
      </c>
      <c r="Y45" s="26">
        <f t="shared" si="10"/>
        <v>0.98269470259798408</v>
      </c>
      <c r="AC45" s="34">
        <f>V45*算例!$A$119+W45*算例!$B$119+X45*算例!$C$119+Y45*算例!$D$119+Z45*算例!$E$119+AA45*算例!$F$119+AB45*算例!$G$119</f>
        <v>0.85400590787957364</v>
      </c>
      <c r="AE45" s="26" t="s">
        <v>73</v>
      </c>
      <c r="AF45" s="26">
        <f>1-ABS(L45-L95)</f>
        <v>0.9138635468618117</v>
      </c>
      <c r="AG45" s="26">
        <f t="shared" si="11"/>
        <v>0.864869644949813</v>
      </c>
      <c r="AH45" s="26">
        <f t="shared" si="11"/>
        <v>0.7895851538247376</v>
      </c>
      <c r="AI45" s="26">
        <f t="shared" si="11"/>
        <v>0.90456970259798408</v>
      </c>
      <c r="AM45" s="34">
        <f>AF45*算例!$A$119+AG45*算例!$B$119+AH45*算例!$C$119+AI45*算例!$D$119+AJ45*算例!$E$119+AK45*算例!$F$119+AL45*算例!$G$119</f>
        <v>0.8716010915805692</v>
      </c>
    </row>
    <row r="47" spans="2:39" x14ac:dyDescent="0.25">
      <c r="B47" s="113" t="s">
        <v>106</v>
      </c>
      <c r="C47" s="113" t="s">
        <v>34</v>
      </c>
      <c r="D47" s="113" t="s">
        <v>35</v>
      </c>
      <c r="E47" s="113" t="s">
        <v>36</v>
      </c>
      <c r="F47" s="113" t="s">
        <v>37</v>
      </c>
      <c r="G47" s="113" t="s">
        <v>52</v>
      </c>
      <c r="H47" s="113" t="s">
        <v>53</v>
      </c>
      <c r="I47" s="113" t="s">
        <v>54</v>
      </c>
      <c r="K47" s="113" t="s">
        <v>91</v>
      </c>
      <c r="L47" s="113" t="s">
        <v>34</v>
      </c>
      <c r="M47" s="113" t="s">
        <v>35</v>
      </c>
      <c r="N47" s="113" t="s">
        <v>36</v>
      </c>
      <c r="O47" s="113" t="s">
        <v>37</v>
      </c>
      <c r="P47" s="113" t="s">
        <v>52</v>
      </c>
      <c r="Q47" s="113" t="s">
        <v>53</v>
      </c>
      <c r="R47" s="113" t="s">
        <v>54</v>
      </c>
      <c r="U47" s="113" t="s">
        <v>106</v>
      </c>
      <c r="V47" s="113" t="s">
        <v>34</v>
      </c>
      <c r="W47" s="113" t="s">
        <v>35</v>
      </c>
      <c r="X47" s="113" t="s">
        <v>36</v>
      </c>
      <c r="Y47" s="113" t="s">
        <v>37</v>
      </c>
      <c r="Z47" s="113" t="s">
        <v>52</v>
      </c>
      <c r="AA47" s="113" t="s">
        <v>53</v>
      </c>
      <c r="AB47" s="113" t="s">
        <v>54</v>
      </c>
      <c r="AC47" s="34">
        <f>SUM(AC48:AC52)/算例!$D$117</f>
        <v>0.83923255173220601</v>
      </c>
      <c r="AE47" s="113" t="s">
        <v>91</v>
      </c>
      <c r="AF47" s="113" t="s">
        <v>34</v>
      </c>
      <c r="AG47" s="113" t="s">
        <v>35</v>
      </c>
      <c r="AH47" s="113" t="s">
        <v>36</v>
      </c>
      <c r="AI47" s="113" t="s">
        <v>37</v>
      </c>
      <c r="AJ47" s="113" t="s">
        <v>52</v>
      </c>
      <c r="AK47" s="113" t="s">
        <v>53</v>
      </c>
      <c r="AL47" s="113" t="s">
        <v>54</v>
      </c>
      <c r="AM47" s="34">
        <f>SUM(AM48:AM52)/算例!$D$117</f>
        <v>0.82696105253036889</v>
      </c>
    </row>
    <row r="48" spans="2:39" x14ac:dyDescent="0.25">
      <c r="B48" s="26" t="s">
        <v>38</v>
      </c>
      <c r="C48" s="26">
        <f>'C1'!$B$7</f>
        <v>0.61194128764880507</v>
      </c>
      <c r="D48" s="26">
        <f>'C2'!$B$7</f>
        <v>0.3125</v>
      </c>
      <c r="E48" s="26">
        <f>'C3'!$B$7</f>
        <v>0.625</v>
      </c>
      <c r="F48" s="26">
        <f>'C4'!$B$7</f>
        <v>0.72916666666666663</v>
      </c>
      <c r="G48" s="26">
        <f>'C5'!$B$7</f>
        <v>0</v>
      </c>
      <c r="H48" s="26">
        <f>'C6'!$B$7</f>
        <v>0</v>
      </c>
      <c r="I48" s="26">
        <f>'C7'!$B$7</f>
        <v>0</v>
      </c>
      <c r="K48" s="26" t="s">
        <v>38</v>
      </c>
      <c r="L48" s="26">
        <f>'C1'!$B$17</f>
        <v>0.30570476427245141</v>
      </c>
      <c r="M48" s="26">
        <f>'C2'!$B$17</f>
        <v>0.64422240866815328</v>
      </c>
      <c r="N48" s="26">
        <f>'C3'!$B$17</f>
        <v>0.625</v>
      </c>
      <c r="O48" s="26">
        <f>'C4'!$B$17</f>
        <v>0.5</v>
      </c>
      <c r="P48" s="26">
        <f>'C5'!$B$17</f>
        <v>0</v>
      </c>
      <c r="Q48" s="26">
        <f>'C6'!$B$17</f>
        <v>0</v>
      </c>
      <c r="R48" s="26">
        <f>'C7'!$B$17</f>
        <v>0</v>
      </c>
      <c r="U48" s="26" t="s">
        <v>38</v>
      </c>
      <c r="V48" s="26">
        <f>1-ABS(C48-L91)</f>
        <v>0.82775159266748388</v>
      </c>
      <c r="W48" s="26">
        <f t="shared" ref="W48:Y52" si="12">1-ABS(D48-M91)</f>
        <v>0.90970044019510854</v>
      </c>
      <c r="X48" s="26">
        <f t="shared" si="12"/>
        <v>0.85458720130511667</v>
      </c>
      <c r="Y48" s="26">
        <f t="shared" si="12"/>
        <v>0.89879239929717869</v>
      </c>
      <c r="AC48" s="34">
        <f>V48*算例!$A$119+W48*算例!$B$119+X48*算例!$C$119+Y48*算例!$D$119+Z48*算例!$E$119+AA48*算例!$F$119+AB48*算例!$G$119</f>
        <v>0.86150638532687118</v>
      </c>
      <c r="AE48" s="26" t="s">
        <v>38</v>
      </c>
      <c r="AF48" s="26">
        <f>1-ABS(L48-L91)</f>
        <v>0.86601188395616235</v>
      </c>
      <c r="AG48" s="26">
        <f t="shared" ref="AG48:AI52" si="13">1-ABS(M48-M91)</f>
        <v>0.75857715113673829</v>
      </c>
      <c r="AH48" s="26">
        <f t="shared" si="13"/>
        <v>0.85458720130511667</v>
      </c>
      <c r="AI48" s="26">
        <f t="shared" si="13"/>
        <v>0.87204093403615468</v>
      </c>
      <c r="AM48" s="34">
        <f>AF48*算例!$A$119+AG48*算例!$B$119+AH48*算例!$C$119+AI48*算例!$D$119+AJ48*算例!$E$119+AK48*算例!$F$119+AL48*算例!$G$119</f>
        <v>0.84257312424151509</v>
      </c>
    </row>
    <row r="49" spans="2:39" x14ac:dyDescent="0.25">
      <c r="B49" s="26" t="s">
        <v>39</v>
      </c>
      <c r="C49" s="26">
        <f>'C1'!$B$30</f>
        <v>0.625</v>
      </c>
      <c r="D49" s="26">
        <f>'C2'!$B$30</f>
        <v>0.625</v>
      </c>
      <c r="E49" s="26">
        <f>'C3'!$B$30</f>
        <v>0.625</v>
      </c>
      <c r="F49" s="26">
        <f>'C4'!$B$30</f>
        <v>0.625</v>
      </c>
      <c r="G49" s="26">
        <f>'C5'!$B$30</f>
        <v>0</v>
      </c>
      <c r="H49" s="26">
        <f>'C6'!$B$30</f>
        <v>0</v>
      </c>
      <c r="I49" s="26">
        <f>'C7'!$B$30</f>
        <v>0</v>
      </c>
      <c r="K49" s="26" t="s">
        <v>39</v>
      </c>
      <c r="L49" s="26">
        <f>'C1'!$B$40</f>
        <v>0.625</v>
      </c>
      <c r="M49" s="26">
        <f>'C2'!$B$40</f>
        <v>0.625</v>
      </c>
      <c r="N49" s="26">
        <f>'C3'!$B$40</f>
        <v>0.625</v>
      </c>
      <c r="O49" s="26">
        <f>'C4'!$B$40</f>
        <v>0.625</v>
      </c>
      <c r="P49" s="26">
        <f>'C5'!$B$40</f>
        <v>0</v>
      </c>
      <c r="Q49" s="26">
        <f>'C6'!$B$40</f>
        <v>0</v>
      </c>
      <c r="R49" s="26">
        <f>'C7'!$B$40</f>
        <v>0</v>
      </c>
      <c r="U49" s="26" t="s">
        <v>39</v>
      </c>
      <c r="V49" s="26">
        <f>1-ABS(C49-L92)</f>
        <v>0.83156477286122421</v>
      </c>
      <c r="W49" s="26">
        <f t="shared" si="12"/>
        <v>0.86866205098177995</v>
      </c>
      <c r="X49" s="26">
        <f t="shared" si="12"/>
        <v>0.84306127085308158</v>
      </c>
      <c r="Y49" s="26">
        <f t="shared" si="12"/>
        <v>0.93261511644875195</v>
      </c>
      <c r="AC49" s="34">
        <f>V49*算例!$A$119+W49*算例!$B$119+X49*算例!$C$119+Y49*算例!$D$119+Z49*算例!$E$119+AA49*算例!$F$119+AB49*算例!$G$119</f>
        <v>0.85701590452142884</v>
      </c>
      <c r="AE49" s="26" t="s">
        <v>39</v>
      </c>
      <c r="AF49" s="26">
        <f>1-ABS(L49-L92)</f>
        <v>0.83156477286122421</v>
      </c>
      <c r="AG49" s="26">
        <f t="shared" si="13"/>
        <v>0.86866205098177995</v>
      </c>
      <c r="AH49" s="26">
        <f t="shared" si="13"/>
        <v>0.84306127085308158</v>
      </c>
      <c r="AI49" s="26">
        <f t="shared" si="13"/>
        <v>0.93261511644875195</v>
      </c>
      <c r="AM49" s="34">
        <f>AF49*算例!$A$119+AG49*算例!$B$119+AH49*算例!$C$119+AI49*算例!$D$119+AJ49*算例!$E$119+AK49*算例!$F$119+AL49*算例!$G$119</f>
        <v>0.85701590452142884</v>
      </c>
    </row>
    <row r="50" spans="2:39" x14ac:dyDescent="0.25">
      <c r="B50" s="26" t="s">
        <v>40</v>
      </c>
      <c r="C50" s="26">
        <f>'C1'!$B$53</f>
        <v>0.625</v>
      </c>
      <c r="D50" s="26">
        <f>'C2'!$B$53</f>
        <v>0.75</v>
      </c>
      <c r="E50" s="26">
        <f>'C3'!$B$53</f>
        <v>0.72916666666666663</v>
      </c>
      <c r="F50" s="26">
        <f>'C4'!$B$53</f>
        <v>0.58466425565475144</v>
      </c>
      <c r="G50" s="26">
        <f>'C5'!$B$53</f>
        <v>0</v>
      </c>
      <c r="H50" s="26">
        <f>'C6'!$B$53</f>
        <v>0</v>
      </c>
      <c r="I50" s="26">
        <f>'C7'!$B$53</f>
        <v>0</v>
      </c>
      <c r="K50" s="26" t="s">
        <v>40</v>
      </c>
      <c r="L50" s="26">
        <f>'C1'!$B$63</f>
        <v>0.625</v>
      </c>
      <c r="M50" s="26">
        <f>'C2'!$B$63</f>
        <v>0.13492252053571185</v>
      </c>
      <c r="N50" s="26">
        <f>'C3'!$B$63</f>
        <v>0.29653145545584347</v>
      </c>
      <c r="O50" s="26">
        <f>'C4'!$B$63</f>
        <v>0.41666666666666669</v>
      </c>
      <c r="P50" s="26">
        <f>'C5'!$B$63</f>
        <v>0</v>
      </c>
      <c r="Q50" s="26">
        <f>'C6'!$B$63</f>
        <v>0</v>
      </c>
      <c r="R50" s="26">
        <f>'C7'!$B$63</f>
        <v>0</v>
      </c>
      <c r="U50" s="26" t="s">
        <v>40</v>
      </c>
      <c r="V50" s="26">
        <f>1-ABS(C50-L93)</f>
        <v>0.85484505743074068</v>
      </c>
      <c r="W50" s="26">
        <f t="shared" si="12"/>
        <v>0.63490237080245737</v>
      </c>
      <c r="X50" s="26">
        <f t="shared" si="12"/>
        <v>0.85166068092859171</v>
      </c>
      <c r="Y50" s="26">
        <f t="shared" si="12"/>
        <v>0.93493301227241699</v>
      </c>
      <c r="AC50" s="34">
        <f>V50*算例!$A$119+W50*算例!$B$119+X50*算例!$C$119+Y50*算例!$D$119+Z50*算例!$E$119+AA50*算例!$F$119+AB50*算例!$G$119</f>
        <v>0.82207361920579824</v>
      </c>
      <c r="AE50" s="26" t="s">
        <v>40</v>
      </c>
      <c r="AF50" s="26">
        <f>1-ABS(L50-L93)</f>
        <v>0.85484505743074068</v>
      </c>
      <c r="AG50" s="26">
        <f t="shared" si="13"/>
        <v>0.75002014973325448</v>
      </c>
      <c r="AH50" s="26">
        <f t="shared" si="13"/>
        <v>0.71570410786058514</v>
      </c>
      <c r="AI50" s="26">
        <f t="shared" si="13"/>
        <v>0.8970693987394982</v>
      </c>
      <c r="AM50" s="34">
        <f>AF50*算例!$A$119+AG50*算例!$B$119+AH50*算例!$C$119+AI50*算例!$D$119+AJ50*算例!$E$119+AK50*算例!$F$119+AL50*算例!$G$119</f>
        <v>0.80542848969501823</v>
      </c>
    </row>
    <row r="51" spans="2:39" x14ac:dyDescent="0.25">
      <c r="B51" s="26" t="s">
        <v>72</v>
      </c>
      <c r="C51" s="26">
        <f>'C1'!$B$76</f>
        <v>0.68588907533481991</v>
      </c>
      <c r="D51" s="26">
        <f>'C2'!$B$76</f>
        <v>0.58466425565475144</v>
      </c>
      <c r="E51" s="26">
        <f>'C3'!$B$76</f>
        <v>0.14261148400297316</v>
      </c>
      <c r="F51" s="26">
        <f>'C4'!$B$76</f>
        <v>0.35979338809523165</v>
      </c>
      <c r="G51" s="26">
        <f>'C5'!$B$76</f>
        <v>0</v>
      </c>
      <c r="H51" s="26">
        <f>'C6'!$B$76</f>
        <v>0</v>
      </c>
      <c r="I51" s="26">
        <f>'C7'!$B$76</f>
        <v>0</v>
      </c>
      <c r="K51" s="26" t="s">
        <v>72</v>
      </c>
      <c r="L51" s="26">
        <f>'C1'!$B$86</f>
        <v>0.25880574200148659</v>
      </c>
      <c r="M51" s="26">
        <f>'C2'!$B$86</f>
        <v>0.22487086755951979</v>
      </c>
      <c r="N51" s="26">
        <f>'C3'!$B$86</f>
        <v>0.31374526480654097</v>
      </c>
      <c r="O51" s="26">
        <f>'C4'!$B$86</f>
        <v>0.6875</v>
      </c>
      <c r="P51" s="26">
        <f>'C5'!$B$86</f>
        <v>0</v>
      </c>
      <c r="Q51" s="26">
        <f>'C6'!$B$86</f>
        <v>0</v>
      </c>
      <c r="R51" s="26">
        <f>'C7'!$B$86</f>
        <v>0</v>
      </c>
      <c r="U51" s="26" t="s">
        <v>72</v>
      </c>
      <c r="V51" s="26">
        <f>1-ABS(C51-L94)</f>
        <v>0.8042071695559222</v>
      </c>
      <c r="W51" s="26">
        <f t="shared" si="12"/>
        <v>0.82799070243595851</v>
      </c>
      <c r="X51" s="26">
        <f t="shared" si="12"/>
        <v>0.74494220099364128</v>
      </c>
      <c r="Y51" s="26">
        <f t="shared" si="12"/>
        <v>0.86069199172010658</v>
      </c>
      <c r="AC51" s="34">
        <f>V51*算例!$A$119+W51*算例!$B$119+X51*算例!$C$119+Y51*算例!$D$119+Z51*算例!$E$119+AA51*算例!$F$119+AB51*算例!$G$119</f>
        <v>0.80262035731598691</v>
      </c>
      <c r="AE51" s="26" t="s">
        <v>72</v>
      </c>
      <c r="AF51" s="26">
        <f>1-ABS(L51-L94)</f>
        <v>0.76870949711074443</v>
      </c>
      <c r="AG51" s="26">
        <f t="shared" si="13"/>
        <v>0.81221590946880995</v>
      </c>
      <c r="AH51" s="26">
        <f t="shared" si="13"/>
        <v>0.91607598179720906</v>
      </c>
      <c r="AI51" s="26">
        <f t="shared" si="13"/>
        <v>0.81160139637512507</v>
      </c>
      <c r="AM51" s="34">
        <f>AF51*算例!$A$119+AG51*算例!$B$119+AH51*算例!$C$119+AI51*算例!$D$119+AJ51*算例!$E$119+AK51*算例!$F$119+AL51*算例!$G$119</f>
        <v>0.82068618564363072</v>
      </c>
    </row>
    <row r="52" spans="2:39" x14ac:dyDescent="0.25">
      <c r="B52" s="26" t="s">
        <v>73</v>
      </c>
      <c r="C52" s="26">
        <f>'C1'!$B$99</f>
        <v>0.875</v>
      </c>
      <c r="D52" s="26">
        <f>'C2'!$B$99</f>
        <v>0.625</v>
      </c>
      <c r="E52" s="26">
        <f>'C3'!$B$99</f>
        <v>0.52306689040178389</v>
      </c>
      <c r="F52" s="26">
        <f>'C4'!$B$99</f>
        <v>1</v>
      </c>
      <c r="G52" s="26">
        <f>'C5'!$B$99</f>
        <v>0</v>
      </c>
      <c r="H52" s="26">
        <f>'C6'!$B$99</f>
        <v>0</v>
      </c>
      <c r="I52" s="26">
        <f>'C7'!$B$99</f>
        <v>0</v>
      </c>
      <c r="K52" s="26" t="s">
        <v>73</v>
      </c>
      <c r="L52" s="26">
        <f>'C1'!$B$109</f>
        <v>0.75554106391368792</v>
      </c>
      <c r="M52" s="26">
        <f>'C2'!$B$109</f>
        <v>1</v>
      </c>
      <c r="N52" s="26">
        <f>'C3'!$B$109</f>
        <v>0.31481921458332768</v>
      </c>
      <c r="O52" s="26">
        <f>'C4'!$B$109</f>
        <v>0.52083333333333337</v>
      </c>
      <c r="P52" s="26">
        <f>'C5'!$B$109</f>
        <v>0</v>
      </c>
      <c r="Q52" s="26">
        <f>'C6'!$B$109</f>
        <v>0</v>
      </c>
      <c r="R52" s="26">
        <f>'C7'!$B$109</f>
        <v>0</v>
      </c>
      <c r="U52" s="26" t="s">
        <v>73</v>
      </c>
      <c r="V52" s="26">
        <f>1-ABS(C52-L95)</f>
        <v>0.8504404302959242</v>
      </c>
      <c r="W52" s="26">
        <f t="shared" si="12"/>
        <v>0.85969678698216745</v>
      </c>
      <c r="X52" s="26">
        <f t="shared" si="12"/>
        <v>0.97794067266335838</v>
      </c>
      <c r="Y52" s="26">
        <f t="shared" si="12"/>
        <v>0.64230529740201592</v>
      </c>
      <c r="AC52" s="34">
        <f>V52*算例!$A$119+W52*算例!$B$119+X52*算例!$C$119+Y52*算例!$D$119+Z52*算例!$E$119+AA52*算例!$F$119+AB52*算例!$G$119</f>
        <v>0.8529464922909451</v>
      </c>
      <c r="AE52" s="26" t="s">
        <v>73</v>
      </c>
      <c r="AF52" s="26">
        <f>1-ABS(L52-L95)</f>
        <v>0.96989936638223628</v>
      </c>
      <c r="AG52" s="26">
        <f t="shared" si="13"/>
        <v>0.48469678698216745</v>
      </c>
      <c r="AH52" s="26">
        <f t="shared" si="13"/>
        <v>0.76969299684490222</v>
      </c>
      <c r="AI52" s="26">
        <f t="shared" si="13"/>
        <v>0.87852803593131745</v>
      </c>
      <c r="AM52" s="34">
        <f>AF52*算例!$A$119+AG52*算例!$B$119+AH52*算例!$C$119+AI52*算例!$D$119+AJ52*算例!$E$119+AK52*算例!$F$119+AL52*算例!$G$119</f>
        <v>0.80910155855025123</v>
      </c>
    </row>
    <row r="54" spans="2:39" x14ac:dyDescent="0.25">
      <c r="B54" s="113" t="s">
        <v>107</v>
      </c>
      <c r="C54" s="113" t="s">
        <v>34</v>
      </c>
      <c r="D54" s="113" t="s">
        <v>35</v>
      </c>
      <c r="E54" s="113" t="s">
        <v>36</v>
      </c>
      <c r="F54" s="113" t="s">
        <v>37</v>
      </c>
      <c r="G54" s="113" t="s">
        <v>52</v>
      </c>
      <c r="H54" s="113" t="s">
        <v>53</v>
      </c>
      <c r="I54" s="113" t="s">
        <v>54</v>
      </c>
      <c r="K54" s="113" t="s">
        <v>98</v>
      </c>
      <c r="L54" s="113" t="s">
        <v>34</v>
      </c>
      <c r="M54" s="113" t="s">
        <v>35</v>
      </c>
      <c r="N54" s="113" t="s">
        <v>36</v>
      </c>
      <c r="O54" s="113" t="s">
        <v>37</v>
      </c>
      <c r="P54" s="113" t="s">
        <v>173</v>
      </c>
      <c r="Q54" s="113" t="s">
        <v>53</v>
      </c>
      <c r="R54" s="113" t="s">
        <v>54</v>
      </c>
      <c r="U54" s="108" t="s">
        <v>107</v>
      </c>
      <c r="V54" s="113" t="s">
        <v>34</v>
      </c>
      <c r="W54" s="113" t="s">
        <v>35</v>
      </c>
      <c r="X54" s="113" t="s">
        <v>36</v>
      </c>
      <c r="Y54" s="113" t="s">
        <v>37</v>
      </c>
      <c r="Z54" s="113" t="s">
        <v>52</v>
      </c>
      <c r="AA54" s="113" t="s">
        <v>53</v>
      </c>
      <c r="AB54" s="113" t="s">
        <v>54</v>
      </c>
      <c r="AC54" s="34">
        <f>SUM(AC55:AC59)/算例!$D$117</f>
        <v>0.86260364863138805</v>
      </c>
      <c r="AE54" s="113" t="s">
        <v>98</v>
      </c>
      <c r="AF54" s="113" t="s">
        <v>34</v>
      </c>
      <c r="AG54" s="113" t="s">
        <v>35</v>
      </c>
      <c r="AH54" s="113" t="s">
        <v>36</v>
      </c>
      <c r="AI54" s="113" t="s">
        <v>37</v>
      </c>
      <c r="AJ54" s="113" t="s">
        <v>52</v>
      </c>
      <c r="AK54" s="113" t="s">
        <v>53</v>
      </c>
      <c r="AL54" s="113" t="s">
        <v>54</v>
      </c>
      <c r="AM54" s="34">
        <f>SUM(AM55:AM59)/算例!$D$117</f>
        <v>0.83397753323208623</v>
      </c>
    </row>
    <row r="55" spans="2:39" x14ac:dyDescent="0.25">
      <c r="B55" s="26" t="s">
        <v>38</v>
      </c>
      <c r="C55" s="26">
        <f>'C1'!$B$8</f>
        <v>0.3125</v>
      </c>
      <c r="D55" s="26">
        <f>'C2'!$B$8</f>
        <v>0.47067224086681536</v>
      </c>
      <c r="E55" s="26">
        <f>'C3'!$B$8</f>
        <v>0.64230016780133792</v>
      </c>
      <c r="F55" s="26">
        <f>'C4'!$B$8</f>
        <v>0.54358890753348199</v>
      </c>
      <c r="G55" s="26">
        <f>'C5'!$B$8</f>
        <v>0</v>
      </c>
      <c r="H55" s="26">
        <f>'C6'!$B$8</f>
        <v>0</v>
      </c>
      <c r="I55" s="26">
        <f>'C7'!$B$8</f>
        <v>0</v>
      </c>
      <c r="K55" s="26" t="s">
        <v>38</v>
      </c>
      <c r="L55" s="26">
        <f>'C1'!$B$18</f>
        <v>0.25</v>
      </c>
      <c r="M55" s="26">
        <f>'C2'!$B$18</f>
        <v>5.8118543377975992E-2</v>
      </c>
      <c r="N55" s="26">
        <f>'C3'!$B$18</f>
        <v>0.625</v>
      </c>
      <c r="O55" s="26">
        <f>'C4'!$B$18</f>
        <v>0.75</v>
      </c>
      <c r="P55" s="26">
        <f>'C5'!$B$18</f>
        <v>0</v>
      </c>
      <c r="Q55" s="26">
        <f>'C6'!$B$18</f>
        <v>0</v>
      </c>
      <c r="R55" s="26">
        <f>'C7'!$B$18</f>
        <v>0</v>
      </c>
      <c r="U55" s="34" t="s">
        <v>38</v>
      </c>
      <c r="V55" s="34">
        <f>1-ABS(C55-L91)</f>
        <v>0.87280711968371105</v>
      </c>
      <c r="W55" s="34">
        <f t="shared" ref="W55:Y59" si="14">1-ABS(D55-M91)</f>
        <v>0.9321273189380761</v>
      </c>
      <c r="X55" s="34">
        <f t="shared" si="14"/>
        <v>0.83728703350377875</v>
      </c>
      <c r="Y55" s="34">
        <f t="shared" si="14"/>
        <v>0.91562984156963667</v>
      </c>
      <c r="Z55" s="34"/>
      <c r="AC55" s="34">
        <f>V55*算例!$A$119+W55*算例!$B$119+X55*算例!$C$119+Y55*算例!$D$119+Z55*算例!$E$119+AA55*算例!$F$119+AB55*算例!$G$119</f>
        <v>0.88221454627248996</v>
      </c>
      <c r="AE55" s="26" t="s">
        <v>38</v>
      </c>
      <c r="AF55" s="26">
        <f>1-ABS(L55-L91)</f>
        <v>0.81030711968371105</v>
      </c>
      <c r="AG55" s="26">
        <f t="shared" ref="AG55:AI59" si="15">1-ABS(M55-M91)</f>
        <v>0.65531898357308449</v>
      </c>
      <c r="AH55" s="26">
        <f t="shared" si="15"/>
        <v>0.85458720130511667</v>
      </c>
      <c r="AI55" s="26">
        <f t="shared" si="15"/>
        <v>0.87795906596384532</v>
      </c>
      <c r="AM55" s="34">
        <f>AF55*算例!$A$119+AG55*算例!$B$119+AH55*算例!$C$119+AI55*算例!$D$119+AJ55*算例!$E$119+AK55*算例!$F$119+AL55*算例!$G$119</f>
        <v>0.80052730480895729</v>
      </c>
    </row>
    <row r="56" spans="2:39" x14ac:dyDescent="0.25">
      <c r="B56" s="26" t="s">
        <v>39</v>
      </c>
      <c r="C56" s="26">
        <f>'C1'!$B$31</f>
        <v>0.671875</v>
      </c>
      <c r="D56" s="26">
        <f>'C2'!$B$31</f>
        <v>0.56799823515624925</v>
      </c>
      <c r="E56" s="26">
        <f>'C3'!$B$31</f>
        <v>0.55357567120535167</v>
      </c>
      <c r="F56" s="26">
        <f>'C4'!$B$31</f>
        <v>0.71875</v>
      </c>
      <c r="G56" s="26">
        <f>'C5'!$B$31</f>
        <v>0</v>
      </c>
      <c r="H56" s="26">
        <f>'C6'!$B$31</f>
        <v>0</v>
      </c>
      <c r="I56" s="26">
        <f>'C7'!$B$31</f>
        <v>0</v>
      </c>
      <c r="K56" s="26" t="s">
        <v>39</v>
      </c>
      <c r="L56" s="26">
        <f>'C1'!$B$41</f>
        <v>0.625</v>
      </c>
      <c r="M56" s="26">
        <f>'C2'!$B$41</f>
        <v>0.625</v>
      </c>
      <c r="N56" s="26">
        <f>'C3'!$B$41</f>
        <v>0.625</v>
      </c>
      <c r="O56" s="26">
        <f>'C4'!$B$41</f>
        <v>0.625</v>
      </c>
      <c r="P56" s="26">
        <f>'C5'!$B$41</f>
        <v>0</v>
      </c>
      <c r="Q56" s="26">
        <f>'C6'!$B$41</f>
        <v>0</v>
      </c>
      <c r="R56" s="26">
        <f>'C7'!$B$41</f>
        <v>0</v>
      </c>
      <c r="U56" s="34" t="s">
        <v>39</v>
      </c>
      <c r="V56" s="34">
        <f>1-ABS(C56-L92)</f>
        <v>0.78468977286122421</v>
      </c>
      <c r="W56" s="34">
        <f t="shared" si="14"/>
        <v>0.92566381582553081</v>
      </c>
      <c r="X56" s="34">
        <f t="shared" si="14"/>
        <v>0.91448559964772991</v>
      </c>
      <c r="Y56" s="34">
        <f t="shared" si="14"/>
        <v>0.83886511644875195</v>
      </c>
      <c r="Z56" s="34"/>
      <c r="AC56" s="34">
        <f>V56*算例!$A$119+W56*算例!$B$119+X56*算例!$C$119+Y56*算例!$D$119+Z56*算例!$E$119+AA56*算例!$F$119+AB56*算例!$G$119</f>
        <v>0.85345983968884109</v>
      </c>
      <c r="AE56" s="26" t="s">
        <v>39</v>
      </c>
      <c r="AF56" s="26">
        <f>1-ABS(L56-L92)</f>
        <v>0.83156477286122421</v>
      </c>
      <c r="AG56" s="26">
        <f t="shared" si="15"/>
        <v>0.86866205098177995</v>
      </c>
      <c r="AH56" s="26">
        <f t="shared" si="15"/>
        <v>0.84306127085308158</v>
      </c>
      <c r="AI56" s="26">
        <f t="shared" si="15"/>
        <v>0.93261511644875195</v>
      </c>
      <c r="AM56" s="34">
        <f>AF56*算例!$A$119+AG56*算例!$B$119+AH56*算例!$C$119+AI56*算例!$D$119+AJ56*算例!$E$119+AK56*算例!$F$119+AL56*算例!$G$119</f>
        <v>0.85701590452142884</v>
      </c>
    </row>
    <row r="57" spans="2:39" x14ac:dyDescent="0.25">
      <c r="B57" s="26" t="s">
        <v>40</v>
      </c>
      <c r="C57" s="26">
        <f>'C1'!$B$54</f>
        <v>0.671875</v>
      </c>
      <c r="D57" s="26">
        <f>'C2'!$B$54</f>
        <v>0.58268352910156085</v>
      </c>
      <c r="E57" s="26">
        <f>'C3'!$B$54</f>
        <v>0.81088907533481991</v>
      </c>
      <c r="F57" s="26">
        <f>'C4'!$B$54</f>
        <v>0.5</v>
      </c>
      <c r="G57" s="26">
        <f>'C5'!$B$54</f>
        <v>0</v>
      </c>
      <c r="H57" s="26">
        <f>'C6'!$B$54</f>
        <v>0</v>
      </c>
      <c r="I57" s="26">
        <f>'C7'!$B$54</f>
        <v>0</v>
      </c>
      <c r="K57" s="26" t="s">
        <v>40</v>
      </c>
      <c r="L57" s="26">
        <f>'C1'!$B$64</f>
        <v>0.75</v>
      </c>
      <c r="M57" s="26">
        <f>'C2'!$B$64</f>
        <v>0.5943083892671126</v>
      </c>
      <c r="N57" s="26">
        <f>'C3'!$B$64</f>
        <v>0.87177815066963993</v>
      </c>
      <c r="O57" s="26">
        <f>'C4'!$B$64</f>
        <v>0.5</v>
      </c>
      <c r="P57" s="26">
        <f>'C5'!$B$64</f>
        <v>0</v>
      </c>
      <c r="Q57" s="26">
        <f>'C6'!$B$64</f>
        <v>0</v>
      </c>
      <c r="R57" s="26">
        <f>'C7'!$B$64</f>
        <v>0</v>
      </c>
      <c r="U57" s="34" t="s">
        <v>40</v>
      </c>
      <c r="V57" s="34">
        <f>1-ABS(C57-L93)</f>
        <v>0.80797005743074068</v>
      </c>
      <c r="W57" s="34">
        <f t="shared" si="14"/>
        <v>0.80221884170089652</v>
      </c>
      <c r="X57" s="34">
        <f t="shared" si="14"/>
        <v>0.76993827226043843</v>
      </c>
      <c r="Y57" s="34">
        <f t="shared" si="14"/>
        <v>0.98040273207283157</v>
      </c>
      <c r="Z57" s="34"/>
      <c r="AC57" s="34">
        <f>V57*算例!$A$119+W57*算例!$B$119+X57*算例!$C$119+Y57*算例!$D$119+Z57*算例!$E$119+AA57*算例!$F$119+AB57*算例!$G$119</f>
        <v>0.8231767691885099</v>
      </c>
      <c r="AE57" s="26" t="s">
        <v>40</v>
      </c>
      <c r="AF57" s="26">
        <f>1-ABS(L57-L93)</f>
        <v>0.72984505743074068</v>
      </c>
      <c r="AG57" s="26">
        <f t="shared" si="15"/>
        <v>0.79059398153534477</v>
      </c>
      <c r="AH57" s="26">
        <f t="shared" si="15"/>
        <v>0.70904919692561841</v>
      </c>
      <c r="AI57" s="26">
        <f t="shared" si="15"/>
        <v>0.98040273207283157</v>
      </c>
      <c r="AM57" s="34">
        <f>AF57*算例!$A$119+AG57*算例!$B$119+AH57*算例!$C$119+AI57*算例!$D$119+AJ57*算例!$E$119+AK57*算例!$F$119+AL57*算例!$G$119</f>
        <v>0.77437952832169454</v>
      </c>
    </row>
    <row r="58" spans="2:39" x14ac:dyDescent="0.25">
      <c r="B58" s="26" t="s">
        <v>72</v>
      </c>
      <c r="C58" s="26">
        <f>'C1'!$B$77</f>
        <v>0.58466425565475144</v>
      </c>
      <c r="D58" s="26">
        <f>'C2'!$B$77</f>
        <v>0.31814465965990218</v>
      </c>
      <c r="E58" s="26">
        <f>'C3'!$B$77</f>
        <v>0.15559149321861238</v>
      </c>
      <c r="F58" s="26">
        <f>'C4'!$B$77</f>
        <v>0.22487086755951979</v>
      </c>
      <c r="G58" s="26">
        <f>'C5'!$B$77</f>
        <v>0</v>
      </c>
      <c r="H58" s="26">
        <f>'C6'!$B$77</f>
        <v>0</v>
      </c>
      <c r="I58" s="26">
        <f>'C7'!$B$77</f>
        <v>0</v>
      </c>
      <c r="K58" s="26" t="s">
        <v>72</v>
      </c>
      <c r="L58" s="26">
        <f>'C1'!$B$87</f>
        <v>0.375</v>
      </c>
      <c r="M58" s="26">
        <f>'C2'!$B$87</f>
        <v>0.5</v>
      </c>
      <c r="N58" s="26">
        <f>'C3'!$B$87</f>
        <v>0.32403344520089195</v>
      </c>
      <c r="O58" s="26">
        <f>'C4'!$B$87</f>
        <v>0.6875</v>
      </c>
      <c r="P58" s="26">
        <f>'C5'!$B$87</f>
        <v>0</v>
      </c>
      <c r="Q58" s="26">
        <f>'C6'!$B$87</f>
        <v>0</v>
      </c>
      <c r="R58" s="26">
        <f>'C7'!$B$87</f>
        <v>0</v>
      </c>
      <c r="U58" s="34" t="s">
        <v>72</v>
      </c>
      <c r="V58" s="34">
        <f>1-ABS(C58-L94)</f>
        <v>0.90543198923599066</v>
      </c>
      <c r="W58" s="34">
        <f t="shared" si="14"/>
        <v>0.90548970156919228</v>
      </c>
      <c r="X58" s="34">
        <f t="shared" si="14"/>
        <v>0.75792221020928052</v>
      </c>
      <c r="Y58" s="34">
        <f t="shared" si="14"/>
        <v>0.72576947118439472</v>
      </c>
      <c r="Z58" s="34"/>
      <c r="AC58" s="34">
        <f>V58*算例!$A$119+W58*算例!$B$119+X58*算例!$C$119+Y58*算例!$D$119+Z58*算例!$E$119+AA58*算例!$F$119+AB58*算例!$G$119</f>
        <v>0.84161670923821408</v>
      </c>
      <c r="AE58" s="26" t="s">
        <v>72</v>
      </c>
      <c r="AF58" s="26">
        <f>1-ABS(L58-L94)</f>
        <v>0.88490375510925789</v>
      </c>
      <c r="AG58" s="26">
        <f t="shared" si="15"/>
        <v>0.91265495809070996</v>
      </c>
      <c r="AH58" s="26">
        <f t="shared" si="15"/>
        <v>0.92636416219156015</v>
      </c>
      <c r="AI58" s="26">
        <f t="shared" si="15"/>
        <v>0.81160139637512507</v>
      </c>
      <c r="AM58" s="34">
        <f>AF58*算例!$A$119+AG58*算例!$B$119+AH58*算例!$C$119+AI58*算例!$D$119+AJ58*算例!$E$119+AK58*算例!$F$119+AL58*算例!$G$119</f>
        <v>0.88982374366600392</v>
      </c>
    </row>
    <row r="59" spans="2:39" x14ac:dyDescent="0.25">
      <c r="B59" s="26" t="s">
        <v>73</v>
      </c>
      <c r="C59" s="26">
        <f>'C1'!$B$100</f>
        <v>0.67785509373120723</v>
      </c>
      <c r="D59" s="26">
        <f>'C2'!$B$100</f>
        <v>0.34402022603902704</v>
      </c>
      <c r="E59" s="26">
        <f>'C3'!$B$100</f>
        <v>0.48612234163081636</v>
      </c>
      <c r="F59" s="26">
        <f>'C4'!$B$100</f>
        <v>0.8125</v>
      </c>
      <c r="G59" s="26">
        <f>'C5'!$B$100</f>
        <v>0</v>
      </c>
      <c r="H59" s="26">
        <f>'C6'!$B$100</f>
        <v>0</v>
      </c>
      <c r="I59" s="26">
        <f>'C7'!$B$100</f>
        <v>0</v>
      </c>
      <c r="K59" s="26" t="s">
        <v>73</v>
      </c>
      <c r="L59" s="26">
        <f>'C1'!$B$110</f>
        <v>0.9375</v>
      </c>
      <c r="M59" s="26">
        <f>'C2'!$B$110</f>
        <v>0.52306689040178389</v>
      </c>
      <c r="N59" s="26">
        <f>'C3'!$B$110</f>
        <v>0.40979917292881368</v>
      </c>
      <c r="O59" s="26">
        <f>'C4'!$B$110</f>
        <v>0.8125</v>
      </c>
      <c r="P59" s="26">
        <f>'C5'!$B$110</f>
        <v>0</v>
      </c>
      <c r="Q59" s="26">
        <f>'C6'!$B$110</f>
        <v>0</v>
      </c>
      <c r="R59" s="26">
        <f>'C7'!$B$110</f>
        <v>0</v>
      </c>
      <c r="U59" s="34" t="s">
        <v>73</v>
      </c>
      <c r="V59" s="34">
        <f>1-ABS(C59-L95)</f>
        <v>0.95241466343528303</v>
      </c>
      <c r="W59" s="34">
        <f t="shared" si="14"/>
        <v>0.85932343905685959</v>
      </c>
      <c r="X59" s="34">
        <f t="shared" si="14"/>
        <v>0.94099612389239085</v>
      </c>
      <c r="Y59" s="34">
        <f t="shared" si="14"/>
        <v>0.82980529740201592</v>
      </c>
      <c r="Z59" s="34"/>
      <c r="AC59" s="34">
        <f>V59*算例!$A$119+W59*算例!$B$119+X59*算例!$C$119+Y59*算例!$D$119+Z59*算例!$E$119+AA59*算例!$F$119+AB59*算例!$G$119</f>
        <v>0.91255037876888523</v>
      </c>
      <c r="AE59" s="26" t="s">
        <v>73</v>
      </c>
      <c r="AF59" s="26">
        <f>1-ABS(L59-L95)</f>
        <v>0.7879404302959242</v>
      </c>
      <c r="AG59" s="26">
        <f t="shared" si="15"/>
        <v>0.96162989658038356</v>
      </c>
      <c r="AH59" s="26">
        <f t="shared" si="15"/>
        <v>0.86467295519038823</v>
      </c>
      <c r="AI59" s="26">
        <f t="shared" si="15"/>
        <v>0.82980529740201592</v>
      </c>
      <c r="AM59" s="34">
        <f>AF59*算例!$A$119+AG59*算例!$B$119+AH59*算例!$C$119+AI59*算例!$D$119+AJ59*算例!$E$119+AK59*算例!$F$119+AL59*算例!$G$119</f>
        <v>0.84814118484234591</v>
      </c>
    </row>
    <row r="61" spans="2:39" x14ac:dyDescent="0.25">
      <c r="B61" s="113" t="s">
        <v>92</v>
      </c>
      <c r="C61" s="113" t="s">
        <v>34</v>
      </c>
      <c r="D61" s="113" t="s">
        <v>35</v>
      </c>
      <c r="E61" s="113" t="s">
        <v>36</v>
      </c>
      <c r="F61" s="113" t="s">
        <v>37</v>
      </c>
      <c r="G61" s="113" t="s">
        <v>52</v>
      </c>
      <c r="H61" s="113" t="s">
        <v>53</v>
      </c>
      <c r="I61" s="113" t="s">
        <v>54</v>
      </c>
      <c r="K61" s="113" t="s">
        <v>99</v>
      </c>
      <c r="L61" s="113" t="s">
        <v>34</v>
      </c>
      <c r="M61" s="113" t="s">
        <v>35</v>
      </c>
      <c r="N61" s="113" t="s">
        <v>36</v>
      </c>
      <c r="O61" s="113" t="s">
        <v>37</v>
      </c>
      <c r="P61" s="113" t="s">
        <v>52</v>
      </c>
      <c r="Q61" s="113" t="s">
        <v>53</v>
      </c>
      <c r="R61" s="113" t="s">
        <v>54</v>
      </c>
      <c r="U61" s="113" t="s">
        <v>92</v>
      </c>
      <c r="V61" s="113" t="s">
        <v>34</v>
      </c>
      <c r="W61" s="113" t="s">
        <v>35</v>
      </c>
      <c r="X61" s="113" t="s">
        <v>36</v>
      </c>
      <c r="Y61" s="113" t="s">
        <v>37</v>
      </c>
      <c r="Z61" s="113" t="s">
        <v>52</v>
      </c>
      <c r="AA61" s="113" t="s">
        <v>53</v>
      </c>
      <c r="AB61" s="113" t="s">
        <v>54</v>
      </c>
      <c r="AC61" s="34">
        <f>SUM(AC62:AC66)/算例!$D$117</f>
        <v>0.8460509549050812</v>
      </c>
      <c r="AE61" s="113" t="s">
        <v>99</v>
      </c>
      <c r="AF61" s="113" t="s">
        <v>34</v>
      </c>
      <c r="AG61" s="113" t="s">
        <v>35</v>
      </c>
      <c r="AH61" s="113" t="s">
        <v>36</v>
      </c>
      <c r="AI61" s="113" t="s">
        <v>37</v>
      </c>
      <c r="AJ61" s="113" t="s">
        <v>52</v>
      </c>
      <c r="AK61" s="113" t="s">
        <v>53</v>
      </c>
      <c r="AL61" s="113" t="s">
        <v>54</v>
      </c>
      <c r="AM61" s="34">
        <f>SUM(AM62:AM66)/算例!$D$117</f>
        <v>0.84246765315588268</v>
      </c>
    </row>
    <row r="62" spans="2:39" x14ac:dyDescent="0.25">
      <c r="B62" s="26" t="s">
        <v>38</v>
      </c>
      <c r="C62" s="26">
        <f>'C1'!$B$9</f>
        <v>0.625</v>
      </c>
      <c r="D62" s="26">
        <f>'C2'!$B$9</f>
        <v>0.17435563013392796</v>
      </c>
      <c r="E62" s="26">
        <f>'C3'!$B$9</f>
        <v>0.5</v>
      </c>
      <c r="F62" s="26">
        <f>'C4'!$B$9</f>
        <v>1</v>
      </c>
      <c r="G62" s="26">
        <f>'C5'!$B$9</f>
        <v>0</v>
      </c>
      <c r="H62" s="26">
        <f>'C6'!$B$9</f>
        <v>0</v>
      </c>
      <c r="I62" s="26">
        <f>'C7'!$B$9</f>
        <v>0</v>
      </c>
      <c r="K62" s="26" t="s">
        <v>38</v>
      </c>
      <c r="L62" s="26">
        <f>'C1'!$B$19</f>
        <v>0.75</v>
      </c>
      <c r="M62" s="26">
        <f>'C2'!$B$19</f>
        <v>0.25670067120535173</v>
      </c>
      <c r="N62" s="26">
        <f>'C3'!$B$19</f>
        <v>0.22239859159188261</v>
      </c>
      <c r="O62" s="26">
        <f>'C4'!$B$19</f>
        <v>0.75554106391368792</v>
      </c>
      <c r="P62" s="26">
        <f>'C5'!$B$19</f>
        <v>0</v>
      </c>
      <c r="Q62" s="26">
        <f>'C6'!$B$19</f>
        <v>0</v>
      </c>
      <c r="R62" s="26">
        <f>'C7'!$B$19</f>
        <v>0</v>
      </c>
      <c r="U62" s="26" t="s">
        <v>38</v>
      </c>
      <c r="V62" s="26">
        <f>1-ABS(C62-L91)</f>
        <v>0.81469288031628895</v>
      </c>
      <c r="W62" s="26">
        <f t="shared" ref="W62:Y66" si="16">1-ABS(D62-M91)</f>
        <v>0.7715560703290365</v>
      </c>
      <c r="X62" s="26">
        <f t="shared" si="16"/>
        <v>0.97958720130511667</v>
      </c>
      <c r="Y62" s="26">
        <f t="shared" si="16"/>
        <v>0.62795906596384532</v>
      </c>
      <c r="AC62" s="34">
        <f>V62*算例!$A$119+W62*算例!$B$119+X62*算例!$C$119+Y62*算例!$D$119+Z62*算例!$E$119+AA62*算例!$F$119+AB62*算例!$G$119</f>
        <v>0.81927902641317885</v>
      </c>
      <c r="AE62" s="26" t="s">
        <v>38</v>
      </c>
      <c r="AF62" s="26">
        <f>1-ABS(L62-L91)</f>
        <v>0.68969288031628895</v>
      </c>
      <c r="AG62" s="26">
        <f t="shared" ref="AG62:AI66" si="17">1-ABS(M62-M91)</f>
        <v>0.85390111140046021</v>
      </c>
      <c r="AH62" s="26">
        <f t="shared" si="17"/>
        <v>0.7428113902867659</v>
      </c>
      <c r="AI62" s="26">
        <f t="shared" si="17"/>
        <v>0.8724180020501574</v>
      </c>
      <c r="AM62" s="34">
        <f>AF62*算例!$A$119+AG62*算例!$B$119+AH62*算例!$C$119+AI62*算例!$D$119+AJ62*算例!$E$119+AK62*算例!$F$119+AL62*算例!$G$119</f>
        <v>0.76322292228582267</v>
      </c>
    </row>
    <row r="63" spans="2:39" x14ac:dyDescent="0.25">
      <c r="B63" s="26" t="s">
        <v>39</v>
      </c>
      <c r="C63" s="26">
        <f>'C1'!$B$32</f>
        <v>0.5</v>
      </c>
      <c r="D63" s="26">
        <f>'C2'!$B$32</f>
        <v>0.52306689040178389</v>
      </c>
      <c r="E63" s="26">
        <f>'C3'!$B$32</f>
        <v>0.625</v>
      </c>
      <c r="F63" s="26">
        <f>'C4'!$B$32</f>
        <v>0.75</v>
      </c>
      <c r="G63" s="26">
        <f>'C5'!$B$32</f>
        <v>0</v>
      </c>
      <c r="H63" s="26">
        <f>'C6'!$B$32</f>
        <v>0</v>
      </c>
      <c r="I63" s="26">
        <f>'C7'!$B$32</f>
        <v>0</v>
      </c>
      <c r="K63" s="26" t="s">
        <v>39</v>
      </c>
      <c r="L63" s="26">
        <f>'C1'!$B$42</f>
        <v>0.31461419761885728</v>
      </c>
      <c r="M63" s="26">
        <f>'C2'!$B$42</f>
        <v>0.37273274099683323</v>
      </c>
      <c r="N63" s="26">
        <f>'C3'!$B$42</f>
        <v>0.42369929579594129</v>
      </c>
      <c r="O63" s="26">
        <f>'C4'!$B$42</f>
        <v>0.37161596246260797</v>
      </c>
      <c r="P63" s="26">
        <f>'C5'!$B$42</f>
        <v>0</v>
      </c>
      <c r="Q63" s="26">
        <f>'C6'!$B$42</f>
        <v>0</v>
      </c>
      <c r="R63" s="26">
        <f>'C7'!$B$42</f>
        <v>0</v>
      </c>
      <c r="U63" s="26" t="s">
        <v>39</v>
      </c>
      <c r="V63" s="26">
        <f>1-ABS(C63-L92)</f>
        <v>0.95656477286122421</v>
      </c>
      <c r="W63" s="26">
        <f t="shared" si="16"/>
        <v>0.97059516057999606</v>
      </c>
      <c r="X63" s="26">
        <f t="shared" si="16"/>
        <v>0.84306127085308158</v>
      </c>
      <c r="Y63" s="26">
        <f t="shared" si="16"/>
        <v>0.80761511644875195</v>
      </c>
      <c r="AC63" s="34">
        <f>V63*算例!$A$119+W63*算例!$B$119+X63*算例!$C$119+Y63*算例!$D$119+Z63*算例!$E$119+AA63*算例!$F$119+AB63*算例!$G$119</f>
        <v>0.90865252644107208</v>
      </c>
      <c r="AE63" s="26" t="s">
        <v>39</v>
      </c>
      <c r="AF63" s="26">
        <f>1-ABS(L63-L92)</f>
        <v>0.85804942475763313</v>
      </c>
      <c r="AG63" s="26">
        <f t="shared" si="17"/>
        <v>0.87907069001505322</v>
      </c>
      <c r="AH63" s="26">
        <f t="shared" si="17"/>
        <v>0.95563802494285977</v>
      </c>
      <c r="AI63" s="26">
        <f t="shared" si="17"/>
        <v>0.81400084601385603</v>
      </c>
      <c r="AM63" s="34">
        <f>AF63*算例!$A$119+AG63*算例!$B$119+AH63*算例!$C$119+AI63*算例!$D$119+AJ63*算例!$E$119+AK63*算例!$F$119+AL63*算例!$G$119</f>
        <v>0.88004354104385729</v>
      </c>
    </row>
    <row r="64" spans="2:39" x14ac:dyDescent="0.25">
      <c r="B64" s="26" t="s">
        <v>40</v>
      </c>
      <c r="C64" s="26">
        <f>'C1'!$B$55</f>
        <v>0.3125</v>
      </c>
      <c r="D64" s="26">
        <f>'C2'!$B$55</f>
        <v>5.8118543377975992E-2</v>
      </c>
      <c r="E64" s="26">
        <f>'C3'!$B$55</f>
        <v>0.41666666666666669</v>
      </c>
      <c r="F64" s="26">
        <f>'C4'!$B$55</f>
        <v>0.625</v>
      </c>
      <c r="G64" s="26">
        <f>'C5'!$B$55</f>
        <v>0</v>
      </c>
      <c r="H64" s="26">
        <f>'C6'!$B$55</f>
        <v>0</v>
      </c>
      <c r="I64" s="26">
        <f>'C7'!$B$55</f>
        <v>0</v>
      </c>
      <c r="K64" s="26" t="s">
        <v>40</v>
      </c>
      <c r="L64" s="26">
        <f>'C1'!$B$65</f>
        <v>0.36119929579594129</v>
      </c>
      <c r="M64" s="26">
        <f>'C2'!$B$65</f>
        <v>0.40476756160713562</v>
      </c>
      <c r="N64" s="26">
        <f>'C3'!$B$65</f>
        <v>0.6875</v>
      </c>
      <c r="O64" s="26">
        <f>'C4'!$B$65</f>
        <v>0.375</v>
      </c>
      <c r="P64" s="26">
        <f>'C5'!$B$65</f>
        <v>0</v>
      </c>
      <c r="Q64" s="26">
        <f>'C6'!$B$65</f>
        <v>0</v>
      </c>
      <c r="R64" s="26">
        <f>'C7'!$B$65</f>
        <v>0</v>
      </c>
      <c r="U64" s="26" t="s">
        <v>40</v>
      </c>
      <c r="V64" s="26">
        <f>1-ABS(C64-L93)</f>
        <v>0.83265494256925932</v>
      </c>
      <c r="W64" s="26">
        <f t="shared" si="16"/>
        <v>0.67321617257551858</v>
      </c>
      <c r="X64" s="26">
        <f t="shared" si="16"/>
        <v>0.8358393190714084</v>
      </c>
      <c r="Y64" s="26">
        <f t="shared" si="16"/>
        <v>0.89459726792716843</v>
      </c>
      <c r="AC64" s="34">
        <f>V64*算例!$A$119+W64*算例!$B$119+X64*算例!$C$119+Y64*算例!$D$119+Z64*算例!$E$119+AA64*算例!$F$119+AB64*算例!$G$119</f>
        <v>0.8108546314997348</v>
      </c>
      <c r="AE64" s="26" t="s">
        <v>40</v>
      </c>
      <c r="AF64" s="26">
        <f>1-ABS(L64-L93)</f>
        <v>0.88135423836520066</v>
      </c>
      <c r="AG64" s="26">
        <f t="shared" si="17"/>
        <v>0.9801348091953217</v>
      </c>
      <c r="AH64" s="26">
        <f t="shared" si="17"/>
        <v>0.89332734759525834</v>
      </c>
      <c r="AI64" s="26">
        <f t="shared" si="17"/>
        <v>0.85540273207283157</v>
      </c>
      <c r="AM64" s="34">
        <f>AF64*算例!$A$119+AG64*算例!$B$119+AH64*算例!$C$119+AI64*算例!$D$119+AJ64*算例!$E$119+AK64*算例!$F$119+AL64*算例!$G$119</f>
        <v>0.90021090389488378</v>
      </c>
    </row>
    <row r="65" spans="2:39" x14ac:dyDescent="0.25">
      <c r="B65" s="26" t="s">
        <v>72</v>
      </c>
      <c r="C65" s="26">
        <f>'C1'!$B$78</f>
        <v>0.52083333333333337</v>
      </c>
      <c r="D65" s="26">
        <f>'C2'!$B$78</f>
        <v>0.75</v>
      </c>
      <c r="E65" s="26">
        <f>'C3'!$B$78</f>
        <v>0.10416666666666667</v>
      </c>
      <c r="F65" s="26">
        <f>'C4'!$B$78</f>
        <v>0.75</v>
      </c>
      <c r="G65" s="26">
        <f>'C5'!$B$78</f>
        <v>0</v>
      </c>
      <c r="H65" s="26">
        <f>'C6'!$B$78</f>
        <v>0</v>
      </c>
      <c r="I65" s="26">
        <f>'C7'!$B$78</f>
        <v>0</v>
      </c>
      <c r="K65" s="26" t="s">
        <v>72</v>
      </c>
      <c r="L65" s="26">
        <f>'C1'!$B$88</f>
        <v>0.31876347662364635</v>
      </c>
      <c r="M65" s="26">
        <f>'C2'!$B$88</f>
        <v>0.3125</v>
      </c>
      <c r="N65" s="26">
        <f>'C3'!$B$88</f>
        <v>0.625</v>
      </c>
      <c r="O65" s="26">
        <f>'C4'!$B$88</f>
        <v>0.68849819174106353</v>
      </c>
      <c r="P65" s="26">
        <f>'C5'!$B$88</f>
        <v>0</v>
      </c>
      <c r="Q65" s="26">
        <f>'C6'!$B$88</f>
        <v>0</v>
      </c>
      <c r="R65" s="26">
        <f>'C7'!$B$88</f>
        <v>0</v>
      </c>
      <c r="U65" s="26" t="s">
        <v>72</v>
      </c>
      <c r="V65" s="26">
        <f>1-ABS(C65-L94)</f>
        <v>0.96926291155740874</v>
      </c>
      <c r="W65" s="26">
        <f t="shared" si="16"/>
        <v>0.66265495809070996</v>
      </c>
      <c r="X65" s="26">
        <f t="shared" si="16"/>
        <v>0.70649738365733483</v>
      </c>
      <c r="Y65" s="26">
        <f t="shared" si="16"/>
        <v>0.74910139637512507</v>
      </c>
      <c r="AC65" s="34">
        <f>V65*算例!$A$119+W65*算例!$B$119+X65*算例!$C$119+Y65*算例!$D$119+Z65*算例!$E$119+AA65*算例!$F$119+AB65*算例!$G$119</f>
        <v>0.80922571161170798</v>
      </c>
      <c r="AE65" s="26" t="s">
        <v>72</v>
      </c>
      <c r="AF65" s="26">
        <f>1-ABS(L65-L94)</f>
        <v>0.82866723173290424</v>
      </c>
      <c r="AG65" s="26">
        <f t="shared" si="17"/>
        <v>0.89984504190929004</v>
      </c>
      <c r="AH65" s="26">
        <f t="shared" si="17"/>
        <v>0.7726692830093318</v>
      </c>
      <c r="AI65" s="26">
        <f t="shared" si="17"/>
        <v>0.81060320463406155</v>
      </c>
      <c r="AM65" s="34">
        <f>AF65*算例!$A$119+AG65*算例!$B$119+AH65*算例!$C$119+AI65*算例!$D$119+AJ65*算例!$E$119+AK65*算例!$F$119+AL65*算例!$G$119</f>
        <v>0.82619370252246205</v>
      </c>
    </row>
    <row r="66" spans="2:39" x14ac:dyDescent="0.25">
      <c r="B66" s="26" t="s">
        <v>73</v>
      </c>
      <c r="C66" s="26">
        <f>'C1'!$B$101</f>
        <v>0.875</v>
      </c>
      <c r="D66" s="26">
        <f>'C2'!$B$101</f>
        <v>0.5</v>
      </c>
      <c r="E66" s="26">
        <f>'C3'!$B$101</f>
        <v>0.625</v>
      </c>
      <c r="F66" s="26">
        <f>'C4'!$B$101</f>
        <v>0.875</v>
      </c>
      <c r="G66" s="26">
        <f>'C5'!$B$101</f>
        <v>0</v>
      </c>
      <c r="H66" s="26">
        <f>'C6'!$B$101</f>
        <v>0</v>
      </c>
      <c r="I66" s="26">
        <f>'C7'!$B$101</f>
        <v>0</v>
      </c>
      <c r="K66" s="26" t="s">
        <v>73</v>
      </c>
      <c r="L66" s="26">
        <f>'C1'!$B$111</f>
        <v>0.56494236478785065</v>
      </c>
      <c r="M66" s="26">
        <f>'C2'!$B$111</f>
        <v>0.72916666666666663</v>
      </c>
      <c r="N66" s="26">
        <f>'C3'!$B$111</f>
        <v>0.6875</v>
      </c>
      <c r="O66" s="26">
        <f>'C4'!$B$111</f>
        <v>0.58466425565475144</v>
      </c>
      <c r="P66" s="26">
        <f>'C5'!$B$111</f>
        <v>0</v>
      </c>
      <c r="Q66" s="26">
        <f>'C6'!$B$111</f>
        <v>0</v>
      </c>
      <c r="R66" s="26">
        <f>'C7'!$B$111</f>
        <v>0</v>
      </c>
      <c r="U66" s="26" t="s">
        <v>73</v>
      </c>
      <c r="V66" s="26">
        <f>1-ABS(C66-L95)</f>
        <v>0.8504404302959242</v>
      </c>
      <c r="W66" s="26">
        <f t="shared" si="16"/>
        <v>0.98469678698216745</v>
      </c>
      <c r="X66" s="26">
        <f t="shared" si="16"/>
        <v>0.92012621773842551</v>
      </c>
      <c r="Y66" s="26">
        <f t="shared" si="16"/>
        <v>0.76730529740201592</v>
      </c>
      <c r="AC66" s="34">
        <f>V66*算例!$A$119+W66*算例!$B$119+X66*算例!$C$119+Y66*算例!$D$119+Z66*算例!$E$119+AA66*算例!$F$119+AB66*算例!$G$119</f>
        <v>0.88224287855971206</v>
      </c>
      <c r="AE66" s="26" t="s">
        <v>73</v>
      </c>
      <c r="AF66" s="26">
        <f>1-ABS(L66-L95)</f>
        <v>0.83950193449192645</v>
      </c>
      <c r="AG66" s="26">
        <f t="shared" si="17"/>
        <v>0.75553012031550082</v>
      </c>
      <c r="AH66" s="26">
        <f t="shared" si="17"/>
        <v>0.85762621773842551</v>
      </c>
      <c r="AI66" s="26">
        <f t="shared" si="17"/>
        <v>0.94235895825273552</v>
      </c>
      <c r="AM66" s="34">
        <f>AF66*算例!$A$119+AG66*算例!$B$119+AH66*算例!$C$119+AI66*算例!$D$119+AJ66*算例!$E$119+AK66*算例!$F$119+AL66*算例!$G$119</f>
        <v>0.84266719603238749</v>
      </c>
    </row>
    <row r="68" spans="2:39" x14ac:dyDescent="0.25">
      <c r="B68" s="113" t="s">
        <v>90</v>
      </c>
      <c r="C68" s="113" t="s">
        <v>34</v>
      </c>
      <c r="D68" s="113" t="s">
        <v>35</v>
      </c>
      <c r="E68" s="113" t="s">
        <v>36</v>
      </c>
      <c r="F68" s="113" t="s">
        <v>37</v>
      </c>
      <c r="G68" s="113" t="s">
        <v>52</v>
      </c>
      <c r="H68" s="113" t="s">
        <v>53</v>
      </c>
      <c r="I68" s="113" t="s">
        <v>174</v>
      </c>
      <c r="K68" s="113" t="s">
        <v>100</v>
      </c>
      <c r="L68" s="113" t="s">
        <v>34</v>
      </c>
      <c r="M68" s="113" t="s">
        <v>35</v>
      </c>
      <c r="N68" s="113" t="s">
        <v>36</v>
      </c>
      <c r="O68" s="113" t="s">
        <v>37</v>
      </c>
      <c r="P68" s="113" t="s">
        <v>52</v>
      </c>
      <c r="Q68" s="113" t="s">
        <v>53</v>
      </c>
      <c r="R68" s="113" t="s">
        <v>54</v>
      </c>
      <c r="U68" s="108" t="s">
        <v>90</v>
      </c>
      <c r="V68" s="113" t="s">
        <v>34</v>
      </c>
      <c r="W68" s="113" t="s">
        <v>35</v>
      </c>
      <c r="X68" s="113" t="s">
        <v>36</v>
      </c>
      <c r="Y68" s="113" t="s">
        <v>37</v>
      </c>
      <c r="Z68" s="113" t="s">
        <v>52</v>
      </c>
      <c r="AA68" s="113" t="s">
        <v>53</v>
      </c>
      <c r="AB68" s="113" t="s">
        <v>54</v>
      </c>
      <c r="AC68" s="34">
        <f>SUM(AC69:AC73)/算例!$D$117</f>
        <v>0.85309739805832518</v>
      </c>
      <c r="AE68" s="108" t="s">
        <v>100</v>
      </c>
      <c r="AF68" s="113" t="s">
        <v>34</v>
      </c>
      <c r="AG68" s="113" t="s">
        <v>35</v>
      </c>
      <c r="AH68" s="113" t="s">
        <v>36</v>
      </c>
      <c r="AI68" s="113" t="s">
        <v>37</v>
      </c>
      <c r="AJ68" s="113" t="s">
        <v>52</v>
      </c>
      <c r="AK68" s="113" t="s">
        <v>53</v>
      </c>
      <c r="AL68" s="113" t="s">
        <v>54</v>
      </c>
      <c r="AM68" s="34">
        <f>SUM(AM69:AM73)/算例!$D$117</f>
        <v>0.85207519471915827</v>
      </c>
    </row>
    <row r="69" spans="2:39" x14ac:dyDescent="0.25">
      <c r="B69" s="26" t="s">
        <v>38</v>
      </c>
      <c r="C69" s="26">
        <f>'C1'!$B$10</f>
        <v>0.625</v>
      </c>
      <c r="D69" s="26">
        <f>'C2'!$B$10</f>
        <v>0.41666666666666669</v>
      </c>
      <c r="E69" s="26">
        <f>'C3'!$B$10</f>
        <v>0.6393039771577359</v>
      </c>
      <c r="F69" s="26">
        <f>'C4'!$B$10</f>
        <v>0.42708333333333331</v>
      </c>
      <c r="G69" s="26">
        <f>'C5'!$B$10</f>
        <v>0</v>
      </c>
      <c r="H69" s="26">
        <f>'C6'!$B$10</f>
        <v>0</v>
      </c>
      <c r="I69" s="26">
        <f>'C7'!$B$10</f>
        <v>0</v>
      </c>
      <c r="K69" s="26" t="s">
        <v>38</v>
      </c>
      <c r="L69" s="26">
        <f>'C1'!$B$20</f>
        <v>0.36286070244908741</v>
      </c>
      <c r="M69" s="26">
        <f>'C2'!$B$20</f>
        <v>0.55512235273437394</v>
      </c>
      <c r="N69" s="26">
        <f>'C3'!$B$20</f>
        <v>0.32961733787201841</v>
      </c>
      <c r="O69" s="26">
        <f>'C4'!$B$20</f>
        <v>0.84294453766740995</v>
      </c>
      <c r="P69" s="26">
        <f>'C5'!$B$20</f>
        <v>0</v>
      </c>
      <c r="Q69" s="26">
        <f>'C6'!$B$20</f>
        <v>0</v>
      </c>
      <c r="R69" s="26">
        <f>'C7'!$B$20</f>
        <v>0</v>
      </c>
      <c r="U69" s="34" t="s">
        <v>38</v>
      </c>
      <c r="V69" s="34">
        <f>1-ABS(C69-L91)</f>
        <v>0.81469288031628895</v>
      </c>
      <c r="W69" s="34">
        <f t="shared" ref="W69:Y73" si="18">1-ABS(D69-M91)</f>
        <v>0.98613289313822483</v>
      </c>
      <c r="X69" s="34">
        <f t="shared" si="18"/>
        <v>0.84028322414738077</v>
      </c>
      <c r="Y69" s="34">
        <f t="shared" si="18"/>
        <v>0.79912426736948805</v>
      </c>
      <c r="Z69" s="34"/>
      <c r="AC69" s="34">
        <f>V69*算例!$A$119+W69*算例!$B$119+X69*算例!$C$119+Y69*算例!$D$119+Z69*算例!$E$119+AA69*算例!$F$119+AB69*算例!$G$119</f>
        <v>0.85304317689642906</v>
      </c>
      <c r="AE69" s="26" t="s">
        <v>38</v>
      </c>
      <c r="AF69" s="26">
        <f>1-ABS(L69-L91)</f>
        <v>0.92316782213279835</v>
      </c>
      <c r="AG69" s="26">
        <f t="shared" ref="AG69:AI73" si="19">1-ABS(M69-M91)</f>
        <v>0.84767720707051764</v>
      </c>
      <c r="AH69" s="26">
        <f t="shared" si="19"/>
        <v>0.85003013656690174</v>
      </c>
      <c r="AI69" s="26">
        <f t="shared" si="19"/>
        <v>0.78501452829643537</v>
      </c>
      <c r="AM69" s="34">
        <f>AF69*算例!$A$119+AG69*算例!$B$119+AH69*算例!$C$119+AI69*算例!$D$119+AJ69*算例!$E$119+AK69*算例!$F$119+AL69*算例!$G$119</f>
        <v>0.86906228365341365</v>
      </c>
    </row>
    <row r="70" spans="2:39" x14ac:dyDescent="0.25">
      <c r="B70" s="26" t="s">
        <v>39</v>
      </c>
      <c r="C70" s="26">
        <f>'C1'!$B$33</f>
        <v>0.69630574200148665</v>
      </c>
      <c r="D70" s="26">
        <f>'C2'!$B$33</f>
        <v>0.58466425565475144</v>
      </c>
      <c r="E70" s="26">
        <f>'C3'!$B$33</f>
        <v>0.5</v>
      </c>
      <c r="F70" s="26">
        <f>'C4'!$B$33</f>
        <v>0.40571302511160667</v>
      </c>
      <c r="G70" s="26">
        <f>'C5'!$B$33</f>
        <v>0</v>
      </c>
      <c r="H70" s="26">
        <f>'C6'!$B$33</f>
        <v>0</v>
      </c>
      <c r="I70" s="26">
        <f>'C7'!$B$33</f>
        <v>0</v>
      </c>
      <c r="K70" s="26" t="s">
        <v>39</v>
      </c>
      <c r="L70" s="26">
        <f>'C1'!$B$43</f>
        <v>0.32961733787201841</v>
      </c>
      <c r="M70" s="26">
        <f>'C2'!$B$43</f>
        <v>0.36719244973957699</v>
      </c>
      <c r="N70" s="26">
        <f>'C3'!$B$43</f>
        <v>0.32961733787201841</v>
      </c>
      <c r="O70" s="26">
        <f>'C4'!$B$43</f>
        <v>0.42727111300222986</v>
      </c>
      <c r="P70" s="26">
        <f>'C5'!$B$43</f>
        <v>0</v>
      </c>
      <c r="Q70" s="26">
        <f>'C6'!$B$43</f>
        <v>0</v>
      </c>
      <c r="R70" s="26">
        <f>'C7'!$B$43</f>
        <v>0</v>
      </c>
      <c r="U70" s="34" t="s">
        <v>39</v>
      </c>
      <c r="V70" s="34">
        <f>1-ABS(C70-L92)</f>
        <v>0.76025903085973756</v>
      </c>
      <c r="W70" s="34">
        <f t="shared" si="18"/>
        <v>0.90899779532702851</v>
      </c>
      <c r="X70" s="34">
        <f t="shared" si="18"/>
        <v>0.96806127085308158</v>
      </c>
      <c r="Y70" s="34">
        <f t="shared" si="18"/>
        <v>0.84809790866285473</v>
      </c>
      <c r="Z70" s="34"/>
      <c r="AC70" s="34">
        <f>V70*算例!$A$119+W70*算例!$B$119+X70*算例!$C$119+Y70*算例!$D$119+Z70*算例!$E$119+AA70*算例!$F$119+AB70*算例!$G$119</f>
        <v>0.8551331754219994</v>
      </c>
      <c r="AE70" s="26" t="s">
        <v>39</v>
      </c>
      <c r="AF70" s="26">
        <f>1-ABS(L70-L92)</f>
        <v>0.8730525650107942</v>
      </c>
      <c r="AG70" s="26">
        <f t="shared" si="19"/>
        <v>0.87353039875779692</v>
      </c>
      <c r="AH70" s="26">
        <f t="shared" si="19"/>
        <v>0.86155606701893683</v>
      </c>
      <c r="AI70" s="26">
        <f t="shared" si="19"/>
        <v>0.86965599655347792</v>
      </c>
      <c r="AM70" s="34">
        <f>AF70*算例!$A$119+AG70*算例!$B$119+AH70*算例!$C$119+AI70*算例!$D$119+AJ70*算例!$E$119+AK70*算例!$F$119+AL70*算例!$G$119</f>
        <v>0.86976452199363297</v>
      </c>
    </row>
    <row r="71" spans="2:39" x14ac:dyDescent="0.25">
      <c r="B71" s="26" t="s">
        <v>40</v>
      </c>
      <c r="C71" s="26">
        <f>'C1'!$B$56</f>
        <v>0.640625</v>
      </c>
      <c r="D71" s="26">
        <f>'C2'!$B$56</f>
        <v>0.52306689040178389</v>
      </c>
      <c r="E71" s="26">
        <f>'C3'!$B$56</f>
        <v>0.39583333333333337</v>
      </c>
      <c r="F71" s="26">
        <f>'C4'!$B$56</f>
        <v>0.59739859159188258</v>
      </c>
      <c r="G71" s="26">
        <f>'C5'!$B$56</f>
        <v>0</v>
      </c>
      <c r="H71" s="26">
        <f>'C6'!$B$56</f>
        <v>0</v>
      </c>
      <c r="I71" s="26">
        <f>'C7'!$B$56</f>
        <v>0</v>
      </c>
      <c r="K71" s="26" t="s">
        <v>40</v>
      </c>
      <c r="L71" s="26">
        <f>'C1'!$B$66</f>
        <v>0.29260061527157244</v>
      </c>
      <c r="M71" s="26">
        <f>'C2'!$B$66</f>
        <v>0.625</v>
      </c>
      <c r="N71" s="26">
        <f>'C3'!$B$66</f>
        <v>0.6393039771577359</v>
      </c>
      <c r="O71" s="26">
        <f>'C4'!$B$66</f>
        <v>0.75</v>
      </c>
      <c r="P71" s="26">
        <f>'C5'!$B$66</f>
        <v>0</v>
      </c>
      <c r="Q71" s="26">
        <f>'C6'!$B$66</f>
        <v>0</v>
      </c>
      <c r="R71" s="26">
        <f>'C7'!$B$66</f>
        <v>0</v>
      </c>
      <c r="U71" s="34" t="s">
        <v>40</v>
      </c>
      <c r="V71" s="34">
        <f>1-ABS(C71-L93)</f>
        <v>0.83922005743074068</v>
      </c>
      <c r="W71" s="34">
        <f t="shared" si="18"/>
        <v>0.86183548040067348</v>
      </c>
      <c r="X71" s="34">
        <f t="shared" si="18"/>
        <v>0.81500598573807503</v>
      </c>
      <c r="Y71" s="34">
        <f t="shared" si="18"/>
        <v>0.92219867633528585</v>
      </c>
      <c r="Z71" s="34"/>
      <c r="AC71" s="34">
        <f>V71*算例!$A$119+W71*算例!$B$119+X71*算例!$C$119+Y71*算例!$D$119+Z71*算例!$E$119+AA71*算例!$F$119+AB71*算例!$G$119</f>
        <v>0.85013641693724251</v>
      </c>
      <c r="AE71" s="26" t="s">
        <v>40</v>
      </c>
      <c r="AF71" s="26">
        <f>1-ABS(L71-L93)</f>
        <v>0.81275555784083175</v>
      </c>
      <c r="AG71" s="26">
        <f t="shared" si="19"/>
        <v>0.75990237080245737</v>
      </c>
      <c r="AH71" s="26">
        <f t="shared" si="19"/>
        <v>0.94152337043752243</v>
      </c>
      <c r="AI71" s="26">
        <f t="shared" si="19"/>
        <v>0.76959726792716843</v>
      </c>
      <c r="AM71" s="34">
        <f>AF71*算例!$A$119+AG71*算例!$B$119+AH71*算例!$C$119+AI71*算例!$D$119+AJ71*算例!$E$119+AK71*算例!$F$119+AL71*算例!$G$119</f>
        <v>0.82790313009528005</v>
      </c>
    </row>
    <row r="72" spans="2:39" x14ac:dyDescent="0.25">
      <c r="B72" s="26" t="s">
        <v>72</v>
      </c>
      <c r="C72" s="26">
        <f>'C1'!$B$79</f>
        <v>0.65989859159188258</v>
      </c>
      <c r="D72" s="26">
        <f>'C2'!$B$79</f>
        <v>0.265625</v>
      </c>
      <c r="E72" s="26">
        <f>'C3'!$B$79</f>
        <v>0.625</v>
      </c>
      <c r="F72" s="26">
        <f>'C4'!$B$79</f>
        <v>0.40682980364583193</v>
      </c>
      <c r="G72" s="26">
        <f>'C5'!$B$79</f>
        <v>0</v>
      </c>
      <c r="H72" s="26">
        <f>'C6'!$B$79</f>
        <v>0</v>
      </c>
      <c r="I72" s="26">
        <f>'C7'!$B$79</f>
        <v>0</v>
      </c>
      <c r="K72" s="26" t="s">
        <v>72</v>
      </c>
      <c r="L72" s="26">
        <f>'C1'!$B$89</f>
        <v>0.6393039771577359</v>
      </c>
      <c r="M72" s="26">
        <f>'C2'!$B$89</f>
        <v>0.14826572772792174</v>
      </c>
      <c r="N72" s="26">
        <f>'C3'!$B$89</f>
        <v>0.31374526480654097</v>
      </c>
      <c r="O72" s="26">
        <f>'C4'!$B$89</f>
        <v>0.20833333333333334</v>
      </c>
      <c r="P72" s="26">
        <f>'C5'!$B$89</f>
        <v>0</v>
      </c>
      <c r="Q72" s="26">
        <f>'C6'!$B$89</f>
        <v>0</v>
      </c>
      <c r="R72" s="26">
        <f>'C7'!$B$89</f>
        <v>0</v>
      </c>
      <c r="U72" s="34" t="s">
        <v>72</v>
      </c>
      <c r="V72" s="34">
        <f>1-ABS(C72-L94)</f>
        <v>0.83019765329885953</v>
      </c>
      <c r="W72" s="34">
        <f t="shared" si="18"/>
        <v>0.85297004190929004</v>
      </c>
      <c r="X72" s="34">
        <f t="shared" si="18"/>
        <v>0.7726692830093318</v>
      </c>
      <c r="Y72" s="34">
        <f t="shared" si="18"/>
        <v>0.90772840727070681</v>
      </c>
      <c r="Z72" s="34"/>
      <c r="AC72" s="34">
        <f>V72*算例!$A$119+W72*算例!$B$119+X72*算例!$C$119+Y72*算例!$D$119+Z72*算例!$E$119+AA72*算例!$F$119+AB72*算例!$G$119</f>
        <v>0.83199965154434097</v>
      </c>
      <c r="AE72" s="26" t="s">
        <v>72</v>
      </c>
      <c r="AF72" s="26">
        <f>1-ABS(L72-L94)</f>
        <v>0.8507922677330062</v>
      </c>
      <c r="AG72" s="26">
        <f t="shared" si="19"/>
        <v>0.73561076963721184</v>
      </c>
      <c r="AH72" s="26">
        <f t="shared" si="19"/>
        <v>0.91607598179720906</v>
      </c>
      <c r="AI72" s="26">
        <f t="shared" si="19"/>
        <v>0.7092319369582083</v>
      </c>
      <c r="AM72" s="34">
        <f>AF72*算例!$A$119+AG72*算例!$B$119+AH72*算例!$C$119+AI72*算例!$D$119+AJ72*算例!$E$119+AK72*算例!$F$119+AL72*算例!$G$119</f>
        <v>0.82284284701367849</v>
      </c>
    </row>
    <row r="73" spans="2:39" x14ac:dyDescent="0.25">
      <c r="B73" s="26" t="s">
        <v>73</v>
      </c>
      <c r="C73" s="26">
        <f>'C1'!$B$102</f>
        <v>0.875</v>
      </c>
      <c r="D73" s="26">
        <f>'C2'!$B$102</f>
        <v>0.27250997472686617</v>
      </c>
      <c r="E73" s="26">
        <f>'C3'!$B$102</f>
        <v>0.625</v>
      </c>
      <c r="F73" s="26">
        <f>'C4'!$B$102</f>
        <v>0.625</v>
      </c>
      <c r="G73" s="26">
        <f>'C5'!$B$102</f>
        <v>0</v>
      </c>
      <c r="H73" s="26">
        <f>'C6'!$B$102</f>
        <v>0</v>
      </c>
      <c r="I73" s="26">
        <f>'C7'!$B$102</f>
        <v>0</v>
      </c>
      <c r="K73" s="26" t="s">
        <v>73</v>
      </c>
      <c r="L73" s="26">
        <f>'C1'!$B$112</f>
        <v>0.87777053195684396</v>
      </c>
      <c r="M73" s="26">
        <f>'C2'!$B$112</f>
        <v>0.31374526480654097</v>
      </c>
      <c r="N73" s="26">
        <f>'C3'!$B$112</f>
        <v>0.46937263240327048</v>
      </c>
      <c r="O73" s="26">
        <f>'C4'!$B$112</f>
        <v>0.54139817922247002</v>
      </c>
      <c r="P73" s="26">
        <f>'C5'!$B$112</f>
        <v>0</v>
      </c>
      <c r="Q73" s="26">
        <f>'C6'!$B$112</f>
        <v>0</v>
      </c>
      <c r="R73" s="26">
        <f>'C7'!$B$112</f>
        <v>0</v>
      </c>
      <c r="U73" s="34" t="s">
        <v>73</v>
      </c>
      <c r="V73" s="34">
        <f>1-ABS(C73-L95)</f>
        <v>0.8504404302959242</v>
      </c>
      <c r="W73" s="34">
        <f t="shared" si="18"/>
        <v>0.78781318774469877</v>
      </c>
      <c r="X73" s="34">
        <f t="shared" si="18"/>
        <v>0.92012621773842551</v>
      </c>
      <c r="Y73" s="34">
        <f t="shared" si="18"/>
        <v>0.98269470259798408</v>
      </c>
      <c r="Z73" s="34"/>
      <c r="AC73" s="34">
        <f>V73*算例!$A$119+W73*算例!$B$119+X73*算例!$C$119+Y73*算例!$D$119+Z73*算例!$E$119+AA73*算例!$F$119+AB73*算例!$G$119</f>
        <v>0.87517456949161332</v>
      </c>
      <c r="AE73" s="26" t="s">
        <v>73</v>
      </c>
      <c r="AF73" s="26">
        <f>1-ABS(L73-L95)</f>
        <v>0.84766989833908024</v>
      </c>
      <c r="AG73" s="26">
        <f t="shared" si="19"/>
        <v>0.82904847782437352</v>
      </c>
      <c r="AH73" s="26">
        <f t="shared" si="19"/>
        <v>0.92424641466484503</v>
      </c>
      <c r="AI73" s="26">
        <f t="shared" si="19"/>
        <v>0.8990928818204541</v>
      </c>
      <c r="AM73" s="34">
        <f>AF73*算例!$A$119+AG73*算例!$B$119+AH73*算例!$C$119+AI73*算例!$D$119+AJ73*算例!$E$119+AK73*算例!$F$119+AL73*算例!$G$119</f>
        <v>0.8708031908397863</v>
      </c>
    </row>
    <row r="75" spans="2:39" x14ac:dyDescent="0.25">
      <c r="B75" s="113" t="s">
        <v>93</v>
      </c>
      <c r="C75" s="113" t="s">
        <v>34</v>
      </c>
      <c r="D75" s="113" t="s">
        <v>35</v>
      </c>
      <c r="E75" s="113" t="s">
        <v>36</v>
      </c>
      <c r="F75" s="113" t="s">
        <v>37</v>
      </c>
      <c r="G75" s="113" t="s">
        <v>52</v>
      </c>
      <c r="H75" s="113" t="s">
        <v>53</v>
      </c>
      <c r="I75" s="113" t="s">
        <v>54</v>
      </c>
      <c r="K75" s="113" t="s">
        <v>101</v>
      </c>
      <c r="L75" s="113" t="s">
        <v>34</v>
      </c>
      <c r="M75" s="113" t="s">
        <v>35</v>
      </c>
      <c r="N75" s="113" t="s">
        <v>36</v>
      </c>
      <c r="O75" s="113" t="s">
        <v>37</v>
      </c>
      <c r="P75" s="113" t="s">
        <v>52</v>
      </c>
      <c r="Q75" s="113" t="s">
        <v>53</v>
      </c>
      <c r="R75" s="113" t="s">
        <v>54</v>
      </c>
      <c r="U75" s="108" t="s">
        <v>93</v>
      </c>
      <c r="V75" s="113" t="s">
        <v>34</v>
      </c>
      <c r="W75" s="113" t="s">
        <v>35</v>
      </c>
      <c r="X75" s="113" t="s">
        <v>36</v>
      </c>
      <c r="Y75" s="113" t="s">
        <v>37</v>
      </c>
      <c r="Z75" s="113" t="s">
        <v>52</v>
      </c>
      <c r="AA75" s="113" t="s">
        <v>53</v>
      </c>
      <c r="AB75" s="113" t="s">
        <v>54</v>
      </c>
      <c r="AC75" s="34">
        <f>SUM(AC76:AC80)/算例!$D$117</f>
        <v>0.86386148825778586</v>
      </c>
      <c r="AE75" s="113" t="s">
        <v>101</v>
      </c>
      <c r="AF75" s="113" t="s">
        <v>34</v>
      </c>
      <c r="AG75" s="113" t="s">
        <v>35</v>
      </c>
      <c r="AH75" s="113" t="s">
        <v>36</v>
      </c>
      <c r="AI75" s="113" t="s">
        <v>37</v>
      </c>
      <c r="AJ75" s="113" t="s">
        <v>52</v>
      </c>
      <c r="AK75" s="113" t="s">
        <v>53</v>
      </c>
      <c r="AL75" s="113" t="s">
        <v>54</v>
      </c>
      <c r="AM75" s="34">
        <f>SUM(AM76:AM80)/算例!$D$117</f>
        <v>0.83563111072586016</v>
      </c>
    </row>
    <row r="76" spans="2:39" x14ac:dyDescent="0.25">
      <c r="B76" s="26" t="s">
        <v>38</v>
      </c>
      <c r="C76" s="26">
        <f>'C1'!$B$11</f>
        <v>0.31374526480654097</v>
      </c>
      <c r="D76" s="26">
        <f>'C2'!$B$11</f>
        <v>0.40682980364583193</v>
      </c>
      <c r="E76" s="26">
        <f>'C3'!$B$11</f>
        <v>0.26073059076054744</v>
      </c>
      <c r="F76" s="26">
        <f>'C4'!$B$11</f>
        <v>0.69109740866815328</v>
      </c>
      <c r="G76" s="26">
        <f>'C5'!$B$11</f>
        <v>0</v>
      </c>
      <c r="H76" s="26">
        <f>'C6'!$B$11</f>
        <v>0</v>
      </c>
      <c r="I76" s="26">
        <f>'C7'!$B$11</f>
        <v>0</v>
      </c>
      <c r="K76" s="26" t="s">
        <v>38</v>
      </c>
      <c r="L76" s="26">
        <f>'C1'!$B$21</f>
        <v>0.44479718318376521</v>
      </c>
      <c r="M76" s="26">
        <f>'C2'!$B$21</f>
        <v>0.625</v>
      </c>
      <c r="N76" s="26">
        <f>'C3'!$B$21</f>
        <v>0.75</v>
      </c>
      <c r="O76" s="26">
        <f>'C4'!$B$21</f>
        <v>0.87177815066963993</v>
      </c>
      <c r="P76" s="26">
        <f>'C5'!$B$21</f>
        <v>0</v>
      </c>
      <c r="Q76" s="26">
        <f>'C6'!$B$21</f>
        <v>0</v>
      </c>
      <c r="R76" s="26">
        <f>'C7'!$B$21</f>
        <v>0</v>
      </c>
      <c r="U76" s="26" t="s">
        <v>38</v>
      </c>
      <c r="V76" s="26">
        <f>1-ABS(C76-L91)</f>
        <v>0.87405238449025191</v>
      </c>
      <c r="W76" s="26">
        <f t="shared" ref="W76:Y80" si="20">1-ABS(D76-M91)</f>
        <v>0.99596975615905958</v>
      </c>
      <c r="X76" s="26">
        <f t="shared" si="20"/>
        <v>0.78114338945543071</v>
      </c>
      <c r="Y76" s="26">
        <f t="shared" si="20"/>
        <v>0.93686165729569204</v>
      </c>
      <c r="AC76" s="34">
        <f>V76*算例!$A$119+W76*算例!$B$119+X76*算例!$C$119+Y76*算例!$D$119+Z76*算例!$E$119+AA76*算例!$F$119+AB76*算例!$G$119</f>
        <v>0.88463000098612421</v>
      </c>
      <c r="AE76" s="26" t="s">
        <v>38</v>
      </c>
      <c r="AF76" s="34">
        <f>1-ABS(L76-L91)</f>
        <v>0.99489569713252379</v>
      </c>
      <c r="AG76" s="34">
        <f t="shared" ref="AG76:AI80" si="21">1-ABS(M76-M91)</f>
        <v>0.77779955980489146</v>
      </c>
      <c r="AH76" s="34">
        <f t="shared" si="21"/>
        <v>0.72958720130511667</v>
      </c>
      <c r="AI76" s="34">
        <f t="shared" si="21"/>
        <v>0.75618091529420539</v>
      </c>
      <c r="AJ76" s="34"/>
      <c r="AK76" s="34"/>
      <c r="AM76" s="34">
        <f>AF76*算例!$A$119+AG76*算例!$B$119+AH76*算例!$C$119+AI76*算例!$D$119+AJ76*算例!$E$119+AK76*算例!$F$119+AL76*算例!$G$119</f>
        <v>0.84934212843439783</v>
      </c>
    </row>
    <row r="77" spans="2:39" x14ac:dyDescent="0.25">
      <c r="B77" s="26" t="s">
        <v>39</v>
      </c>
      <c r="C77" s="26">
        <f>'C1'!$B$34</f>
        <v>0.339228542206095</v>
      </c>
      <c r="D77" s="26">
        <f>'C2'!$B$34</f>
        <v>0.37084680995697966</v>
      </c>
      <c r="E77" s="26">
        <f>'C3'!$B$34</f>
        <v>0.34064210313733212</v>
      </c>
      <c r="F77" s="26">
        <f>'C4'!$B$34</f>
        <v>0.41831101684604843</v>
      </c>
      <c r="G77" s="26">
        <f>'C5'!$B$34</f>
        <v>0</v>
      </c>
      <c r="H77" s="26">
        <f>'C6'!$B$34</f>
        <v>0</v>
      </c>
      <c r="I77" s="26">
        <f>'C7'!$B$34</f>
        <v>0</v>
      </c>
      <c r="K77" s="26" t="s">
        <v>39</v>
      </c>
      <c r="L77" s="26">
        <f>'C1'!$B$44</f>
        <v>0.57738378080356778</v>
      </c>
      <c r="M77" s="26">
        <f>'C2'!$B$44</f>
        <v>0.75</v>
      </c>
      <c r="N77" s="26">
        <f>'C3'!$B$44</f>
        <v>0.57738378080356778</v>
      </c>
      <c r="O77" s="26">
        <f>'C4'!$B$44</f>
        <v>0.75</v>
      </c>
      <c r="P77" s="26">
        <f>'C5'!$B$44</f>
        <v>0</v>
      </c>
      <c r="Q77" s="26">
        <f>'C6'!$B$44</f>
        <v>0</v>
      </c>
      <c r="R77" s="26">
        <f>'C7'!$B$44</f>
        <v>0</v>
      </c>
      <c r="U77" s="34" t="s">
        <v>39</v>
      </c>
      <c r="V77" s="34">
        <f>1-ABS(C77-L92)</f>
        <v>0.88266376934487079</v>
      </c>
      <c r="W77" s="34">
        <f t="shared" si="20"/>
        <v>0.87718475897519965</v>
      </c>
      <c r="X77" s="34">
        <f t="shared" si="20"/>
        <v>0.87258083228425054</v>
      </c>
      <c r="Y77" s="34">
        <f t="shared" si="20"/>
        <v>0.86069590039729649</v>
      </c>
      <c r="Z77" s="34"/>
      <c r="AC77" s="34">
        <f>V77*算例!$A$119+W77*算例!$B$119+X77*算例!$C$119+Y77*算例!$D$119+Z77*算例!$E$119+AA77*算例!$F$119+AB77*算例!$G$119</f>
        <v>0.87575205266364531</v>
      </c>
      <c r="AE77" s="26" t="s">
        <v>39</v>
      </c>
      <c r="AF77" s="34">
        <f>1-ABS(L77-L92)</f>
        <v>0.87918099205765643</v>
      </c>
      <c r="AG77" s="34">
        <f t="shared" si="21"/>
        <v>0.74366205098177995</v>
      </c>
      <c r="AH77" s="34">
        <f t="shared" si="21"/>
        <v>0.8906774900495138</v>
      </c>
      <c r="AI77" s="34">
        <f t="shared" si="21"/>
        <v>0.80761511644875195</v>
      </c>
      <c r="AJ77" s="34"/>
      <c r="AK77" s="34"/>
      <c r="AM77" s="34">
        <f>AF77*算例!$A$119+AG77*算例!$B$119+AH77*算例!$C$119+AI77*算例!$D$119+AJ77*算例!$E$119+AK77*算例!$F$119+AL77*算例!$G$119</f>
        <v>0.8442164469991098</v>
      </c>
    </row>
    <row r="78" spans="2:39" x14ac:dyDescent="0.25">
      <c r="B78" s="26" t="s">
        <v>40</v>
      </c>
      <c r="C78" s="26">
        <f>'C1'!$B$57</f>
        <v>0.37084680995697966</v>
      </c>
      <c r="D78" s="26">
        <f>'C2'!$B$57</f>
        <v>0.20833333333333334</v>
      </c>
      <c r="E78" s="26">
        <f>'C3'!$B$57</f>
        <v>0.75554106391368792</v>
      </c>
      <c r="F78" s="26">
        <f>'C4'!$B$57</f>
        <v>0.37066431931980437</v>
      </c>
      <c r="G78" s="26">
        <f>'C5'!$B$57</f>
        <v>0</v>
      </c>
      <c r="H78" s="26">
        <f>'C6'!$B$57</f>
        <v>0</v>
      </c>
      <c r="I78" s="26">
        <f>'C7'!$B$57</f>
        <v>0</v>
      </c>
      <c r="K78" s="26" t="s">
        <v>40</v>
      </c>
      <c r="L78" s="26">
        <f>'C1'!$B$67</f>
        <v>0.57738378080356778</v>
      </c>
      <c r="M78" s="26">
        <f>'C2'!$B$67</f>
        <v>0.31361677853422526</v>
      </c>
      <c r="N78" s="26">
        <f>'C3'!$B$67</f>
        <v>0.5</v>
      </c>
      <c r="O78" s="26">
        <f>'C4'!$B$67</f>
        <v>0.8125</v>
      </c>
      <c r="P78" s="26">
        <f>'C5'!$B$67</f>
        <v>0</v>
      </c>
      <c r="Q78" s="26">
        <f>'C6'!$B$67</f>
        <v>0</v>
      </c>
      <c r="R78" s="26">
        <f>'C7'!$B$67</f>
        <v>0</v>
      </c>
      <c r="U78" s="34" t="s">
        <v>40</v>
      </c>
      <c r="V78" s="34">
        <f>1-ABS(C78-L93)</f>
        <v>0.89100175252623903</v>
      </c>
      <c r="W78" s="34">
        <f t="shared" si="20"/>
        <v>0.823430962530876</v>
      </c>
      <c r="X78" s="34">
        <f t="shared" si="20"/>
        <v>0.82528628368157042</v>
      </c>
      <c r="Y78" s="34">
        <f t="shared" si="20"/>
        <v>0.85106705139263594</v>
      </c>
      <c r="Z78" s="34"/>
      <c r="AC78" s="34">
        <f>V78*算例!$A$119+W78*算例!$B$119+X78*算例!$C$119+Y78*算例!$D$119+Z78*算例!$E$119+AA78*算例!$F$119+AB78*算例!$G$119</f>
        <v>0.85506852214595885</v>
      </c>
      <c r="AE78" s="26" t="s">
        <v>40</v>
      </c>
      <c r="AF78" s="34">
        <f>1-ABS(L78-L93)</f>
        <v>0.9024612766271729</v>
      </c>
      <c r="AG78" s="34">
        <f t="shared" si="21"/>
        <v>0.92871440773176794</v>
      </c>
      <c r="AH78" s="34">
        <f t="shared" si="21"/>
        <v>0.91917265240474166</v>
      </c>
      <c r="AI78" s="34">
        <f t="shared" si="21"/>
        <v>0.70709726792716843</v>
      </c>
      <c r="AJ78" s="34"/>
      <c r="AK78" s="34"/>
      <c r="AM78" s="34">
        <f>AF78*算例!$A$119+AG78*算例!$B$119+AH78*算例!$C$119+AI78*算例!$D$119+AJ78*算例!$E$119+AK78*算例!$F$119+AL78*算例!$G$119</f>
        <v>0.88258514548748346</v>
      </c>
    </row>
    <row r="79" spans="2:39" x14ac:dyDescent="0.25">
      <c r="B79" s="26" t="s">
        <v>72</v>
      </c>
      <c r="C79" s="26">
        <f>'C1'!$B$80</f>
        <v>0.625</v>
      </c>
      <c r="D79" s="26">
        <f>'C2'!$B$80</f>
        <v>0.57841490182291599</v>
      </c>
      <c r="E79" s="26">
        <f>'C3'!$B$80</f>
        <v>0.18593190409225849</v>
      </c>
      <c r="F79" s="26">
        <f>'C4'!$B$80</f>
        <v>0.75</v>
      </c>
      <c r="G79" s="26">
        <f>'C5'!$B$80</f>
        <v>0</v>
      </c>
      <c r="H79" s="26">
        <f>'C6'!$B$80</f>
        <v>0</v>
      </c>
      <c r="I79" s="26">
        <f>'C7'!$B$80</f>
        <v>0</v>
      </c>
      <c r="K79" s="26" t="s">
        <v>72</v>
      </c>
      <c r="L79" s="26">
        <f>'C1'!$B$90</f>
        <v>0.625</v>
      </c>
      <c r="M79" s="26">
        <f>'C2'!$B$90</f>
        <v>0.52664976526531371</v>
      </c>
      <c r="N79" s="26">
        <f>'C3'!$B$90</f>
        <v>0.64627889325706689</v>
      </c>
      <c r="O79" s="26">
        <f>'C4'!$B$90</f>
        <v>0.625</v>
      </c>
      <c r="P79" s="26">
        <f>'C5'!$B$90</f>
        <v>0</v>
      </c>
      <c r="Q79" s="26">
        <f>'C6'!$B$90</f>
        <v>0</v>
      </c>
      <c r="R79" s="26">
        <f>'C7'!$B$90</f>
        <v>0</v>
      </c>
      <c r="U79" s="34" t="s">
        <v>72</v>
      </c>
      <c r="V79" s="34">
        <f>1-ABS(C79-L94)</f>
        <v>0.86509624489074211</v>
      </c>
      <c r="W79" s="34">
        <f t="shared" si="20"/>
        <v>0.83424005626779385</v>
      </c>
      <c r="X79" s="34">
        <f t="shared" si="20"/>
        <v>0.78826262108292666</v>
      </c>
      <c r="Y79" s="34">
        <f t="shared" si="20"/>
        <v>0.74910139637512507</v>
      </c>
      <c r="Z79" s="34"/>
      <c r="AC79" s="34">
        <f>V79*算例!$A$119+W79*算例!$B$119+X79*算例!$C$119+Y79*算例!$D$119+Z79*算例!$E$119+AA79*算例!$F$119+AB79*算例!$G$119</f>
        <v>0.822317373936856</v>
      </c>
      <c r="AE79" s="26" t="s">
        <v>72</v>
      </c>
      <c r="AF79" s="34">
        <f>1-ABS(L79-L94)</f>
        <v>0.86509624489074211</v>
      </c>
      <c r="AG79" s="34">
        <f t="shared" si="21"/>
        <v>0.88600519282539625</v>
      </c>
      <c r="AH79" s="34">
        <f t="shared" si="21"/>
        <v>0.75139038975226491</v>
      </c>
      <c r="AI79" s="34">
        <f t="shared" si="21"/>
        <v>0.87410139637512507</v>
      </c>
      <c r="AJ79" s="34"/>
      <c r="AK79" s="34"/>
      <c r="AM79" s="34">
        <f>AF79*算例!$A$119+AG79*算例!$B$119+AH79*算例!$C$119+AI79*算例!$D$119+AJ79*算例!$E$119+AK79*算例!$F$119+AL79*算例!$G$119</f>
        <v>0.8422023434157111</v>
      </c>
    </row>
    <row r="80" spans="2:39" x14ac:dyDescent="0.25">
      <c r="B80" s="26" t="s">
        <v>73</v>
      </c>
      <c r="C80" s="26">
        <f>'C1'!$B$103</f>
        <v>0.58364464953496853</v>
      </c>
      <c r="D80" s="26">
        <f>'C2'!$B$103</f>
        <v>0.35659906106125505</v>
      </c>
      <c r="E80" s="26">
        <f>'C3'!$B$103</f>
        <v>0.625</v>
      </c>
      <c r="F80" s="26">
        <f>'C4'!$B$103</f>
        <v>0.75</v>
      </c>
      <c r="G80" s="26">
        <f>'C5'!$B$103</f>
        <v>0</v>
      </c>
      <c r="H80" s="26">
        <f>'C6'!$B$103</f>
        <v>0</v>
      </c>
      <c r="I80" s="26">
        <f>'C7'!$B$103</f>
        <v>0</v>
      </c>
      <c r="K80" s="26" t="s">
        <v>73</v>
      </c>
      <c r="L80" s="26">
        <f>'C1'!$B$113</f>
        <v>1</v>
      </c>
      <c r="M80" s="26">
        <f>'C2'!$B$113</f>
        <v>0.70833333333333337</v>
      </c>
      <c r="N80" s="26">
        <f>'C3'!$B$113</f>
        <v>0.75</v>
      </c>
      <c r="O80" s="26">
        <f>'C4'!$B$113</f>
        <v>0.87177815066963993</v>
      </c>
      <c r="P80" s="26">
        <f>'C5'!$B$113</f>
        <v>0</v>
      </c>
      <c r="Q80" s="26">
        <f>'C6'!$B$113</f>
        <v>0</v>
      </c>
      <c r="R80" s="26">
        <f>'C7'!$B$113</f>
        <v>0</v>
      </c>
      <c r="U80" s="34" t="s">
        <v>73</v>
      </c>
      <c r="V80" s="34">
        <f>1-ABS(C80-L95)</f>
        <v>0.85820421923904433</v>
      </c>
      <c r="W80" s="34">
        <f t="shared" si="20"/>
        <v>0.8719022740790876</v>
      </c>
      <c r="X80" s="34">
        <f t="shared" si="20"/>
        <v>0.92012621773842551</v>
      </c>
      <c r="Y80" s="34">
        <f t="shared" si="20"/>
        <v>0.89230529740201592</v>
      </c>
      <c r="Z80" s="34"/>
      <c r="AC80" s="34">
        <f>V80*算例!$A$119+W80*算例!$B$119+X80*算例!$C$119+Y80*算例!$D$119+Z80*算例!$E$119+AA80*算例!$F$119+AB80*算例!$G$119</f>
        <v>0.88153949155634415</v>
      </c>
      <c r="AE80" s="26" t="s">
        <v>73</v>
      </c>
      <c r="AF80" s="34">
        <f>1-ABS(L80-L95)</f>
        <v>0.7254404302959242</v>
      </c>
      <c r="AG80" s="34">
        <f t="shared" si="21"/>
        <v>0.77636345364883408</v>
      </c>
      <c r="AH80" s="34">
        <f t="shared" si="21"/>
        <v>0.79512621773842551</v>
      </c>
      <c r="AI80" s="34">
        <f t="shared" si="21"/>
        <v>0.77052714673237599</v>
      </c>
      <c r="AJ80" s="34"/>
      <c r="AK80" s="34"/>
      <c r="AM80" s="34">
        <f>AF80*算例!$A$119+AG80*算例!$B$119+AH80*算例!$C$119+AI80*算例!$D$119+AJ80*算例!$E$119+AK80*算例!$F$119+AL80*算例!$G$119</f>
        <v>0.75980948929259928</v>
      </c>
    </row>
    <row r="81" spans="2:39" x14ac:dyDescent="0.25">
      <c r="AF81" s="34"/>
      <c r="AG81" s="34"/>
      <c r="AH81" s="34"/>
      <c r="AI81" s="34"/>
      <c r="AJ81" s="34"/>
      <c r="AK81" s="34"/>
    </row>
    <row r="82" spans="2:39" x14ac:dyDescent="0.25">
      <c r="B82" s="113" t="s">
        <v>94</v>
      </c>
      <c r="C82" s="113" t="s">
        <v>34</v>
      </c>
      <c r="D82" s="113" t="s">
        <v>35</v>
      </c>
      <c r="E82" s="113" t="s">
        <v>36</v>
      </c>
      <c r="F82" s="113" t="s">
        <v>37</v>
      </c>
      <c r="G82" s="113" t="s">
        <v>173</v>
      </c>
      <c r="H82" s="113" t="s">
        <v>53</v>
      </c>
      <c r="I82" s="113" t="s">
        <v>174</v>
      </c>
      <c r="K82" s="113" t="s">
        <v>102</v>
      </c>
      <c r="L82" s="113" t="s">
        <v>34</v>
      </c>
      <c r="M82" s="113" t="s">
        <v>35</v>
      </c>
      <c r="N82" s="113" t="s">
        <v>36</v>
      </c>
      <c r="O82" s="113" t="s">
        <v>37</v>
      </c>
      <c r="P82" s="113" t="s">
        <v>52</v>
      </c>
      <c r="Q82" s="113" t="s">
        <v>53</v>
      </c>
      <c r="R82" s="113" t="s">
        <v>54</v>
      </c>
      <c r="U82" s="108" t="s">
        <v>94</v>
      </c>
      <c r="V82" s="113" t="s">
        <v>34</v>
      </c>
      <c r="W82" s="113" t="s">
        <v>35</v>
      </c>
      <c r="X82" s="113" t="s">
        <v>36</v>
      </c>
      <c r="Y82" s="113" t="s">
        <v>37</v>
      </c>
      <c r="Z82" s="113" t="s">
        <v>52</v>
      </c>
      <c r="AA82" s="113" t="s">
        <v>53</v>
      </c>
      <c r="AB82" s="113" t="s">
        <v>54</v>
      </c>
      <c r="AC82" s="34">
        <f>SUM(AC83:AC87)/算例!$D$117</f>
        <v>0.82882713236521932</v>
      </c>
      <c r="AE82" s="113" t="s">
        <v>102</v>
      </c>
      <c r="AF82" s="113" t="s">
        <v>34</v>
      </c>
      <c r="AG82" s="113" t="s">
        <v>35</v>
      </c>
      <c r="AH82" s="113" t="s">
        <v>36</v>
      </c>
      <c r="AI82" s="113" t="s">
        <v>37</v>
      </c>
      <c r="AJ82" s="113" t="s">
        <v>52</v>
      </c>
      <c r="AK82" s="113" t="s">
        <v>53</v>
      </c>
      <c r="AL82" s="113" t="s">
        <v>54</v>
      </c>
      <c r="AM82" s="34">
        <f>SUM(AM83:AM87)/算例!$D$117</f>
        <v>0.84782077145139212</v>
      </c>
    </row>
    <row r="83" spans="2:39" x14ac:dyDescent="0.25">
      <c r="B83" s="26" t="s">
        <v>38</v>
      </c>
      <c r="C83" s="26">
        <f>'C1'!$B$12</f>
        <v>0.3125</v>
      </c>
      <c r="D83" s="26">
        <f>'C2'!$B$12</f>
        <v>0.50138526597842203</v>
      </c>
      <c r="E83" s="26">
        <f>'C3'!$B$12</f>
        <v>0.66697798286830201</v>
      </c>
      <c r="F83" s="26">
        <f>'C4'!$B$12</f>
        <v>0.8125</v>
      </c>
      <c r="G83" s="26">
        <f>'C5'!$B$12</f>
        <v>0</v>
      </c>
      <c r="H83" s="26">
        <f>'C6'!$B$12</f>
        <v>0</v>
      </c>
      <c r="I83" s="26">
        <f>'C7'!$B$12</f>
        <v>0</v>
      </c>
      <c r="K83" s="26" t="s">
        <v>38</v>
      </c>
      <c r="L83" s="26">
        <f>'C1'!$B$22</f>
        <v>0.4947159086309435</v>
      </c>
      <c r="M83" s="26">
        <f>'C2'!$B$22</f>
        <v>0.11669361991395928</v>
      </c>
      <c r="N83" s="26">
        <f>'C3'!$B$22</f>
        <v>0.52306689040178389</v>
      </c>
      <c r="O83" s="26">
        <f>'C4'!$B$22</f>
        <v>0.4947159086309435</v>
      </c>
      <c r="P83" s="26">
        <f>'C5'!$B$22</f>
        <v>0</v>
      </c>
      <c r="Q83" s="26">
        <f>'C6'!$B$22</f>
        <v>0</v>
      </c>
      <c r="R83" s="26">
        <f>'C7'!$B$22</f>
        <v>0</v>
      </c>
      <c r="U83" s="26" t="s">
        <v>38</v>
      </c>
      <c r="V83" s="26">
        <f>1-ABS(C83-L91)</f>
        <v>0.87280711968371105</v>
      </c>
      <c r="W83" s="26">
        <f t="shared" ref="W83:Y87" si="22">1-ABS(D83-M91)</f>
        <v>0.90141429382646954</v>
      </c>
      <c r="X83" s="26">
        <f t="shared" si="22"/>
        <v>0.81260921843681466</v>
      </c>
      <c r="Y83" s="26">
        <f t="shared" si="22"/>
        <v>0.81545906596384532</v>
      </c>
      <c r="AC83" s="34">
        <f>V83*算例!$A$119+W83*算例!$B$119+X83*算例!$C$119+Y83*算例!$D$119+Z83*算例!$E$119+AA83*算例!$F$119+AB83*算例!$G$119</f>
        <v>0.85487687114255884</v>
      </c>
      <c r="AE83" s="26" t="s">
        <v>38</v>
      </c>
      <c r="AF83" s="34">
        <f>1-ABS(L83-L91)</f>
        <v>0.94497697168534556</v>
      </c>
      <c r="AG83" s="34">
        <f t="shared" ref="AG83:AI87" si="23">1-ABS(M83-M91)</f>
        <v>0.71389406010906775</v>
      </c>
      <c r="AH83" s="34">
        <f t="shared" si="23"/>
        <v>0.95652031090333278</v>
      </c>
      <c r="AI83" s="34">
        <f t="shared" si="23"/>
        <v>0.86675684266709818</v>
      </c>
      <c r="AJ83" s="34"/>
      <c r="AM83" s="34">
        <f>AF83*算例!$A$119+AG83*算例!$B$119+AH83*算例!$C$119+AI83*算例!$D$119+AJ83*算例!$E$119+AK83*算例!$F$119+AL83*算例!$G$119</f>
        <v>0.88991320482184966</v>
      </c>
    </row>
    <row r="84" spans="2:39" x14ac:dyDescent="0.25">
      <c r="B84" s="26" t="s">
        <v>39</v>
      </c>
      <c r="C84" s="26">
        <f>'C1'!$B$35</f>
        <v>0.6875</v>
      </c>
      <c r="D84" s="26">
        <f>'C2'!$B$35</f>
        <v>0.66733212782737572</v>
      </c>
      <c r="E84" s="26">
        <f>'C3'!$B$35</f>
        <v>0.625</v>
      </c>
      <c r="F84" s="26">
        <f>'C4'!$B$35</f>
        <v>0.75</v>
      </c>
      <c r="G84" s="26">
        <f>'C5'!$B$35</f>
        <v>0</v>
      </c>
      <c r="H84" s="26">
        <f>'C6'!$B$35</f>
        <v>0</v>
      </c>
      <c r="I84" s="26">
        <f>'C7'!$B$35</f>
        <v>0</v>
      </c>
      <c r="K84" s="26" t="s">
        <v>39</v>
      </c>
      <c r="L84" s="26">
        <f>'C1'!$B$45</f>
        <v>0.52306689040178389</v>
      </c>
      <c r="M84" s="26">
        <f>'C2'!$B$45</f>
        <v>0.52306689040178389</v>
      </c>
      <c r="N84" s="26">
        <f>'C3'!$B$45</f>
        <v>0.52306689040178389</v>
      </c>
      <c r="O84" s="26">
        <f>'C4'!$B$45</f>
        <v>0.52306689040178389</v>
      </c>
      <c r="P84" s="26">
        <f>'C5'!$B$45</f>
        <v>0</v>
      </c>
      <c r="Q84" s="26">
        <f>'C6'!$B$45</f>
        <v>0</v>
      </c>
      <c r="R84" s="26">
        <f>'C7'!$B$45</f>
        <v>0</v>
      </c>
      <c r="U84" s="26" t="s">
        <v>39</v>
      </c>
      <c r="V84" s="34">
        <f>1-ABS(C84-L92)</f>
        <v>0.76906477286122421</v>
      </c>
      <c r="W84" s="34">
        <f t="shared" si="22"/>
        <v>0.82632992315440434</v>
      </c>
      <c r="X84" s="34">
        <f t="shared" si="22"/>
        <v>0.84306127085308158</v>
      </c>
      <c r="Y84" s="34">
        <f t="shared" si="22"/>
        <v>0.80761511644875195</v>
      </c>
      <c r="Z84" s="34"/>
      <c r="AA84" s="34"/>
      <c r="AC84" s="34">
        <f>V84*算例!$A$119+W84*算例!$B$119+X84*算例!$C$119+Y84*算例!$D$119+Z84*算例!$E$119+AA84*算例!$F$119+AB84*算例!$G$119</f>
        <v>0.80479947895595383</v>
      </c>
      <c r="AE84" s="26" t="s">
        <v>39</v>
      </c>
      <c r="AF84" s="34">
        <f>1-ABS(L84-L92)</f>
        <v>0.93349788245944032</v>
      </c>
      <c r="AG84" s="34">
        <f t="shared" si="23"/>
        <v>0.97059516057999606</v>
      </c>
      <c r="AH84" s="34">
        <f t="shared" si="23"/>
        <v>0.94499438045129769</v>
      </c>
      <c r="AI84" s="34">
        <f t="shared" si="23"/>
        <v>0.96545177395303194</v>
      </c>
      <c r="AJ84" s="34"/>
      <c r="AM84" s="34">
        <f>AF84*算例!$A$119+AG84*算例!$B$119+AH84*算例!$C$119+AI84*算例!$D$119+AJ84*算例!$E$119+AK84*算例!$F$119+AL84*算例!$G$119</f>
        <v>0.94858454630555467</v>
      </c>
    </row>
    <row r="85" spans="2:39" x14ac:dyDescent="0.25">
      <c r="B85" s="26" t="s">
        <v>40</v>
      </c>
      <c r="C85" s="26">
        <f>'C1'!$B$58</f>
        <v>0.6953125</v>
      </c>
      <c r="D85" s="26">
        <f>'C2'!$B$58</f>
        <v>0.58268352910156085</v>
      </c>
      <c r="E85" s="26">
        <f>'C3'!$B$58</f>
        <v>0.81365960729166398</v>
      </c>
      <c r="F85" s="26">
        <f>'C4'!$B$58</f>
        <v>0.4561089030876051</v>
      </c>
      <c r="G85" s="26">
        <f>'C5'!$B$58</f>
        <v>0</v>
      </c>
      <c r="H85" s="26">
        <f>'C6'!$B$58</f>
        <v>0</v>
      </c>
      <c r="I85" s="26">
        <f>'C7'!$B$58</f>
        <v>0</v>
      </c>
      <c r="K85" s="26" t="s">
        <v>40</v>
      </c>
      <c r="L85" s="26">
        <f>'C1'!$B$68</f>
        <v>0.52306689040178389</v>
      </c>
      <c r="M85" s="26">
        <f>'C2'!$B$68</f>
        <v>0.3125</v>
      </c>
      <c r="N85" s="26">
        <f>'C3'!$B$68</f>
        <v>1</v>
      </c>
      <c r="O85" s="26">
        <f>'C4'!$B$68</f>
        <v>0.19965607760416246</v>
      </c>
      <c r="P85" s="26">
        <f>'C5'!$B$68</f>
        <v>0</v>
      </c>
      <c r="Q85" s="26">
        <f>'C6'!$B$68</f>
        <v>0</v>
      </c>
      <c r="R85" s="26">
        <f>'C7'!$B$68</f>
        <v>0</v>
      </c>
      <c r="U85" s="26" t="s">
        <v>40</v>
      </c>
      <c r="V85" s="34">
        <f>1-ABS(C85-L93)</f>
        <v>0.78453255743074068</v>
      </c>
      <c r="W85" s="34">
        <f t="shared" si="22"/>
        <v>0.80221884170089652</v>
      </c>
      <c r="X85" s="34">
        <f t="shared" si="22"/>
        <v>0.76716774030359436</v>
      </c>
      <c r="Y85" s="34">
        <f t="shared" si="22"/>
        <v>0.93651163516043667</v>
      </c>
      <c r="Z85" s="34"/>
      <c r="AA85" s="34"/>
      <c r="AC85" s="34">
        <f>V85*算例!$A$119+W85*算例!$B$119+X85*算例!$C$119+Y85*算例!$D$119+Z85*算例!$E$119+AA85*算例!$F$119+AB85*算例!$G$119</f>
        <v>0.80652547166243971</v>
      </c>
      <c r="AE85" s="26" t="s">
        <v>40</v>
      </c>
      <c r="AF85" s="34">
        <f>1-ABS(L85-L93)</f>
        <v>0.95677816702895679</v>
      </c>
      <c r="AG85" s="34">
        <f t="shared" si="23"/>
        <v>0.92759762919754263</v>
      </c>
      <c r="AH85" s="34">
        <f t="shared" si="23"/>
        <v>0.58082734759525834</v>
      </c>
      <c r="AI85" s="34">
        <f t="shared" si="23"/>
        <v>0.68005880967699406</v>
      </c>
      <c r="AJ85" s="34"/>
      <c r="AM85" s="34">
        <f>AF85*算例!$A$119+AG85*算例!$B$119+AH85*算例!$C$119+AI85*算例!$D$119+AJ85*算例!$E$119+AK85*算例!$F$119+AL85*算例!$G$119</f>
        <v>0.81544645100145496</v>
      </c>
    </row>
    <row r="86" spans="2:39" x14ac:dyDescent="0.25">
      <c r="B86" s="26" t="s">
        <v>72</v>
      </c>
      <c r="C86" s="26">
        <f>'C1'!$B$81</f>
        <v>0.67289383346335119</v>
      </c>
      <c r="D86" s="26">
        <f>'C2'!$B$81</f>
        <v>0.58466425565475144</v>
      </c>
      <c r="E86" s="26">
        <f>'C3'!$B$81</f>
        <v>0.52306689040178389</v>
      </c>
      <c r="F86" s="26">
        <f>'C4'!$B$81</f>
        <v>0.60966490182291599</v>
      </c>
      <c r="G86" s="26">
        <f>'C5'!$B$81</f>
        <v>0</v>
      </c>
      <c r="H86" s="26">
        <f>'C6'!$B$81</f>
        <v>0</v>
      </c>
      <c r="I86" s="26">
        <f>'C7'!$B$81</f>
        <v>0</v>
      </c>
      <c r="K86" s="26" t="s">
        <v>72</v>
      </c>
      <c r="L86" s="26">
        <f>'C1'!$B$91</f>
        <v>0.25549823515624931</v>
      </c>
      <c r="M86" s="26">
        <f>'C2'!$B$91</f>
        <v>0.3125</v>
      </c>
      <c r="N86" s="26">
        <f>'C3'!$B$91</f>
        <v>0.76153344520089195</v>
      </c>
      <c r="O86" s="26">
        <f>'C4'!$B$91</f>
        <v>0.5</v>
      </c>
      <c r="P86" s="26">
        <f>'C5'!$B$91</f>
        <v>0</v>
      </c>
      <c r="Q86" s="26">
        <f>'C6'!$B$91</f>
        <v>0</v>
      </c>
      <c r="R86" s="26">
        <f>'C7'!$B$91</f>
        <v>0</v>
      </c>
      <c r="U86" s="26" t="s">
        <v>72</v>
      </c>
      <c r="V86" s="34">
        <f>1-ABS(C86-L94)</f>
        <v>0.81720241142739092</v>
      </c>
      <c r="W86" s="34">
        <f t="shared" si="22"/>
        <v>0.82799070243595851</v>
      </c>
      <c r="X86" s="34">
        <f t="shared" si="22"/>
        <v>0.87460239260754791</v>
      </c>
      <c r="Y86" s="34">
        <f t="shared" si="22"/>
        <v>0.88943649455220908</v>
      </c>
      <c r="Z86" s="34"/>
      <c r="AA86" s="34"/>
      <c r="AC86" s="34">
        <f>V86*算例!$A$119+W86*算例!$B$119+X86*算例!$C$119+Y86*算例!$D$119+Z86*算例!$E$119+AA86*算例!$F$119+AB86*算例!$G$119</f>
        <v>0.84454517739286639</v>
      </c>
      <c r="AE86" s="26" t="s">
        <v>72</v>
      </c>
      <c r="AF86" s="34">
        <f>1-ABS(L86-L94)</f>
        <v>0.76540199026550715</v>
      </c>
      <c r="AG86" s="34">
        <f t="shared" si="23"/>
        <v>0.89984504190929004</v>
      </c>
      <c r="AH86" s="34">
        <f t="shared" si="23"/>
        <v>0.63613583780843985</v>
      </c>
      <c r="AI86" s="34">
        <f t="shared" si="23"/>
        <v>0.99910139637512507</v>
      </c>
      <c r="AJ86" s="34"/>
      <c r="AM86" s="34">
        <f>AF86*算例!$A$119+AG86*算例!$B$119+AH86*算例!$C$119+AI86*算例!$D$119+AJ86*算例!$E$119+AK86*算例!$F$119+AL86*算例!$G$119</f>
        <v>0.79502897339643952</v>
      </c>
    </row>
    <row r="87" spans="2:39" x14ac:dyDescent="0.25">
      <c r="B87" s="26" t="s">
        <v>73</v>
      </c>
      <c r="C87" s="26">
        <f>'C1'!$B$104</f>
        <v>0.875</v>
      </c>
      <c r="D87" s="26">
        <f>'C2'!$B$104</f>
        <v>0.58466425565475144</v>
      </c>
      <c r="E87" s="26">
        <f>'C3'!$B$104</f>
        <v>0.20833333333333334</v>
      </c>
      <c r="F87" s="26">
        <f>'C4'!$B$104</f>
        <v>0.625</v>
      </c>
      <c r="G87" s="26">
        <f>'C5'!$B$104</f>
        <v>0</v>
      </c>
      <c r="H87" s="26">
        <f>'C6'!$B$104</f>
        <v>0</v>
      </c>
      <c r="I87" s="26">
        <f>'C7'!$B$104</f>
        <v>0</v>
      </c>
      <c r="K87" s="26" t="s">
        <v>73</v>
      </c>
      <c r="L87" s="26">
        <f>'C1'!$B$114</f>
        <v>0.58279635844494004</v>
      </c>
      <c r="M87" s="26">
        <f>'C2'!$B$114</f>
        <v>0.875</v>
      </c>
      <c r="N87" s="26">
        <f>'C3'!$B$114</f>
        <v>0.38380574200148659</v>
      </c>
      <c r="O87" s="26">
        <f>'C4'!$B$114</f>
        <v>0.87177815066963993</v>
      </c>
      <c r="P87" s="26">
        <f>'C5'!$B$114</f>
        <v>0</v>
      </c>
      <c r="Q87" s="26">
        <f>'C6'!$B$114</f>
        <v>0</v>
      </c>
      <c r="R87" s="26">
        <f>'C7'!$B$114</f>
        <v>0</v>
      </c>
      <c r="U87" s="26" t="s">
        <v>73</v>
      </c>
      <c r="V87" s="34">
        <f>1-ABS(C87-L95)</f>
        <v>0.8504404302959242</v>
      </c>
      <c r="W87" s="34">
        <f t="shared" si="22"/>
        <v>0.90003253132741601</v>
      </c>
      <c r="X87" s="34">
        <f t="shared" si="22"/>
        <v>0.66320711559490786</v>
      </c>
      <c r="Y87" s="34">
        <f t="shared" si="22"/>
        <v>0.98269470259798408</v>
      </c>
      <c r="Z87" s="34"/>
      <c r="AA87" s="34"/>
      <c r="AC87" s="34">
        <f>V87*算例!$A$119+W87*算例!$B$119+X87*算例!$C$119+Y87*算例!$D$119+Z87*算例!$E$119+AA87*算例!$F$119+AB87*算例!$G$119</f>
        <v>0.83338866267227751</v>
      </c>
      <c r="AE87" s="26" t="s">
        <v>73</v>
      </c>
      <c r="AF87" s="34">
        <f>1-ABS(L87-L95)</f>
        <v>0.85735592814901584</v>
      </c>
      <c r="AG87" s="34">
        <f t="shared" si="23"/>
        <v>0.60969678698216745</v>
      </c>
      <c r="AH87" s="34">
        <f t="shared" si="23"/>
        <v>0.83867952426306114</v>
      </c>
      <c r="AI87" s="34">
        <f t="shared" si="23"/>
        <v>0.77052714673237599</v>
      </c>
      <c r="AJ87" s="34"/>
      <c r="AM87" s="34">
        <f>AF87*算例!$A$119+AG87*算例!$B$119+AH87*算例!$C$119+AI87*算例!$D$119+AJ87*算例!$E$119+AK87*算例!$F$119+AL87*算例!$G$119</f>
        <v>0.79013068173166157</v>
      </c>
    </row>
    <row r="88" spans="2:39" x14ac:dyDescent="0.25">
      <c r="V88" s="34"/>
      <c r="W88" s="34"/>
      <c r="X88" s="34"/>
      <c r="Y88" s="34"/>
      <c r="Z88" s="34"/>
      <c r="AA88" s="34"/>
      <c r="AF88" s="34"/>
      <c r="AG88" s="34"/>
      <c r="AH88" s="34"/>
      <c r="AI88" s="34"/>
      <c r="AJ88" s="34"/>
    </row>
    <row r="90" spans="2:39" x14ac:dyDescent="0.25">
      <c r="B90" s="108" t="s">
        <v>89</v>
      </c>
      <c r="C90" s="108" t="s">
        <v>34</v>
      </c>
      <c r="D90" s="108" t="s">
        <v>35</v>
      </c>
      <c r="E90" s="108" t="s">
        <v>36</v>
      </c>
      <c r="F90" s="108" t="s">
        <v>37</v>
      </c>
      <c r="G90" s="108" t="s">
        <v>52</v>
      </c>
      <c r="H90" s="108" t="s">
        <v>53</v>
      </c>
      <c r="I90" s="108" t="s">
        <v>54</v>
      </c>
      <c r="J90" s="26">
        <f>信任聚类!A3</f>
        <v>0.3089304506865318</v>
      </c>
      <c r="K90" s="108" t="s">
        <v>111</v>
      </c>
      <c r="L90" s="108" t="s">
        <v>34</v>
      </c>
      <c r="M90" s="108" t="s">
        <v>35</v>
      </c>
      <c r="N90" s="108" t="s">
        <v>36</v>
      </c>
      <c r="O90" s="108" t="s">
        <v>37</v>
      </c>
      <c r="P90" s="108" t="s">
        <v>52</v>
      </c>
      <c r="Q90" s="108" t="s">
        <v>53</v>
      </c>
      <c r="R90" s="108" t="s">
        <v>54</v>
      </c>
      <c r="S90" s="108" t="s">
        <v>74</v>
      </c>
    </row>
    <row r="91" spans="2:39" x14ac:dyDescent="0.25">
      <c r="B91" s="26" t="s">
        <v>38</v>
      </c>
      <c r="C91" s="26">
        <f>信任聚类!$D$4*C20+信任聚类!$E$4*C27+信任聚类!$F$4*C34+信任聚类!$G$4*C41+信任聚类!$H$4*C48+信任聚类!$I$4*C55+信任聚类!$J$4*C62+信任聚类!$K$4*C69+信任聚类!$L$4*C76+信任聚类!$M$4*C83+信任聚类!$N$4*L20+信任聚类!$O$4*L27+信任聚类!$P$4*L34+信任聚类!$Q$4*L41+信任聚类!$R$4*L48+信任聚类!$S$4*L55+信任聚类!$T$4*L62+信任聚类!$U$4*L69+信任聚类!$V$4*L76+信任聚类!$W$4*L83</f>
        <v>0.56458416924532995</v>
      </c>
      <c r="D91" s="26">
        <f>信任聚类!$D$4*D20+信任聚类!$E$4*D27+信任聚类!$F$4*D34+信任聚类!$G$4*D41+信任聚类!$H$4*D48+信任聚类!$I$4*D55+信任聚类!$J$4*D62+信任聚类!$K$4*D69+信任聚类!$L$4*D76+信任聚类!$M$4*D83+信任聚类!$N$4*M20+信任聚类!$O$4*M27+信任聚类!$P$4*M34+信任聚类!$Q$4*M41+信任聚类!$R$4*M48+信任聚类!$S$4*M55+信任聚类!$T$4*M62+信任聚类!$U$4*M69+信任聚类!$V$4*M76+信任聚类!$W$4*M83</f>
        <v>0.42832716981902896</v>
      </c>
      <c r="E91" s="26">
        <f>信任聚类!$D$4*E20+信任聚类!$E$4*E27+信任聚类!$F$4*E34+信任聚类!$G$4*E41+信任聚类!$H$4*E48+信任聚类!$I$4*E55+信任聚类!$J$4*E62+信任聚类!$K$4*E69+信任聚类!$L$4*E76+信任聚类!$M$4*E83+信任聚类!$N$4*N20+信任聚类!$O$4*N27+信任聚类!$P$4*N34+信任聚类!$Q$4*N41+信任聚类!$R$4*N48+信任聚类!$S$4*N55+信任聚类!$T$4*N62+信任聚类!$U$4*N69+信任聚类!$V$4*N76+信任聚类!$W$4*N83</f>
        <v>0.51950148128836693</v>
      </c>
      <c r="F91" s="26">
        <f>信任聚类!$D$4*F20+信任聚类!$E$4*F27+信任聚类!$F$4*F34+信任聚类!$G$4*F41+信任聚类!$H$4*F48+信任聚类!$I$4*F55+信任聚类!$J$4*F62+信任聚类!$K$4*F69+信任聚类!$L$4*F76+信任聚类!$M$4*F83+信任聚类!$N$4*O20+信任聚类!$O$4*O27+信任聚类!$P$4*O34+信任聚类!$Q$4*O41+信任聚类!$R$4*O48+信任聚类!$S$4*O55+信任聚类!$T$4*O62+信任聚类!$U$4*O69+信任聚类!$V$4*O76+信任聚类!$W$4*O83</f>
        <v>0.73155295480323335</v>
      </c>
      <c r="G91" s="26">
        <f>信任聚类!$D$4*G20+信任聚类!$E$4*G27+信任聚类!$F$4*G34+信任聚类!$G$4*G41+信任聚类!$H$4*G48+信任聚类!$I$4*G55+信任聚类!$J$4*G62+信任聚类!$K$4*G69+信任聚类!$L$4*G76+信任聚类!$M$4*G83+信任聚类!$N$4*P20+信任聚类!$O$4*P27+信任聚类!$P$4*P34+信任聚类!$Q$4*P41+信任聚类!$R$4*P48+信任聚类!$S$4*P55+信任聚类!$T$4*P62+信任聚类!$U$4*P69+信任聚类!$V$4*P76+信任聚类!$W$4*P83</f>
        <v>0</v>
      </c>
      <c r="H91" s="26">
        <f>信任聚类!$D$4*H20+信任聚类!$E$4*H27+信任聚类!$F$4*H34+信任聚类!$G$4*H41+信任聚类!$H$4*H48+信任聚类!$I$4*H55+信任聚类!$J$4*H62+信任聚类!$K$4*H69+信任聚类!$L$4*H76+信任聚类!$M$4*H83+信任聚类!$N$4*Q20+信任聚类!$O$4*Q27+信任聚类!$P$4*Q34+信任聚类!$Q$4*Q41+信任聚类!$R$4*Q48+信任聚类!$S$4*Q55+信任聚类!$T$4*Q62+信任聚类!$U$4*Q69+信任聚类!$V$4*Q76+信任聚类!$W$4*Q83</f>
        <v>0</v>
      </c>
      <c r="I91" s="26">
        <f>信任聚类!$D$4*I20+信任聚类!$E$4*I27+信任聚类!$F$4*I34+信任聚类!$G$4*I41+信任聚类!$H$4*I48+信任聚类!$I$4*I55+信任聚类!$J$4*I62+信任聚类!$K$4*I69+信任聚类!$L$4*I76+信任聚类!$M$4*I83+信任聚类!$N$4*R20+信任聚类!$O$4*R27+信任聚类!$P$4*R34+信任聚类!$Q$4*R41+信任聚类!$R$4*R48+信任聚类!$S$4*R55+信任聚类!$T$4*R62+信任聚类!$U$4*R69+信任聚类!$V$4*R76+信任聚类!$W$4*R83</f>
        <v>0</v>
      </c>
      <c r="K91" s="26" t="s">
        <v>38</v>
      </c>
      <c r="L91" s="26">
        <f t="shared" ref="L91:R95" si="24">C91*$J$90+C98*$J$97+C105*$J$104+C112*$J$111+C119*$J$118</f>
        <v>0.439692880316289</v>
      </c>
      <c r="M91" s="26">
        <f t="shared" si="24"/>
        <v>0.40279955980489152</v>
      </c>
      <c r="N91" s="26">
        <f t="shared" si="24"/>
        <v>0.47958720130511667</v>
      </c>
      <c r="O91" s="26">
        <f t="shared" si="24"/>
        <v>0.62795906596384532</v>
      </c>
      <c r="P91" s="26">
        <f t="shared" si="24"/>
        <v>0</v>
      </c>
      <c r="Q91" s="26">
        <f t="shared" si="24"/>
        <v>0</v>
      </c>
      <c r="R91" s="26">
        <f t="shared" si="24"/>
        <v>0</v>
      </c>
      <c r="S91" s="26">
        <f>L91*算例!$A$119+M91*算例!$B$119+N91*算例!$C$119+O91*算例!$D$119+P91*算例!$E$119+Q91*算例!$F$119+R91*算例!$G$119</f>
        <v>0.47052772430834983</v>
      </c>
    </row>
    <row r="92" spans="2:39" x14ac:dyDescent="0.25">
      <c r="B92" s="26" t="s">
        <v>39</v>
      </c>
      <c r="C92" s="26">
        <f>信任聚类!$D$4*C21+信任聚类!$E$4*C28+信任聚类!$F$4*C35+信任聚类!$G$4*C42+信任聚类!$H$4*C49+信任聚类!$I$4*C56+信任聚类!$J$4*C63+信任聚类!$K$4*C70+信任聚类!$L$4*C77+信任聚类!$M$4*C84+信任聚类!$N$4*L21+信任聚类!$O$4*L28+信任聚类!$P$4*L35+信任聚类!$Q$4*L42+信任聚类!$R$4*L49+信任聚类!$S$4*L56+信任聚类!$T$4*L63+信任聚类!$U$4*L70+信任聚类!$V$4*L77+信任聚类!$W$4*L84</f>
        <v>0.48352942409495875</v>
      </c>
      <c r="D92" s="26">
        <f>信任聚类!$D$4*D21+信任聚类!$E$4*D28+信任聚类!$F$4*D35+信任聚类!$G$4*D42+信任聚类!$H$4*D49+信任聚类!$I$4*D56+信任聚类!$J$4*D63+信任聚类!$K$4*D70+信任聚类!$L$4*D77+信任聚类!$M$4*D84+信任聚类!$N$4*M21+信任聚类!$O$4*M28+信任聚类!$P$4*M35+信任聚类!$Q$4*M42+信任聚类!$R$4*M49+信任聚类!$S$4*M56+信任聚类!$T$4*M63+信任聚类!$U$4*M70+信任聚类!$V$4*M77+信任聚类!$W$4*M84</f>
        <v>0.55277638418221864</v>
      </c>
      <c r="E92" s="26">
        <f>信任聚类!$D$4*E21+信任聚类!$E$4*E28+信任聚类!$F$4*E35+信任聚类!$G$4*E42+信任聚类!$H$4*E49+信任聚类!$I$4*E56+信任聚类!$J$4*E63+信任聚类!$K$4*E70+信任聚类!$L$4*E77+信任聚类!$M$4*E84+信任聚类!$N$4*N21+信任聚类!$O$4*N28+信任聚类!$P$4*N35+信任聚类!$Q$4*N42+信任聚类!$R$4*N49+信任聚类!$S$4*N56+信任聚类!$T$4*N63+信任聚类!$U$4*N70+信任聚类!$V$4*N77+信任聚类!$W$4*N84</f>
        <v>0.59208402076714295</v>
      </c>
      <c r="F92" s="26">
        <f>信任聚类!$D$4*F21+信任聚类!$E$4*F28+信任聚类!$F$4*F35+信任聚类!$G$4*F42+信任聚类!$H$4*F49+信任聚类!$I$4*F56+信任聚类!$J$4*F63+信任聚类!$K$4*F70+信任聚类!$L$4*F77+信任聚类!$M$4*F84+信任聚类!$N$4*O21+信任聚类!$O$4*O28+信任聚类!$P$4*O35+信任聚类!$Q$4*O42+信任聚类!$R$4*O49+信任聚类!$S$4*O56+信任聚类!$T$4*O63+信任聚类!$U$4*O70+信任聚类!$V$4*O77+信任聚类!$W$4*O84</f>
        <v>0.66152831965125203</v>
      </c>
      <c r="G92" s="26">
        <f>信任聚类!$D$4*G21+信任聚类!$E$4*G28+信任聚类!$F$4*G35+信任聚类!$G$4*G42+信任聚类!$H$4*G49+信任聚类!$I$4*G56+信任聚类!$J$4*G63+信任聚类!$K$4*G70+信任聚类!$L$4*G77+信任聚类!$M$4*G84+信任聚类!$N$4*P21+信任聚类!$O$4*P28+信任聚类!$P$4*P35+信任聚类!$Q$4*P42+信任聚类!$R$4*P49+信任聚类!$S$4*P56+信任聚类!$T$4*P63+信任聚类!$U$4*P70+信任聚类!$V$4*P77+信任聚类!$W$4*P84</f>
        <v>0</v>
      </c>
      <c r="H92" s="26">
        <f>信任聚类!$D$4*H21+信任聚类!$E$4*H28+信任聚类!$F$4*H35+信任聚类!$G$4*H42+信任聚类!$H$4*H49+信任聚类!$I$4*H56+信任聚类!$J$4*H63+信任聚类!$K$4*H70+信任聚类!$L$4*H77+信任聚类!$M$4*H84+信任聚类!$N$4*Q21+信任聚类!$O$4*Q28+信任聚类!$P$4*Q35+信任聚类!$Q$4*Q42+信任聚类!$R$4*Q49+信任聚类!$S$4*Q56+信任聚类!$T$4*Q63+信任聚类!$U$4*Q70+信任聚类!$V$4*Q77+信任聚类!$W$4*Q84</f>
        <v>0</v>
      </c>
      <c r="I92" s="26">
        <f>信任聚类!$D$4*I21+信任聚类!$E$4*I28+信任聚类!$F$4*I35+信任聚类!$G$4*I42+信任聚类!$H$4*I49+信任聚类!$I$4*I56+信任聚类!$J$4*I63+信任聚类!$K$4*I70+信任聚类!$L$4*I77+信任聚类!$M$4*I84+信任聚类!$N$4*R21+信任聚类!$O$4*R28+信任聚类!$P$4*R35+信任聚类!$Q$4*R42+信任聚类!$R$4*R49+信任聚类!$S$4*R56+信任聚类!$T$4*R63+信任聚类!$U$4*R70+信任聚类!$V$4*R77+信任聚类!$W$4*R84</f>
        <v>0</v>
      </c>
      <c r="K92" s="26" t="s">
        <v>39</v>
      </c>
      <c r="L92" s="26">
        <f t="shared" si="24"/>
        <v>0.45656477286122421</v>
      </c>
      <c r="M92" s="26">
        <f t="shared" si="24"/>
        <v>0.49366205098178001</v>
      </c>
      <c r="N92" s="26">
        <f t="shared" si="24"/>
        <v>0.46806127085308158</v>
      </c>
      <c r="O92" s="26">
        <f t="shared" si="24"/>
        <v>0.55761511644875195</v>
      </c>
      <c r="P92" s="26">
        <f t="shared" si="24"/>
        <v>0</v>
      </c>
      <c r="Q92" s="26">
        <f t="shared" si="24"/>
        <v>0</v>
      </c>
      <c r="R92" s="26">
        <f t="shared" si="24"/>
        <v>0</v>
      </c>
      <c r="S92" s="26">
        <f>L92*算例!$A$119+M92*算例!$B$119+N92*算例!$C$119+O92*算例!$D$119+P92*算例!$E$119+Q92*算例!$F$119+R92*算例!$G$119</f>
        <v>0.4820159045214289</v>
      </c>
    </row>
    <row r="93" spans="2:39" x14ac:dyDescent="0.25">
      <c r="B93" s="26" t="s">
        <v>40</v>
      </c>
      <c r="C93" s="26">
        <f>信任聚类!$D$4*C22+信任聚类!$E$4*C29+信任聚类!$F$4*C36+信任聚类!$G$4*C43+信任聚类!$H$4*C50+信任聚类!$I$4*C57+信任聚类!$J$4*C64+信任聚类!$K$4*C71+信任聚类!$L$4*C78+信任聚类!$M$4*C85+信任聚类!$N$4*L22+信任聚类!$O$4*L29+信任聚类!$P$4*L36+信任聚类!$Q$4*L43+信任聚类!$R$4*L50+信任聚类!$S$4*L57+信任聚类!$T$4*L64+信任聚类!$U$4*L71+信任聚类!$V$4*L78+信任聚类!$W$4*L85</f>
        <v>0.47845128835414702</v>
      </c>
      <c r="D93" s="26">
        <f>信任聚类!$D$4*D22+信任聚类!$E$4*D29+信任聚类!$F$4*D36+信任聚类!$G$4*D43+信任聚类!$H$4*D50+信任聚类!$I$4*D57+信任聚类!$J$4*D64+信任聚类!$K$4*D71+信任聚类!$L$4*D78+信任聚类!$M$4*D85+信任聚类!$N$4*M22+信任聚类!$O$4*M29+信任聚类!$P$4*M36+信任聚类!$Q$4*M43+信任聚类!$R$4*M50+信任聚类!$S$4*M57+信任聚类!$T$4*M64+信任聚类!$U$4*M71+信任聚类!$V$4*M78+信任聚类!$W$4*M85</f>
        <v>0.25436748381079888</v>
      </c>
      <c r="E93" s="26">
        <f>信任聚类!$D$4*E22+信任聚类!$E$4*E29+信任聚类!$F$4*E36+信任聚类!$G$4*E43+信任聚类!$H$4*E50+信任聚类!$I$4*E57+信任聚类!$J$4*E64+信任聚类!$K$4*E71+信任聚类!$L$4*E78+信任聚类!$M$4*E85+信任聚类!$N$4*N22+信任聚类!$O$4*N29+信任聚类!$P$4*N36+信任聚类!$Q$4*N43+信任聚类!$R$4*N50+信任聚类!$S$4*N57+信任聚类!$T$4*N64+信任聚类!$U$4*N71+信任聚类!$V$4*N78+信任聚类!$W$4*N85</f>
        <v>0.53520137376082166</v>
      </c>
      <c r="F93" s="26">
        <f>信任聚类!$D$4*F22+信任聚类!$E$4*F29+信任聚类!$F$4*F36+信任聚类!$G$4*F43+信任聚类!$H$4*F50+信任聚类!$I$4*F57+信任聚类!$J$4*F64+信任聚类!$K$4*F71+信任聚类!$L$4*F78+信任聚类!$M$4*F85+信任聚类!$N$4*O22+信任聚类!$O$4*O29+信任聚类!$P$4*O36+信任聚类!$Q$4*O43+信任聚类!$R$4*O50+信任聚类!$S$4*O57+信任聚类!$T$4*O64+信任聚类!$U$4*O71+信任聚类!$V$4*O78+信任聚类!$W$4*O85</f>
        <v>0.6155212650727796</v>
      </c>
      <c r="G93" s="26">
        <f>信任聚类!$D$4*G22+信任聚类!$E$4*G29+信任聚类!$F$4*G36+信任聚类!$G$4*G43+信任聚类!$H$4*G50+信任聚类!$I$4*G57+信任聚类!$J$4*G64+信任聚类!$K$4*G71+信任聚类!$L$4*G78+信任聚类!$M$4*G85+信任聚类!$N$4*P22+信任聚类!$O$4*P29+信任聚类!$P$4*P36+信任聚类!$Q$4*P43+信任聚类!$R$4*P50+信任聚类!$S$4*P57+信任聚类!$T$4*P64+信任聚类!$U$4*P71+信任聚类!$V$4*P78+信任聚类!$W$4*P85</f>
        <v>0</v>
      </c>
      <c r="H93" s="26">
        <f>信任聚类!$D$4*H22+信任聚类!$E$4*H29+信任聚类!$F$4*H36+信任聚类!$G$4*H43+信任聚类!$H$4*H50+信任聚类!$I$4*H57+信任聚类!$J$4*H64+信任聚类!$K$4*H71+信任聚类!$L$4*H78+信任聚类!$M$4*H85+信任聚类!$N$4*Q22+信任聚类!$O$4*Q29+信任聚类!$P$4*Q36+信任聚类!$Q$4*Q43+信任聚类!$R$4*Q50+信任聚类!$S$4*Q57+信任聚类!$T$4*Q64+信任聚类!$U$4*Q71+信任聚类!$V$4*Q78+信任聚类!$W$4*Q85</f>
        <v>0</v>
      </c>
      <c r="I93" s="26">
        <f>信任聚类!$D$4*I22+信任聚类!$E$4*I29+信任聚类!$F$4*I36+信任聚类!$G$4*I43+信任聚类!$H$4*I50+信任聚类!$I$4*I57+信任聚类!$J$4*I64+信任聚类!$K$4*I71+信任聚类!$L$4*I78+信任聚类!$M$4*I85+信任聚类!$N$4*R22+信任聚类!$O$4*R29+信任聚类!$P$4*R36+信任聚类!$Q$4*R43+信任聚类!$R$4*R50+信任聚类!$S$4*R57+信任聚类!$T$4*R64+信任聚类!$U$4*R71+信任聚类!$V$4*R78+信任聚类!$W$4*R85</f>
        <v>0</v>
      </c>
      <c r="K93" s="26" t="s">
        <v>40</v>
      </c>
      <c r="L93" s="26">
        <f t="shared" si="24"/>
        <v>0.47984505743074068</v>
      </c>
      <c r="M93" s="26">
        <f t="shared" si="24"/>
        <v>0.38490237080245737</v>
      </c>
      <c r="N93" s="26">
        <f t="shared" si="24"/>
        <v>0.58082734759525834</v>
      </c>
      <c r="O93" s="26">
        <f t="shared" si="24"/>
        <v>0.51959726792716843</v>
      </c>
      <c r="P93" s="26">
        <f t="shared" si="24"/>
        <v>0</v>
      </c>
      <c r="Q93" s="26">
        <f t="shared" si="24"/>
        <v>0</v>
      </c>
      <c r="R93" s="26">
        <f t="shared" si="24"/>
        <v>0</v>
      </c>
      <c r="S93" s="26">
        <f>L93*算例!$A$119+M93*算例!$B$119+N93*算例!$C$119+O93*算例!$D$119+P93*算例!$E$119+Q93*算例!$F$119+R93*算例!$G$119</f>
        <v>0.4920649242206776</v>
      </c>
    </row>
    <row r="94" spans="2:39" x14ac:dyDescent="0.25">
      <c r="B94" s="26" t="s">
        <v>72</v>
      </c>
      <c r="C94" s="26">
        <f>信任聚类!$D$4*C23+信任聚类!$E$4*C30+信任聚类!$F$4*C37+信任聚类!$G$4*C44+信任聚类!$H$4*C51+信任聚类!$I$4*C58+信任聚类!$J$4*C65+信任聚类!$K$4*C72+信任聚类!$L$4*C79+信任聚类!$M$4*C86+信任聚类!$N$4*L23+信任聚类!$O$4*L30+信任聚类!$P$4*L37+信任聚类!$Q$4*L44+信任聚类!$R$4*L51+信任聚类!$S$4*L58+信任聚类!$T$4*L65+信任聚类!$U$4*L72+信任聚类!$V$4*L79+信任聚类!$W$4*L86</f>
        <v>0.54459578690884858</v>
      </c>
      <c r="D94" s="26">
        <f>信任聚类!$D$4*D23+信任聚类!$E$4*D30+信任聚类!$F$4*D37+信任聚类!$G$4*D44+信任聚类!$H$4*D51+信任聚类!$I$4*D58+信任聚类!$J$4*D65+信任聚类!$K$4*D72+信任聚类!$L$4*D79+信任聚类!$M$4*D86+信任聚类!$N$4*M23+信任聚类!$O$4*M30+信任聚类!$P$4*M37+信任聚类!$Q$4*M44+信任聚类!$R$4*M51+信任聚类!$S$4*M58+信任聚类!$T$4*M65+信任聚类!$U$4*M72+信任聚类!$V$4*M79+信任聚类!$W$4*M86</f>
        <v>0.41716478889154235</v>
      </c>
      <c r="E94" s="26">
        <f>信任聚类!$D$4*E23+信任聚类!$E$4*E30+信任聚类!$F$4*E37+信任聚类!$G$4*E44+信任聚类!$H$4*E51+信任聚类!$I$4*E58+信任聚类!$J$4*E65+信任聚类!$K$4*E72+信任聚类!$L$4*E79+信任聚类!$M$4*E86+信任聚类!$N$4*N23+信任聚类!$O$4*N30+信任聚类!$P$4*N37+信任聚类!$Q$4*N44+信任聚类!$R$4*N51+信任聚类!$S$4*N58+信任聚类!$T$4*N65+信任聚类!$U$4*N72+信任聚类!$V$4*N79+信任聚类!$W$4*N86</f>
        <v>0.40785339969356377</v>
      </c>
      <c r="F94" s="26">
        <f>信任聚类!$D$4*F23+信任聚类!$E$4*F30+信任聚类!$F$4*F37+信任聚类!$G$4*F44+信任聚类!$H$4*F51+信任聚类!$I$4*F58+信任聚类!$J$4*F65+信任聚类!$K$4*F72+信任聚类!$L$4*F79+信任聚类!$M$4*F86+信任聚类!$N$4*O23+信任聚类!$O$4*O30+信任聚类!$P$4*O37+信任聚类!$Q$4*O44+信任聚类!$R$4*O51+信任聚类!$S$4*O58+信任聚类!$T$4*O65+信任聚类!$U$4*O72+信任聚类!$V$4*O79+信任聚类!$W$4*O86</f>
        <v>0.68313623927744849</v>
      </c>
      <c r="G94" s="26">
        <f>信任聚类!$D$4*G23+信任聚类!$E$4*G30+信任聚类!$F$4*G37+信任聚类!$G$4*G44+信任聚类!$H$4*G51+信任聚类!$I$4*G58+信任聚类!$J$4*G65+信任聚类!$K$4*G72+信任聚类!$L$4*G79+信任聚类!$M$4*G86+信任聚类!$N$4*P23+信任聚类!$O$4*P30+信任聚类!$P$4*P37+信任聚类!$Q$4*P44+信任聚类!$R$4*P51+信任聚类!$S$4*P58+信任聚类!$T$4*P65+信任聚类!$U$4*P72+信任聚类!$V$4*P79+信任聚类!$W$4*P86</f>
        <v>0</v>
      </c>
      <c r="H94" s="26">
        <f>信任聚类!$D$4*H23+信任聚类!$E$4*H30+信任聚类!$F$4*H37+信任聚类!$G$4*H44+信任聚类!$H$4*H51+信任聚类!$I$4*H58+信任聚类!$J$4*H65+信任聚类!$K$4*H72+信任聚类!$L$4*H79+信任聚类!$M$4*H86+信任聚类!$N$4*Q23+信任聚类!$O$4*Q30+信任聚类!$P$4*Q37+信任聚类!$Q$4*Q44+信任聚类!$R$4*Q51+信任聚类!$S$4*Q58+信任聚类!$T$4*Q65+信任聚类!$U$4*Q72+信任聚类!$V$4*Q79+信任聚类!$W$4*Q86</f>
        <v>0</v>
      </c>
      <c r="I94" s="26">
        <f>信任聚类!$D$4*I23+信任聚类!$E$4*I30+信任聚类!$F$4*I37+信任聚类!$G$4*I44+信任聚类!$H$4*I51+信任聚类!$I$4*I58+信任聚类!$J$4*I65+信任聚类!$K$4*I72+信任聚类!$L$4*I79+信任聚类!$M$4*I86+信任聚类!$N$4*R23+信任聚类!$O$4*R30+信任聚类!$P$4*R37+信任聚类!$Q$4*R44+信任聚类!$R$4*R51+信任聚类!$S$4*R58+信任聚类!$T$4*R65+信任聚类!$U$4*R72+信任聚类!$V$4*R79+信任聚类!$W$4*R86</f>
        <v>0</v>
      </c>
      <c r="K94" s="26" t="s">
        <v>72</v>
      </c>
      <c r="L94" s="26">
        <f t="shared" si="24"/>
        <v>0.49009624489074211</v>
      </c>
      <c r="M94" s="26">
        <f t="shared" si="24"/>
        <v>0.4126549580907099</v>
      </c>
      <c r="N94" s="26">
        <f t="shared" si="24"/>
        <v>0.39766928300933185</v>
      </c>
      <c r="O94" s="26">
        <f t="shared" si="24"/>
        <v>0.49910139637512507</v>
      </c>
      <c r="P94" s="26">
        <f t="shared" si="24"/>
        <v>0</v>
      </c>
      <c r="Q94" s="26">
        <f t="shared" si="24"/>
        <v>0</v>
      </c>
      <c r="R94" s="26">
        <f t="shared" si="24"/>
        <v>0</v>
      </c>
      <c r="S94" s="26">
        <f>L94*算例!$A$119+M94*算例!$B$119+N94*算例!$C$119+O94*算例!$D$119+P94*算例!$E$119+Q94*算例!$F$119+R94*算例!$G$119</f>
        <v>0.45285201978304057</v>
      </c>
    </row>
    <row r="95" spans="2:39" x14ac:dyDescent="0.25">
      <c r="B95" s="26" t="s">
        <v>73</v>
      </c>
      <c r="C95" s="26">
        <f>信任聚类!$D$4*C24+信任聚类!$E$4*C31+信任聚类!$F$4*C38+信任聚类!$G$4*C45+信任聚类!$H$4*C52+信任聚类!$I$4*C59+信任聚类!$J$4*C66+信任聚类!$K$4*C73+信任聚类!$L$4*C80+信任聚类!$M$4*C87+信任聚类!$N$4*L24+信任聚类!$O$4*L31+信任聚类!$P$4*L38+信任聚类!$Q$4*L45+信任聚类!$R$4*L52+信任聚类!$S$4*L59+信任聚类!$T$4*L66+信任聚类!$U$4*L73+信任聚类!$V$4*L80+信任聚类!$W$4*L87</f>
        <v>0.78544781098059757</v>
      </c>
      <c r="D95" s="26">
        <f>信任聚类!$D$4*D24+信任聚类!$E$4*D31+信任聚类!$F$4*D38+信任聚类!$G$4*D45+信任聚类!$H$4*D52+信任聚类!$I$4*D59+信任聚类!$J$4*D66+信任聚类!$K$4*D73+信任聚类!$L$4*D80+信任聚类!$M$4*D87+信任聚类!$N$4*M24+信任聚类!$O$4*M31+信任聚类!$P$4*M38+信任聚类!$Q$4*M45+信任聚类!$R$4*M52+信任聚类!$S$4*M59+信任聚类!$T$4*M66+信任聚类!$U$4*M73+信任聚类!$V$4*M80+信任聚类!$W$4*M87</f>
        <v>0.6424206249077582</v>
      </c>
      <c r="E95" s="26">
        <f>信任聚类!$D$4*E24+信任聚类!$E$4*E31+信任聚类!$F$4*E38+信任聚类!$G$4*E45+信任聚类!$H$4*E52+信任聚类!$I$4*E59+信任聚类!$J$4*E66+信任聚类!$K$4*E73+信任聚类!$L$4*E80+信任聚类!$M$4*E87+信任聚类!$N$4*N24+信任聚类!$O$4*N31+信任聚类!$P$4*N38+信任聚类!$Q$4*N45+信任聚类!$R$4*N52+信任聚类!$S$4*N59+信任聚类!$T$4*N66+信任聚类!$U$4*N73+信任聚类!$V$4*N80+信任聚类!$W$4*N87</f>
        <v>0.61695947948123453</v>
      </c>
      <c r="F95" s="26">
        <f>信任聚类!$D$4*F24+信任聚类!$E$4*F31+信任聚类!$F$4*F38+信任聚类!$G$4*F45+信任聚类!$H$4*F52+信任聚类!$I$4*F59+信任聚类!$J$4*F66+信任聚类!$K$4*F73+信任聚类!$L$4*F80+信任聚类!$M$4*F87+信任聚类!$N$4*O24+信任聚类!$O$4*O31+信任聚类!$P$4*O38+信任聚类!$Q$4*O45+信任聚类!$R$4*O52+信任聚类!$S$4*O59+信任聚类!$T$4*O66+信任聚类!$U$4*O73+信任聚类!$V$4*O80+信任聚类!$W$4*O87</f>
        <v>0.71503039307515859</v>
      </c>
      <c r="G95" s="26">
        <f>信任聚类!$D$4*G24+信任聚类!$E$4*G31+信任聚类!$F$4*G38+信任聚类!$G$4*G45+信任聚类!$H$4*G52+信任聚类!$I$4*G59+信任聚类!$J$4*G66+信任聚类!$K$4*G73+信任聚类!$L$4*G80+信任聚类!$M$4*G87+信任聚类!$N$4*P24+信任聚类!$O$4*P31+信任聚类!$P$4*P38+信任聚类!$Q$4*P45+信任聚类!$R$4*P52+信任聚类!$S$4*P59+信任聚类!$T$4*P66+信任聚类!$U$4*P73+信任聚类!$V$4*P80+信任聚类!$W$4*P87</f>
        <v>0</v>
      </c>
      <c r="H95" s="26">
        <f>信任聚类!$D$4*H24+信任聚类!$E$4*H31+信任聚类!$F$4*H38+信任聚类!$G$4*H45+信任聚类!$H$4*H52+信任聚类!$I$4*H59+信任聚类!$J$4*H66+信任聚类!$K$4*H73+信任聚类!$L$4*H80+信任聚类!$M$4*H87+信任聚类!$N$4*Q24+信任聚类!$O$4*Q31+信任聚类!$P$4*Q38+信任聚类!$Q$4*Q45+信任聚类!$R$4*Q52+信任聚类!$S$4*Q59+信任聚类!$T$4*Q66+信任聚类!$U$4*Q73+信任聚类!$V$4*Q80+信任聚类!$W$4*Q87</f>
        <v>0</v>
      </c>
      <c r="I95" s="26">
        <f>信任聚类!$D$4*I24+信任聚类!$E$4*I31+信任聚类!$F$4*I38+信任聚类!$G$4*I45+信任聚类!$H$4*I52+信任聚类!$I$4*I59+信任聚类!$J$4*I66+信任聚类!$K$4*I73+信任聚类!$L$4*I80+信任聚类!$M$4*I87+信任聚类!$N$4*R24+信任聚类!$O$4*R31+信任聚类!$P$4*R38+信任聚类!$Q$4*R45+信任聚类!$R$4*R52+信任聚类!$S$4*R59+信任聚类!$T$4*R66+信任聚类!$U$4*R73+信任聚类!$V$4*R80+信任聚类!$W$4*R87</f>
        <v>0</v>
      </c>
      <c r="K95" s="26" t="s">
        <v>73</v>
      </c>
      <c r="L95" s="26">
        <f t="shared" si="24"/>
        <v>0.7254404302959242</v>
      </c>
      <c r="M95" s="26">
        <f t="shared" si="24"/>
        <v>0.48469678698216745</v>
      </c>
      <c r="N95" s="26">
        <f t="shared" si="24"/>
        <v>0.54512621773842551</v>
      </c>
      <c r="O95" s="26">
        <f t="shared" si="24"/>
        <v>0.64230529740201592</v>
      </c>
      <c r="P95" s="26">
        <f t="shared" si="24"/>
        <v>0</v>
      </c>
      <c r="Q95" s="26">
        <f t="shared" si="24"/>
        <v>0</v>
      </c>
      <c r="R95" s="26">
        <f t="shared" si="24"/>
        <v>0</v>
      </c>
      <c r="S95" s="26">
        <f>L95*算例!$A$119+M95*算例!$B$119+N95*算例!$C$119+O95*算例!$D$119+P95*算例!$E$119+Q95*算例!$F$119+R95*算例!$G$119</f>
        <v>0.61974287855971188</v>
      </c>
    </row>
    <row r="97" spans="2:10" x14ac:dyDescent="0.25">
      <c r="B97" s="108" t="s">
        <v>108</v>
      </c>
      <c r="C97" s="108" t="s">
        <v>34</v>
      </c>
      <c r="D97" s="108" t="s">
        <v>35</v>
      </c>
      <c r="E97" s="108" t="s">
        <v>36</v>
      </c>
      <c r="F97" s="108" t="s">
        <v>37</v>
      </c>
      <c r="G97" s="108" t="s">
        <v>52</v>
      </c>
      <c r="H97" s="108" t="s">
        <v>53</v>
      </c>
      <c r="I97" s="108" t="s">
        <v>54</v>
      </c>
      <c r="J97" s="26">
        <f>信任聚类!A5</f>
        <v>0.28612332029456899</v>
      </c>
    </row>
    <row r="98" spans="2:10" x14ac:dyDescent="0.25">
      <c r="B98" s="26" t="s">
        <v>38</v>
      </c>
      <c r="C98" s="26">
        <f>信任聚类!$D$6*C20+信任聚类!$E$6*C27+信任聚类!$F$6*C34+信任聚类!$G$6*C41+信任聚类!$H$6*C48+信任聚类!$I$6*C55+信任聚类!$J$6*C62+信任聚类!$K$6*C69+信任聚类!$L$6*C76+信任聚类!$M$6*C83+信任聚类!$N$6*L20+信任聚类!$O$6*L27+信任聚类!$P$6*L34+信任聚类!$Q$6*L41+信任聚类!$R$6*L48+信任聚类!$S$6*L55+信任聚类!$T$6*L62+信任聚类!$U$6*L69+信任聚类!$V$6*L76+信任聚类!$W$6*L83</f>
        <v>0.41944636159640408</v>
      </c>
      <c r="D98" s="26">
        <f>信任聚类!$D$6*D20+信任聚类!$E$6*D27+信任聚类!$F$6*D34+信任聚类!$G$6*D41+信任聚类!$H$6*D48+信任聚类!$I$6*D55+信任聚类!$J$6*D62+信任聚类!$K$6*D69+信任聚类!$L$6*D76+信任聚类!$M$6*D83+信任聚类!$N$6*M20+信任聚类!$O$6*M27+信任聚类!$P$6*M34+信任聚类!$Q$6*M41+信任聚类!$R$6*M48+信任聚类!$S$6*M55+信任聚类!$T$6*M62+信任聚类!$U$6*M69+信任聚类!$V$6*M76+信任聚类!$W$6*M83</f>
        <v>0.3691566007573488</v>
      </c>
      <c r="E98" s="26">
        <f>信任聚类!$D$6*E20+信任聚类!$E$6*E27+信任聚类!$F$6*E34+信任聚类!$G$6*E41+信任聚类!$H$6*E48+信任聚类!$I$6*E55+信任聚类!$J$6*E62+信任聚类!$K$6*E69+信任聚类!$L$6*E76+信任聚类!$M$6*E83+信任聚类!$N$6*N20+信任聚类!$O$6*N27+信任聚类!$P$6*N34+信任聚类!$Q$6*N41+信任聚类!$R$6*N48+信任聚类!$S$6*N55+信任聚类!$T$6*N62+信任聚类!$U$6*N69+信任聚类!$V$6*N76+信任聚类!$W$6*N83</f>
        <v>0.50238256574261431</v>
      </c>
      <c r="F98" s="26">
        <f>信任聚类!$D$6*F20+信任聚类!$E$6*F27+信任聚类!$F$6*F34+信任聚类!$G$6*F41+信任聚类!$H$6*F48+信任聚类!$I$6*F55+信任聚类!$J$6*F62+信任聚类!$K$6*F69+信任聚类!$L$6*F76+信任聚类!$M$6*F83+信任聚类!$N$6*O20+信任聚类!$O$6*O27+信任聚类!$P$6*O34+信任聚类!$Q$6*O41+信任聚类!$R$6*O48+信任聚类!$S$6*O55+信任聚类!$T$6*O62+信任聚类!$U$6*O69+信任聚类!$V$6*O76+信任聚类!$W$6*O83</f>
        <v>0.67273259496726756</v>
      </c>
      <c r="G98" s="26">
        <f>信任聚类!$D$6*G20+信任聚类!$E$6*G27+信任聚类!$F$6*G34+信任聚类!$G$6*G41+信任聚类!$H$6*G48+信任聚类!$I$6*G55+信任聚类!$J$6*G62+信任聚类!$K$6*G69+信任聚类!$L$6*G76+信任聚类!$M$6*G83+信任聚类!$N$6*P20+信任聚类!$O$6*P27+信任聚类!$P$6*P34+信任聚类!$Q$6*P41+信任聚类!$R$6*P48+信任聚类!$S$6*P55+信任聚类!$T$6*P62+信任聚类!$U$6*P69+信任聚类!$V$6*P76+信任聚类!$W$6*P83</f>
        <v>0</v>
      </c>
      <c r="H98" s="26">
        <f>信任聚类!$D$6*H20+信任聚类!$E$6*H27+信任聚类!$F$6*H34+信任聚类!$G$6*H41+信任聚类!$H$6*H48+信任聚类!$I$6*H55+信任聚类!$J$6*H62+信任聚类!$K$6*H69+信任聚类!$L$6*H76+信任聚类!$M$6*H83+信任聚类!$N$6*Q20+信任聚类!$O$6*Q27+信任聚类!$P$6*Q34+信任聚类!$Q$6*Q41+信任聚类!$R$6*Q48+信任聚类!$S$6*Q55+信任聚类!$T$6*Q62+信任聚类!$U$6*Q69+信任聚类!$V$6*Q76+信任聚类!$W$6*Q83</f>
        <v>0</v>
      </c>
      <c r="I98" s="26">
        <f>信任聚类!$D$6*I20+信任聚类!$E$6*I27+信任聚类!$F$6*I34+信任聚类!$G$6*I41+信任聚类!$H$6*I48+信任聚类!$I$6*I55+信任聚类!$J$6*I62+信任聚类!$K$6*I69+信任聚类!$L$6*I76+信任聚类!$M$6*I83+信任聚类!$N$6*R20+信任聚类!$O$6*R27+信任聚类!$P$6*R34+信任聚类!$Q$6*R41+信任聚类!$R$6*R48+信任聚类!$S$6*R55+信任聚类!$T$6*R62+信任聚类!$U$6*R69+信任聚类!$V$6*R76+信任聚类!$W$6*R83</f>
        <v>0</v>
      </c>
    </row>
    <row r="99" spans="2:10" x14ac:dyDescent="0.25">
      <c r="B99" s="26" t="s">
        <v>39</v>
      </c>
      <c r="C99" s="26">
        <f>信任聚类!$D$6*C21+信任聚类!$E$6*C28+信任聚类!$F$6*C35+信任聚类!$G$6*C42+信任聚类!$H$6*C49+信任聚类!$I$6*C56+信任聚类!$J$6*C63+信任聚类!$K$6*C70+信任聚类!$L$6*C77+信任聚类!$M$6*C84+信任聚类!$N$6*L21+信任聚类!$O$6*L28+信任聚类!$P$6*L35+信任聚类!$Q$6*L42+信任聚类!$R$6*L49+信任聚类!$S$6*L56+信任聚类!$T$6*L63+信任聚类!$U$6*L70+信任聚类!$V$6*L77+信任聚类!$W$6*L84</f>
        <v>0.41243403491762698</v>
      </c>
      <c r="D99" s="26">
        <f>信任聚类!$D$6*D21+信任聚类!$E$6*D28+信任聚类!$F$6*D35+信任聚类!$G$6*D42+信任聚类!$H$6*D49+信任聚类!$I$6*D56+信任聚类!$J$6*D63+信任聚类!$K$6*D70+信任聚类!$L$6*D77+信任聚类!$M$6*D84+信任聚类!$N$6*M21+信任聚类!$O$6*M28+信任聚类!$P$6*M35+信任聚类!$Q$6*M42+信任聚类!$R$6*M49+信任聚类!$S$6*M56+信任聚类!$T$6*M63+信任聚类!$U$6*M70+信任聚类!$V$6*M77+信任聚类!$W$6*M84</f>
        <v>0.53868131206337433</v>
      </c>
      <c r="E99" s="26">
        <f>信任聚类!$D$6*E21+信任聚类!$E$6*E28+信任聚类!$F$6*E35+信任聚类!$G$6*E42+信任聚类!$H$6*E49+信任聚类!$I$6*E56+信任聚类!$J$6*E63+信任聚类!$K$6*E70+信任聚类!$L$6*E77+信任聚类!$M$6*E84+信任聚类!$N$6*N21+信任聚类!$O$6*N28+信任聚类!$P$6*N35+信任聚类!$Q$6*N42+信任聚类!$R$6*N49+信任聚类!$S$6*N56+信任聚类!$T$6*N63+信任聚类!$U$6*N70+信任聚类!$V$6*N77+信任聚类!$W$6*N84</f>
        <v>0.44054074415327987</v>
      </c>
      <c r="F99" s="26">
        <f>信任聚类!$D$6*F21+信任聚类!$E$6*F28+信任聚类!$F$6*F35+信任聚类!$G$6*F42+信任聚类!$H$6*F49+信任聚类!$I$6*F56+信任聚类!$J$6*F63+信任聚类!$K$6*F70+信任聚类!$L$6*F77+信任聚类!$M$6*F84+信任聚类!$N$6*O21+信任聚类!$O$6*O28+信任聚类!$P$6*O35+信任聚类!$Q$6*O42+信任聚类!$R$6*O49+信任聚类!$S$6*O56+信任聚类!$T$6*O63+信任聚类!$U$6*O70+信任聚类!$V$6*O77+信任聚类!$W$6*O84</f>
        <v>0.54986243215282748</v>
      </c>
      <c r="G99" s="26">
        <f>信任聚类!$D$6*G21+信任聚类!$E$6*G28+信任聚类!$F$6*G35+信任聚类!$G$6*G42+信任聚类!$H$6*G49+信任聚类!$I$6*G56+信任聚类!$J$6*G63+信任聚类!$K$6*G70+信任聚类!$L$6*G77+信任聚类!$M$6*G84+信任聚类!$N$6*P21+信任聚类!$O$6*P28+信任聚类!$P$6*P35+信任聚类!$Q$6*P42+信任聚类!$R$6*P49+信任聚类!$S$6*P56+信任聚类!$T$6*P63+信任聚类!$U$6*P70+信任聚类!$V$6*P77+信任聚类!$W$6*P84</f>
        <v>0</v>
      </c>
      <c r="H99" s="26">
        <f>信任聚类!$D$6*H21+信任聚类!$E$6*H28+信任聚类!$F$6*H35+信任聚类!$G$6*H42+信任聚类!$H$6*H49+信任聚类!$I$6*H56+信任聚类!$J$6*H63+信任聚类!$K$6*H70+信任聚类!$L$6*H77+信任聚类!$M$6*H84+信任聚类!$N$6*Q21+信任聚类!$O$6*Q28+信任聚类!$P$6*Q35+信任聚类!$Q$6*Q42+信任聚类!$R$6*Q49+信任聚类!$S$6*Q56+信任聚类!$T$6*Q63+信任聚类!$U$6*Q70+信任聚类!$V$6*Q77+信任聚类!$W$6*Q84</f>
        <v>0</v>
      </c>
      <c r="I99" s="26">
        <f>信任聚类!$D$6*I21+信任聚类!$E$6*I28+信任聚类!$F$6*I35+信任聚类!$G$6*I42+信任聚类!$H$6*I49+信任聚类!$I$6*I56+信任聚类!$J$6*I63+信任聚类!$K$6*I70+信任聚类!$L$6*I77+信任聚类!$M$6*I84+信任聚类!$N$6*R21+信任聚类!$O$6*R28+信任聚类!$P$6*R35+信任聚类!$Q$6*R42+信任聚类!$R$6*R49+信任聚类!$S$6*R56+信任聚类!$T$6*R63+信任聚类!$U$6*R70+信任聚类!$V$6*R77+信任聚类!$W$6*R84</f>
        <v>0</v>
      </c>
    </row>
    <row r="100" spans="2:10" x14ac:dyDescent="0.25">
      <c r="B100" s="26" t="s">
        <v>40</v>
      </c>
      <c r="C100" s="26">
        <f>信任聚类!$D$6*C22+信任聚类!$E$6*C29+信任聚类!$F$6*C36+信任聚类!$G$6*C43+信任聚类!$H$6*C50+信任聚类!$I$6*C57+信任聚类!$J$6*C64+信任聚类!$K$6*C71+信任聚类!$L$6*C78+信任聚类!$M$6*C85+信任聚类!$N$6*L22+信任聚类!$O$6*L29+信任聚类!$P$6*L36+信任聚类!$Q$6*L43+信任聚类!$R$6*L50+信任聚类!$S$6*L57+信任聚类!$T$6*L64+信任聚类!$U$6*L71+信任聚类!$V$6*L78+信任聚类!$W$6*L85</f>
        <v>0.47091650027109039</v>
      </c>
      <c r="D100" s="26">
        <f>信任聚类!$D$6*D22+信任聚类!$E$6*D29+信任聚类!$F$6*D36+信任聚类!$G$6*D43+信任聚类!$H$6*D50+信任聚类!$I$6*D57+信任聚类!$J$6*D64+信任聚类!$K$6*D71+信任聚类!$L$6*D78+信任聚类!$M$6*D85+信任聚类!$N$6*M22+信任聚类!$O$6*M29+信任聚类!$P$6*M36+信任聚类!$Q$6*M43+信任聚类!$R$6*M50+信任聚类!$S$6*M57+信任聚类!$T$6*M64+信任聚类!$U$6*M71+信任聚类!$V$6*M78+信任聚类!$W$6*M85</f>
        <v>0.47704546855026808</v>
      </c>
      <c r="E100" s="26">
        <f>信任聚类!$D$6*E22+信任聚类!$E$6*E29+信任聚类!$F$6*E36+信任聚类!$G$6*E43+信任聚类!$H$6*E50+信任聚类!$I$6*E57+信任聚类!$J$6*E64+信任聚类!$K$6*E71+信任聚类!$L$6*E78+信任聚类!$M$6*E85+信任聚类!$N$6*N22+信任聚类!$O$6*N29+信任聚类!$P$6*N36+信任聚类!$Q$6*N43+信任聚类!$R$6*N50+信任聚类!$S$6*N57+信任聚类!$T$6*N64+信任聚类!$U$6*N71+信任聚类!$V$6*N78+信任聚类!$W$6*N85</f>
        <v>0.65761426669760925</v>
      </c>
      <c r="F100" s="26">
        <f>信任聚类!$D$6*F22+信任聚类!$E$6*F29+信任聚类!$F$6*F36+信任聚类!$G$6*F43+信任聚类!$H$6*F50+信任聚类!$I$6*F57+信任聚类!$J$6*F64+信任聚类!$K$6*F71+信任聚类!$L$6*F78+信任聚类!$M$6*F85+信任聚类!$N$6*O22+信任聚类!$O$6*O29+信任聚类!$P$6*O36+信任聚类!$Q$6*O43+信任聚类!$R$6*O50+信任聚类!$S$6*O57+信任聚类!$T$6*O64+信任聚类!$U$6*O71+信任聚类!$V$6*O78+信任聚类!$W$6*O85</f>
        <v>0.52433980664696667</v>
      </c>
      <c r="G100" s="26">
        <f>信任聚类!$D$6*G22+信任聚类!$E$6*G29+信任聚类!$F$6*G36+信任聚类!$G$6*G43+信任聚类!$H$6*G50+信任聚类!$I$6*G57+信任聚类!$J$6*G64+信任聚类!$K$6*G71+信任聚类!$L$6*G78+信任聚类!$M$6*G85+信任聚类!$N$6*P22+信任聚类!$O$6*P29+信任聚类!$P$6*P36+信任聚类!$Q$6*P43+信任聚类!$R$6*P50+信任聚类!$S$6*P57+信任聚类!$T$6*P64+信任聚类!$U$6*P71+信任聚类!$V$6*P78+信任聚类!$W$6*P85</f>
        <v>0</v>
      </c>
      <c r="H100" s="26">
        <f>信任聚类!$D$6*H22+信任聚类!$E$6*H29+信任聚类!$F$6*H36+信任聚类!$G$6*H43+信任聚类!$H$6*H50+信任聚类!$I$6*H57+信任聚类!$J$6*H64+信任聚类!$K$6*H71+信任聚类!$L$6*H78+信任聚类!$M$6*H85+信任聚类!$N$6*Q22+信任聚类!$O$6*Q29+信任聚类!$P$6*Q36+信任聚类!$Q$6*Q43+信任聚类!$R$6*Q50+信任聚类!$S$6*Q57+信任聚类!$T$6*Q64+信任聚类!$U$6*Q71+信任聚类!$V$6*Q78+信任聚类!$W$6*Q85</f>
        <v>0</v>
      </c>
      <c r="I100" s="26">
        <f>信任聚类!$D$6*I22+信任聚类!$E$6*I29+信任聚类!$F$6*I36+信任聚类!$G$6*I43+信任聚类!$H$6*I50+信任聚类!$I$6*I57+信任聚类!$J$6*I64+信任聚类!$K$6*I71+信任聚类!$L$6*I78+信任聚类!$M$6*I85+信任聚类!$N$6*R22+信任聚类!$O$6*R29+信任聚类!$P$6*R36+信任聚类!$Q$6*R43+信任聚类!$R$6*R50+信任聚类!$S$6*R57+信任聚类!$T$6*R64+信任聚类!$U$6*R71+信任聚类!$V$6*R78+信任聚类!$W$6*R85</f>
        <v>0</v>
      </c>
    </row>
    <row r="101" spans="2:10" x14ac:dyDescent="0.25">
      <c r="B101" s="26" t="s">
        <v>72</v>
      </c>
      <c r="C101" s="26">
        <f>信任聚类!$D$6*C23+信任聚类!$E$6*C30+信任聚类!$F$6*C37+信任聚类!$G$6*C44+信任聚类!$H$6*C51+信任聚类!$I$6*C58+信任聚类!$J$6*C65+信任聚类!$K$6*C72+信任聚类!$L$6*C79+信任聚类!$M$6*C86+信任聚类!$N$6*L23+信任聚类!$O$6*L30+信任聚类!$P$6*L37+信任聚类!$Q$6*L44+信任聚类!$R$6*L51+信任聚类!$S$6*L58+信任聚类!$T$6*L65+信任聚类!$U$6*L72+信任聚类!$V$6*L79+信任聚类!$W$6*L86</f>
        <v>0.46754768101669181</v>
      </c>
      <c r="D101" s="26">
        <f>信任聚类!$D$6*D23+信任聚类!$E$6*D30+信任聚类!$F$6*D37+信任聚类!$G$6*D44+信任聚类!$H$6*D51+信任聚类!$I$6*D58+信任聚类!$J$6*D65+信任聚类!$K$6*D72+信任聚类!$L$6*D79+信任聚类!$M$6*D86+信任聚类!$N$6*M23+信任聚类!$O$6*M30+信任聚类!$P$6*M37+信任聚类!$Q$6*M44+信任聚类!$R$6*M51+信任聚类!$S$6*M58+信任聚类!$T$6*M65+信任聚类!$U$6*M72+信任聚类!$V$6*M79+信任聚类!$W$6*M86</f>
        <v>0.53777491250598097</v>
      </c>
      <c r="E101" s="26">
        <f>信任聚类!$D$6*E23+信任聚类!$E$6*E30+信任聚类!$F$6*E37+信任聚类!$G$6*E44+信任聚类!$H$6*E51+信任聚类!$I$6*E58+信任聚类!$J$6*E65+信任聚类!$K$6*E72+信任聚类!$L$6*E79+信任聚类!$M$6*E86+信任聚类!$N$6*N23+信任聚类!$O$6*N30+信任聚类!$P$6*N37+信任聚类!$Q$6*N44+信任聚类!$R$6*N51+信任聚类!$S$6*N58+信任聚类!$T$6*N65+信任聚类!$U$6*N72+信任聚类!$V$6*N79+信任聚类!$W$6*N86</f>
        <v>0.45627867586299586</v>
      </c>
      <c r="F101" s="26">
        <f>信任聚类!$D$6*F23+信任聚类!$E$6*F30+信任聚类!$F$6*F37+信任聚类!$G$6*F44+信任聚类!$H$6*F51+信任聚类!$I$6*F58+信任聚类!$J$6*F65+信任聚类!$K$6*F72+信任聚类!$L$6*F79+信任聚类!$M$6*F86+信任聚类!$N$6*O23+信任聚类!$O$6*O30+信任聚类!$P$6*O37+信任聚类!$Q$6*O44+信任聚类!$R$6*O51+信任聚类!$S$6*O58+信任聚类!$T$6*O65+信任聚类!$U$6*O72+信任聚类!$V$6*O79+信任聚类!$W$6*O86</f>
        <v>0.41071909995521877</v>
      </c>
      <c r="G101" s="26">
        <f>信任聚类!$D$6*G23+信任聚类!$E$6*G30+信任聚类!$F$6*G37+信任聚类!$G$6*G44+信任聚类!$H$6*G51+信任聚类!$I$6*G58+信任聚类!$J$6*G65+信任聚类!$K$6*G72+信任聚类!$L$6*G79+信任聚类!$M$6*G86+信任聚类!$N$6*P23+信任聚类!$O$6*P30+信任聚类!$P$6*P37+信任聚类!$Q$6*P44+信任聚类!$R$6*P51+信任聚类!$S$6*P58+信任聚类!$T$6*P65+信任聚类!$U$6*P72+信任聚类!$V$6*P79+信任聚类!$W$6*P86</f>
        <v>0</v>
      </c>
      <c r="H101" s="26">
        <f>信任聚类!$D$6*H23+信任聚类!$E$6*H30+信任聚类!$F$6*H37+信任聚类!$G$6*H44+信任聚类!$H$6*H51+信任聚类!$I$6*H58+信任聚类!$J$6*H65+信任聚类!$K$6*H72+信任聚类!$L$6*H79+信任聚类!$M$6*H86+信任聚类!$N$6*Q23+信任聚类!$O$6*Q30+信任聚类!$P$6*Q37+信任聚类!$Q$6*Q44+信任聚类!$R$6*Q51+信任聚类!$S$6*Q58+信任聚类!$T$6*Q65+信任聚类!$U$6*Q72+信任聚类!$V$6*Q79+信任聚类!$W$6*Q86</f>
        <v>0</v>
      </c>
      <c r="I101" s="26">
        <f>信任聚类!$D$6*I23+信任聚类!$E$6*I30+信任聚类!$F$6*I37+信任聚类!$G$6*I44+信任聚类!$H$6*I51+信任聚类!$I$6*I58+信任聚类!$J$6*I65+信任聚类!$K$6*I72+信任聚类!$L$6*I79+信任聚类!$M$6*I86+信任聚类!$N$6*R23+信任聚类!$O$6*R30+信任聚类!$P$6*R37+信任聚类!$Q$6*R44+信任聚类!$R$6*R51+信任聚类!$S$6*R58+信任聚类!$T$6*R65+信任聚类!$U$6*R72+信任聚类!$V$6*R79+信任聚类!$W$6*R86</f>
        <v>0</v>
      </c>
    </row>
    <row r="102" spans="2:10" x14ac:dyDescent="0.25">
      <c r="B102" s="26" t="s">
        <v>73</v>
      </c>
      <c r="C102" s="26">
        <f>信任聚类!$D$6*C24+信任聚类!$E$6*C31+信任聚类!$F$6*C38+信任聚类!$G$6*C45+信任聚类!$H$6*C52+信任聚类!$I$6*C59+信任聚类!$J$6*C66+信任聚类!$K$6*C73+信任聚类!$L$6*C80+信任聚类!$M$6*C87+信任聚类!$N$6*L24+信任聚类!$O$6*L31+信任聚类!$P$6*L38+信任聚类!$Q$6*L45+信任聚类!$R$6*L52+信任聚类!$S$6*L59+信任聚类!$T$6*L66+信任聚类!$U$6*L73+信任聚类!$V$6*L80+信任聚类!$W$6*L87</f>
        <v>0.74906844386491855</v>
      </c>
      <c r="D102" s="26">
        <f>信任聚类!$D$6*D24+信任聚类!$E$6*D31+信任聚类!$F$6*D38+信任聚类!$G$6*D45+信任聚类!$H$6*D52+信任聚类!$I$6*D59+信任聚类!$J$6*D66+信任聚类!$K$6*D73+信任聚类!$L$6*D80+信任聚类!$M$6*D87+信任聚类!$N$6*M24+信任聚类!$O$6*M31+信任聚类!$P$6*M38+信任聚类!$Q$6*M45+信任聚类!$R$6*M52+信任聚类!$S$6*M59+信任聚类!$T$6*M66+信任聚类!$U$6*M73+信任聚类!$V$6*M80+信任聚类!$W$6*M87</f>
        <v>0.54114085607101425</v>
      </c>
      <c r="E102" s="26">
        <f>信任聚类!$D$6*E24+信任聚类!$E$6*E31+信任聚类!$F$6*E38+信任聚类!$G$6*E45+信任聚类!$H$6*E52+信任聚类!$I$6*E59+信任聚类!$J$6*E66+信任聚类!$K$6*E73+信任聚类!$L$6*E80+信任聚类!$M$6*E87+信任聚类!$N$6*N24+信任聚类!$O$6*N31+信任聚类!$P$6*N38+信任聚类!$Q$6*N45+信任聚类!$R$6*N52+信任聚类!$S$6*N59+信任聚类!$T$6*N66+信任聚类!$U$6*N73+信任聚类!$V$6*N80+信任聚类!$W$6*N87</f>
        <v>0.53042769822501201</v>
      </c>
      <c r="F102" s="26">
        <f>信任聚类!$D$6*F24+信任聚类!$E$6*F31+信任聚类!$F$6*F38+信任聚类!$G$6*F45+信任聚类!$H$6*F52+信任聚类!$I$6*F59+信任聚类!$J$6*F66+信任聚类!$K$6*F73+信任聚类!$L$6*F80+信任聚类!$M$6*F87+信任聚类!$N$6*O24+信任聚类!$O$6*O31+信任聚类!$P$6*O38+信任聚类!$Q$6*O45+信任聚类!$R$6*O52+信任聚类!$S$6*O59+信任聚类!$T$6*O66+信任聚类!$U$6*O73+信任聚类!$V$6*O80+信任聚类!$W$6*O87</f>
        <v>0.66441376946696196</v>
      </c>
      <c r="G102" s="26">
        <f>信任聚类!$D$6*G24+信任聚类!$E$6*G31+信任聚类!$F$6*G38+信任聚类!$G$6*G45+信任聚类!$H$6*G52+信任聚类!$I$6*G59+信任聚类!$J$6*G66+信任聚类!$K$6*G73+信任聚类!$L$6*G80+信任聚类!$M$6*G87+信任聚类!$N$6*P24+信任聚类!$O$6*P31+信任聚类!$P$6*P38+信任聚类!$Q$6*P45+信任聚类!$R$6*P52+信任聚类!$S$6*P59+信任聚类!$T$6*P66+信任聚类!$U$6*P73+信任聚类!$V$6*P80+信任聚类!$W$6*P87</f>
        <v>0</v>
      </c>
      <c r="H102" s="26">
        <f>信任聚类!$D$6*H24+信任聚类!$E$6*H31+信任聚类!$F$6*H38+信任聚类!$G$6*H45+信任聚类!$H$6*H52+信任聚类!$I$6*H59+信任聚类!$J$6*H66+信任聚类!$K$6*H73+信任聚类!$L$6*H80+信任聚类!$M$6*H87+信任聚类!$N$6*Q24+信任聚类!$O$6*Q31+信任聚类!$P$6*Q38+信任聚类!$Q$6*Q45+信任聚类!$R$6*Q52+信任聚类!$S$6*Q59+信任聚类!$T$6*Q66+信任聚类!$U$6*Q73+信任聚类!$V$6*Q80+信任聚类!$W$6*Q87</f>
        <v>0</v>
      </c>
      <c r="I102" s="26">
        <f>信任聚类!$D$6*I24+信任聚类!$E$6*I31+信任聚类!$F$6*I38+信任聚类!$G$6*I45+信任聚类!$H$6*I52+信任聚类!$I$6*I59+信任聚类!$J$6*I66+信任聚类!$K$6*I73+信任聚类!$L$6*I80+信任聚类!$M$6*I87+信任聚类!$N$6*R24+信任聚类!$O$6*R31+信任聚类!$P$6*R38+信任聚类!$Q$6*R45+信任聚类!$R$6*R52+信任聚类!$S$6*R59+信任聚类!$T$6*R66+信任聚类!$U$6*R73+信任聚类!$V$6*R80+信任聚类!$W$6*R87</f>
        <v>0</v>
      </c>
    </row>
    <row r="104" spans="2:10" x14ac:dyDescent="0.25">
      <c r="B104" s="108" t="s">
        <v>109</v>
      </c>
      <c r="C104" s="108" t="s">
        <v>34</v>
      </c>
      <c r="D104" s="108" t="s">
        <v>35</v>
      </c>
      <c r="E104" s="108" t="s">
        <v>36</v>
      </c>
      <c r="F104" s="108" t="s">
        <v>37</v>
      </c>
      <c r="G104" s="108" t="s">
        <v>52</v>
      </c>
      <c r="H104" s="108" t="s">
        <v>53</v>
      </c>
      <c r="I104" s="108" t="s">
        <v>54</v>
      </c>
      <c r="J104" s="26">
        <f>信任聚类!A7</f>
        <v>0.18501320257237713</v>
      </c>
    </row>
    <row r="105" spans="2:10" x14ac:dyDescent="0.25">
      <c r="B105" s="26" t="s">
        <v>38</v>
      </c>
      <c r="C105" s="26">
        <f>信任聚类!$D$8*C20+信任聚类!$E$8*C27+信任聚类!$F$8*C34+信任聚类!$G$8*C41+信任聚类!$H$8*C48+信任聚类!$I$8*C55+信任聚类!$J$8*C62+信任聚类!$K$8*C69+信任聚类!$L$8*C76+信任聚类!$M$8*C83+信任聚类!$N$8*L20+信任聚类!$O$8*L27+信任聚类!$P$8*L34+信任聚类!$Q$8*L41+信任聚类!$R$8*L48+信任聚类!$S$8*L55+信任聚类!$T$8*L62+信任聚类!$U$8*L69+信任聚类!$V$8*L76+信任聚类!$W$8*L83</f>
        <v>0.43725251579174257</v>
      </c>
      <c r="D105" s="26">
        <f>信任聚类!$D$8*D20+信任聚类!$E$8*D27+信任聚类!$F$8*D34+信任聚类!$G$8*D41+信任聚类!$H$8*D48+信任聚类!$I$8*D55+信任聚类!$J$8*D62+信任聚类!$K$8*D69+信任聚类!$L$8*D76+信任聚类!$M$8*D83+信任聚类!$N$8*M20+信任聚类!$O$8*M27+信任聚类!$P$8*M34+信任聚类!$Q$8*M41+信任聚类!$R$8*M48+信任聚类!$S$8*M55+信任聚类!$T$8*M62+信任聚类!$U$8*M69+信任聚类!$V$8*M76+信任聚类!$W$8*M83</f>
        <v>0.46113009824672624</v>
      </c>
      <c r="E105" s="26">
        <f>信任聚类!$D$8*E20+信任聚类!$E$8*E27+信任聚类!$F$8*E34+信任聚类!$G$8*E41+信任聚类!$H$8*E48+信任聚类!$I$8*E55+信任聚类!$J$8*E62+信任聚类!$K$8*E69+信任聚类!$L$8*E76+信任聚类!$M$8*E83+信任聚类!$N$8*N20+信任聚类!$O$8*N27+信任聚类!$P$8*N34+信任聚类!$Q$8*N41+信任聚类!$R$8*N48+信任聚类!$S$8*N55+信任聚类!$T$8*N62+信任聚类!$U$8*N69+信任聚类!$V$8*N76+信任聚类!$W$8*N83</f>
        <v>0.42460484091413092</v>
      </c>
      <c r="F105" s="26">
        <f>信任聚类!$D$8*F20+信任聚类!$E$8*F27+信任聚类!$F$8*F34+信任聚类!$G$8*F41+信任聚类!$H$8*F48+信任聚类!$I$8*F55+信任聚类!$J$8*F62+信任聚类!$K$8*F69+信任聚类!$L$8*F76+信任聚类!$M$8*F83+信任聚类!$N$8*O20+信任聚类!$O$8*O27+信任聚类!$P$8*O34+信任聚类!$Q$8*O41+信任聚类!$R$8*O48+信任聚类!$S$8*O55+信任聚类!$T$8*O62+信任聚类!$U$8*O69+信任聚类!$V$8*O76+信任聚类!$W$8*O83</f>
        <v>0.65349418228711564</v>
      </c>
      <c r="G105" s="26">
        <f>信任聚类!$D$8*G20+信任聚类!$E$8*G27+信任聚类!$F$8*G34+信任聚类!$G$8*G41+信任聚类!$H$8*G48+信任聚类!$I$8*G55+信任聚类!$J$8*G62+信任聚类!$K$8*G69+信任聚类!$L$8*G76+信任聚类!$M$8*G83+信任聚类!$N$8*P20+信任聚类!$O$8*P27+信任聚类!$P$8*P34+信任聚类!$Q$8*P41+信任聚类!$R$8*P48+信任聚类!$S$8*P55+信任聚类!$T$8*P62+信任聚类!$U$8*P69+信任聚类!$V$8*P76+信任聚类!$W$8*P83</f>
        <v>0</v>
      </c>
      <c r="H105" s="26">
        <f>信任聚类!$D$8*H20+信任聚类!$E$8*H27+信任聚类!$F$8*H34+信任聚类!$G$8*H41+信任聚类!$H$8*H48+信任聚类!$I$8*H55+信任聚类!$J$8*H62+信任聚类!$K$8*H69+信任聚类!$L$8*H76+信任聚类!$M$8*H83+信任聚类!$N$8*Q20+信任聚类!$O$8*Q27+信任聚类!$P$8*Q34+信任聚类!$Q$8*Q41+信任聚类!$R$8*Q48+信任聚类!$S$8*Q55+信任聚类!$T$8*Q62+信任聚类!$U$8*Q69+信任聚类!$V$8*Q76+信任聚类!$W$8*Q83</f>
        <v>0</v>
      </c>
      <c r="I105" s="26">
        <f>信任聚类!$D$8*I20+信任聚类!$E$8*I27+信任聚类!$F$8*I34+信任聚类!$G$8*I41+信任聚类!$H$8*I48+信任聚类!$I$8*I55+信任聚类!$J$8*I62+信任聚类!$K$8*I69+信任聚类!$L$8*I76+信任聚类!$M$8*I83+信任聚类!$N$8*R20+信任聚类!$O$8*R27+信任聚类!$P$8*R34+信任聚类!$Q$8*R41+信任聚类!$R$8*R48+信任聚类!$S$8*R55+信任聚类!$T$8*R62+信任聚类!$U$8*R69+信任聚类!$V$8*R76+信任聚类!$W$8*R83</f>
        <v>0</v>
      </c>
    </row>
    <row r="106" spans="2:10" x14ac:dyDescent="0.25">
      <c r="B106" s="26" t="s">
        <v>39</v>
      </c>
      <c r="C106" s="26">
        <f>信任聚类!$D$8*C21+信任聚类!$E$8*C28+信任聚类!$F$8*C35+信任聚类!$G$8*C42+信任聚类!$H$8*C49+信任聚类!$I$8*C56+信任聚类!$J$8*C63+信任聚类!$K$8*C70+信任聚类!$L$8*C77+信任聚类!$M$8*C84+信任聚类!$N$8*L21+信任聚类!$O$8*L28+信任聚类!$P$8*L35+信任聚类!$Q$8*L42+信任聚类!$R$8*L49+信任聚类!$S$8*L56+信任聚类!$T$8*L63+信任聚类!$U$8*L70+信任聚类!$V$8*L77+信任聚类!$W$8*L84</f>
        <v>0.44960378501868559</v>
      </c>
      <c r="D106" s="26">
        <f>信任聚类!$D$8*D21+信任聚类!$E$8*D28+信任聚类!$F$8*D35+信任聚类!$G$8*D42+信任聚类!$H$8*D49+信任聚类!$I$8*D56+信任聚类!$J$8*D63+信任聚类!$K$8*D70+信任聚类!$L$8*D77+信任聚类!$M$8*D84+信任聚类!$N$8*M21+信任聚类!$O$8*M28+信任聚类!$P$8*M35+信任聚类!$Q$8*M42+信任聚类!$R$8*M49+信任聚类!$S$8*M56+信任聚类!$T$8*M63+信任聚类!$U$8*M70+信任聚类!$V$8*M77+信任聚类!$W$8*M84</f>
        <v>0.43590882893799238</v>
      </c>
      <c r="E106" s="26">
        <f>信任聚类!$D$8*E21+信任聚类!$E$8*E28+信任聚类!$F$8*E35+信任聚类!$G$8*E42+信任聚类!$H$8*E49+信任聚类!$I$8*E56+信任聚类!$J$8*E63+信任聚类!$K$8*E70+信任聚类!$L$8*E77+信任聚类!$M$8*E84+信任聚类!$N$8*N21+信任聚类!$O$8*N28+信任聚类!$P$8*N35+信任聚类!$Q$8*N42+信任聚类!$R$8*N49+信任聚类!$S$8*N56+信任聚类!$T$8*N63+信任聚类!$U$8*N70+信任聚类!$V$8*N77+信任聚类!$W$8*N84</f>
        <v>0.42537113554310751</v>
      </c>
      <c r="F106" s="26">
        <f>信任聚类!$D$8*F21+信任聚类!$E$8*F28+信任聚类!$F$8*F35+信任聚类!$G$8*F42+信任聚类!$H$8*F49+信任聚类!$I$8*F56+信任聚类!$J$8*F63+信任聚类!$K$8*F70+信任聚类!$L$8*F77+信任聚类!$M$8*F84+信任聚类!$N$8*O21+信任聚类!$O$8*O28+信任聚类!$P$8*O35+信任聚类!$Q$8*O42+信任聚类!$R$8*O49+信任聚类!$S$8*O56+信任聚类!$T$8*O63+信任聚类!$U$8*O70+信任聚类!$V$8*O77+信任聚类!$W$8*O84</f>
        <v>0.51622643707278359</v>
      </c>
      <c r="G106" s="26">
        <f>信任聚类!$D$8*G21+信任聚类!$E$8*G28+信任聚类!$F$8*G35+信任聚类!$G$8*G42+信任聚类!$H$8*G49+信任聚类!$I$8*G56+信任聚类!$J$8*G63+信任聚类!$K$8*G70+信任聚类!$L$8*G77+信任聚类!$M$8*G84+信任聚类!$N$8*P21+信任聚类!$O$8*P28+信任聚类!$P$8*P35+信任聚类!$Q$8*P42+信任聚类!$R$8*P49+信任聚类!$S$8*P56+信任聚类!$T$8*P63+信任聚类!$U$8*P70+信任聚类!$V$8*P77+信任聚类!$W$8*P84</f>
        <v>0</v>
      </c>
      <c r="H106" s="26">
        <f>信任聚类!$D$8*H21+信任聚类!$E$8*H28+信任聚类!$F$8*H35+信任聚类!$G$8*H42+信任聚类!$H$8*H49+信任聚类!$I$8*H56+信任聚类!$J$8*H63+信任聚类!$K$8*H70+信任聚类!$L$8*H77+信任聚类!$M$8*H84+信任聚类!$N$8*Q21+信任聚类!$O$8*Q28+信任聚类!$P$8*Q35+信任聚类!$Q$8*Q42+信任聚类!$R$8*Q49+信任聚类!$S$8*Q56+信任聚类!$T$8*Q63+信任聚类!$U$8*Q70+信任聚类!$V$8*Q77+信任聚类!$W$8*Q84</f>
        <v>0</v>
      </c>
      <c r="I106" s="26">
        <f>信任聚类!$D$8*I21+信任聚类!$E$8*I28+信任聚类!$F$8*I35+信任聚类!$G$8*I42+信任聚类!$H$8*I49+信任聚类!$I$8*I56+信任聚类!$J$8*I63+信任聚类!$K$8*I70+信任聚类!$L$8*I77+信任聚类!$M$8*I84+信任聚类!$N$8*R21+信任聚类!$O$8*R28+信任聚类!$P$8*R35+信任聚类!$Q$8*R42+信任聚类!$R$8*R49+信任聚类!$S$8*R56+信任聚类!$T$8*R63+信任聚类!$U$8*R70+信任聚类!$V$8*R77+信任聚类!$W$8*R84</f>
        <v>0</v>
      </c>
    </row>
    <row r="107" spans="2:10" x14ac:dyDescent="0.25">
      <c r="B107" s="26" t="s">
        <v>40</v>
      </c>
      <c r="C107" s="26">
        <f>信任聚类!$D$8*C22+信任聚类!$E$8*C29+信任聚类!$F$8*C36+信任聚类!$G$8*C43+信任聚类!$H$8*C50+信任聚类!$I$8*C57+信任聚类!$J$8*C64+信任聚类!$K$8*C71+信任聚类!$L$8*C78+信任聚类!$M$8*C85+信任聚类!$N$8*L22+信任聚类!$O$8*L29+信任聚类!$P$8*L36+信任聚类!$Q$8*L43+信任聚类!$R$8*L50+信任聚类!$S$8*L57+信任聚类!$T$8*L64+信任聚类!$U$8*L71+信任聚类!$V$8*L78+信任聚类!$W$8*L85</f>
        <v>0.46726704503955191</v>
      </c>
      <c r="D107" s="26">
        <f>信任聚类!$D$8*D22+信任聚类!$E$8*D29+信任聚类!$F$8*D36+信任聚类!$G$8*D43+信任聚类!$H$8*D50+信任聚类!$I$8*D57+信任聚类!$J$8*D64+信任聚类!$K$8*D71+信任聚类!$L$8*D78+信任聚类!$M$8*D85+信任聚类!$N$8*M22+信任聚类!$O$8*M29+信任聚类!$P$8*M36+信任聚类!$Q$8*M43+信任聚类!$R$8*M50+信任聚类!$S$8*M57+信任聚类!$T$8*M64+信任聚类!$U$8*M71+信任聚类!$V$8*M78+信任聚类!$W$8*M85</f>
        <v>0.41689199833055512</v>
      </c>
      <c r="E107" s="26">
        <f>信任聚类!$D$8*E22+信任聚类!$E$8*E29+信任聚类!$F$8*E36+信任聚类!$G$8*E43+信任聚类!$H$8*E50+信任聚类!$I$8*E57+信任聚类!$J$8*E64+信任聚类!$K$8*E71+信任聚类!$L$8*E78+信任聚类!$M$8*E85+信任聚类!$N$8*N22+信任聚类!$O$8*N29+信任聚类!$P$8*N36+信任聚类!$Q$8*N43+信任聚类!$R$8*N50+信任聚类!$S$8*N57+信任聚类!$T$8*N64+信任聚类!$U$8*N71+信任聚类!$V$8*N78+信任聚类!$W$8*N85</f>
        <v>0.7019816889662448</v>
      </c>
      <c r="F107" s="26">
        <f>信任聚类!$D$8*F22+信任聚类!$E$8*F29+信任聚类!$F$8*F36+信任聚类!$G$8*F43+信任聚类!$H$8*F50+信任聚类!$I$8*F57+信任聚类!$J$8*F64+信任聚类!$K$8*F71+信任聚类!$L$8*F78+信任聚类!$M$8*F85+信任聚类!$N$8*O22+信任聚类!$O$8*O29+信任聚类!$P$8*O36+信任聚类!$Q$8*O43+信任聚类!$R$8*O50+信任聚类!$S$8*O57+信任聚类!$T$8*O64+信任聚类!$U$8*O71+信任聚类!$V$8*O78+信任聚类!$W$8*O85</f>
        <v>0.52091424324892022</v>
      </c>
      <c r="G107" s="26">
        <f>信任聚类!$D$8*G22+信任聚类!$E$8*G29+信任聚类!$F$8*G36+信任聚类!$G$8*G43+信任聚类!$H$8*G50+信任聚类!$I$8*G57+信任聚类!$J$8*G64+信任聚类!$K$8*G71+信任聚类!$L$8*G78+信任聚类!$M$8*G85+信任聚类!$N$8*P22+信任聚类!$O$8*P29+信任聚类!$P$8*P36+信任聚类!$Q$8*P43+信任聚类!$R$8*P50+信任聚类!$S$8*P57+信任聚类!$T$8*P64+信任聚类!$U$8*P71+信任聚类!$V$8*P78+信任聚类!$W$8*P85</f>
        <v>0</v>
      </c>
      <c r="H107" s="26">
        <f>信任聚类!$D$8*H22+信任聚类!$E$8*H29+信任聚类!$F$8*H36+信任聚类!$G$8*H43+信任聚类!$H$8*H50+信任聚类!$I$8*H57+信任聚类!$J$8*H64+信任聚类!$K$8*H71+信任聚类!$L$8*H78+信任聚类!$M$8*H85+信任聚类!$N$8*Q22+信任聚类!$O$8*Q29+信任聚类!$P$8*Q36+信任聚类!$Q$8*Q43+信任聚类!$R$8*Q50+信任聚类!$S$8*Q57+信任聚类!$T$8*Q64+信任聚类!$U$8*Q71+信任聚类!$V$8*Q78+信任聚类!$W$8*Q85</f>
        <v>0</v>
      </c>
      <c r="I107" s="26">
        <f>信任聚类!$D$8*I22+信任聚类!$E$8*I29+信任聚类!$F$8*I36+信任聚类!$G$8*I43+信任聚类!$H$8*I50+信任聚类!$I$8*I57+信任聚类!$J$8*I64+信任聚类!$K$8*I71+信任聚类!$L$8*I78+信任聚类!$M$8*I85+信任聚类!$N$8*R22+信任聚类!$O$8*R29+信任聚类!$P$8*R36+信任聚类!$Q$8*R43+信任聚类!$R$8*R50+信任聚类!$S$8*R57+信任聚类!$T$8*R64+信任聚类!$U$8*R71+信任聚类!$V$8*R78+信任聚类!$W$8*R85</f>
        <v>0</v>
      </c>
    </row>
    <row r="108" spans="2:10" x14ac:dyDescent="0.25">
      <c r="B108" s="26" t="s">
        <v>72</v>
      </c>
      <c r="C108" s="26">
        <f>信任聚类!$D$8*C23+信任聚类!$E$8*C30+信任聚类!$F$8*C37+信任聚类!$G$8*C44+信任聚类!$H$8*C51+信任聚类!$I$8*C58+信任聚类!$J$8*C65+信任聚类!$K$8*C72+信任聚类!$L$8*C79+信任聚类!$M$8*C86+信任聚类!$N$8*L23+信任聚类!$O$8*L30+信任聚类!$P$8*L37+信任聚类!$Q$8*L44+信任聚类!$R$8*L51+信任聚类!$S$8*L58+信任聚类!$T$8*L65+信任聚类!$U$8*L72+信任聚类!$V$8*L79+信任聚类!$W$8*L86</f>
        <v>0.51526175418731601</v>
      </c>
      <c r="D108" s="26">
        <f>信任聚类!$D$8*D23+信任聚类!$E$8*D30+信任聚类!$F$8*D37+信任聚类!$G$8*D44+信任聚类!$H$8*D51+信任聚类!$I$8*D58+信任聚类!$J$8*D65+信任聚类!$K$8*D72+信任聚类!$L$8*D79+信任聚类!$M$8*D86+信任聚类!$N$8*M23+信任聚类!$O$8*M30+信任聚类!$P$8*M37+信任聚类!$Q$8*M44+信任聚类!$R$8*M51+信任聚类!$S$8*M58+信任聚类!$T$8*M65+信任聚类!$U$8*M72+信任聚类!$V$8*M79+信任聚类!$W$8*M86</f>
        <v>0.39322802880339913</v>
      </c>
      <c r="E108" s="26">
        <f>信任聚类!$D$8*E23+信任聚类!$E$8*E30+信任聚类!$F$8*E37+信任聚类!$G$8*E44+信任聚类!$H$8*E51+信任聚类!$I$8*E58+信任聚类!$J$8*E65+信任聚类!$K$8*E72+信任聚类!$L$8*E79+信任聚类!$M$8*E86+信任聚类!$N$8*N23+信任聚类!$O$8*N30+信任聚类!$P$8*N37+信任聚类!$Q$8*N44+信任聚类!$R$8*N51+信任聚类!$S$8*N58+信任聚类!$T$8*N65+信任聚类!$U$8*N72+信任聚类!$V$8*N79+信任聚类!$W$8*N86</f>
        <v>0.30653828401135103</v>
      </c>
      <c r="F108" s="26">
        <f>信任聚类!$D$8*F23+信任聚类!$E$8*F30+信任聚类!$F$8*F37+信任聚类!$G$8*F44+信任聚类!$H$8*F51+信任聚类!$I$8*F58+信任聚类!$J$8*F65+信任聚类!$K$8*F72+信任聚类!$L$8*F79+信任聚类!$M$8*F86+信任聚类!$N$8*O23+信任聚类!$O$8*O30+信任聚类!$P$8*O37+信任聚类!$Q$8*O44+信任聚类!$R$8*O51+信任聚类!$S$8*O58+信任聚类!$T$8*O65+信任聚类!$U$8*O72+信任聚类!$V$8*O79+信任聚类!$W$8*O86</f>
        <v>0.50214487428283117</v>
      </c>
      <c r="G108" s="26">
        <f>信任聚类!$D$8*G23+信任聚类!$E$8*G30+信任聚类!$F$8*G37+信任聚类!$G$8*G44+信任聚类!$H$8*G51+信任聚类!$I$8*G58+信任聚类!$J$8*G65+信任聚类!$K$8*G72+信任聚类!$L$8*G79+信任聚类!$M$8*G86+信任聚类!$N$8*P23+信任聚类!$O$8*P30+信任聚类!$P$8*P37+信任聚类!$Q$8*P44+信任聚类!$R$8*P51+信任聚类!$S$8*P58+信任聚类!$T$8*P65+信任聚类!$U$8*P72+信任聚类!$V$8*P79+信任聚类!$W$8*P86</f>
        <v>0</v>
      </c>
      <c r="H108" s="26">
        <f>信任聚类!$D$8*H23+信任聚类!$E$8*H30+信任聚类!$F$8*H37+信任聚类!$G$8*H44+信任聚类!$H$8*H51+信任聚类!$I$8*H58+信任聚类!$J$8*H65+信任聚类!$K$8*H72+信任聚类!$L$8*H79+信任聚类!$M$8*H86+信任聚类!$N$8*Q23+信任聚类!$O$8*Q30+信任聚类!$P$8*Q37+信任聚类!$Q$8*Q44+信任聚类!$R$8*Q51+信任聚类!$S$8*Q58+信任聚类!$T$8*Q65+信任聚类!$U$8*Q72+信任聚类!$V$8*Q79+信任聚类!$W$8*Q86</f>
        <v>0</v>
      </c>
      <c r="I108" s="26">
        <f>信任聚类!$D$8*I23+信任聚类!$E$8*I30+信任聚类!$F$8*I37+信任聚类!$G$8*I44+信任聚类!$H$8*I51+信任聚类!$I$8*I58+信任聚类!$J$8*I65+信任聚类!$K$8*I72+信任聚类!$L$8*I79+信任聚类!$M$8*I86+信任聚类!$N$8*R23+信任聚类!$O$8*R30+信任聚类!$P$8*R37+信任聚类!$Q$8*R44+信任聚类!$R$8*R51+信任聚类!$S$8*R58+信任聚类!$T$8*R65+信任聚类!$U$8*R72+信任聚类!$V$8*R79+信任聚类!$W$8*R86</f>
        <v>0</v>
      </c>
    </row>
    <row r="109" spans="2:10" x14ac:dyDescent="0.25">
      <c r="B109" s="26" t="s">
        <v>73</v>
      </c>
      <c r="C109" s="26">
        <f>信任聚类!$D$8*C24+信任聚类!$E$8*C31+信任聚类!$F$8*C38+信任聚类!$G$8*C45+信任聚类!$H$8*C52+信任聚类!$I$8*C59+信任聚类!$J$8*C66+信任聚类!$K$8*C73+信任聚类!$L$8*C80+信任聚类!$M$8*C87+信任聚类!$N$8*L24+信任聚类!$O$8*L31+信任聚类!$P$8*L38+信任聚类!$Q$8*L45+信任聚类!$R$8*L52+信任聚类!$S$8*L59+信任聚类!$T$8*L66+信任聚类!$U$8*L73+信任聚类!$V$8*L80+信任聚类!$W$8*L87</f>
        <v>0.73532120275330237</v>
      </c>
      <c r="D109" s="26">
        <f>信任聚类!$D$8*D24+信任聚类!$E$8*D31+信任聚类!$F$8*D38+信任聚类!$G$8*D45+信任聚类!$H$8*D52+信任聚类!$I$8*D59+信任聚类!$J$8*D66+信任聚类!$K$8*D73+信任聚类!$L$8*D80+信任聚类!$M$8*D87+信任聚类!$N$8*M24+信任聚类!$O$8*M31+信任聚类!$P$8*M38+信任聚类!$Q$8*M45+信任聚类!$R$8*M52+信任聚类!$S$8*M59+信任聚类!$T$8*M66+信任聚类!$U$8*M73+信任聚类!$V$8*M80+信任聚类!$W$8*M87</f>
        <v>0.36714888109515886</v>
      </c>
      <c r="E109" s="26">
        <f>信任聚类!$D$8*E24+信任聚类!$E$8*E31+信任聚类!$F$8*E38+信任聚类!$G$8*E45+信任聚类!$H$8*E52+信任聚类!$I$8*E59+信任聚类!$J$8*E66+信任聚类!$K$8*E73+信任聚类!$L$8*E80+信任聚类!$M$8*E87+信任聚类!$N$8*N24+信任聚类!$O$8*N31+信任聚类!$P$8*N38+信任聚类!$Q$8*N45+信任聚类!$R$8*N52+信任聚类!$S$8*N59+信任聚类!$T$8*N66+信任聚类!$U$8*N73+信任聚类!$V$8*N80+信任聚类!$W$8*N87</f>
        <v>0.61282126402235204</v>
      </c>
      <c r="F109" s="26">
        <f>信任聚类!$D$8*F24+信任聚类!$E$8*F31+信任聚类!$F$8*F38+信任聚类!$G$8*F45+信任聚类!$H$8*F52+信任聚类!$I$8*F59+信任聚类!$J$8*F66+信任聚类!$K$8*F73+信任聚类!$L$8*F80+信任聚类!$M$8*F87+信任聚类!$N$8*O24+信任聚类!$O$8*O31+信任聚类!$P$8*O38+信任聚类!$Q$8*O45+信任聚类!$R$8*O52+信任聚类!$S$8*O59+信任聚类!$T$8*O66+信任聚类!$U$8*O73+信任聚类!$V$8*O80+信任聚类!$W$8*O87</f>
        <v>0.68939180646115816</v>
      </c>
      <c r="G109" s="26">
        <f>信任聚类!$D$8*G24+信任聚类!$E$8*G31+信任聚类!$F$8*G38+信任聚类!$G$8*G45+信任聚类!$H$8*G52+信任聚类!$I$8*G59+信任聚类!$J$8*G66+信任聚类!$K$8*G73+信任聚类!$L$8*G80+信任聚类!$M$8*G87+信任聚类!$N$8*P24+信任聚类!$O$8*P31+信任聚类!$P$8*P38+信任聚类!$Q$8*P45+信任聚类!$R$8*P52+信任聚类!$S$8*P59+信任聚类!$T$8*P66+信任聚类!$U$8*P73+信任聚类!$V$8*P80+信任聚类!$W$8*P87</f>
        <v>0</v>
      </c>
      <c r="H109" s="26">
        <f>信任聚类!$D$8*H24+信任聚类!$E$8*H31+信任聚类!$F$8*H38+信任聚类!$G$8*H45+信任聚类!$H$8*H52+信任聚类!$I$8*H59+信任聚类!$J$8*H66+信任聚类!$K$8*H73+信任聚类!$L$8*H80+信任聚类!$M$8*H87+信任聚类!$N$8*Q24+信任聚类!$O$8*Q31+信任聚类!$P$8*Q38+信任聚类!$Q$8*Q45+信任聚类!$R$8*Q52+信任聚类!$S$8*Q59+信任聚类!$T$8*Q66+信任聚类!$U$8*Q73+信任聚类!$V$8*Q80+信任聚类!$W$8*Q87</f>
        <v>0</v>
      </c>
      <c r="I109" s="26">
        <f>信任聚类!$D$8*I24+信任聚类!$E$8*I31+信任聚类!$F$8*I38+信任聚类!$G$8*I45+信任聚类!$H$8*I52+信任聚类!$I$8*I59+信任聚类!$J$8*I66+信任聚类!$K$8*I73+信任聚类!$L$8*I80+信任聚类!$M$8*I87+信任聚类!$N$8*R24+信任聚类!$O$8*R31+信任聚类!$P$8*R38+信任聚类!$Q$8*R45+信任聚类!$R$8*R52+信任聚类!$S$8*R59+信任聚类!$T$8*R66+信任聚类!$U$8*R73+信任聚类!$V$8*R80+信任聚类!$W$8*R87</f>
        <v>0</v>
      </c>
    </row>
    <row r="111" spans="2:10" x14ac:dyDescent="0.25">
      <c r="B111" s="108" t="s">
        <v>110</v>
      </c>
      <c r="C111" s="108" t="s">
        <v>34</v>
      </c>
      <c r="D111" s="108" t="s">
        <v>35</v>
      </c>
      <c r="E111" s="108" t="s">
        <v>36</v>
      </c>
      <c r="F111" s="108" t="s">
        <v>37</v>
      </c>
      <c r="G111" s="108" t="s">
        <v>52</v>
      </c>
      <c r="H111" s="108" t="s">
        <v>53</v>
      </c>
      <c r="I111" s="108" t="s">
        <v>54</v>
      </c>
      <c r="J111" s="26">
        <f>信任聚类!A9</f>
        <v>0.15729314647807402</v>
      </c>
    </row>
    <row r="112" spans="2:10" x14ac:dyDescent="0.25">
      <c r="B112" s="26" t="s">
        <v>38</v>
      </c>
      <c r="C112" s="26">
        <f>信任聚类!$D$10*C20+信任聚类!$E$10*C27+信任聚类!$F$10*C34+信任聚类!$G$10*C41+信任聚类!$H$10*C48+信任聚类!$I$10*C55+信任聚类!$J$10*C62+信任聚类!$K$10*C69+信任聚类!$L$10*C76+信任聚类!$M$10*C83+信任聚类!$N$10*L20+信任聚类!$O$10*L27+信任聚类!$P$10*L34+信任聚类!$Q$10*L41+信任聚类!$R$10*L48+信任聚类!$S$10*L55+信任聚类!$T$10*L62+信任聚类!$U$10*L69+信任聚类!$V$10*L76+信任聚类!$W$10*L83</f>
        <v>0.40920260009498594</v>
      </c>
      <c r="D112" s="26">
        <f>信任聚类!$D$10*D20+信任聚类!$E$10*D27+信任聚类!$F$10*D34+信任聚类!$G$10*D41+信任聚类!$H$10*D48+信任聚类!$I$10*D55+信任聚类!$J$10*D62+信任聚类!$K$10*D69+信任聚类!$L$10*D76+信任聚类!$M$10*D83+信任聚类!$N$10*M20+信任聚类!$O$10*M27+信任聚类!$P$10*M34+信任聚类!$Q$10*M41+信任聚类!$R$10*M48+信任聚类!$S$10*M55+信任聚类!$T$10*M62+信任聚类!$U$10*M69+信任聚类!$V$10*M76+信任聚类!$W$10*M83</f>
        <v>0.50565957497714864</v>
      </c>
      <c r="E112" s="26">
        <f>信任聚类!$D$10*E20+信任聚类!$E$10*E27+信任聚类!$F$10*E34+信任聚类!$G$10*E41+信任聚类!$H$10*E48+信任聚类!$I$10*E55+信任聚类!$J$10*E62+信任聚类!$K$10*E69+信任聚类!$L$10*E76+信任聚类!$M$10*E83+信任聚类!$N$10*N20+信任聚类!$O$10*N27+信任聚类!$P$10*N34+信任聚类!$Q$10*N41+信任聚类!$R$10*N48+信任聚类!$S$10*N55+信任聚类!$T$10*N62+信任聚类!$U$10*N69+信任聚类!$V$10*N76+信任聚类!$W$10*N83</f>
        <v>0.61538921124089896</v>
      </c>
      <c r="F112" s="26">
        <f>信任聚类!$D$10*F20+信任聚类!$E$10*F27+信任聚类!$F$10*F34+信任聚类!$G$10*F41+信任聚类!$H$10*F48+信任聚类!$I$10*F55+信任聚类!$J$10*F62+信任聚类!$K$10*F69+信任聚类!$L$10*F76+信任聚类!$M$10*F83+信任聚类!$N$10*O20+信任聚类!$O$10*O27+信任聚类!$P$10*O34+信任聚类!$Q$10*O41+信任聚类!$R$10*O48+信任聚类!$S$10*O55+信任聚类!$T$10*O62+信任聚类!$U$10*O69+信任聚类!$V$10*O76+信任聚类!$W$10*O83</f>
        <v>0.56309221761287953</v>
      </c>
      <c r="G112" s="26">
        <f>信任聚类!$D$10*G20+信任聚类!$E$10*G27+信任聚类!$F$10*G34+信任聚类!$G$10*G41+信任聚类!$H$10*G48+信任聚类!$I$10*G55+信任聚类!$J$10*G62+信任聚类!$K$10*G69+信任聚类!$L$10*G76+信任聚类!$M$10*G83+信任聚类!$N$10*P20+信任聚类!$O$10*P27+信任聚类!$P$10*P34+信任聚类!$Q$10*P41+信任聚类!$R$10*P48+信任聚类!$S$10*P55+信任聚类!$T$10*P62+信任聚类!$U$10*P69+信任聚类!$V$10*P76+信任聚类!$W$10*P83</f>
        <v>0</v>
      </c>
      <c r="H112" s="26">
        <f>信任聚类!$D$10*H20+信任聚类!$E$10*H27+信任聚类!$F$10*H34+信任聚类!$G$10*H41+信任聚类!$H$10*H48+信任聚类!$I$10*H55+信任聚类!$J$10*H62+信任聚类!$K$10*H69+信任聚类!$L$10*H76+信任聚类!$M$10*H83+信任聚类!$N$10*Q20+信任聚类!$O$10*Q27+信任聚类!$P$10*Q34+信任聚类!$Q$10*Q41+信任聚类!$R$10*Q48+信任聚类!$S$10*Q55+信任聚类!$T$10*Q62+信任聚类!$U$10*Q69+信任聚类!$V$10*Q76+信任聚类!$W$10*Q83</f>
        <v>0</v>
      </c>
      <c r="I112" s="26">
        <f>信任聚类!$D$10*I20+信任聚类!$E$10*I27+信任聚类!$F$10*I34+信任聚类!$G$10*I41+信任聚类!$H$10*I48+信任聚类!$I$10*I55+信任聚类!$J$10*I62+信任聚类!$K$10*I69+信任聚类!$L$10*I76+信任聚类!$M$10*I83+信任聚类!$N$10*R20+信任聚类!$O$10*R27+信任聚类!$P$10*R34+信任聚类!$Q$10*R41+信任聚类!$R$10*R48+信任聚类!$S$10*R55+信任聚类!$T$10*R62+信任聚类!$U$10*R69+信任聚类!$V$10*R76+信任聚类!$W$10*R83</f>
        <v>0</v>
      </c>
    </row>
    <row r="113" spans="2:10" x14ac:dyDescent="0.25">
      <c r="B113" s="26" t="s">
        <v>39</v>
      </c>
      <c r="C113" s="26">
        <f>信任聚类!$D$10*C21+信任聚类!$E$10*C28+信任聚类!$F$10*C35+信任聚类!$G$10*C42+信任聚类!$H$10*C49+信任聚类!$I$10*C56+信任聚类!$J$10*C63+信任聚类!$K$10*C70+信任聚类!$L$10*C77+信任聚类!$M$10*C84+信任聚类!$N$10*L21+信任聚类!$O$10*L28+信任聚类!$P$10*L35+信任聚类!$Q$10*L42+信任聚类!$R$10*L49+信任聚类!$S$10*L56+信任聚类!$T$10*L63+信任聚类!$U$10*L70+信任聚类!$V$10*L77+信任聚类!$W$10*L84</f>
        <v>0.67388936327278515</v>
      </c>
      <c r="D113" s="26">
        <f>信任聚类!$D$10*D21+信任聚类!$E$10*D28+信任聚类!$F$10*D35+信任聚类!$G$10*D42+信任聚类!$H$10*D49+信任聚类!$I$10*D56+信任聚类!$J$10*D63+信任聚类!$K$10*D70+信任聚类!$L$10*D77+信任聚类!$M$10*D84+信任聚类!$N$10*M21+信任聚类!$O$10*M28+信任聚类!$P$10*M35+信任聚类!$Q$10*M42+信任聚类!$R$10*M49+信任聚类!$S$10*M56+信任聚类!$T$10*M63+信任聚类!$U$10*M70+信任聚类!$V$10*M77+信任聚类!$W$10*M84</f>
        <v>0.56019236311849441</v>
      </c>
      <c r="E113" s="26">
        <f>信任聚类!$D$10*E21+信任聚类!$E$10*E28+信任聚类!$F$10*E35+信任聚类!$G$10*E42+信任聚类!$H$10*E49+信任聚类!$I$10*E56+信任聚类!$J$10*E63+信任聚类!$K$10*E70+信任聚类!$L$10*E77+信任聚类!$M$10*E84+信任聚类!$N$10*N21+信任聚类!$O$10*N28+信任聚类!$P$10*N35+信任聚类!$Q$10*N42+信任聚类!$R$10*N49+信任聚类!$S$10*N56+信任聚类!$T$10*N63+信任聚类!$U$10*N70+信任聚类!$V$10*N77+信任聚类!$W$10*N84</f>
        <v>0.51114897732398046</v>
      </c>
      <c r="F113" s="26">
        <f>信任聚类!$D$10*F21+信任聚类!$E$10*F28+信任聚类!$F$10*F35+信任聚类!$G$10*F42+信任聚类!$H$10*F49+信任聚类!$I$10*F56+信任聚类!$J$10*F63+信任聚类!$K$10*F70+信任聚类!$L$10*F77+信任聚类!$M$10*F84+信任聚类!$N$10*O21+信任聚类!$O$10*O28+信任聚类!$P$10*O35+信任聚类!$Q$10*O42+信任聚类!$R$10*O49+信任聚类!$S$10*O56+信任聚类!$T$10*O63+信任聚类!$U$10*O70+信任聚类!$V$10*O77+信任聚类!$W$10*O84</f>
        <v>0.63837303529817768</v>
      </c>
      <c r="G113" s="26">
        <f>信任聚类!$D$10*G21+信任聚类!$E$10*G28+信任聚类!$F$10*G35+信任聚类!$G$10*G42+信任聚类!$H$10*G49+信任聚类!$I$10*G56+信任聚类!$J$10*G63+信任聚类!$K$10*G70+信任聚类!$L$10*G77+信任聚类!$M$10*G84+信任聚类!$N$10*P21+信任聚类!$O$10*P28+信任聚类!$P$10*P35+信任聚类!$Q$10*P42+信任聚类!$R$10*P49+信任聚类!$S$10*P56+信任聚类!$T$10*P63+信任聚类!$U$10*P70+信任聚类!$V$10*P77+信任聚类!$W$10*P84</f>
        <v>0</v>
      </c>
      <c r="H113" s="26">
        <f>信任聚类!$D$10*H21+信任聚类!$E$10*H28+信任聚类!$F$10*H35+信任聚类!$G$10*H42+信任聚类!$H$10*H49+信任聚类!$I$10*H56+信任聚类!$J$10*H63+信任聚类!$K$10*H70+信任聚类!$L$10*H77+信任聚类!$M$10*H84+信任聚类!$N$10*Q21+信任聚类!$O$10*Q28+信任聚类!$P$10*Q35+信任聚类!$Q$10*Q42+信任聚类!$R$10*Q49+信任聚类!$S$10*Q56+信任聚类!$T$10*Q63+信任聚类!$U$10*Q70+信任聚类!$V$10*Q77+信任聚类!$W$10*Q84</f>
        <v>0</v>
      </c>
      <c r="I113" s="26">
        <f>信任聚类!$D$10*I21+信任聚类!$E$10*I28+信任聚类!$F$10*I35+信任聚类!$G$10*I42+信任聚类!$H$10*I49+信任聚类!$I$10*I56+信任聚类!$J$10*I63+信任聚类!$K$10*I70+信任聚类!$L$10*I77+信任聚类!$M$10*I84+信任聚类!$N$10*R21+信任聚类!$O$10*R28+信任聚类!$P$10*R35+信任聚类!$Q$10*R42+信任聚类!$R$10*R49+信任聚类!$S$10*R56+信任聚类!$T$10*R63+信任聚类!$U$10*R70+信任聚类!$V$10*R77+信任聚类!$W$10*R84</f>
        <v>0</v>
      </c>
    </row>
    <row r="114" spans="2:10" x14ac:dyDescent="0.25">
      <c r="B114" s="26" t="s">
        <v>40</v>
      </c>
      <c r="C114" s="26">
        <f>信任聚类!$D$10*C22+信任聚类!$E$10*C29+信任聚类!$F$10*C36+信任聚类!$G$10*C43+信任聚类!$H$10*C50+信任聚类!$I$10*C57+信任聚类!$J$10*C64+信任聚类!$K$10*C71+信任聚类!$L$10*C78+信任聚类!$M$10*C85+信任聚类!$N$10*L22+信任聚类!$O$10*L29+信任聚类!$P$10*L36+信任聚类!$Q$10*L43+信任聚类!$R$10*L50+信任聚类!$S$10*L57+信任聚类!$T$10*L64+信任聚类!$U$10*L71+信任聚类!$V$10*L78+信任聚类!$W$10*L85</f>
        <v>0.70471042554312702</v>
      </c>
      <c r="D114" s="26">
        <f>信任聚类!$D$10*D22+信任聚类!$E$10*D29+信任聚类!$F$10*D36+信任聚类!$G$10*D43+信任聚类!$H$10*D50+信任聚类!$I$10*D57+信任聚类!$J$10*D64+信任聚类!$K$10*D71+信任聚类!$L$10*D78+信任聚类!$M$10*D85+信任聚类!$N$10*M22+信任聚类!$O$10*M29+信任聚类!$P$10*M36+信任聚类!$Q$10*M43+信任聚类!$R$10*M50+信任聚类!$S$10*M57+信任聚类!$T$10*M64+信任聚类!$U$10*M71+信任聚类!$V$10*M78+信任聚类!$W$10*M85</f>
        <v>0.58932098653576348</v>
      </c>
      <c r="E114" s="26">
        <f>信任聚类!$D$10*E22+信任聚类!$E$10*E29+信任聚类!$F$10*E36+信任聚类!$G$10*E43+信任聚类!$H$10*E50+信任聚类!$I$10*E57+信任聚类!$J$10*E64+信任聚类!$K$10*E71+信任聚类!$L$10*E78+信任聚类!$M$10*E85+信任聚类!$N$10*N22+信任聚类!$O$10*N29+信任聚类!$P$10*N36+信任聚类!$Q$10*N43+信任聚类!$R$10*N50+信任聚类!$S$10*N57+信任聚类!$T$10*N64+信任聚类!$U$10*N71+信任聚类!$V$10*N78+信任聚类!$W$10*N85</f>
        <v>0.61956092995731216</v>
      </c>
      <c r="F114" s="26">
        <f>信任聚类!$D$10*F22+信任聚类!$E$10*F29+信任聚类!$F$10*F36+信任聚类!$G$10*F43+信任聚类!$H$10*F50+信任聚类!$I$10*F57+信任聚类!$J$10*F64+信任聚类!$K$10*F71+信任聚类!$L$10*F78+信任聚类!$M$10*F85+信任聚类!$N$10*O22+信任聚类!$O$10*O29+信任聚类!$P$10*O36+信任聚类!$Q$10*O43+信任聚类!$R$10*O50+信任聚类!$S$10*O57+信任聚类!$T$10*O64+信任聚类!$U$10*O71+信任聚类!$V$10*O78+信任聚类!$W$10*O85</f>
        <v>0.52794510829608632</v>
      </c>
      <c r="G114" s="26">
        <f>信任聚类!$D$10*G22+信任聚类!$E$10*G29+信任聚类!$F$10*G36+信任聚类!$G$10*G43+信任聚类!$H$10*G50+信任聚类!$I$10*G57+信任聚类!$J$10*G64+信任聚类!$K$10*G71+信任聚类!$L$10*G78+信任聚类!$M$10*G85+信任聚类!$N$10*P22+信任聚类!$O$10*P29+信任聚类!$P$10*P36+信任聚类!$Q$10*P43+信任聚类!$R$10*P50+信任聚类!$S$10*P57+信任聚类!$T$10*P64+信任聚类!$U$10*P71+信任聚类!$V$10*P78+信任聚类!$W$10*P85</f>
        <v>0</v>
      </c>
      <c r="H114" s="26">
        <f>信任聚类!$D$10*H22+信任聚类!$E$10*H29+信任聚类!$F$10*H36+信任聚类!$G$10*H43+信任聚类!$H$10*H50+信任聚类!$I$10*H57+信任聚类!$J$10*H64+信任聚类!$K$10*H71+信任聚类!$L$10*H78+信任聚类!$M$10*H85+信任聚类!$N$10*Q22+信任聚类!$O$10*Q29+信任聚类!$P$10*Q36+信任聚类!$Q$10*Q43+信任聚类!$R$10*Q50+信任聚类!$S$10*Q57+信任聚类!$T$10*Q64+信任聚类!$U$10*Q71+信任聚类!$V$10*Q78+信任聚类!$W$10*Q85</f>
        <v>0</v>
      </c>
      <c r="I114" s="26">
        <f>信任聚类!$D$10*I22+信任聚类!$E$10*I29+信任聚类!$F$10*I36+信任聚类!$G$10*I43+信任聚类!$H$10*I50+信任聚类!$I$10*I57+信任聚类!$J$10*I64+信任聚类!$K$10*I71+信任聚类!$L$10*I78+信任聚类!$M$10*I85+信任聚类!$N$10*R22+信任聚类!$O$10*R29+信任聚类!$P$10*R36+信任聚类!$Q$10*R43+信任聚类!$R$10*R50+信任聚类!$S$10*R57+信任聚类!$T$10*R64+信任聚类!$U$10*R71+信任聚类!$V$10*R78+信任聚类!$W$10*R85</f>
        <v>0</v>
      </c>
    </row>
    <row r="115" spans="2:10" x14ac:dyDescent="0.25">
      <c r="B115" s="26" t="s">
        <v>72</v>
      </c>
      <c r="C115" s="26">
        <f>信任聚类!$D$10*C23+信任聚类!$E$10*C30+信任聚类!$F$10*C37+信任聚类!$G$10*C44+信任聚类!$H$10*C51+信任聚类!$I$10*C58+信任聚类!$J$10*C65+信任聚类!$K$10*C72+信任聚类!$L$10*C79+信任聚类!$M$10*C86+信任聚类!$N$10*L23+信任聚类!$O$10*L30+信任聚类!$P$10*L37+信任聚类!$Q$10*L44+信任聚类!$R$10*L51+信任聚类!$S$10*L58+信任聚类!$T$10*L65+信任聚类!$U$10*L72+信任聚类!$V$10*L79+信任聚类!$W$10*L86</f>
        <v>0.58964743780591522</v>
      </c>
      <c r="D115" s="26">
        <f>信任聚类!$D$10*D23+信任聚类!$E$10*D30+信任聚类!$F$10*D37+信任聚类!$G$10*D44+信任聚类!$H$10*D51+信任聚类!$I$10*D58+信任聚类!$J$10*D65+信任聚类!$K$10*D72+信任聚类!$L$10*D79+信任聚类!$M$10*D86+信任聚类!$N$10*M23+信任聚类!$O$10*M30+信任聚类!$P$10*M37+信任聚类!$Q$10*M44+信任聚类!$R$10*M51+信任聚类!$S$10*M58+信任聚类!$T$10*M65+信任聚类!$U$10*M72+信任聚类!$V$10*M79+信任聚类!$W$10*M86</f>
        <v>0.36338348262611014</v>
      </c>
      <c r="E115" s="26">
        <f>信任聚类!$D$10*E23+信任聚类!$E$10*E30+信任聚类!$F$10*E37+信任聚类!$G$10*E44+信任聚类!$H$10*E51+信任聚类!$I$10*E58+信任聚类!$J$10*E65+信任聚类!$K$10*E72+信任聚类!$L$10*E79+信任聚类!$M$10*E86+信任聚类!$N$10*N23+信任聚类!$O$10*N30+信任聚类!$P$10*N37+信任聚类!$Q$10*N44+信任聚类!$R$10*N51+信任聚类!$S$10*N58+信任聚类!$T$10*N65+信任聚类!$U$10*N72+信任聚类!$V$10*N79+信任聚类!$W$10*N86</f>
        <v>0.53661174033555226</v>
      </c>
      <c r="F115" s="26">
        <f>信任聚类!$D$10*F23+信任聚类!$E$10*F30+信任聚类!$F$10*F37+信任聚类!$G$10*F44+信任聚类!$H$10*F51+信任聚类!$I$10*F58+信任聚类!$J$10*F65+信任聚类!$K$10*F72+信任聚类!$L$10*F79+信任聚类!$M$10*F86+信任聚类!$N$10*O23+信任聚类!$O$10*O30+信任聚类!$P$10*O37+信任聚类!$Q$10*O44+信任聚类!$R$10*O51+信任聚类!$S$10*O58+信任聚类!$T$10*O65+信任聚类!$U$10*O72+信任聚类!$V$10*O79+信任聚类!$W$10*O86</f>
        <v>0.49360107480403603</v>
      </c>
      <c r="G115" s="26">
        <f>信任聚类!$D$10*G23+信任聚类!$E$10*G30+信任聚类!$F$10*G37+信任聚类!$G$10*G44+信任聚类!$H$10*G51+信任聚类!$I$10*G58+信任聚类!$J$10*G65+信任聚类!$K$10*G72+信任聚类!$L$10*G79+信任聚类!$M$10*G86+信任聚类!$N$10*P23+信任聚类!$O$10*P30+信任聚类!$P$10*P37+信任聚类!$Q$10*P44+信任聚类!$R$10*P51+信任聚类!$S$10*P58+信任聚类!$T$10*P65+信任聚类!$U$10*P72+信任聚类!$V$10*P79+信任聚类!$W$10*P86</f>
        <v>0</v>
      </c>
      <c r="H115" s="26">
        <f>信任聚类!$D$10*H23+信任聚类!$E$10*H30+信任聚类!$F$10*H37+信任聚类!$G$10*H44+信任聚类!$H$10*H51+信任聚类!$I$10*H58+信任聚类!$J$10*H65+信任聚类!$K$10*H72+信任聚类!$L$10*H79+信任聚类!$M$10*H86+信任聚类!$N$10*Q23+信任聚类!$O$10*Q30+信任聚类!$P$10*Q37+信任聚类!$Q$10*Q44+信任聚类!$R$10*Q51+信任聚类!$S$10*Q58+信任聚类!$T$10*Q65+信任聚类!$U$10*Q72+信任聚类!$V$10*Q79+信任聚类!$W$10*Q86</f>
        <v>0</v>
      </c>
      <c r="I115" s="26">
        <f>信任聚类!$D$10*I23+信任聚类!$E$10*I30+信任聚类!$F$10*I37+信任聚类!$G$10*I44+信任聚类!$H$10*I51+信任聚类!$I$10*I58+信任聚类!$J$10*I65+信任聚类!$K$10*I72+信任聚类!$L$10*I79+信任聚类!$M$10*I86+信任聚类!$N$10*R23+信任聚类!$O$10*R30+信任聚类!$P$10*R37+信任聚类!$Q$10*R44+信任聚类!$R$10*R51+信任聚类!$S$10*R58+信任聚类!$T$10*R65+信任聚类!$U$10*R72+信任聚类!$V$10*R79+信任聚类!$W$10*R86</f>
        <v>0</v>
      </c>
    </row>
    <row r="116" spans="2:10" x14ac:dyDescent="0.25">
      <c r="B116" s="26" t="s">
        <v>73</v>
      </c>
      <c r="C116" s="26">
        <f>信任聚类!$D$10*C24+信任聚类!$E$10*C31+信任聚类!$F$10*C38+信任聚类!$G$10*C45+信任聚类!$H$10*C52+信任聚类!$I$10*C59+信任聚类!$J$10*C66+信任聚类!$K$10*C73+信任聚类!$L$10*C80+信任聚类!$M$10*C87+信任聚类!$N$10*L24+信任聚类!$O$10*L31+信任聚类!$P$10*L38+信任聚类!$Q$10*L45+信任聚类!$R$10*L52+信任聚类!$S$10*L59+信任聚类!$T$10*L66+信任聚类!$U$10*L73+信任聚类!$V$10*L80+信任聚类!$W$10*L87</f>
        <v>0.84187776833697048</v>
      </c>
      <c r="D116" s="26">
        <f>信任聚类!$D$10*D24+信任聚类!$E$10*D31+信任聚类!$F$10*D38+信任聚类!$G$10*D45+信任聚类!$H$10*D52+信任聚类!$I$10*D59+信任聚类!$J$10*D66+信任聚类!$K$10*D73+信任聚类!$L$10*D80+信任聚类!$M$10*D87+信任聚类!$N$10*M24+信任聚类!$O$10*M31+信任聚类!$P$10*M38+信任聚类!$Q$10*M45+信任聚类!$R$10*M52+信任聚类!$S$10*M59+信任聚类!$T$10*M66+信任聚类!$U$10*M73+信任聚类!$V$10*M80+信任聚类!$W$10*M87</f>
        <v>0.40353369757005858</v>
      </c>
      <c r="E116" s="26">
        <f>信任聚类!$D$10*E24+信任聚类!$E$10*E31+信任聚类!$F$10*E38+信任聚类!$G$10*E45+信任聚类!$H$10*E52+信任聚类!$I$10*E59+信任聚类!$J$10*E66+信任聚类!$K$10*E73+信任聚类!$L$10*E80+信任聚类!$M$10*E87+信任聚类!$N$10*N24+信任聚类!$O$10*N31+信任聚类!$P$10*N38+信任聚类!$Q$10*N45+信任聚类!$R$10*N52+信任聚类!$S$10*N59+信任聚类!$T$10*N66+信任聚类!$U$10*N73+信任聚类!$V$10*N80+信任聚类!$W$10*N87</f>
        <v>0.56824401338964403</v>
      </c>
      <c r="F116" s="26">
        <f>信任聚类!$D$10*F24+信任聚类!$E$10*F31+信任聚类!$F$10*F38+信任聚类!$G$10*F45+信任聚类!$H$10*F52+信任聚类!$I$10*F59+信任聚类!$J$10*F66+信任聚类!$K$10*F73+信任聚类!$L$10*F80+信任聚类!$M$10*F87+信任聚类!$N$10*O24+信任聚类!$O$10*O31+信任聚类!$P$10*O38+信任聚类!$Q$10*O45+信任聚类!$R$10*O52+信任聚类!$S$10*O59+信任聚类!$T$10*O66+信任聚类!$U$10*O73+信任聚类!$V$10*O80+信任聚类!$W$10*O87</f>
        <v>0.65965859561052187</v>
      </c>
      <c r="G116" s="26">
        <f>信任聚类!$D$10*G24+信任聚类!$E$10*G31+信任聚类!$F$10*G38+信任聚类!$G$10*G45+信任聚类!$H$10*G52+信任聚类!$I$10*G59+信任聚类!$J$10*G66+信任聚类!$K$10*G73+信任聚类!$L$10*G80+信任聚类!$M$10*G87+信任聚类!$N$10*P24+信任聚类!$O$10*P31+信任聚类!$P$10*P38+信任聚类!$Q$10*P45+信任聚类!$R$10*P52+信任聚类!$S$10*P59+信任聚类!$T$10*P66+信任聚类!$U$10*P73+信任聚类!$V$10*P80+信任聚类!$W$10*P87</f>
        <v>0</v>
      </c>
      <c r="H116" s="26">
        <f>信任聚类!$D$10*H24+信任聚类!$E$10*H31+信任聚类!$F$10*H38+信任聚类!$G$10*H45+信任聚类!$H$10*H52+信任聚类!$I$10*H59+信任聚类!$J$10*H66+信任聚类!$K$10*H73+信任聚类!$L$10*H80+信任聚类!$M$10*H87+信任聚类!$N$10*Q24+信任聚类!$O$10*Q31+信任聚类!$P$10*Q38+信任聚类!$Q$10*Q45+信任聚类!$R$10*Q52+信任聚类!$S$10*Q59+信任聚类!$T$10*Q66+信任聚类!$U$10*Q73+信任聚类!$V$10*Q80+信任聚类!$W$10*Q87</f>
        <v>0</v>
      </c>
      <c r="I116" s="26">
        <f>信任聚类!$D$10*I24+信任聚类!$E$10*I31+信任聚类!$F$10*I38+信任聚类!$G$10*I45+信任聚类!$H$10*I52+信任聚类!$I$10*I59+信任聚类!$J$10*I66+信任聚类!$K$10*I73+信任聚类!$L$10*I80+信任聚类!$M$10*I87+信任聚类!$N$10*R24+信任聚类!$O$10*R31+信任聚类!$P$10*R38+信任聚类!$Q$10*R45+信任聚类!$R$10*R52+信任聚类!$S$10*R59+信任聚类!$T$10*R66+信任聚类!$U$10*R73+信任聚类!$V$10*R80+信任聚类!$W$10*R87</f>
        <v>0</v>
      </c>
    </row>
    <row r="118" spans="2:10" x14ac:dyDescent="0.25">
      <c r="B118" s="108" t="s">
        <v>113</v>
      </c>
      <c r="C118" s="108" t="s">
        <v>34</v>
      </c>
      <c r="D118" s="108" t="s">
        <v>35</v>
      </c>
      <c r="E118" s="108" t="s">
        <v>36</v>
      </c>
      <c r="F118" s="108" t="s">
        <v>37</v>
      </c>
      <c r="G118" s="108" t="s">
        <v>52</v>
      </c>
      <c r="H118" s="108" t="s">
        <v>53</v>
      </c>
      <c r="I118" s="108" t="s">
        <v>54</v>
      </c>
      <c r="J118" s="26">
        <f>信任聚类!A11</f>
        <v>0.21655283702492645</v>
      </c>
    </row>
    <row r="119" spans="2:10" x14ac:dyDescent="0.25">
      <c r="B119" s="26" t="s">
        <v>38</v>
      </c>
      <c r="C119" s="26">
        <f>信任聚类!$D$12*C20+信任聚类!$E$12*C27+信任聚类!$F$12*C34+信任聚类!$G$12*C41+信任聚类!$H$12*C48+信任聚类!$I$12*C55+信任聚类!$J$12*C62+信任聚类!$K$12*C69+信任聚类!$L$12*C76+信任聚类!$M$12*C83+信任聚类!$N$12*L20+信任聚类!$O$12*L27+信任聚类!$P$12*L34+信任聚类!$Q$12*L41+信任聚类!$R$12*L48+信任聚类!$S$12*L55+信任聚类!$T$12*L62+信任聚类!$U$12*L69+信任聚类!$V$12*L76+信任聚类!$W$12*L83</f>
        <v>0</v>
      </c>
      <c r="D119" s="26">
        <f>信任聚类!$D$12*D20+信任聚类!$E$12*D27+信任聚类!$F$12*D34+信任聚类!$G$12*D41+信任聚类!$H$12*D48+信任聚类!$I$12*D55+信任聚类!$J$12*D62+信任聚类!$K$12*D69+信任聚类!$L$12*D76+信任聚类!$M$12*D83+信任聚类!$N$12*M20+信任聚类!$O$12*M27+信任聚类!$P$12*M34+信任聚类!$Q$12*M41+信任聚类!$R$12*M48+信任聚类!$S$12*M55+信任聚类!$T$12*M62+信任聚类!$U$12*M69+信任聚类!$V$12*M76+信任聚类!$W$12*M83</f>
        <v>0</v>
      </c>
      <c r="E119" s="26">
        <f>信任聚类!$D$12*E20+信任聚类!$E$12*E27+信任聚类!$F$12*E34+信任聚类!$G$12*E41+信任聚类!$H$12*E48+信任聚类!$I$12*E55+信任聚类!$J$12*E62+信任聚类!$K$12*E69+信任聚类!$L$12*E76+信任聚类!$M$12*E83+信任聚类!$N$12*N20+信任聚类!$O$12*N27+信任聚类!$P$12*N34+信任聚类!$Q$12*N41+信任聚类!$R$12*N48+信任聚类!$S$12*N55+信任聚类!$T$12*N62+信任聚类!$U$12*N69+信任聚类!$V$12*N76+信任聚类!$W$12*N83</f>
        <v>0</v>
      </c>
      <c r="F119" s="26">
        <f>信任聚类!$D$12*F20+信任聚类!$E$12*F27+信任聚类!$F$12*F34+信任聚类!$G$12*F41+信任聚类!$H$12*F48+信任聚类!$I$12*F55+信任聚类!$J$12*F62+信任聚类!$K$12*F69+信任聚类!$L$12*F76+信任聚类!$M$12*F83+信任聚类!$N$12*O20+信任聚类!$O$12*O27+信任聚类!$P$12*O34+信任聚类!$Q$12*O41+信任聚类!$R$12*O48+信任聚类!$S$12*O55+信任聚类!$T$12*O62+信任聚类!$U$12*O69+信任聚类!$V$12*O76+信任聚类!$W$12*O83</f>
        <v>0</v>
      </c>
      <c r="G119" s="26">
        <f>信任聚类!$D$12*G20+信任聚类!$E$12*G27+信任聚类!$F$12*G34+信任聚类!$G$12*G41+信任聚类!$H$12*G48+信任聚类!$I$12*G55+信任聚类!$J$12*G62+信任聚类!$K$12*G69+信任聚类!$L$12*G76+信任聚类!$M$12*G83+信任聚类!$N$12*P20+信任聚类!$O$12*P27+信任聚类!$P$12*P34+信任聚类!$Q$12*P41+信任聚类!$R$12*P48+信任聚类!$S$12*P55+信任聚类!$T$12*P62+信任聚类!$U$12*P69+信任聚类!$V$12*P76+信任聚类!$W$12*P83</f>
        <v>0</v>
      </c>
      <c r="H119" s="26">
        <f>信任聚类!$D$12*H20+信任聚类!$E$12*H27+信任聚类!$F$12*H34+信任聚类!$G$12*H41+信任聚类!$H$12*H48+信任聚类!$I$12*H55+信任聚类!$J$12*H62+信任聚类!$K$12*H69+信任聚类!$L$12*H76+信任聚类!$M$12*H83+信任聚类!$N$12*Q20+信任聚类!$O$12*Q27+信任聚类!$P$12*Q34+信任聚类!$Q$12*Q41+信任聚类!$R$12*Q48+信任聚类!$S$12*Q55+信任聚类!$T$12*Q62+信任聚类!$U$12*Q69+信任聚类!$V$12*Q76+信任聚类!$W$12*Q83</f>
        <v>0</v>
      </c>
      <c r="I119" s="26">
        <f>信任聚类!$D$12*I20+信任聚类!$E$12*I27+信任聚类!$F$12*I34+信任聚类!$G$12*I41+信任聚类!$H$12*I48+信任聚类!$I$12*I55+信任聚类!$J$12*I62+信任聚类!$K$12*I69+信任聚类!$L$12*I76+信任聚类!$M$12*I83+信任聚类!$N$12*R20+信任聚类!$O$12*R27+信任聚类!$P$12*R34+信任聚类!$Q$12*R41+信任聚类!$R$12*R48+信任聚类!$S$12*R55+信任聚类!$T$12*R62+信任聚类!$U$12*R69+信任聚类!$V$12*R76+信任聚类!$W$12*R83</f>
        <v>0</v>
      </c>
    </row>
    <row r="120" spans="2:10" x14ac:dyDescent="0.25">
      <c r="B120" s="26" t="s">
        <v>39</v>
      </c>
      <c r="C120" s="26">
        <f>信任聚类!$D$12*C21+信任聚类!$E$12*C28+信任聚类!$F$12*C35+信任聚类!$G$12*C42+信任聚类!$H$12*C49+信任聚类!$I$12*C56+信任聚类!$J$12*C63+信任聚类!$K$12*C70+信任聚类!$L$12*C77+信任聚类!$M$12*C84+信任聚类!$N$12*L21+信任聚类!$O$12*L28+信任聚类!$P$12*L35+信任聚类!$Q$12*L42+信任聚类!$R$12*L49+信任聚类!$S$12*L56+信任聚类!$T$12*L63+信任聚类!$U$12*L70+信任聚类!$V$12*L77+信任聚类!$W$12*L84</f>
        <v>0</v>
      </c>
      <c r="D120" s="26">
        <f>信任聚类!$D$12*D21+信任聚类!$E$12*D28+信任聚类!$F$12*D35+信任聚类!$G$12*D42+信任聚类!$H$12*D49+信任聚类!$I$12*D56+信任聚类!$J$12*D63+信任聚类!$K$12*D70+信任聚类!$L$12*D77+信任聚类!$M$12*D84+信任聚类!$N$12*M21+信任聚类!$O$12*M28+信任聚类!$P$12*M35+信任聚类!$Q$12*M42+信任聚类!$R$12*M49+信任聚类!$S$12*M56+信任聚类!$T$12*M63+信任聚类!$U$12*M70+信任聚类!$V$12*M77+信任聚类!$W$12*M84</f>
        <v>0</v>
      </c>
      <c r="E120" s="26">
        <f>信任聚类!$D$12*E21+信任聚类!$E$12*E28+信任聚类!$F$12*E35+信任聚类!$G$12*E42+信任聚类!$H$12*E49+信任聚类!$I$12*E56+信任聚类!$J$12*E63+信任聚类!$K$12*E70+信任聚类!$L$12*E77+信任聚类!$M$12*E84+信任聚类!$N$12*N21+信任聚类!$O$12*N28+信任聚类!$P$12*N35+信任聚类!$Q$12*N42+信任聚类!$R$12*N49+信任聚类!$S$12*N56+信任聚类!$T$12*N63+信任聚类!$U$12*N70+信任聚类!$V$12*N77+信任聚类!$W$12*N84</f>
        <v>0</v>
      </c>
      <c r="F120" s="26">
        <f>信任聚类!$D$12*F21+信任聚类!$E$12*F28+信任聚类!$F$12*F35+信任聚类!$G$12*F42+信任聚类!$H$12*F49+信任聚类!$I$12*F56+信任聚类!$J$12*F63+信任聚类!$K$12*F70+信任聚类!$L$12*F77+信任聚类!$M$12*F84+信任聚类!$N$12*O21+信任聚类!$O$12*O28+信任聚类!$P$12*O35+信任聚类!$Q$12*O42+信任聚类!$R$12*O49+信任聚类!$S$12*O56+信任聚类!$T$12*O63+信任聚类!$U$12*O70+信任聚类!$V$12*O77+信任聚类!$W$12*O84</f>
        <v>0</v>
      </c>
      <c r="G120" s="26">
        <f>信任聚类!$D$12*G21+信任聚类!$E$12*G28+信任聚类!$F$12*G35+信任聚类!$G$12*G42+信任聚类!$H$12*G49+信任聚类!$I$12*G56+信任聚类!$J$12*G63+信任聚类!$K$12*G70+信任聚类!$L$12*G77+信任聚类!$M$12*G84+信任聚类!$N$12*P21+信任聚类!$O$12*P28+信任聚类!$P$12*P35+信任聚类!$Q$12*P42+信任聚类!$R$12*P49+信任聚类!$S$12*P56+信任聚类!$T$12*P63+信任聚类!$U$12*P70+信任聚类!$V$12*P77+信任聚类!$W$12*P84</f>
        <v>0</v>
      </c>
      <c r="H120" s="26">
        <f>信任聚类!$D$12*H21+信任聚类!$E$12*H28+信任聚类!$F$12*H35+信任聚类!$G$12*H42+信任聚类!$H$12*H49+信任聚类!$I$12*H56+信任聚类!$J$12*H63+信任聚类!$K$12*H70+信任聚类!$L$12*H77+信任聚类!$M$12*H84+信任聚类!$N$12*Q21+信任聚类!$O$12*Q28+信任聚类!$P$12*Q35+信任聚类!$Q$12*Q42+信任聚类!$R$12*Q49+信任聚类!$S$12*Q56+信任聚类!$T$12*Q63+信任聚类!$U$12*Q70+信任聚类!$V$12*Q77+信任聚类!$W$12*Q84</f>
        <v>0</v>
      </c>
      <c r="I120" s="26">
        <f>信任聚类!$D$12*I21+信任聚类!$E$12*I28+信任聚类!$F$12*I35+信任聚类!$G$12*I42+信任聚类!$H$12*I49+信任聚类!$I$12*I56+信任聚类!$J$12*I63+信任聚类!$K$12*I70+信任聚类!$L$12*I77+信任聚类!$M$12*I84+信任聚类!$N$12*R21+信任聚类!$O$12*R28+信任聚类!$P$12*R35+信任聚类!$Q$12*R42+信任聚类!$R$12*R49+信任聚类!$S$12*R56+信任聚类!$T$12*R63+信任聚类!$U$12*R70+信任聚类!$V$12*R77+信任聚类!$W$12*R84</f>
        <v>0</v>
      </c>
    </row>
    <row r="121" spans="2:10" x14ac:dyDescent="0.25">
      <c r="B121" s="26" t="s">
        <v>40</v>
      </c>
      <c r="C121" s="26">
        <f>信任聚类!$D$12*C22+信任聚类!$E$12*C29+信任聚类!$F$12*C36+信任聚类!$G$12*C43+信任聚类!$H$12*C50+信任聚类!$I$12*C57+信任聚类!$J$12*C64+信任聚类!$K$12*C71+信任聚类!$L$12*C78+信任聚类!$M$12*C85+信任聚类!$N$12*L22+信任聚类!$O$12*L29+信任聚类!$P$12*L36+信任聚类!$Q$12*L43+信任聚类!$R$12*L50+信任聚类!$S$12*L57+信任聚类!$T$12*L64+信任聚类!$U$12*L71+信任聚类!$V$12*L78+信任聚类!$W$12*L85</f>
        <v>0</v>
      </c>
      <c r="D121" s="26">
        <f>信任聚类!$D$12*D22+信任聚类!$E$12*D29+信任聚类!$F$12*D36+信任聚类!$G$12*D43+信任聚类!$H$12*D50+信任聚类!$I$12*D57+信任聚类!$J$12*D64+信任聚类!$K$12*D71+信任聚类!$L$12*D78+信任聚类!$M$12*D85+信任聚类!$N$12*M22+信任聚类!$O$12*M29+信任聚类!$P$12*M36+信任聚类!$Q$12*M43+信任聚类!$R$12*M50+信任聚类!$S$12*M57+信任聚类!$T$12*M64+信任聚类!$U$12*M71+信任聚类!$V$12*M78+信任聚类!$W$12*M85</f>
        <v>0</v>
      </c>
      <c r="E121" s="26">
        <f>信任聚类!$D$12*E22+信任聚类!$E$12*E29+信任聚类!$F$12*E36+信任聚类!$G$12*E43+信任聚类!$H$12*E50+信任聚类!$I$12*E57+信任聚类!$J$12*E64+信任聚类!$K$12*E71+信任聚类!$L$12*E78+信任聚类!$M$12*E85+信任聚类!$N$12*N22+信任聚类!$O$12*N29+信任聚类!$P$12*N36+信任聚类!$Q$12*N43+信任聚类!$R$12*N50+信任聚类!$S$12*N57+信任聚类!$T$12*N64+信任聚类!$U$12*N71+信任聚类!$V$12*N78+信任聚类!$W$12*N85</f>
        <v>0</v>
      </c>
      <c r="F121" s="26">
        <f>信任聚类!$D$12*F22+信任聚类!$E$12*F29+信任聚类!$F$12*F36+信任聚类!$G$12*F43+信任聚类!$H$12*F50+信任聚类!$I$12*F57+信任聚类!$J$12*F64+信任聚类!$K$12*F71+信任聚类!$L$12*F78+信任聚类!$M$12*F85+信任聚类!$N$12*O22+信任聚类!$O$12*O29+信任聚类!$P$12*O36+信任聚类!$Q$12*O43+信任聚类!$R$12*O50+信任聚类!$S$12*O57+信任聚类!$T$12*O64+信任聚类!$U$12*O71+信任聚类!$V$12*O78+信任聚类!$W$12*O85</f>
        <v>0</v>
      </c>
      <c r="G121" s="26">
        <f>信任聚类!$D$12*G22+信任聚类!$E$12*G29+信任聚类!$F$12*G36+信任聚类!$G$12*G43+信任聚类!$H$12*G50+信任聚类!$I$12*G57+信任聚类!$J$12*G64+信任聚类!$K$12*G71+信任聚类!$L$12*G78+信任聚类!$M$12*G85+信任聚类!$N$12*P22+信任聚类!$O$12*P29+信任聚类!$P$12*P36+信任聚类!$Q$12*P43+信任聚类!$R$12*P50+信任聚类!$S$12*P57+信任聚类!$T$12*P64+信任聚类!$U$12*P71+信任聚类!$V$12*P78+信任聚类!$W$12*P85</f>
        <v>0</v>
      </c>
      <c r="H121" s="26">
        <f>信任聚类!$D$12*H22+信任聚类!$E$12*H29+信任聚类!$F$12*H36+信任聚类!$G$12*H43+信任聚类!$H$12*H50+信任聚类!$I$12*H57+信任聚类!$J$12*H64+信任聚类!$K$12*H71+信任聚类!$L$12*H78+信任聚类!$M$12*H85+信任聚类!$N$12*Q22+信任聚类!$O$12*Q29+信任聚类!$P$12*Q36+信任聚类!$Q$12*Q43+信任聚类!$R$12*Q50+信任聚类!$S$12*Q57+信任聚类!$T$12*Q64+信任聚类!$U$12*Q71+信任聚类!$V$12*Q78+信任聚类!$W$12*Q85</f>
        <v>0</v>
      </c>
      <c r="I121" s="26">
        <f>信任聚类!$D$12*I22+信任聚类!$E$12*I29+信任聚类!$F$12*I36+信任聚类!$G$12*I43+信任聚类!$H$12*I50+信任聚类!$I$12*I57+信任聚类!$J$12*I64+信任聚类!$K$12*I71+信任聚类!$L$12*I78+信任聚类!$M$12*I85+信任聚类!$N$12*R22+信任聚类!$O$12*R29+信任聚类!$P$12*R36+信任聚类!$Q$12*R43+信任聚类!$R$12*R50+信任聚类!$S$12*R57+信任聚类!$T$12*R64+信任聚类!$U$12*R71+信任聚类!$V$12*R78+信任聚类!$W$12*R85</f>
        <v>0</v>
      </c>
    </row>
    <row r="122" spans="2:10" x14ac:dyDescent="0.25">
      <c r="B122" s="26" t="s">
        <v>72</v>
      </c>
      <c r="C122" s="26">
        <f>信任聚类!$D$12*C23+信任聚类!$E$12*C30+信任聚类!$F$12*C37+信任聚类!$G$12*C44+信任聚类!$H$12*C51+信任聚类!$I$12*C58+信任聚类!$J$12*C65+信任聚类!$K$12*C72+信任聚类!$L$12*C79+信任聚类!$M$12*C86+信任聚类!$N$12*L23+信任聚类!$O$12*L30+信任聚类!$P$12*L37+信任聚类!$Q$12*L44+信任聚类!$R$12*L51+信任聚类!$S$12*L58+信任聚类!$T$12*L65+信任聚类!$U$12*L72+信任聚类!$V$12*L79+信任聚类!$W$12*L86</f>
        <v>0</v>
      </c>
      <c r="D122" s="26">
        <f>信任聚类!$D$12*D23+信任聚类!$E$12*D30+信任聚类!$F$12*D37+信任聚类!$G$12*D44+信任聚类!$H$12*D51+信任聚类!$I$12*D58+信任聚类!$J$12*D65+信任聚类!$K$12*D72+信任聚类!$L$12*D79+信任聚类!$M$12*D86+信任聚类!$N$12*M23+信任聚类!$O$12*M30+信任聚类!$P$12*M37+信任聚类!$Q$12*M44+信任聚类!$R$12*M51+信任聚类!$S$12*M58+信任聚类!$T$12*M65+信任聚类!$U$12*M72+信任聚类!$V$12*M79+信任聚类!$W$12*M86</f>
        <v>0</v>
      </c>
      <c r="E122" s="26">
        <f>信任聚类!$D$12*E23+信任聚类!$E$12*E30+信任聚类!$F$12*E37+信任聚类!$G$12*E44+信任聚类!$H$12*E51+信任聚类!$I$12*E58+信任聚类!$J$12*E65+信任聚类!$K$12*E72+信任聚类!$L$12*E79+信任聚类!$M$12*E86+信任聚类!$N$12*N23+信任聚类!$O$12*N30+信任聚类!$P$12*N37+信任聚类!$Q$12*N44+信任聚类!$R$12*N51+信任聚类!$S$12*N58+信任聚类!$T$12*N65+信任聚类!$U$12*N72+信任聚类!$V$12*N79+信任聚类!$W$12*N86</f>
        <v>0</v>
      </c>
      <c r="F122" s="26">
        <f>信任聚类!$D$12*F23+信任聚类!$E$12*F30+信任聚类!$F$12*F37+信任聚类!$G$12*F44+信任聚类!$H$12*F51+信任聚类!$I$12*F58+信任聚类!$J$12*F65+信任聚类!$K$12*F72+信任聚类!$L$12*F79+信任聚类!$M$12*F86+信任聚类!$N$12*O23+信任聚类!$O$12*O30+信任聚类!$P$12*O37+信任聚类!$Q$12*O44+信任聚类!$R$12*O51+信任聚类!$S$12*O58+信任聚类!$T$12*O65+信任聚类!$U$12*O72+信任聚类!$V$12*O79+信任聚类!$W$12*O86</f>
        <v>0</v>
      </c>
      <c r="G122" s="26">
        <f>信任聚类!$D$12*G23+信任聚类!$E$12*G30+信任聚类!$F$12*G37+信任聚类!$G$12*G44+信任聚类!$H$12*G51+信任聚类!$I$12*G58+信任聚类!$J$12*G65+信任聚类!$K$12*G72+信任聚类!$L$12*G79+信任聚类!$M$12*G86+信任聚类!$N$12*P23+信任聚类!$O$12*P30+信任聚类!$P$12*P37+信任聚类!$Q$12*P44+信任聚类!$R$12*P51+信任聚类!$S$12*P58+信任聚类!$T$12*P65+信任聚类!$U$12*P72+信任聚类!$V$12*P79+信任聚类!$W$12*P86</f>
        <v>0</v>
      </c>
      <c r="H122" s="26">
        <f>信任聚类!$D$12*H23+信任聚类!$E$12*H30+信任聚类!$F$12*H37+信任聚类!$G$12*H44+信任聚类!$H$12*H51+信任聚类!$I$12*H58+信任聚类!$J$12*H65+信任聚类!$K$12*H72+信任聚类!$L$12*H79+信任聚类!$M$12*H86+信任聚类!$N$12*Q23+信任聚类!$O$12*Q30+信任聚类!$P$12*Q37+信任聚类!$Q$12*Q44+信任聚类!$R$12*Q51+信任聚类!$S$12*Q58+信任聚类!$T$12*Q65+信任聚类!$U$12*Q72+信任聚类!$V$12*Q79+信任聚类!$W$12*Q86</f>
        <v>0</v>
      </c>
      <c r="I122" s="26">
        <f>信任聚类!$D$12*I23+信任聚类!$E$12*I30+信任聚类!$F$12*I37+信任聚类!$G$12*I44+信任聚类!$H$12*I51+信任聚类!$I$12*I58+信任聚类!$J$12*I65+信任聚类!$K$12*I72+信任聚类!$L$12*I79+信任聚类!$M$12*I86+信任聚类!$N$12*R23+信任聚类!$O$12*R30+信任聚类!$P$12*R37+信任聚类!$Q$12*R44+信任聚类!$R$12*R51+信任聚类!$S$12*R58+信任聚类!$T$12*R65+信任聚类!$U$12*R72+信任聚类!$V$12*R79+信任聚类!$W$12*R86</f>
        <v>0</v>
      </c>
    </row>
    <row r="123" spans="2:10" x14ac:dyDescent="0.25">
      <c r="B123" s="26" t="s">
        <v>73</v>
      </c>
      <c r="C123" s="26">
        <f>信任聚类!$D$12*C24+信任聚类!$E$12*C31+信任聚类!$F$12*C38+信任聚类!$G$12*C45+信任聚类!$H$12*C52+信任聚类!$I$12*C59+信任聚类!$J$12*C66+信任聚类!$K$12*C73+信任聚类!$L$12*C80+信任聚类!$M$12*C87+信任聚类!$N$12*L24+信任聚类!$O$12*L31+信任聚类!$P$12*L38+信任聚类!$Q$12*L45+信任聚类!$R$12*L52+信任聚类!$S$12*L59+信任聚类!$T$12*L66+信任聚类!$U$12*L73+信任聚类!$V$12*L80+信任聚类!$W$12*L87</f>
        <v>0</v>
      </c>
      <c r="D123" s="26">
        <f>信任聚类!$D$12*D24+信任聚类!$E$12*D31+信任聚类!$F$12*D38+信任聚类!$G$12*D45+信任聚类!$H$12*D52+信任聚类!$I$12*D59+信任聚类!$J$12*D66+信任聚类!$K$12*D73+信任聚类!$L$12*D80+信任聚类!$M$12*D87+信任聚类!$N$12*M24+信任聚类!$O$12*M31+信任聚类!$P$12*M38+信任聚类!$Q$12*M45+信任聚类!$R$12*M52+信任聚类!$S$12*M59+信任聚类!$T$12*M66+信任聚类!$U$12*M73+信任聚类!$V$12*M80+信任聚类!$W$12*M87</f>
        <v>0</v>
      </c>
      <c r="E123" s="26">
        <f>信任聚类!$D$12*E24+信任聚类!$E$12*E31+信任聚类!$F$12*E38+信任聚类!$G$12*E45+信任聚类!$H$12*E52+信任聚类!$I$12*E59+信任聚类!$J$12*E66+信任聚类!$K$12*E73+信任聚类!$L$12*E80+信任聚类!$M$12*E87+信任聚类!$N$12*N24+信任聚类!$O$12*N31+信任聚类!$P$12*N38+信任聚类!$Q$12*N45+信任聚类!$R$12*N52+信任聚类!$S$12*N59+信任聚类!$T$12*N66+信任聚类!$U$12*N73+信任聚类!$V$12*N80+信任聚类!$W$12*N87</f>
        <v>0</v>
      </c>
      <c r="F123" s="26">
        <f>信任聚类!$D$12*F24+信任聚类!$E$12*F31+信任聚类!$F$12*F38+信任聚类!$G$12*F45+信任聚类!$H$12*F52+信任聚类!$I$12*F59+信任聚类!$J$12*F66+信任聚类!$K$12*F73+信任聚类!$L$12*F80+信任聚类!$M$12*F87+信任聚类!$N$12*O24+信任聚类!$O$12*O31+信任聚类!$P$12*O38+信任聚类!$Q$12*O45+信任聚类!$R$12*O52+信任聚类!$S$12*O59+信任聚类!$T$12*O66+信任聚类!$U$12*O73+信任聚类!$V$12*O80+信任聚类!$W$12*O87</f>
        <v>0</v>
      </c>
      <c r="G123" s="26">
        <f>信任聚类!$D$12*G24+信任聚类!$E$12*G31+信任聚类!$F$12*G38+信任聚类!$G$12*G45+信任聚类!$H$12*G52+信任聚类!$I$12*G59+信任聚类!$J$12*G66+信任聚类!$K$12*G73+信任聚类!$L$12*G80+信任聚类!$M$12*G87+信任聚类!$N$12*P24+信任聚类!$O$12*P31+信任聚类!$P$12*P38+信任聚类!$Q$12*P45+信任聚类!$R$12*P52+信任聚类!$S$12*P59+信任聚类!$T$12*P66+信任聚类!$U$12*P73+信任聚类!$V$12*P80+信任聚类!$W$12*P87</f>
        <v>0</v>
      </c>
      <c r="H123" s="26">
        <f>信任聚类!$D$12*H24+信任聚类!$E$12*H31+信任聚类!$F$12*H38+信任聚类!$G$12*H45+信任聚类!$H$12*H52+信任聚类!$I$12*H59+信任聚类!$J$12*H66+信任聚类!$K$12*H73+信任聚类!$L$12*H80+信任聚类!$M$12*H87+信任聚类!$N$12*Q24+信任聚类!$O$12*Q31+信任聚类!$P$12*Q38+信任聚类!$Q$12*Q45+信任聚类!$R$12*Q52+信任聚类!$S$12*Q59+信任聚类!$T$12*Q66+信任聚类!$U$12*Q73+信任聚类!$V$12*Q80+信任聚类!$W$12*Q87</f>
        <v>0</v>
      </c>
      <c r="I123" s="26">
        <f>信任聚类!$D$12*I24+信任聚类!$E$12*I31+信任聚类!$F$12*I38+信任聚类!$G$12*I45+信任聚类!$H$12*I52+信任聚类!$I$12*I59+信任聚类!$J$12*I66+信任聚类!$K$12*I73+信任聚类!$L$12*I80+信任聚类!$M$12*I87+信任聚类!$N$12*R24+信任聚类!$O$12*R31+信任聚类!$P$12*R38+信任聚类!$Q$12*R45+信任聚类!$R$12*R52+信任聚类!$S$12*R59+信任聚类!$T$12*R66+信任聚类!$U$12*R73+信任聚类!$V$12*R80+信任聚类!$W$12*R87</f>
        <v>0</v>
      </c>
    </row>
  </sheetData>
  <mergeCells count="29">
    <mergeCell ref="BR2:BS2"/>
    <mergeCell ref="BW2:BX2"/>
    <mergeCell ref="CB2:CC2"/>
    <mergeCell ref="CG2:CH2"/>
    <mergeCell ref="Y14:Z14"/>
    <mergeCell ref="B18:R18"/>
    <mergeCell ref="U18:AM18"/>
    <mergeCell ref="CG1:CK1"/>
    <mergeCell ref="Y2:Z2"/>
    <mergeCell ref="AD2:AE2"/>
    <mergeCell ref="AI2:AJ2"/>
    <mergeCell ref="AN2:AO2"/>
    <mergeCell ref="AS2:AT2"/>
    <mergeCell ref="AX2:AY2"/>
    <mergeCell ref="BC2:BD2"/>
    <mergeCell ref="BH2:BI2"/>
    <mergeCell ref="BM2:BN2"/>
    <mergeCell ref="BC1:BG1"/>
    <mergeCell ref="BH1:BL1"/>
    <mergeCell ref="BM1:BQ1"/>
    <mergeCell ref="BR1:BV1"/>
    <mergeCell ref="BW1:CA1"/>
    <mergeCell ref="CB1:CF1"/>
    <mergeCell ref="Y1:AC1"/>
    <mergeCell ref="AD1:AH1"/>
    <mergeCell ref="AI1:AM1"/>
    <mergeCell ref="AN1:AR1"/>
    <mergeCell ref="AS1:AW1"/>
    <mergeCell ref="AX1:BB1"/>
  </mergeCells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41"/>
  <sheetViews>
    <sheetView zoomScaleNormal="100" workbookViewId="0">
      <selection sqref="A1:XFD1048576"/>
    </sheetView>
  </sheetViews>
  <sheetFormatPr defaultRowHeight="13.8" x14ac:dyDescent="0.25"/>
  <cols>
    <col min="1" max="1" width="9.5546875" style="65" bestFit="1" customWidth="1"/>
    <col min="2" max="3" width="7.5546875" style="65" bestFit="1" customWidth="1"/>
    <col min="4" max="8" width="6.5546875" style="65" bestFit="1" customWidth="1"/>
    <col min="9" max="9" width="6.88671875" style="65" customWidth="1"/>
    <col min="10" max="21" width="6.5546875" style="65" bestFit="1" customWidth="1"/>
    <col min="22" max="25" width="7.44140625" style="65" bestFit="1" customWidth="1"/>
    <col min="26" max="26" width="8.5546875" style="65" bestFit="1" customWidth="1"/>
    <col min="27" max="27" width="7.44140625" style="65" bestFit="1" customWidth="1"/>
    <col min="28" max="28" width="8.5546875" style="65" bestFit="1" customWidth="1"/>
    <col min="29" max="31" width="7.44140625" style="65" bestFit="1" customWidth="1"/>
    <col min="32" max="32" width="5.21875" style="65" bestFit="1" customWidth="1"/>
    <col min="33" max="39" width="7.44140625" style="65" bestFit="1" customWidth="1"/>
    <col min="40" max="40" width="8.5546875" style="65" bestFit="1" customWidth="1"/>
    <col min="41" max="41" width="7.44140625" style="65" bestFit="1" customWidth="1"/>
    <col min="42" max="42" width="8.5546875" style="65" bestFit="1" customWidth="1"/>
    <col min="43" max="52" width="7.44140625" style="65" bestFit="1" customWidth="1"/>
    <col min="53" max="53" width="3" style="65" bestFit="1" customWidth="1"/>
    <col min="54" max="54" width="8.5546875" style="65" bestFit="1" customWidth="1"/>
    <col min="55" max="55" width="4.109375" style="65" bestFit="1" customWidth="1"/>
    <col min="56" max="56" width="8.5546875" style="65" bestFit="1" customWidth="1"/>
    <col min="57" max="57" width="5.33203125" style="65" bestFit="1" customWidth="1"/>
    <col min="58" max="61" width="4.109375" style="65" bestFit="1" customWidth="1"/>
    <col min="62" max="67" width="3" style="65" bestFit="1" customWidth="1"/>
    <col min="68" max="68" width="8.5546875" style="65" bestFit="1" customWidth="1"/>
    <col min="69" max="69" width="4.109375" style="65" bestFit="1" customWidth="1"/>
    <col min="70" max="70" width="8.5546875" style="65" bestFit="1" customWidth="1"/>
    <col min="71" max="71" width="5.33203125" style="65" bestFit="1" customWidth="1"/>
    <col min="72" max="75" width="4.109375" style="65" bestFit="1" customWidth="1"/>
    <col min="76" max="81" width="3" style="65" bestFit="1" customWidth="1"/>
    <col min="82" max="82" width="8.5546875" style="65" bestFit="1" customWidth="1"/>
    <col min="83" max="83" width="4.109375" style="65" bestFit="1" customWidth="1"/>
    <col min="84" max="84" width="8.5546875" style="65" bestFit="1" customWidth="1"/>
    <col min="85" max="85" width="5.33203125" style="65" bestFit="1" customWidth="1"/>
    <col min="86" max="89" width="4.109375" style="65" bestFit="1" customWidth="1"/>
    <col min="90" max="95" width="3" style="65" bestFit="1" customWidth="1"/>
    <col min="96" max="96" width="8.5546875" style="65" bestFit="1" customWidth="1"/>
    <col min="97" max="97" width="4.109375" style="65" bestFit="1" customWidth="1"/>
    <col min="98" max="98" width="8.5546875" style="65" bestFit="1" customWidth="1"/>
    <col min="99" max="16384" width="8.88671875" style="65"/>
  </cols>
  <sheetData>
    <row r="1" spans="1:86" x14ac:dyDescent="0.25">
      <c r="A1" s="137" t="s">
        <v>170</v>
      </c>
      <c r="B1" s="65" t="s">
        <v>23</v>
      </c>
      <c r="C1" s="76" t="s">
        <v>188</v>
      </c>
      <c r="D1" s="76" t="s">
        <v>189</v>
      </c>
      <c r="E1" s="76" t="s">
        <v>190</v>
      </c>
      <c r="F1" s="76" t="s">
        <v>191</v>
      </c>
      <c r="G1" s="76" t="s">
        <v>192</v>
      </c>
      <c r="H1" s="76" t="s">
        <v>193</v>
      </c>
      <c r="I1" s="76" t="s">
        <v>194</v>
      </c>
      <c r="J1" s="76" t="s">
        <v>195</v>
      </c>
      <c r="K1" s="76" t="s">
        <v>196</v>
      </c>
      <c r="L1" s="76" t="s">
        <v>197</v>
      </c>
      <c r="M1" s="76" t="s">
        <v>198</v>
      </c>
      <c r="N1" s="76" t="s">
        <v>199</v>
      </c>
      <c r="O1" s="76" t="s">
        <v>202</v>
      </c>
      <c r="P1" s="76" t="s">
        <v>203</v>
      </c>
      <c r="Q1" s="76" t="s">
        <v>204</v>
      </c>
      <c r="R1" s="76" t="s">
        <v>205</v>
      </c>
      <c r="S1" s="76" t="s">
        <v>206</v>
      </c>
      <c r="T1" s="76" t="s">
        <v>207</v>
      </c>
      <c r="U1" s="76" t="s">
        <v>208</v>
      </c>
      <c r="V1" s="76" t="s">
        <v>252</v>
      </c>
      <c r="W1" s="76"/>
      <c r="X1" s="76"/>
      <c r="Y1" s="76"/>
      <c r="Z1" s="76"/>
      <c r="AA1" s="136"/>
      <c r="AB1" s="136"/>
      <c r="AC1" s="136"/>
      <c r="AD1" s="136"/>
      <c r="AE1" s="76"/>
      <c r="AF1" s="76"/>
      <c r="AG1" s="76"/>
      <c r="AH1" s="76"/>
      <c r="AI1" s="76"/>
      <c r="AJ1" s="76"/>
      <c r="AK1" s="76"/>
      <c r="AL1" s="76"/>
      <c r="AM1" s="76"/>
      <c r="AN1" s="76"/>
      <c r="AO1" s="136"/>
      <c r="AP1" s="136"/>
      <c r="AQ1" s="136"/>
      <c r="AR1" s="136"/>
      <c r="AS1" s="76"/>
      <c r="AT1" s="76"/>
      <c r="AU1" s="76"/>
      <c r="AV1" s="76"/>
      <c r="AW1" s="76"/>
      <c r="AX1" s="76"/>
      <c r="AY1" s="76"/>
      <c r="AZ1" s="76"/>
      <c r="BA1" s="76"/>
      <c r="BB1" s="76"/>
      <c r="BC1" s="136"/>
      <c r="BD1" s="136"/>
      <c r="BE1" s="136"/>
      <c r="BF1" s="136"/>
      <c r="BG1" s="76"/>
      <c r="BH1" s="76"/>
      <c r="BI1" s="76"/>
      <c r="BJ1" s="76"/>
      <c r="BK1" s="76"/>
      <c r="BL1" s="76"/>
      <c r="BM1" s="76"/>
      <c r="BN1" s="76"/>
      <c r="BO1" s="76"/>
      <c r="BP1" s="76"/>
      <c r="BQ1" s="136"/>
      <c r="BU1" s="73"/>
      <c r="BV1" s="73"/>
      <c r="BW1" s="73"/>
      <c r="BX1" s="73"/>
      <c r="BY1" s="73"/>
      <c r="BZ1" s="73"/>
      <c r="CA1" s="73"/>
      <c r="CB1" s="73"/>
      <c r="CC1" s="73"/>
      <c r="CD1" s="73"/>
      <c r="CE1" s="5"/>
    </row>
    <row r="2" spans="1:86" x14ac:dyDescent="0.25">
      <c r="A2" s="137" t="s">
        <v>1</v>
      </c>
      <c r="B2" s="134"/>
      <c r="C2" s="136"/>
      <c r="D2" s="136"/>
      <c r="E2" s="136"/>
      <c r="F2" s="136"/>
      <c r="G2" s="136"/>
      <c r="H2" s="136"/>
      <c r="I2" s="136"/>
      <c r="J2" s="136"/>
      <c r="K2" s="136"/>
      <c r="L2" s="136"/>
      <c r="M2" s="136"/>
      <c r="N2" s="136"/>
      <c r="O2" s="136"/>
      <c r="P2" s="136"/>
      <c r="Q2" s="136"/>
      <c r="R2" s="136"/>
      <c r="S2" s="136"/>
      <c r="T2" s="136"/>
      <c r="U2" s="136"/>
      <c r="V2" s="136"/>
      <c r="W2" s="136"/>
      <c r="X2" s="136"/>
      <c r="Y2" s="136"/>
      <c r="Z2" s="136"/>
      <c r="AA2" s="136"/>
      <c r="AB2" s="75"/>
      <c r="AC2" s="136"/>
      <c r="AD2" s="136"/>
      <c r="AE2" s="136"/>
      <c r="AF2" s="136"/>
      <c r="AG2" s="136"/>
      <c r="AH2" s="136"/>
      <c r="AI2" s="136"/>
      <c r="AJ2" s="136"/>
      <c r="AK2" s="136"/>
      <c r="AL2" s="136"/>
      <c r="AM2" s="136"/>
      <c r="AN2" s="136"/>
      <c r="AO2" s="136"/>
      <c r="AP2" s="75"/>
      <c r="AQ2" s="136"/>
      <c r="AR2" s="136"/>
      <c r="AS2" s="136"/>
      <c r="AT2" s="136"/>
      <c r="AU2" s="136"/>
      <c r="AV2" s="136"/>
      <c r="AW2" s="136"/>
      <c r="AX2" s="136"/>
      <c r="AY2" s="136"/>
      <c r="AZ2" s="136"/>
      <c r="BA2" s="136"/>
      <c r="BB2" s="136"/>
      <c r="BC2" s="136"/>
      <c r="BD2" s="75"/>
      <c r="BE2" s="136"/>
      <c r="BF2" s="136"/>
      <c r="BG2" s="136"/>
      <c r="BH2" s="136"/>
      <c r="BI2" s="136"/>
      <c r="BJ2" s="136"/>
      <c r="BK2" s="136"/>
      <c r="BL2" s="136"/>
      <c r="BM2" s="136"/>
      <c r="BN2" s="136"/>
      <c r="BO2" s="136"/>
      <c r="BP2" s="136"/>
      <c r="BQ2" s="136"/>
      <c r="BR2" s="134"/>
      <c r="BU2" s="137"/>
      <c r="BV2" s="137"/>
      <c r="BW2" s="137"/>
      <c r="BX2" s="137"/>
      <c r="BY2" s="137"/>
      <c r="BZ2" s="137"/>
      <c r="CA2" s="137"/>
      <c r="CB2" s="137"/>
      <c r="CC2" s="137"/>
      <c r="CD2" s="137"/>
      <c r="CE2" s="5"/>
      <c r="CF2" s="134"/>
    </row>
    <row r="3" spans="1:86" x14ac:dyDescent="0.25">
      <c r="A3" s="137" t="s">
        <v>3</v>
      </c>
      <c r="B3" s="34"/>
      <c r="C3" s="136"/>
      <c r="D3" s="136">
        <f>ABS('C1'!D3-'C1'!$C3)</f>
        <v>0</v>
      </c>
      <c r="E3" s="136">
        <f>ABS('C1'!E3-'C1'!$C3)</f>
        <v>0.18853112101934821</v>
      </c>
      <c r="F3" s="136">
        <f>ABS('C1'!F3-'C1'!$C3)</f>
        <v>0.18853112101934821</v>
      </c>
      <c r="G3" s="136">
        <f>ABS('C1'!G3-'C1'!$C3)</f>
        <v>0.18853112101934821</v>
      </c>
      <c r="H3" s="136">
        <f>ABS('C1'!H3-'C1'!$C3)</f>
        <v>0.18853112101934821</v>
      </c>
      <c r="I3" s="136">
        <f>ABS('C1'!I3-'C1'!$C3)</f>
        <v>0.18853112101934821</v>
      </c>
      <c r="J3" s="136"/>
      <c r="K3" s="136"/>
      <c r="L3" s="136"/>
      <c r="M3" s="136"/>
      <c r="N3" s="136"/>
      <c r="O3" s="136"/>
      <c r="P3" s="136"/>
      <c r="Q3" s="136"/>
      <c r="R3" s="136"/>
      <c r="S3" s="136"/>
      <c r="T3" s="136"/>
      <c r="U3" s="136"/>
      <c r="V3" s="136">
        <f>SUM(D3:U3)</f>
        <v>0.94265560509674107</v>
      </c>
      <c r="W3" s="136"/>
      <c r="X3" s="136"/>
      <c r="Y3" s="136"/>
      <c r="Z3" s="136"/>
      <c r="AA3" s="136"/>
      <c r="AB3" s="75"/>
      <c r="AC3" s="136"/>
      <c r="AD3" s="75"/>
      <c r="AE3" s="136"/>
      <c r="AF3" s="136"/>
      <c r="AG3" s="136"/>
      <c r="AH3" s="136"/>
      <c r="AI3" s="136"/>
      <c r="AJ3" s="136"/>
      <c r="AK3" s="136"/>
      <c r="AL3" s="136"/>
      <c r="AM3" s="136"/>
      <c r="AN3" s="136"/>
      <c r="AO3" s="136"/>
      <c r="AP3" s="75"/>
      <c r="AQ3" s="136"/>
      <c r="AR3" s="75"/>
      <c r="AS3" s="136"/>
      <c r="AT3" s="136"/>
      <c r="AU3" s="136"/>
      <c r="AV3" s="136"/>
      <c r="AW3" s="136"/>
      <c r="AX3" s="136"/>
      <c r="AY3" s="136"/>
      <c r="AZ3" s="136"/>
      <c r="BA3" s="136"/>
      <c r="BB3" s="136"/>
      <c r="BC3" s="136"/>
      <c r="BD3" s="75"/>
      <c r="BE3" s="136"/>
      <c r="BF3" s="75"/>
      <c r="BG3" s="136"/>
      <c r="BH3" s="136"/>
      <c r="BI3" s="136"/>
      <c r="BJ3" s="136"/>
      <c r="BK3" s="136"/>
      <c r="BL3" s="136"/>
      <c r="BM3" s="136"/>
      <c r="BN3" s="136"/>
      <c r="BO3" s="136"/>
      <c r="BP3" s="136"/>
      <c r="BQ3" s="136"/>
      <c r="BR3" s="134"/>
      <c r="BT3" s="134"/>
      <c r="BU3" s="137"/>
      <c r="BV3" s="137"/>
      <c r="BW3" s="137"/>
      <c r="BX3" s="137"/>
      <c r="BY3" s="137"/>
      <c r="BZ3" s="137"/>
      <c r="CA3" s="137"/>
      <c r="CB3" s="137"/>
      <c r="CC3" s="137"/>
      <c r="CD3" s="137"/>
      <c r="CE3" s="5"/>
      <c r="CF3" s="134"/>
      <c r="CH3" s="134"/>
    </row>
    <row r="4" spans="1:86" x14ac:dyDescent="0.25">
      <c r="A4" s="137" t="s">
        <v>4</v>
      </c>
      <c r="B4" s="34"/>
      <c r="C4" s="136"/>
      <c r="D4" s="136">
        <f>ABS('C1'!D4-'C1'!$C4)</f>
        <v>0</v>
      </c>
      <c r="E4" s="136">
        <f>ABS('C1'!E4-'C1'!$C4)</f>
        <v>0</v>
      </c>
      <c r="F4" s="136">
        <f>ABS('C1'!F4-'C1'!$C4)</f>
        <v>0</v>
      </c>
      <c r="G4" s="136">
        <f>ABS('C1'!G4-'C1'!$C4)</f>
        <v>0.21262913244048012</v>
      </c>
      <c r="H4" s="136">
        <f>ABS('C1'!H4-'C1'!$C4)</f>
        <v>0.21262913244048012</v>
      </c>
      <c r="I4" s="136">
        <f>ABS('C1'!I4-'C1'!$C4)</f>
        <v>0.21262913244048012</v>
      </c>
      <c r="J4" s="136"/>
      <c r="K4" s="136"/>
      <c r="L4" s="136"/>
      <c r="M4" s="136"/>
      <c r="N4" s="136"/>
      <c r="O4" s="136"/>
      <c r="P4" s="75"/>
      <c r="Q4" s="136"/>
      <c r="R4" s="136"/>
      <c r="S4" s="136"/>
      <c r="T4" s="136"/>
      <c r="U4" s="136"/>
      <c r="V4" s="136">
        <f t="shared" ref="V4:V67" si="0">SUM(D4:U4)</f>
        <v>0.6378873973214404</v>
      </c>
      <c r="W4" s="136"/>
      <c r="X4" s="136"/>
      <c r="Y4" s="136"/>
      <c r="Z4" s="136"/>
      <c r="AA4" s="136"/>
      <c r="AB4" s="75"/>
      <c r="AC4" s="136"/>
      <c r="AD4" s="75"/>
      <c r="AE4" s="136"/>
      <c r="AF4" s="136"/>
      <c r="AG4" s="136"/>
      <c r="AH4" s="136"/>
      <c r="AI4" s="136"/>
      <c r="AJ4" s="136"/>
      <c r="AK4" s="136"/>
      <c r="AL4" s="136"/>
      <c r="AM4" s="136"/>
      <c r="AN4" s="136"/>
      <c r="AO4" s="136"/>
      <c r="AP4" s="75"/>
      <c r="AQ4" s="136"/>
      <c r="AR4" s="75"/>
      <c r="AS4" s="136"/>
      <c r="AT4" s="136"/>
      <c r="AU4" s="136"/>
      <c r="AV4" s="136"/>
      <c r="AW4" s="136"/>
      <c r="AX4" s="136"/>
      <c r="AY4" s="136"/>
      <c r="AZ4" s="136"/>
      <c r="BA4" s="136"/>
      <c r="BB4" s="136"/>
      <c r="BC4" s="136"/>
      <c r="BD4" s="75"/>
      <c r="BE4" s="136"/>
      <c r="BF4" s="75"/>
      <c r="BG4" s="136"/>
      <c r="BH4" s="136"/>
      <c r="BI4" s="136"/>
      <c r="BJ4" s="136"/>
      <c r="BK4" s="136"/>
      <c r="BL4" s="136"/>
      <c r="BM4" s="136"/>
      <c r="BN4" s="136"/>
      <c r="BO4" s="136"/>
      <c r="BP4" s="136"/>
      <c r="BQ4" s="136"/>
      <c r="BR4" s="134"/>
      <c r="BT4" s="134"/>
      <c r="BU4" s="137"/>
      <c r="BV4" s="137"/>
      <c r="BW4" s="137"/>
      <c r="BX4" s="137"/>
      <c r="BY4" s="137"/>
      <c r="BZ4" s="137"/>
      <c r="CA4" s="137"/>
      <c r="CB4" s="137"/>
      <c r="CC4" s="137"/>
      <c r="CD4" s="137"/>
      <c r="CE4" s="5"/>
      <c r="CF4" s="134"/>
      <c r="CH4" s="134"/>
    </row>
    <row r="5" spans="1:86" x14ac:dyDescent="0.25">
      <c r="A5" s="137" t="s">
        <v>5</v>
      </c>
      <c r="B5" s="34"/>
      <c r="C5" s="136"/>
      <c r="D5" s="136">
        <f>ABS('C1'!D5-'C1'!$C5)</f>
        <v>0</v>
      </c>
      <c r="E5" s="136">
        <f>ABS('C1'!E5-'C1'!$C5)</f>
        <v>0</v>
      </c>
      <c r="F5" s="136">
        <f>ABS('C1'!F5-'C1'!$C5)</f>
        <v>0</v>
      </c>
      <c r="G5" s="136">
        <f>ABS('C1'!G5-'C1'!$C5)</f>
        <v>0</v>
      </c>
      <c r="H5" s="136">
        <f>ABS('C1'!H5-'C1'!$C5)</f>
        <v>0</v>
      </c>
      <c r="I5" s="136">
        <f>ABS('C1'!I5-'C1'!$C5)</f>
        <v>0</v>
      </c>
      <c r="J5" s="136"/>
      <c r="K5" s="136"/>
      <c r="L5" s="136"/>
      <c r="M5" s="136"/>
      <c r="N5" s="136"/>
      <c r="O5" s="136"/>
      <c r="P5" s="75"/>
      <c r="Q5" s="136"/>
      <c r="R5" s="136"/>
      <c r="S5" s="136"/>
      <c r="T5" s="136"/>
      <c r="U5" s="136"/>
      <c r="V5" s="136">
        <f t="shared" si="0"/>
        <v>0</v>
      </c>
      <c r="W5" s="136"/>
      <c r="X5" s="136"/>
      <c r="Y5" s="136"/>
      <c r="Z5" s="136"/>
      <c r="AA5" s="136"/>
      <c r="AB5" s="75"/>
      <c r="AC5" s="136"/>
      <c r="AD5" s="75"/>
      <c r="AE5" s="136"/>
      <c r="AF5" s="136"/>
      <c r="AG5" s="136"/>
      <c r="AH5" s="136"/>
      <c r="AI5" s="136"/>
      <c r="AJ5" s="136"/>
      <c r="AK5" s="136"/>
      <c r="AL5" s="136"/>
      <c r="AM5" s="136"/>
      <c r="AN5" s="136"/>
      <c r="AO5" s="136"/>
      <c r="AP5" s="75"/>
      <c r="AQ5" s="136"/>
      <c r="AR5" s="75"/>
      <c r="AS5" s="136"/>
      <c r="AT5" s="136"/>
      <c r="AU5" s="136"/>
      <c r="AV5" s="136"/>
      <c r="AW5" s="136"/>
      <c r="AX5" s="136"/>
      <c r="AY5" s="136"/>
      <c r="AZ5" s="136"/>
      <c r="BA5" s="136"/>
      <c r="BB5" s="136"/>
      <c r="BC5" s="136"/>
      <c r="BD5" s="75"/>
      <c r="BE5" s="136"/>
      <c r="BF5" s="75"/>
      <c r="BG5" s="136"/>
      <c r="BH5" s="136"/>
      <c r="BI5" s="136"/>
      <c r="BJ5" s="136"/>
      <c r="BK5" s="136"/>
      <c r="BL5" s="136"/>
      <c r="BM5" s="136"/>
      <c r="BN5" s="136"/>
      <c r="BO5" s="136"/>
      <c r="BP5" s="136"/>
      <c r="BQ5" s="136"/>
      <c r="BR5" s="134"/>
      <c r="BT5" s="134"/>
      <c r="BU5" s="137"/>
      <c r="BV5" s="137"/>
      <c r="BW5" s="137"/>
      <c r="BX5" s="137"/>
      <c r="BY5" s="137"/>
      <c r="BZ5" s="137"/>
      <c r="CA5" s="137"/>
      <c r="CB5" s="137"/>
      <c r="CC5" s="137"/>
      <c r="CD5" s="137"/>
      <c r="CE5" s="5"/>
      <c r="CF5" s="134"/>
      <c r="CH5" s="134"/>
    </row>
    <row r="6" spans="1:86" x14ac:dyDescent="0.25">
      <c r="A6" s="137" t="s">
        <v>6</v>
      </c>
      <c r="B6" s="34"/>
      <c r="C6" s="136"/>
      <c r="D6" s="136">
        <f>ABS('C1'!D6-'C1'!$C6)</f>
        <v>0</v>
      </c>
      <c r="E6" s="136">
        <f>ABS('C1'!E6-'C1'!$C6)</f>
        <v>0</v>
      </c>
      <c r="F6" s="136">
        <f>ABS('C1'!F6-'C1'!$C6)</f>
        <v>0</v>
      </c>
      <c r="G6" s="136">
        <f>ABS('C1'!G6-'C1'!$C6)</f>
        <v>0</v>
      </c>
      <c r="H6" s="136">
        <f>ABS('C1'!H6-'C1'!$C6)</f>
        <v>0</v>
      </c>
      <c r="I6" s="136">
        <f>ABS('C1'!I6-'C1'!$C6)</f>
        <v>0</v>
      </c>
      <c r="J6" s="136"/>
      <c r="K6" s="136"/>
      <c r="L6" s="136"/>
      <c r="M6" s="136"/>
      <c r="N6" s="136"/>
      <c r="O6" s="136"/>
      <c r="P6" s="75"/>
      <c r="Q6" s="136"/>
      <c r="R6" s="136"/>
      <c r="S6" s="136"/>
      <c r="T6" s="136"/>
      <c r="U6" s="136"/>
      <c r="V6" s="136">
        <f t="shared" si="0"/>
        <v>0</v>
      </c>
      <c r="W6" s="136"/>
      <c r="X6" s="136"/>
      <c r="Y6" s="136"/>
      <c r="Z6" s="136"/>
      <c r="AA6" s="136"/>
      <c r="AB6" s="75"/>
      <c r="AC6" s="136"/>
      <c r="AD6" s="75"/>
      <c r="AE6" s="136"/>
      <c r="AF6" s="136"/>
      <c r="AG6" s="136"/>
      <c r="AH6" s="136"/>
      <c r="AI6" s="136"/>
      <c r="AJ6" s="136"/>
      <c r="AK6" s="136"/>
      <c r="AL6" s="136"/>
      <c r="AM6" s="136"/>
      <c r="AN6" s="136"/>
      <c r="AO6" s="136"/>
      <c r="AP6" s="75"/>
      <c r="AQ6" s="136"/>
      <c r="AR6" s="75"/>
      <c r="AS6" s="136"/>
      <c r="AT6" s="136"/>
      <c r="AU6" s="136"/>
      <c r="AV6" s="136"/>
      <c r="AW6" s="136"/>
      <c r="AX6" s="136"/>
      <c r="AY6" s="136"/>
      <c r="AZ6" s="136"/>
      <c r="BA6" s="136"/>
      <c r="BB6" s="136"/>
      <c r="BC6" s="136"/>
      <c r="BD6" s="75"/>
      <c r="BE6" s="136"/>
      <c r="BF6" s="75"/>
      <c r="BG6" s="136"/>
      <c r="BH6" s="136"/>
      <c r="BI6" s="136"/>
      <c r="BJ6" s="136"/>
      <c r="BK6" s="136"/>
      <c r="BL6" s="136"/>
      <c r="BM6" s="136"/>
      <c r="BN6" s="136"/>
      <c r="BO6" s="136"/>
      <c r="BP6" s="136"/>
      <c r="BQ6" s="136"/>
      <c r="BR6" s="134"/>
      <c r="BT6" s="134"/>
      <c r="BU6" s="137"/>
      <c r="BV6" s="137"/>
      <c r="BW6" s="137"/>
      <c r="BX6" s="137"/>
      <c r="BY6" s="137"/>
      <c r="BZ6" s="137"/>
      <c r="CA6" s="137"/>
      <c r="CB6" s="137"/>
      <c r="CC6" s="137"/>
      <c r="CD6" s="137"/>
      <c r="CE6" s="5"/>
      <c r="CF6" s="134"/>
      <c r="CH6" s="134"/>
    </row>
    <row r="7" spans="1:86" x14ac:dyDescent="0.25">
      <c r="A7" s="137" t="s">
        <v>7</v>
      </c>
      <c r="B7" s="34"/>
      <c r="C7" s="136"/>
      <c r="D7" s="136">
        <f>ABS('C1'!D7-'C1'!$C7)</f>
        <v>0</v>
      </c>
      <c r="E7" s="136">
        <f>ABS('C1'!E7-'C1'!$C7)</f>
        <v>0</v>
      </c>
      <c r="F7" s="136">
        <f>ABS('C1'!F7-'C1'!$C7)</f>
        <v>0</v>
      </c>
      <c r="G7" s="136">
        <f>ABS('C1'!G7-'C1'!$C7)</f>
        <v>0</v>
      </c>
      <c r="H7" s="136">
        <f>ABS('C1'!H7-'C1'!$C7)</f>
        <v>0</v>
      </c>
      <c r="I7" s="136">
        <f>ABS('C1'!I7-'C1'!$C7)</f>
        <v>0</v>
      </c>
      <c r="J7" s="136"/>
      <c r="K7" s="136"/>
      <c r="L7" s="136"/>
      <c r="M7" s="136"/>
      <c r="N7" s="136"/>
      <c r="O7" s="136"/>
      <c r="P7" s="75"/>
      <c r="Q7" s="136"/>
      <c r="R7" s="136"/>
      <c r="S7" s="136"/>
      <c r="T7" s="136"/>
      <c r="U7" s="136"/>
      <c r="V7" s="136">
        <f t="shared" si="0"/>
        <v>0</v>
      </c>
      <c r="W7" s="136"/>
      <c r="X7" s="136"/>
      <c r="Y7" s="136"/>
      <c r="Z7" s="136"/>
      <c r="AA7" s="136"/>
      <c r="AB7" s="75"/>
      <c r="AC7" s="136"/>
      <c r="AD7" s="75"/>
      <c r="AE7" s="136"/>
      <c r="AF7" s="136"/>
      <c r="AG7" s="136"/>
      <c r="AH7" s="136"/>
      <c r="AI7" s="136"/>
      <c r="AJ7" s="136"/>
      <c r="AK7" s="136"/>
      <c r="AL7" s="136"/>
      <c r="AM7" s="136"/>
      <c r="AN7" s="136"/>
      <c r="AO7" s="136"/>
      <c r="AP7" s="75"/>
      <c r="AQ7" s="136"/>
      <c r="AR7" s="75"/>
      <c r="AS7" s="136"/>
      <c r="AT7" s="136"/>
      <c r="AU7" s="136"/>
      <c r="AV7" s="136"/>
      <c r="AW7" s="136"/>
      <c r="AX7" s="136"/>
      <c r="AY7" s="136"/>
      <c r="AZ7" s="136"/>
      <c r="BA7" s="136"/>
      <c r="BB7" s="136"/>
      <c r="BC7" s="136"/>
      <c r="BD7" s="75"/>
      <c r="BE7" s="136"/>
      <c r="BF7" s="75"/>
      <c r="BG7" s="136"/>
      <c r="BH7" s="136"/>
      <c r="BI7" s="136"/>
      <c r="BJ7" s="136"/>
      <c r="BK7" s="136"/>
      <c r="BL7" s="136"/>
      <c r="BM7" s="136"/>
      <c r="BN7" s="136"/>
      <c r="BO7" s="136"/>
      <c r="BP7" s="136"/>
      <c r="BQ7" s="136"/>
      <c r="BR7" s="134"/>
      <c r="BT7" s="134"/>
      <c r="BU7" s="137"/>
      <c r="BV7" s="137"/>
      <c r="BW7" s="137"/>
      <c r="BX7" s="137"/>
      <c r="BY7" s="137"/>
      <c r="BZ7" s="137"/>
      <c r="CA7" s="137"/>
      <c r="CB7" s="137"/>
      <c r="CC7" s="137"/>
      <c r="CD7" s="137"/>
      <c r="CE7" s="5"/>
      <c r="CF7" s="134"/>
      <c r="CH7" s="134"/>
    </row>
    <row r="8" spans="1:86" x14ac:dyDescent="0.25">
      <c r="A8" s="137" t="s">
        <v>8</v>
      </c>
      <c r="B8" s="34"/>
      <c r="C8" s="136"/>
      <c r="D8" s="136">
        <f>ABS('C1'!D8-'C1'!$C8)</f>
        <v>0</v>
      </c>
      <c r="E8" s="136">
        <f>ABS('C1'!E8-'C1'!$C8)</f>
        <v>0</v>
      </c>
      <c r="F8" s="136">
        <f>ABS('C1'!F8-'C1'!$C8)</f>
        <v>0</v>
      </c>
      <c r="G8" s="136">
        <f>ABS('C1'!G8-'C1'!$C8)</f>
        <v>0</v>
      </c>
      <c r="H8" s="136">
        <f>ABS('C1'!H8-'C1'!$C8)</f>
        <v>0</v>
      </c>
      <c r="I8" s="136">
        <f>ABS('C1'!I8-'C1'!$C8)</f>
        <v>0</v>
      </c>
      <c r="J8" s="136"/>
      <c r="K8" s="136"/>
      <c r="L8" s="136"/>
      <c r="M8" s="136"/>
      <c r="N8" s="136"/>
      <c r="O8" s="136"/>
      <c r="P8" s="75"/>
      <c r="Q8" s="136"/>
      <c r="R8" s="136"/>
      <c r="S8" s="136"/>
      <c r="T8" s="136"/>
      <c r="U8" s="136"/>
      <c r="V8" s="136">
        <f t="shared" si="0"/>
        <v>0</v>
      </c>
      <c r="W8" s="136"/>
      <c r="X8" s="136"/>
      <c r="Y8" s="136"/>
      <c r="Z8" s="136"/>
      <c r="AA8" s="136"/>
      <c r="AB8" s="75"/>
      <c r="AC8" s="136"/>
      <c r="AD8" s="75"/>
      <c r="AE8" s="136"/>
      <c r="AF8" s="136"/>
      <c r="AG8" s="136"/>
      <c r="AH8" s="136"/>
      <c r="AI8" s="136"/>
      <c r="AJ8" s="136"/>
      <c r="AK8" s="136"/>
      <c r="AL8" s="136"/>
      <c r="AM8" s="136"/>
      <c r="AN8" s="136"/>
      <c r="AO8" s="136"/>
      <c r="AP8" s="75"/>
      <c r="AQ8" s="136"/>
      <c r="AR8" s="75"/>
      <c r="AS8" s="136"/>
      <c r="AT8" s="136"/>
      <c r="AU8" s="136"/>
      <c r="AV8" s="136"/>
      <c r="AW8" s="136"/>
      <c r="AX8" s="136"/>
      <c r="AY8" s="136"/>
      <c r="AZ8" s="136"/>
      <c r="BA8" s="136"/>
      <c r="BB8" s="136"/>
      <c r="BC8" s="136"/>
      <c r="BD8" s="75"/>
      <c r="BE8" s="136"/>
      <c r="BF8" s="75"/>
      <c r="BG8" s="136"/>
      <c r="BH8" s="136"/>
      <c r="BI8" s="136"/>
      <c r="BJ8" s="136"/>
      <c r="BK8" s="136"/>
      <c r="BL8" s="136"/>
      <c r="BM8" s="136"/>
      <c r="BN8" s="136"/>
      <c r="BO8" s="136"/>
      <c r="BP8" s="136"/>
      <c r="BQ8" s="136"/>
      <c r="BR8" s="134"/>
      <c r="BT8" s="134"/>
      <c r="BU8" s="137"/>
      <c r="BV8" s="137"/>
      <c r="BW8" s="137"/>
      <c r="BX8" s="137"/>
      <c r="BY8" s="137"/>
      <c r="BZ8" s="137"/>
      <c r="CA8" s="137"/>
      <c r="CB8" s="137"/>
      <c r="CC8" s="137"/>
      <c r="CD8" s="137"/>
      <c r="CE8" s="5"/>
      <c r="CF8" s="134"/>
      <c r="CH8" s="134"/>
    </row>
    <row r="9" spans="1:86" x14ac:dyDescent="0.25">
      <c r="A9" s="137" t="s">
        <v>9</v>
      </c>
      <c r="B9" s="34"/>
      <c r="C9" s="136"/>
      <c r="D9" s="136">
        <f>ABS('C1'!D9-'C1'!$C9)</f>
        <v>0</v>
      </c>
      <c r="E9" s="136">
        <f>ABS('C1'!E9-'C1'!$C9)</f>
        <v>0</v>
      </c>
      <c r="F9" s="136">
        <f>ABS('C1'!F9-'C1'!$C9)</f>
        <v>0</v>
      </c>
      <c r="G9" s="136">
        <f>ABS('C1'!G9-'C1'!$C9)</f>
        <v>0</v>
      </c>
      <c r="H9" s="136">
        <f>ABS('C1'!H9-'C1'!$C9)</f>
        <v>0</v>
      </c>
      <c r="I9" s="136">
        <f>ABS('C1'!I9-'C1'!$C9)</f>
        <v>0</v>
      </c>
      <c r="J9" s="136"/>
      <c r="K9" s="136"/>
      <c r="L9" s="136"/>
      <c r="M9" s="136"/>
      <c r="N9" s="136"/>
      <c r="O9" s="136"/>
      <c r="P9" s="75"/>
      <c r="Q9" s="136"/>
      <c r="R9" s="136"/>
      <c r="S9" s="136"/>
      <c r="T9" s="136"/>
      <c r="U9" s="136"/>
      <c r="V9" s="136">
        <f t="shared" si="0"/>
        <v>0</v>
      </c>
      <c r="W9" s="136"/>
      <c r="X9" s="136"/>
      <c r="Y9" s="136"/>
      <c r="Z9" s="136"/>
      <c r="AA9" s="136"/>
      <c r="AB9" s="75"/>
      <c r="AC9" s="136"/>
      <c r="AD9" s="75"/>
      <c r="AE9" s="136"/>
      <c r="AF9" s="136"/>
      <c r="AG9" s="136"/>
      <c r="AH9" s="136"/>
      <c r="AI9" s="136"/>
      <c r="AJ9" s="136"/>
      <c r="AK9" s="136"/>
      <c r="AL9" s="136"/>
      <c r="AM9" s="136"/>
      <c r="AN9" s="136"/>
      <c r="AO9" s="136"/>
      <c r="AP9" s="75"/>
      <c r="AQ9" s="136"/>
      <c r="AR9" s="75"/>
      <c r="AS9" s="136"/>
      <c r="AT9" s="136"/>
      <c r="AU9" s="136"/>
      <c r="AV9" s="136"/>
      <c r="AW9" s="136"/>
      <c r="AX9" s="136"/>
      <c r="AY9" s="136"/>
      <c r="AZ9" s="136"/>
      <c r="BA9" s="136"/>
      <c r="BB9" s="136"/>
      <c r="BC9" s="136"/>
      <c r="BD9" s="75"/>
      <c r="BE9" s="136"/>
      <c r="BF9" s="75"/>
      <c r="BG9" s="136"/>
      <c r="BH9" s="136"/>
      <c r="BI9" s="136"/>
      <c r="BJ9" s="136"/>
      <c r="BK9" s="136"/>
      <c r="BL9" s="136"/>
      <c r="BM9" s="136"/>
      <c r="BN9" s="136"/>
      <c r="BO9" s="136"/>
      <c r="BP9" s="136"/>
      <c r="BQ9" s="136"/>
      <c r="BR9" s="134"/>
      <c r="BT9" s="134"/>
      <c r="BU9" s="137"/>
      <c r="BV9" s="137"/>
      <c r="BW9" s="137"/>
      <c r="BX9" s="137"/>
      <c r="BY9" s="137"/>
      <c r="BZ9" s="137"/>
      <c r="CA9" s="137"/>
      <c r="CB9" s="137"/>
      <c r="CC9" s="137"/>
      <c r="CD9" s="137"/>
      <c r="CE9" s="5"/>
      <c r="CF9" s="134"/>
      <c r="CH9" s="134"/>
    </row>
    <row r="10" spans="1:86" x14ac:dyDescent="0.25">
      <c r="A10" s="137" t="s">
        <v>10</v>
      </c>
      <c r="B10" s="34"/>
      <c r="C10" s="136"/>
      <c r="D10" s="136">
        <f>ABS('C1'!D10-'C1'!$C10)</f>
        <v>0</v>
      </c>
      <c r="E10" s="136">
        <f>ABS('C1'!E10-'C1'!$C10)</f>
        <v>0</v>
      </c>
      <c r="F10" s="136">
        <f>ABS('C1'!F10-'C1'!$C10)</f>
        <v>0</v>
      </c>
      <c r="G10" s="136">
        <f>ABS('C1'!G10-'C1'!$C10)</f>
        <v>0</v>
      </c>
      <c r="H10" s="136">
        <f>ABS('C1'!H10-'C1'!$C10)</f>
        <v>0</v>
      </c>
      <c r="I10" s="136">
        <f>ABS('C1'!I10-'C1'!$C10)</f>
        <v>0</v>
      </c>
      <c r="J10" s="136"/>
      <c r="K10" s="136"/>
      <c r="L10" s="136"/>
      <c r="M10" s="136"/>
      <c r="N10" s="136"/>
      <c r="O10" s="136"/>
      <c r="P10" s="75"/>
      <c r="Q10" s="136"/>
      <c r="R10" s="136"/>
      <c r="S10" s="136"/>
      <c r="T10" s="136"/>
      <c r="U10" s="136"/>
      <c r="V10" s="136">
        <f t="shared" si="0"/>
        <v>0</v>
      </c>
      <c r="W10" s="136"/>
      <c r="X10" s="136"/>
      <c r="Y10" s="136"/>
      <c r="Z10" s="136"/>
      <c r="AA10" s="136"/>
      <c r="AB10" s="75"/>
      <c r="AC10" s="136"/>
      <c r="AD10" s="75"/>
      <c r="AE10" s="136"/>
      <c r="AF10" s="136"/>
      <c r="AG10" s="136"/>
      <c r="AH10" s="136"/>
      <c r="AI10" s="136"/>
      <c r="AJ10" s="136"/>
      <c r="AK10" s="136"/>
      <c r="AL10" s="136"/>
      <c r="AM10" s="136"/>
      <c r="AN10" s="136"/>
      <c r="AO10" s="136"/>
      <c r="AP10" s="75"/>
      <c r="AQ10" s="136"/>
      <c r="AR10" s="75"/>
      <c r="AS10" s="136"/>
      <c r="AT10" s="136"/>
      <c r="AU10" s="136"/>
      <c r="AV10" s="136"/>
      <c r="AW10" s="136"/>
      <c r="AX10" s="136"/>
      <c r="AY10" s="136"/>
      <c r="AZ10" s="136"/>
      <c r="BA10" s="136"/>
      <c r="BB10" s="136"/>
      <c r="BC10" s="136"/>
      <c r="BD10" s="75"/>
      <c r="BE10" s="136"/>
      <c r="BF10" s="75"/>
      <c r="BG10" s="136"/>
      <c r="BH10" s="136"/>
      <c r="BI10" s="136"/>
      <c r="BJ10" s="136"/>
      <c r="BK10" s="136"/>
      <c r="BL10" s="136"/>
      <c r="BM10" s="136"/>
      <c r="BN10" s="136"/>
      <c r="BO10" s="136"/>
      <c r="BP10" s="136"/>
      <c r="BQ10" s="136"/>
      <c r="BR10" s="134"/>
      <c r="BT10" s="134"/>
      <c r="BU10" s="137"/>
      <c r="BV10" s="137"/>
      <c r="BW10" s="137"/>
      <c r="BX10" s="137"/>
      <c r="BY10" s="137"/>
      <c r="BZ10" s="137"/>
      <c r="CA10" s="137"/>
      <c r="CB10" s="137"/>
      <c r="CC10" s="137"/>
      <c r="CD10" s="137"/>
      <c r="CE10" s="5"/>
      <c r="CF10" s="134"/>
      <c r="CH10" s="134"/>
    </row>
    <row r="11" spans="1:86" x14ac:dyDescent="0.25">
      <c r="A11" s="137" t="s">
        <v>11</v>
      </c>
      <c r="B11" s="34"/>
      <c r="C11" s="136"/>
      <c r="D11" s="136">
        <f>ABS('C1'!D11-'C1'!$C11)</f>
        <v>0</v>
      </c>
      <c r="E11" s="136">
        <f>ABS('C1'!E11-'C1'!$C11)</f>
        <v>0</v>
      </c>
      <c r="F11" s="136">
        <f>ABS('C1'!F11-'C1'!$C11)</f>
        <v>0</v>
      </c>
      <c r="G11" s="136">
        <f>ABS('C1'!G11-'C1'!$C11)</f>
        <v>0</v>
      </c>
      <c r="H11" s="136">
        <f>ABS('C1'!H11-'C1'!$C11)</f>
        <v>0</v>
      </c>
      <c r="I11" s="136">
        <f>ABS('C1'!I11-'C1'!$C11)</f>
        <v>0</v>
      </c>
      <c r="J11" s="136"/>
      <c r="K11" s="136"/>
      <c r="L11" s="136"/>
      <c r="M11" s="136"/>
      <c r="N11" s="136"/>
      <c r="O11" s="136"/>
      <c r="P11" s="75"/>
      <c r="Q11" s="136"/>
      <c r="R11" s="136"/>
      <c r="S11" s="136"/>
      <c r="T11" s="136"/>
      <c r="U11" s="136"/>
      <c r="V11" s="136">
        <f t="shared" si="0"/>
        <v>0</v>
      </c>
      <c r="W11" s="136"/>
      <c r="X11" s="136"/>
      <c r="Y11" s="136"/>
      <c r="Z11" s="136"/>
      <c r="AA11" s="136"/>
      <c r="AB11" s="75"/>
      <c r="AC11" s="136"/>
      <c r="AD11" s="75"/>
      <c r="AE11" s="136"/>
      <c r="AF11" s="136"/>
      <c r="AG11" s="136"/>
      <c r="AH11" s="136"/>
      <c r="AI11" s="136"/>
      <c r="AJ11" s="136"/>
      <c r="AK11" s="136"/>
      <c r="AL11" s="136"/>
      <c r="AM11" s="136"/>
      <c r="AN11" s="136"/>
      <c r="AO11" s="136"/>
      <c r="AP11" s="75"/>
      <c r="AQ11" s="136"/>
      <c r="AR11" s="75"/>
      <c r="AS11" s="136"/>
      <c r="AT11" s="136"/>
      <c r="AU11" s="136"/>
      <c r="AV11" s="136"/>
      <c r="AW11" s="136"/>
      <c r="AX11" s="136"/>
      <c r="AY11" s="136"/>
      <c r="AZ11" s="136"/>
      <c r="BA11" s="136"/>
      <c r="BB11" s="136"/>
      <c r="BC11" s="136"/>
      <c r="BD11" s="75"/>
      <c r="BE11" s="136"/>
      <c r="BF11" s="75"/>
      <c r="BG11" s="136"/>
      <c r="BH11" s="136"/>
      <c r="BI11" s="136"/>
      <c r="BJ11" s="136"/>
      <c r="BK11" s="136"/>
      <c r="BL11" s="136"/>
      <c r="BM11" s="136"/>
      <c r="BN11" s="136"/>
      <c r="BO11" s="136"/>
      <c r="BP11" s="136"/>
      <c r="BQ11" s="136"/>
      <c r="BR11" s="134"/>
      <c r="BT11" s="134"/>
      <c r="BU11" s="137"/>
      <c r="BV11" s="137"/>
      <c r="BW11" s="137"/>
      <c r="BX11" s="137"/>
      <c r="BY11" s="137"/>
      <c r="BZ11" s="137"/>
      <c r="CA11" s="137"/>
      <c r="CB11" s="137"/>
      <c r="CC11" s="137"/>
      <c r="CD11" s="137"/>
      <c r="CE11" s="5"/>
      <c r="CF11" s="134"/>
      <c r="CH11" s="134"/>
    </row>
    <row r="12" spans="1:86" x14ac:dyDescent="0.25">
      <c r="A12" s="137" t="s">
        <v>12</v>
      </c>
      <c r="B12" s="34"/>
      <c r="C12" s="136"/>
      <c r="D12" s="136">
        <f>ABS('C1'!D12-'C1'!$C12)</f>
        <v>0</v>
      </c>
      <c r="E12" s="136">
        <f>ABS('C1'!E12-'C1'!$C12)</f>
        <v>0</v>
      </c>
      <c r="F12" s="136">
        <f>ABS('C1'!F12-'C1'!$C12)</f>
        <v>0</v>
      </c>
      <c r="G12" s="136">
        <f>ABS('C1'!G12-'C1'!$C12)</f>
        <v>0</v>
      </c>
      <c r="H12" s="136">
        <f>ABS('C1'!H12-'C1'!$C12)</f>
        <v>0</v>
      </c>
      <c r="I12" s="136">
        <f>ABS('C1'!I12-'C1'!$C12)</f>
        <v>0</v>
      </c>
      <c r="J12" s="136"/>
      <c r="K12" s="136"/>
      <c r="L12" s="136"/>
      <c r="M12" s="136"/>
      <c r="N12" s="136"/>
      <c r="O12" s="136"/>
      <c r="P12" s="75"/>
      <c r="Q12" s="136"/>
      <c r="R12" s="136"/>
      <c r="S12" s="136"/>
      <c r="T12" s="136"/>
      <c r="U12" s="136"/>
      <c r="V12" s="136">
        <f t="shared" si="0"/>
        <v>0</v>
      </c>
      <c r="W12" s="136"/>
      <c r="X12" s="136"/>
      <c r="Y12" s="136"/>
      <c r="Z12" s="136"/>
      <c r="AA12" s="136"/>
      <c r="AB12" s="75"/>
      <c r="AC12" s="136"/>
      <c r="AD12" s="75"/>
      <c r="AE12" s="136"/>
      <c r="AF12" s="136"/>
      <c r="AG12" s="136"/>
      <c r="AH12" s="136"/>
      <c r="AI12" s="136"/>
      <c r="AJ12" s="136"/>
      <c r="AK12" s="136"/>
      <c r="AL12" s="136"/>
      <c r="AM12" s="136"/>
      <c r="AN12" s="136"/>
      <c r="AO12" s="136"/>
      <c r="AP12" s="75"/>
      <c r="AQ12" s="136"/>
      <c r="AR12" s="75"/>
      <c r="AS12" s="136"/>
      <c r="AT12" s="136"/>
      <c r="AU12" s="136"/>
      <c r="AV12" s="136"/>
      <c r="AW12" s="136"/>
      <c r="AX12" s="136"/>
      <c r="AY12" s="136"/>
      <c r="AZ12" s="136"/>
      <c r="BA12" s="136"/>
      <c r="BB12" s="136"/>
      <c r="BC12" s="136"/>
      <c r="BD12" s="75"/>
      <c r="BE12" s="136"/>
      <c r="BF12" s="75"/>
      <c r="BG12" s="136"/>
      <c r="BH12" s="136"/>
      <c r="BI12" s="136"/>
      <c r="BJ12" s="136"/>
      <c r="BK12" s="136"/>
      <c r="BL12" s="136"/>
      <c r="BM12" s="136"/>
      <c r="BN12" s="136"/>
      <c r="BO12" s="136"/>
      <c r="BP12" s="136"/>
      <c r="BQ12" s="136"/>
      <c r="BR12" s="134"/>
      <c r="BT12" s="134"/>
      <c r="BU12" s="137"/>
      <c r="BV12" s="137"/>
      <c r="BW12" s="137"/>
      <c r="BX12" s="137"/>
      <c r="BY12" s="137"/>
      <c r="BZ12" s="137"/>
      <c r="CA12" s="137"/>
      <c r="CB12" s="137"/>
      <c r="CC12" s="137"/>
      <c r="CD12" s="137"/>
      <c r="CE12" s="5"/>
      <c r="CF12" s="134"/>
      <c r="CH12" s="134"/>
    </row>
    <row r="13" spans="1:86" x14ac:dyDescent="0.25">
      <c r="A13" s="137" t="s">
        <v>13</v>
      </c>
      <c r="B13" s="135"/>
      <c r="C13" s="136"/>
      <c r="D13" s="136">
        <f>ABS('C1'!D13-'C1'!$C13)</f>
        <v>5.704459360118927E-2</v>
      </c>
      <c r="E13" s="136">
        <f>ABS('C1'!E13-'C1'!$C13)</f>
        <v>8.5566890401783918E-2</v>
      </c>
      <c r="F13" s="136">
        <f>ABS('C1'!F13-'C1'!$C13)</f>
        <v>8.5566890401783918E-2</v>
      </c>
      <c r="G13" s="136">
        <f>ABS('C1'!G13-'C1'!$C13)</f>
        <v>8.5566890401783918E-2</v>
      </c>
      <c r="H13" s="136">
        <f>ABS('C1'!H13-'C1'!$C13)</f>
        <v>8.5566890401783918E-2</v>
      </c>
      <c r="I13" s="136">
        <f>ABS('C1'!I13-'C1'!$C13)</f>
        <v>8.5566890401783918E-2</v>
      </c>
      <c r="J13" s="136"/>
      <c r="K13" s="136"/>
      <c r="L13" s="136"/>
      <c r="M13" s="136"/>
      <c r="N13" s="136"/>
      <c r="O13" s="136"/>
      <c r="P13" s="75"/>
      <c r="Q13" s="136"/>
      <c r="R13" s="136"/>
      <c r="S13" s="136"/>
      <c r="T13" s="136"/>
      <c r="U13" s="136"/>
      <c r="V13" s="136">
        <f t="shared" si="0"/>
        <v>0.48487904561010886</v>
      </c>
      <c r="W13" s="136"/>
      <c r="X13" s="136"/>
      <c r="Y13" s="136"/>
      <c r="Z13" s="136"/>
      <c r="AA13" s="136"/>
      <c r="AB13" s="75"/>
      <c r="AC13" s="136"/>
      <c r="AD13" s="75"/>
      <c r="AE13" s="136"/>
      <c r="AF13" s="136"/>
      <c r="AG13" s="136"/>
      <c r="AH13" s="136"/>
      <c r="AI13" s="136"/>
      <c r="AJ13" s="136"/>
      <c r="AK13" s="136"/>
      <c r="AL13" s="136"/>
      <c r="AM13" s="136"/>
      <c r="AN13" s="136"/>
      <c r="AO13" s="136"/>
      <c r="AP13" s="75"/>
      <c r="AQ13" s="136"/>
      <c r="AR13" s="75"/>
      <c r="AS13" s="136"/>
      <c r="AT13" s="136"/>
      <c r="AU13" s="136"/>
      <c r="AV13" s="136"/>
      <c r="AW13" s="136"/>
      <c r="AX13" s="136"/>
      <c r="AY13" s="136"/>
      <c r="AZ13" s="136"/>
      <c r="BA13" s="136"/>
      <c r="BB13" s="136"/>
      <c r="BC13" s="136"/>
      <c r="BD13" s="75"/>
      <c r="BE13" s="136"/>
      <c r="BF13" s="75"/>
      <c r="BG13" s="136"/>
      <c r="BH13" s="136"/>
      <c r="BI13" s="136"/>
      <c r="BJ13" s="136"/>
      <c r="BK13" s="136"/>
      <c r="BL13" s="136"/>
      <c r="BM13" s="136"/>
      <c r="BN13" s="136"/>
      <c r="BO13" s="136"/>
      <c r="BP13" s="136"/>
      <c r="BQ13" s="136"/>
      <c r="BR13" s="134"/>
      <c r="BT13" s="134"/>
      <c r="BU13" s="137"/>
      <c r="BV13" s="137"/>
      <c r="BW13" s="137"/>
      <c r="BX13" s="137"/>
      <c r="BY13" s="137"/>
      <c r="BZ13" s="137"/>
      <c r="CA13" s="137"/>
      <c r="CB13" s="137"/>
      <c r="CC13" s="137"/>
      <c r="CD13" s="137"/>
      <c r="CE13" s="5"/>
      <c r="CF13" s="134"/>
      <c r="CH13" s="134"/>
    </row>
    <row r="14" spans="1:86" x14ac:dyDescent="0.25">
      <c r="A14" s="137" t="s">
        <v>14</v>
      </c>
      <c r="B14" s="34"/>
      <c r="C14" s="136"/>
      <c r="D14" s="136">
        <f>ABS('C1'!D14-'C1'!$C14)</f>
        <v>0</v>
      </c>
      <c r="E14" s="136">
        <f>ABS('C1'!E14-'C1'!$C14)</f>
        <v>0</v>
      </c>
      <c r="F14" s="136">
        <f>ABS('C1'!F14-'C1'!$C14)</f>
        <v>0.12719072831101202</v>
      </c>
      <c r="G14" s="136">
        <f>ABS('C1'!G14-'C1'!$C14)</f>
        <v>0.12719072831101202</v>
      </c>
      <c r="H14" s="136">
        <f>ABS('C1'!H14-'C1'!$C14)</f>
        <v>0.12719072831101202</v>
      </c>
      <c r="I14" s="136">
        <f>ABS('C1'!I14-'C1'!$C14)</f>
        <v>0.12719072831101202</v>
      </c>
      <c r="J14" s="136"/>
      <c r="K14" s="136"/>
      <c r="L14" s="136"/>
      <c r="M14" s="136"/>
      <c r="N14" s="136"/>
      <c r="O14" s="136"/>
      <c r="P14" s="75"/>
      <c r="Q14" s="136"/>
      <c r="R14" s="136"/>
      <c r="S14" s="136"/>
      <c r="T14" s="136"/>
      <c r="U14" s="136"/>
      <c r="V14" s="136">
        <f>SUM(D14:U14)</f>
        <v>0.5087629132440481</v>
      </c>
      <c r="W14" s="136"/>
      <c r="X14" s="136"/>
      <c r="Y14" s="136"/>
      <c r="Z14" s="136"/>
      <c r="AA14" s="136"/>
      <c r="AB14" s="75"/>
      <c r="AC14" s="136"/>
      <c r="AD14" s="75"/>
      <c r="AE14" s="136"/>
      <c r="AF14" s="136"/>
      <c r="AG14" s="136"/>
      <c r="AH14" s="136"/>
      <c r="AI14" s="136"/>
      <c r="AJ14" s="136"/>
      <c r="AK14" s="136"/>
      <c r="AL14" s="136"/>
      <c r="AM14" s="136"/>
      <c r="AN14" s="136"/>
      <c r="AO14" s="136"/>
      <c r="AP14" s="75"/>
      <c r="AQ14" s="136"/>
      <c r="AR14" s="75"/>
      <c r="AS14" s="136"/>
      <c r="AT14" s="136"/>
      <c r="AU14" s="136"/>
      <c r="AV14" s="136"/>
      <c r="AW14" s="136"/>
      <c r="AX14" s="136"/>
      <c r="AY14" s="136"/>
      <c r="AZ14" s="136"/>
      <c r="BA14" s="136"/>
      <c r="BB14" s="136"/>
      <c r="BC14" s="136"/>
      <c r="BD14" s="75"/>
      <c r="BE14" s="136"/>
      <c r="BF14" s="75"/>
      <c r="BG14" s="136"/>
      <c r="BH14" s="136"/>
      <c r="BI14" s="136"/>
      <c r="BJ14" s="136"/>
      <c r="BK14" s="136"/>
      <c r="BL14" s="136"/>
      <c r="BM14" s="136"/>
      <c r="BN14" s="136"/>
      <c r="BO14" s="136"/>
      <c r="BP14" s="136"/>
      <c r="BQ14" s="136"/>
      <c r="BR14" s="134"/>
      <c r="BT14" s="134"/>
      <c r="BU14" s="137"/>
      <c r="BV14" s="137"/>
      <c r="BW14" s="137"/>
      <c r="BX14" s="137"/>
      <c r="BY14" s="137"/>
      <c r="BZ14" s="137"/>
      <c r="CA14" s="137"/>
      <c r="CB14" s="137"/>
      <c r="CC14" s="137"/>
      <c r="CD14" s="137"/>
      <c r="CE14" s="5"/>
      <c r="CF14" s="134"/>
      <c r="CH14" s="134"/>
    </row>
    <row r="15" spans="1:86" x14ac:dyDescent="0.25">
      <c r="A15" s="137" t="s">
        <v>15</v>
      </c>
      <c r="B15" s="34"/>
      <c r="C15" s="136"/>
      <c r="D15" s="136">
        <f>ABS('C1'!D15-'C1'!$C15)</f>
        <v>0</v>
      </c>
      <c r="E15" s="136">
        <f>ABS('C1'!E15-'C1'!$C15)</f>
        <v>0</v>
      </c>
      <c r="F15" s="136">
        <f>ABS('C1'!F15-'C1'!$C15)</f>
        <v>0</v>
      </c>
      <c r="G15" s="136">
        <f>ABS('C1'!G15-'C1'!$C15)</f>
        <v>0</v>
      </c>
      <c r="H15" s="136">
        <f>ABS('C1'!H15-'C1'!$C15)</f>
        <v>0</v>
      </c>
      <c r="I15" s="136">
        <f>ABS('C1'!I15-'C1'!$C15)</f>
        <v>0</v>
      </c>
      <c r="J15" s="136"/>
      <c r="K15" s="136"/>
      <c r="L15" s="136"/>
      <c r="M15" s="136"/>
      <c r="N15" s="136"/>
      <c r="O15" s="136"/>
      <c r="P15" s="75"/>
      <c r="Q15" s="136"/>
      <c r="R15" s="136"/>
      <c r="S15" s="136"/>
      <c r="T15" s="136"/>
      <c r="U15" s="136"/>
      <c r="V15" s="136">
        <f t="shared" si="0"/>
        <v>0</v>
      </c>
      <c r="W15" s="136"/>
      <c r="X15" s="136"/>
      <c r="Y15" s="136"/>
      <c r="Z15" s="136"/>
      <c r="AA15" s="136"/>
      <c r="AB15" s="75"/>
      <c r="AC15" s="136"/>
      <c r="AD15" s="75"/>
      <c r="AE15" s="136"/>
      <c r="AF15" s="136"/>
      <c r="AG15" s="136"/>
      <c r="AH15" s="136"/>
      <c r="AI15" s="136"/>
      <c r="AJ15" s="136"/>
      <c r="AK15" s="136"/>
      <c r="AL15" s="136"/>
      <c r="AM15" s="136"/>
      <c r="AN15" s="136"/>
      <c r="AO15" s="136"/>
      <c r="AP15" s="75"/>
      <c r="AQ15" s="136"/>
      <c r="AR15" s="75"/>
      <c r="AS15" s="136"/>
      <c r="AT15" s="136"/>
      <c r="AU15" s="136"/>
      <c r="AV15" s="136"/>
      <c r="AW15" s="136"/>
      <c r="AX15" s="136"/>
      <c r="AY15" s="136"/>
      <c r="AZ15" s="136"/>
      <c r="BA15" s="136"/>
      <c r="BB15" s="136"/>
      <c r="BC15" s="136"/>
      <c r="BD15" s="75"/>
      <c r="BE15" s="136"/>
      <c r="BF15" s="75"/>
      <c r="BG15" s="136"/>
      <c r="BH15" s="136"/>
      <c r="BI15" s="136"/>
      <c r="BJ15" s="136"/>
      <c r="BK15" s="136"/>
      <c r="BL15" s="136"/>
      <c r="BM15" s="136"/>
      <c r="BN15" s="136"/>
      <c r="BO15" s="136"/>
      <c r="BP15" s="136"/>
      <c r="BQ15" s="136"/>
      <c r="BR15" s="134"/>
      <c r="BT15" s="134"/>
      <c r="BU15" s="137"/>
      <c r="BV15" s="137"/>
      <c r="BW15" s="137"/>
      <c r="BX15" s="137"/>
      <c r="BY15" s="137"/>
      <c r="BZ15" s="137"/>
      <c r="CA15" s="137"/>
      <c r="CB15" s="137"/>
      <c r="CC15" s="137"/>
      <c r="CD15" s="137"/>
      <c r="CE15" s="5"/>
      <c r="CF15" s="134"/>
      <c r="CH15" s="134"/>
    </row>
    <row r="16" spans="1:86" x14ac:dyDescent="0.25">
      <c r="A16" s="137" t="s">
        <v>16</v>
      </c>
      <c r="B16" s="34"/>
      <c r="C16" s="136"/>
      <c r="D16" s="136">
        <f>ABS('C1'!D16-'C1'!$C16)</f>
        <v>0</v>
      </c>
      <c r="E16" s="136">
        <f>ABS('C1'!E16-'C1'!$C16)</f>
        <v>0</v>
      </c>
      <c r="F16" s="136">
        <f>ABS('C1'!F16-'C1'!$C16)</f>
        <v>0</v>
      </c>
      <c r="G16" s="136">
        <f>ABS('C1'!G16-'C1'!$C16)</f>
        <v>0</v>
      </c>
      <c r="H16" s="136">
        <f>ABS('C1'!H16-'C1'!$C16)</f>
        <v>0</v>
      </c>
      <c r="I16" s="136">
        <f>ABS('C1'!I16-'C1'!$C16)</f>
        <v>0</v>
      </c>
      <c r="J16" s="136"/>
      <c r="K16" s="136"/>
      <c r="L16" s="136"/>
      <c r="M16" s="136"/>
      <c r="N16" s="136"/>
      <c r="O16" s="136"/>
      <c r="P16" s="75"/>
      <c r="Q16" s="136"/>
      <c r="R16" s="136"/>
      <c r="S16" s="136"/>
      <c r="T16" s="136"/>
      <c r="U16" s="136"/>
      <c r="V16" s="136">
        <f t="shared" si="0"/>
        <v>0</v>
      </c>
      <c r="W16" s="136"/>
      <c r="X16" s="136"/>
      <c r="Y16" s="136"/>
      <c r="Z16" s="136"/>
      <c r="AA16" s="136"/>
      <c r="AB16" s="75"/>
      <c r="AC16" s="136"/>
      <c r="AD16" s="75"/>
      <c r="AE16" s="136"/>
      <c r="AF16" s="136"/>
      <c r="AG16" s="136"/>
      <c r="AH16" s="136"/>
      <c r="AI16" s="136"/>
      <c r="AJ16" s="136"/>
      <c r="AK16" s="136"/>
      <c r="AL16" s="136"/>
      <c r="AM16" s="136"/>
      <c r="AN16" s="136"/>
      <c r="AO16" s="136"/>
      <c r="AP16" s="75"/>
      <c r="AQ16" s="136"/>
      <c r="AR16" s="75"/>
      <c r="AS16" s="136"/>
      <c r="AT16" s="136"/>
      <c r="AU16" s="136"/>
      <c r="AV16" s="136"/>
      <c r="AW16" s="136"/>
      <c r="AX16" s="136"/>
      <c r="AY16" s="136"/>
      <c r="AZ16" s="136"/>
      <c r="BA16" s="136"/>
      <c r="BB16" s="136"/>
      <c r="BC16" s="136"/>
      <c r="BD16" s="75"/>
      <c r="BE16" s="136"/>
      <c r="BF16" s="75"/>
      <c r="BG16" s="136"/>
      <c r="BH16" s="136"/>
      <c r="BI16" s="136"/>
      <c r="BJ16" s="136"/>
      <c r="BK16" s="136"/>
      <c r="BL16" s="136"/>
      <c r="BM16" s="136"/>
      <c r="BN16" s="136"/>
      <c r="BO16" s="136"/>
      <c r="BP16" s="136"/>
      <c r="BQ16" s="136"/>
      <c r="BR16" s="134"/>
      <c r="BT16" s="134"/>
      <c r="BU16" s="137"/>
      <c r="BV16" s="137"/>
      <c r="BW16" s="137"/>
      <c r="BX16" s="137"/>
      <c r="BY16" s="137"/>
      <c r="BZ16" s="137"/>
      <c r="CA16" s="137"/>
      <c r="CB16" s="137"/>
      <c r="CC16" s="137"/>
      <c r="CD16" s="137"/>
      <c r="CE16" s="5"/>
      <c r="CF16" s="134"/>
      <c r="CH16" s="134"/>
    </row>
    <row r="17" spans="1:98" x14ac:dyDescent="0.25">
      <c r="A17" s="137" t="s">
        <v>17</v>
      </c>
      <c r="B17" s="34"/>
      <c r="C17" s="136"/>
      <c r="D17" s="136">
        <f>ABS('C1'!D17-'C1'!$C17)</f>
        <v>0</v>
      </c>
      <c r="E17" s="136">
        <f>ABS('C1'!E17-'C1'!$C17)</f>
        <v>0</v>
      </c>
      <c r="F17" s="136">
        <f>ABS('C1'!F17-'C1'!$C17)</f>
        <v>0.18901114435849214</v>
      </c>
      <c r="G17" s="136">
        <f>ABS('C1'!G17-'C1'!$C17)</f>
        <v>0.18901114435849214</v>
      </c>
      <c r="H17" s="136">
        <f>ABS('C1'!H17-'C1'!$C17)</f>
        <v>0.18901114435849214</v>
      </c>
      <c r="I17" s="136">
        <f>ABS('C1'!I17-'C1'!$C17)</f>
        <v>0.18901114435849214</v>
      </c>
      <c r="J17" s="136"/>
      <c r="K17" s="136"/>
      <c r="L17" s="136"/>
      <c r="M17" s="136"/>
      <c r="N17" s="136"/>
      <c r="O17" s="136"/>
      <c r="P17" s="75"/>
      <c r="Q17" s="136"/>
      <c r="R17" s="136"/>
      <c r="S17" s="136"/>
      <c r="T17" s="136"/>
      <c r="U17" s="136"/>
      <c r="V17" s="136">
        <f t="shared" si="0"/>
        <v>0.75604457743396858</v>
      </c>
      <c r="W17" s="136"/>
      <c r="X17" s="136"/>
      <c r="Y17" s="136"/>
      <c r="Z17" s="136"/>
      <c r="AA17" s="136"/>
      <c r="AB17" s="75"/>
      <c r="AC17" s="136"/>
      <c r="AD17" s="75"/>
      <c r="AE17" s="136"/>
      <c r="AF17" s="136"/>
      <c r="AG17" s="136"/>
      <c r="AH17" s="136"/>
      <c r="AI17" s="136"/>
      <c r="AJ17" s="136"/>
      <c r="AK17" s="136"/>
      <c r="AL17" s="136"/>
      <c r="AM17" s="136"/>
      <c r="AN17" s="136"/>
      <c r="AO17" s="136"/>
      <c r="AP17" s="75"/>
      <c r="AQ17" s="136"/>
      <c r="AR17" s="75"/>
      <c r="AS17" s="136"/>
      <c r="AT17" s="136"/>
      <c r="AU17" s="136"/>
      <c r="AV17" s="136"/>
      <c r="AW17" s="136"/>
      <c r="AX17" s="136"/>
      <c r="AY17" s="136"/>
      <c r="AZ17" s="136"/>
      <c r="BA17" s="136"/>
      <c r="BB17" s="136"/>
      <c r="BC17" s="136"/>
      <c r="BD17" s="75"/>
      <c r="BE17" s="136"/>
      <c r="BF17" s="75"/>
      <c r="BG17" s="136"/>
      <c r="BH17" s="136"/>
      <c r="BI17" s="136"/>
      <c r="BJ17" s="136"/>
      <c r="BK17" s="136"/>
      <c r="BL17" s="136"/>
      <c r="BM17" s="136"/>
      <c r="BN17" s="136"/>
      <c r="BO17" s="136"/>
      <c r="BP17" s="136"/>
      <c r="BQ17" s="136"/>
      <c r="BR17" s="134"/>
      <c r="BT17" s="134"/>
      <c r="BU17" s="137"/>
      <c r="BV17" s="137"/>
      <c r="BW17" s="137"/>
      <c r="BX17" s="137"/>
      <c r="BY17" s="137"/>
      <c r="BZ17" s="137"/>
      <c r="CA17" s="137"/>
      <c r="CB17" s="137"/>
      <c r="CC17" s="137"/>
      <c r="CD17" s="137"/>
      <c r="CE17" s="5"/>
      <c r="CF17" s="134"/>
      <c r="CH17" s="134"/>
    </row>
    <row r="18" spans="1:98" x14ac:dyDescent="0.25">
      <c r="A18" s="137" t="s">
        <v>18</v>
      </c>
      <c r="B18" s="34"/>
      <c r="C18" s="136"/>
      <c r="D18" s="136">
        <f>ABS('C1'!D18-'C1'!$C18)</f>
        <v>0</v>
      </c>
      <c r="E18" s="136">
        <f>ABS('C1'!E18-'C1'!$C18)</f>
        <v>0</v>
      </c>
      <c r="F18" s="136">
        <f>ABS('C1'!F18-'C1'!$C18)</f>
        <v>0</v>
      </c>
      <c r="G18" s="136">
        <f>ABS('C1'!G18-'C1'!$C18)</f>
        <v>0</v>
      </c>
      <c r="H18" s="136">
        <f>ABS('C1'!H18-'C1'!$C18)</f>
        <v>0</v>
      </c>
      <c r="I18" s="136">
        <f>ABS('C1'!I18-'C1'!$C18)</f>
        <v>0</v>
      </c>
      <c r="J18" s="136"/>
      <c r="K18" s="136"/>
      <c r="L18" s="136"/>
      <c r="M18" s="136"/>
      <c r="N18" s="136"/>
      <c r="O18" s="136"/>
      <c r="P18" s="75"/>
      <c r="Q18" s="136"/>
      <c r="R18" s="136"/>
      <c r="S18" s="136"/>
      <c r="T18" s="136"/>
      <c r="U18" s="136"/>
      <c r="V18" s="136">
        <f t="shared" si="0"/>
        <v>0</v>
      </c>
      <c r="W18" s="136"/>
      <c r="X18" s="136"/>
      <c r="Y18" s="136"/>
      <c r="Z18" s="136"/>
      <c r="AA18" s="136"/>
      <c r="AB18" s="75"/>
      <c r="AC18" s="136"/>
      <c r="AD18" s="75"/>
      <c r="AE18" s="136"/>
      <c r="AF18" s="136"/>
      <c r="AG18" s="136"/>
      <c r="AH18" s="136"/>
      <c r="AI18" s="136"/>
      <c r="AJ18" s="136"/>
      <c r="AK18" s="136"/>
      <c r="AL18" s="136"/>
      <c r="AM18" s="136"/>
      <c r="AN18" s="136"/>
      <c r="AO18" s="136"/>
      <c r="AP18" s="75"/>
      <c r="AQ18" s="136"/>
      <c r="AR18" s="75"/>
      <c r="AS18" s="136"/>
      <c r="AT18" s="136"/>
      <c r="AU18" s="136"/>
      <c r="AV18" s="136"/>
      <c r="AW18" s="136"/>
      <c r="AX18" s="136"/>
      <c r="AY18" s="136"/>
      <c r="AZ18" s="136"/>
      <c r="BA18" s="136"/>
      <c r="BB18" s="136"/>
      <c r="BC18" s="136"/>
      <c r="BD18" s="75"/>
      <c r="BE18" s="136"/>
      <c r="BF18" s="75"/>
      <c r="BG18" s="136"/>
      <c r="BH18" s="136"/>
      <c r="BI18" s="136"/>
      <c r="BJ18" s="136"/>
      <c r="BK18" s="136"/>
      <c r="BL18" s="136"/>
      <c r="BM18" s="136"/>
      <c r="BN18" s="136"/>
      <c r="BO18" s="136"/>
      <c r="BP18" s="136"/>
      <c r="BQ18" s="136"/>
      <c r="BR18" s="134"/>
      <c r="BT18" s="134"/>
      <c r="BU18" s="137"/>
      <c r="BV18" s="137"/>
      <c r="BW18" s="137"/>
      <c r="BX18" s="137"/>
      <c r="BY18" s="137"/>
      <c r="BZ18" s="137"/>
      <c r="CA18" s="137"/>
      <c r="CB18" s="137"/>
      <c r="CC18" s="137"/>
      <c r="CD18" s="137"/>
      <c r="CE18" s="5"/>
      <c r="CF18" s="134"/>
      <c r="CH18" s="134"/>
    </row>
    <row r="19" spans="1:98" x14ac:dyDescent="0.25">
      <c r="A19" s="137" t="s">
        <v>19</v>
      </c>
      <c r="B19" s="34"/>
      <c r="C19" s="136"/>
      <c r="D19" s="136">
        <f>ABS('C1'!D19-'C1'!$C19)</f>
        <v>0</v>
      </c>
      <c r="E19" s="136">
        <f>ABS('C1'!E19-'C1'!$C19)</f>
        <v>0</v>
      </c>
      <c r="F19" s="136">
        <f>ABS('C1'!F19-'C1'!$C19)</f>
        <v>0</v>
      </c>
      <c r="G19" s="136">
        <f>ABS('C1'!G19-'C1'!$C19)</f>
        <v>0</v>
      </c>
      <c r="H19" s="136">
        <f>ABS('C1'!H19-'C1'!$C19)</f>
        <v>0</v>
      </c>
      <c r="I19" s="136">
        <f>ABS('C1'!I19-'C1'!$C19)</f>
        <v>0</v>
      </c>
      <c r="J19" s="136"/>
      <c r="K19" s="136"/>
      <c r="L19" s="136"/>
      <c r="M19" s="136"/>
      <c r="N19" s="136"/>
      <c r="O19" s="136"/>
      <c r="P19" s="75"/>
      <c r="Q19" s="136"/>
      <c r="R19" s="136"/>
      <c r="S19" s="136"/>
      <c r="T19" s="136"/>
      <c r="U19" s="136"/>
      <c r="V19" s="136">
        <f t="shared" si="0"/>
        <v>0</v>
      </c>
      <c r="W19" s="136"/>
      <c r="X19" s="136"/>
      <c r="Y19" s="136"/>
      <c r="Z19" s="136"/>
      <c r="AA19" s="136"/>
      <c r="AB19" s="75"/>
      <c r="AC19" s="136"/>
      <c r="AD19" s="75"/>
      <c r="AE19" s="136"/>
      <c r="AF19" s="136"/>
      <c r="AG19" s="136"/>
      <c r="AH19" s="136"/>
      <c r="AI19" s="136"/>
      <c r="AJ19" s="136"/>
      <c r="AK19" s="136"/>
      <c r="AL19" s="136"/>
      <c r="AM19" s="136"/>
      <c r="AN19" s="136"/>
      <c r="AO19" s="136"/>
      <c r="AP19" s="75"/>
      <c r="AQ19" s="136"/>
      <c r="AR19" s="75"/>
      <c r="AS19" s="136"/>
      <c r="AT19" s="136"/>
      <c r="AU19" s="136"/>
      <c r="AV19" s="136"/>
      <c r="AW19" s="136"/>
      <c r="AX19" s="136"/>
      <c r="AY19" s="136"/>
      <c r="AZ19" s="136"/>
      <c r="BA19" s="136"/>
      <c r="BB19" s="136"/>
      <c r="BC19" s="136"/>
      <c r="BD19" s="75"/>
      <c r="BE19" s="136"/>
      <c r="BF19" s="75"/>
      <c r="BG19" s="136"/>
      <c r="BH19" s="136"/>
      <c r="BI19" s="136"/>
      <c r="BJ19" s="136"/>
      <c r="BK19" s="136"/>
      <c r="BL19" s="136"/>
      <c r="BM19" s="136"/>
      <c r="BN19" s="136"/>
      <c r="BO19" s="136"/>
      <c r="BP19" s="136"/>
      <c r="BQ19" s="136"/>
      <c r="BR19" s="134"/>
      <c r="BT19" s="134"/>
      <c r="BU19" s="137"/>
      <c r="BV19" s="137"/>
      <c r="BW19" s="137"/>
      <c r="BX19" s="137"/>
      <c r="BY19" s="137"/>
      <c r="BZ19" s="137"/>
      <c r="CA19" s="137"/>
      <c r="CB19" s="137"/>
      <c r="CC19" s="137"/>
      <c r="CD19" s="137"/>
      <c r="CE19" s="5"/>
      <c r="CF19" s="134"/>
      <c r="CH19" s="134"/>
    </row>
    <row r="20" spans="1:98" x14ac:dyDescent="0.25">
      <c r="A20" s="137" t="s">
        <v>20</v>
      </c>
      <c r="B20" s="34"/>
      <c r="C20" s="136"/>
      <c r="D20" s="136">
        <f>ABS('C1'!D20-'C1'!$C20)</f>
        <v>0</v>
      </c>
      <c r="E20" s="136">
        <f>ABS('C1'!E20-'C1'!$C20)</f>
        <v>0</v>
      </c>
      <c r="F20" s="136">
        <f>ABS('C1'!F20-'C1'!$C20)</f>
        <v>0</v>
      </c>
      <c r="G20" s="136">
        <f>ABS('C1'!G20-'C1'!$C20)</f>
        <v>8.2739768539309616E-2</v>
      </c>
      <c r="H20" s="136">
        <f>ABS('C1'!H20-'C1'!$C20)</f>
        <v>8.2739768539309616E-2</v>
      </c>
      <c r="I20" s="136">
        <f>ABS('C1'!I20-'C1'!$C20)</f>
        <v>0.21459497472116568</v>
      </c>
      <c r="J20" s="136"/>
      <c r="K20" s="136"/>
      <c r="L20" s="136"/>
      <c r="M20" s="136"/>
      <c r="N20" s="136"/>
      <c r="O20" s="136"/>
      <c r="P20" s="75"/>
      <c r="Q20" s="136"/>
      <c r="R20" s="136"/>
      <c r="S20" s="136"/>
      <c r="T20" s="136"/>
      <c r="U20" s="136"/>
      <c r="V20" s="136">
        <f t="shared" si="0"/>
        <v>0.38007451179978491</v>
      </c>
      <c r="W20" s="136"/>
      <c r="X20" s="136"/>
      <c r="Y20" s="136"/>
      <c r="Z20" s="136"/>
      <c r="AA20" s="136"/>
      <c r="AB20" s="75"/>
      <c r="AC20" s="136"/>
      <c r="AD20" s="75"/>
      <c r="AE20" s="136"/>
      <c r="AF20" s="136"/>
      <c r="AG20" s="136"/>
      <c r="AH20" s="136"/>
      <c r="AI20" s="136"/>
      <c r="AJ20" s="136"/>
      <c r="AK20" s="136"/>
      <c r="AL20" s="136"/>
      <c r="AM20" s="136"/>
      <c r="AN20" s="136"/>
      <c r="AO20" s="136"/>
      <c r="AP20" s="75"/>
      <c r="AQ20" s="136"/>
      <c r="AR20" s="75"/>
      <c r="AS20" s="136"/>
      <c r="AT20" s="136"/>
      <c r="AU20" s="136"/>
      <c r="AV20" s="136"/>
      <c r="AW20" s="136"/>
      <c r="AX20" s="136"/>
      <c r="AY20" s="136"/>
      <c r="AZ20" s="136"/>
      <c r="BA20" s="136"/>
      <c r="BB20" s="136"/>
      <c r="BC20" s="136"/>
      <c r="BD20" s="75"/>
      <c r="BE20" s="136"/>
      <c r="BF20" s="75"/>
      <c r="BG20" s="136"/>
      <c r="BH20" s="136"/>
      <c r="BI20" s="136"/>
      <c r="BJ20" s="136"/>
      <c r="BK20" s="136"/>
      <c r="BL20" s="136"/>
      <c r="BM20" s="136"/>
      <c r="BN20" s="136"/>
      <c r="BO20" s="136"/>
      <c r="BP20" s="136"/>
      <c r="BQ20" s="136"/>
      <c r="BR20" s="134"/>
      <c r="BT20" s="134"/>
      <c r="BU20" s="137"/>
      <c r="BV20" s="137"/>
      <c r="BW20" s="137"/>
      <c r="BX20" s="137"/>
      <c r="BY20" s="137"/>
      <c r="BZ20" s="137"/>
      <c r="CA20" s="137"/>
      <c r="CB20" s="137"/>
      <c r="CC20" s="137"/>
      <c r="CD20" s="137"/>
      <c r="CE20" s="5"/>
      <c r="CF20" s="134"/>
      <c r="CH20" s="134"/>
    </row>
    <row r="21" spans="1:98" x14ac:dyDescent="0.25">
      <c r="A21" s="137" t="s">
        <v>21</v>
      </c>
      <c r="B21" s="34"/>
      <c r="C21" s="136"/>
      <c r="D21" s="136">
        <f>ABS('C1'!D21-'C1'!$C21)</f>
        <v>0</v>
      </c>
      <c r="E21" s="136">
        <f>ABS('C1'!E21-'C1'!$C21)</f>
        <v>0</v>
      </c>
      <c r="F21" s="136">
        <f>ABS('C1'!F21-'C1'!$C21)</f>
        <v>0</v>
      </c>
      <c r="G21" s="136">
        <f>ABS('C1'!G21-'C1'!$C21)</f>
        <v>0</v>
      </c>
      <c r="H21" s="136">
        <f>ABS('C1'!H21-'C1'!$C21)</f>
        <v>0</v>
      </c>
      <c r="I21" s="136">
        <f>ABS('C1'!I21-'C1'!$C21)</f>
        <v>0</v>
      </c>
      <c r="J21" s="136"/>
      <c r="K21" s="136"/>
      <c r="L21" s="136"/>
      <c r="M21" s="136"/>
      <c r="N21" s="136"/>
      <c r="O21" s="136"/>
      <c r="P21" s="75"/>
      <c r="Q21" s="136"/>
      <c r="R21" s="136"/>
      <c r="S21" s="136"/>
      <c r="T21" s="136"/>
      <c r="U21" s="136"/>
      <c r="V21" s="136">
        <f t="shared" si="0"/>
        <v>0</v>
      </c>
      <c r="W21" s="136"/>
      <c r="X21" s="136"/>
      <c r="Y21" s="136"/>
      <c r="Z21" s="136"/>
      <c r="AA21" s="136"/>
      <c r="AB21" s="75"/>
      <c r="AC21" s="136"/>
      <c r="AD21" s="75"/>
      <c r="AE21" s="136"/>
      <c r="AF21" s="136"/>
      <c r="AG21" s="136"/>
      <c r="AH21" s="136"/>
      <c r="AI21" s="136"/>
      <c r="AJ21" s="136"/>
      <c r="AK21" s="136"/>
      <c r="AL21" s="136"/>
      <c r="AM21" s="136"/>
      <c r="AN21" s="136"/>
      <c r="AO21" s="136"/>
      <c r="AP21" s="75"/>
      <c r="AQ21" s="136"/>
      <c r="AR21" s="75"/>
      <c r="AS21" s="136"/>
      <c r="AT21" s="136"/>
      <c r="AU21" s="136"/>
      <c r="AV21" s="136"/>
      <c r="AW21" s="136"/>
      <c r="AX21" s="136"/>
      <c r="AY21" s="136"/>
      <c r="AZ21" s="136"/>
      <c r="BA21" s="136"/>
      <c r="BB21" s="136"/>
      <c r="BC21" s="136"/>
      <c r="BD21" s="75"/>
      <c r="BE21" s="136"/>
      <c r="BF21" s="75"/>
      <c r="BG21" s="136"/>
      <c r="BH21" s="136"/>
      <c r="BI21" s="136"/>
      <c r="BJ21" s="136"/>
      <c r="BK21" s="136"/>
      <c r="BL21" s="136"/>
      <c r="BM21" s="136"/>
      <c r="BN21" s="136"/>
      <c r="BO21" s="136"/>
      <c r="BP21" s="136"/>
      <c r="BQ21" s="136"/>
      <c r="BR21" s="134"/>
      <c r="BT21" s="134"/>
      <c r="BU21" s="137"/>
      <c r="BV21" s="137"/>
      <c r="BW21" s="137"/>
      <c r="BX21" s="137"/>
      <c r="BY21" s="137"/>
      <c r="BZ21" s="137"/>
      <c r="CA21" s="137"/>
      <c r="CB21" s="137"/>
      <c r="CC21" s="137"/>
      <c r="CD21" s="137"/>
      <c r="CE21" s="5"/>
      <c r="CF21" s="134"/>
      <c r="CH21" s="134"/>
    </row>
    <row r="22" spans="1:98" x14ac:dyDescent="0.25">
      <c r="A22" s="137" t="s">
        <v>22</v>
      </c>
      <c r="B22" s="34"/>
      <c r="C22" s="136"/>
      <c r="D22" s="136">
        <f>ABS('C1'!D22-'C1'!$C22)</f>
        <v>0</v>
      </c>
      <c r="E22" s="136">
        <f>ABS('C1'!E22-'C1'!$C22)</f>
        <v>0</v>
      </c>
      <c r="F22" s="136">
        <f>ABS('C1'!F22-'C1'!$C22)</f>
        <v>0</v>
      </c>
      <c r="G22" s="136">
        <f>ABS('C1'!G22-'C1'!$C22)</f>
        <v>0</v>
      </c>
      <c r="H22" s="136">
        <f>ABS('C1'!H22-'C1'!$C22)</f>
        <v>0</v>
      </c>
      <c r="I22" s="136">
        <f>ABS('C1'!I22-'C1'!$C22)</f>
        <v>0</v>
      </c>
      <c r="J22" s="136"/>
      <c r="K22" s="136"/>
      <c r="L22" s="136"/>
      <c r="M22" s="136"/>
      <c r="N22" s="136"/>
      <c r="O22" s="136"/>
      <c r="P22" s="75"/>
      <c r="Q22" s="136"/>
      <c r="R22" s="136"/>
      <c r="S22" s="136"/>
      <c r="T22" s="136"/>
      <c r="U22" s="136"/>
      <c r="V22" s="136">
        <f t="shared" si="0"/>
        <v>0</v>
      </c>
      <c r="W22" s="136"/>
      <c r="X22" s="136"/>
      <c r="Y22" s="136"/>
      <c r="Z22" s="136"/>
      <c r="AA22" s="136"/>
      <c r="AB22" s="75"/>
      <c r="AC22" s="136"/>
      <c r="AD22" s="75"/>
      <c r="AE22" s="136"/>
      <c r="AF22" s="136"/>
      <c r="AG22" s="136"/>
      <c r="AH22" s="136"/>
      <c r="AI22" s="136"/>
      <c r="AJ22" s="136"/>
      <c r="AK22" s="136"/>
      <c r="AL22" s="136"/>
      <c r="AM22" s="136"/>
      <c r="AN22" s="136"/>
      <c r="AO22" s="136"/>
      <c r="AP22" s="75"/>
      <c r="AQ22" s="136"/>
      <c r="AR22" s="75"/>
      <c r="AS22" s="136"/>
      <c r="AT22" s="136"/>
      <c r="AU22" s="136"/>
      <c r="AV22" s="136"/>
      <c r="AW22" s="136"/>
      <c r="AX22" s="136"/>
      <c r="AY22" s="136"/>
      <c r="AZ22" s="136"/>
      <c r="BA22" s="136"/>
      <c r="BB22" s="136"/>
      <c r="BC22" s="136"/>
      <c r="BD22" s="75"/>
      <c r="BE22" s="136"/>
      <c r="BF22" s="75"/>
      <c r="BG22" s="136"/>
      <c r="BH22" s="136"/>
      <c r="BI22" s="136"/>
      <c r="BJ22" s="136"/>
      <c r="BK22" s="136"/>
      <c r="BL22" s="136"/>
      <c r="BM22" s="136"/>
      <c r="BN22" s="136"/>
      <c r="BO22" s="136"/>
      <c r="BP22" s="136"/>
      <c r="BQ22" s="136"/>
      <c r="BR22" s="134"/>
      <c r="BT22" s="134"/>
      <c r="BU22" s="137"/>
      <c r="BV22" s="137"/>
      <c r="BW22" s="137"/>
      <c r="BX22" s="137"/>
      <c r="BY22" s="137"/>
      <c r="BZ22" s="137"/>
      <c r="CA22" s="137"/>
      <c r="CB22" s="137"/>
      <c r="CC22" s="137"/>
      <c r="CD22" s="137"/>
      <c r="CE22" s="5"/>
      <c r="CF22" s="134"/>
      <c r="CH22" s="134"/>
    </row>
    <row r="23" spans="1:98" s="64" customFormat="1" x14ac:dyDescent="0.25">
      <c r="A23" s="136"/>
      <c r="B23" s="34"/>
      <c r="C23" s="136"/>
      <c r="D23" s="136">
        <f>ABS('C1'!D23-'C1'!$C23)</f>
        <v>0</v>
      </c>
      <c r="E23" s="136">
        <f>ABS('C1'!E23-'C1'!$C23)</f>
        <v>0</v>
      </c>
      <c r="F23" s="136">
        <f>ABS('C1'!F23-'C1'!$C23)</f>
        <v>0</v>
      </c>
      <c r="G23" s="136">
        <f>ABS('C1'!G23-'C1'!$C23)</f>
        <v>0</v>
      </c>
      <c r="H23" s="136">
        <f>ABS('C1'!H23-'C1'!$C23)</f>
        <v>0</v>
      </c>
      <c r="I23" s="136">
        <f>ABS('C1'!I23-'C1'!$C23)</f>
        <v>0</v>
      </c>
      <c r="J23" s="136"/>
      <c r="K23" s="136"/>
      <c r="L23" s="136"/>
      <c r="M23" s="136"/>
      <c r="N23" s="136"/>
      <c r="O23" s="136"/>
      <c r="P23" s="136"/>
      <c r="Q23" s="136"/>
      <c r="R23" s="136"/>
      <c r="S23" s="136"/>
      <c r="T23" s="136"/>
      <c r="U23" s="136"/>
      <c r="V23" s="136">
        <f t="shared" si="0"/>
        <v>0</v>
      </c>
      <c r="W23" s="136"/>
      <c r="X23" s="136"/>
      <c r="Y23" s="136"/>
      <c r="Z23" s="75"/>
      <c r="AA23" s="136"/>
      <c r="AB23" s="75"/>
      <c r="AC23" s="136"/>
      <c r="AD23" s="136"/>
      <c r="AE23" s="136"/>
      <c r="AF23" s="136"/>
      <c r="AG23" s="136"/>
      <c r="AH23" s="136"/>
      <c r="AI23" s="136"/>
      <c r="AJ23" s="136"/>
      <c r="AK23" s="136"/>
      <c r="AL23" s="136"/>
      <c r="AM23" s="136"/>
      <c r="AN23" s="75"/>
      <c r="AO23" s="136"/>
      <c r="AP23" s="75"/>
      <c r="AQ23" s="136"/>
      <c r="AR23" s="136"/>
      <c r="AS23" s="136"/>
      <c r="AT23" s="136"/>
      <c r="AU23" s="136"/>
      <c r="AV23" s="136"/>
      <c r="AW23" s="136"/>
      <c r="AX23" s="136"/>
      <c r="AY23" s="136"/>
      <c r="AZ23" s="136"/>
      <c r="BA23" s="136"/>
      <c r="BB23" s="75"/>
      <c r="BC23" s="136"/>
      <c r="BD23" s="75"/>
      <c r="BE23" s="136"/>
      <c r="BF23" s="136"/>
      <c r="BG23" s="136"/>
      <c r="BH23" s="136"/>
      <c r="BI23" s="136"/>
      <c r="BJ23" s="136"/>
      <c r="BK23" s="136"/>
      <c r="BL23" s="136"/>
      <c r="BM23" s="136"/>
      <c r="BN23" s="136"/>
      <c r="BO23" s="136"/>
      <c r="BP23" s="75"/>
      <c r="BQ23" s="136"/>
      <c r="BR23" s="75"/>
      <c r="BS23" s="136"/>
      <c r="BT23" s="136"/>
      <c r="BU23" s="136"/>
      <c r="BV23" s="136"/>
      <c r="BW23" s="136"/>
      <c r="BX23" s="136"/>
      <c r="BY23" s="136"/>
      <c r="BZ23" s="136"/>
      <c r="CA23" s="136"/>
      <c r="CB23" s="136"/>
      <c r="CC23" s="136"/>
      <c r="CD23" s="34"/>
      <c r="CF23" s="34"/>
      <c r="CG23" s="136"/>
      <c r="CH23" s="136"/>
      <c r="CI23" s="136"/>
      <c r="CJ23" s="136"/>
      <c r="CK23" s="136"/>
      <c r="CL23" s="136"/>
      <c r="CM23" s="136"/>
      <c r="CN23" s="136"/>
      <c r="CO23" s="136"/>
      <c r="CP23" s="136"/>
      <c r="CQ23" s="136"/>
      <c r="CR23" s="34"/>
      <c r="CT23" s="34"/>
    </row>
    <row r="24" spans="1:98" x14ac:dyDescent="0.25">
      <c r="A24" s="137" t="s">
        <v>169</v>
      </c>
      <c r="B24" s="34">
        <f>算例!F24</f>
        <v>0</v>
      </c>
      <c r="C24" s="136"/>
      <c r="D24" s="136">
        <f>ABS('C1'!D24-'C1'!$C24)</f>
        <v>0</v>
      </c>
      <c r="E24" s="136">
        <f>ABS('C1'!E24-'C1'!$C24)</f>
        <v>0</v>
      </c>
      <c r="F24" s="136">
        <f>ABS('C1'!F24-'C1'!$C24)</f>
        <v>0</v>
      </c>
      <c r="G24" s="136">
        <f>ABS('C1'!G24-'C1'!$C24)</f>
        <v>0</v>
      </c>
      <c r="H24" s="136">
        <f>ABS('C1'!H24-'C1'!$C24)</f>
        <v>0</v>
      </c>
      <c r="I24" s="136">
        <f>ABS('C1'!I24-'C1'!$C24)</f>
        <v>0</v>
      </c>
      <c r="J24" s="136"/>
      <c r="K24" s="136"/>
      <c r="L24" s="136"/>
      <c r="M24" s="136"/>
      <c r="N24" s="136"/>
      <c r="O24" s="76"/>
      <c r="P24" s="76"/>
      <c r="Q24" s="76"/>
      <c r="R24" s="76"/>
      <c r="S24" s="76"/>
      <c r="T24" s="76"/>
      <c r="U24" s="76"/>
      <c r="V24" s="136">
        <f t="shared" si="0"/>
        <v>0</v>
      </c>
      <c r="W24" s="76"/>
      <c r="X24" s="76"/>
      <c r="Y24" s="136"/>
      <c r="Z24" s="136"/>
      <c r="AA24" s="136"/>
      <c r="AB24" s="136"/>
      <c r="AC24" s="153"/>
      <c r="AD24" s="153"/>
      <c r="AE24" s="153"/>
      <c r="AF24" s="153"/>
      <c r="AG24" s="153"/>
      <c r="AH24" s="153"/>
      <c r="AI24" s="153"/>
      <c r="AJ24" s="153"/>
      <c r="AK24" s="153"/>
      <c r="AL24" s="153"/>
      <c r="AM24" s="136"/>
      <c r="AN24" s="136"/>
      <c r="AO24" s="136"/>
      <c r="AP24" s="136"/>
      <c r="AQ24" s="153"/>
      <c r="AR24" s="153"/>
      <c r="AS24" s="153"/>
      <c r="AT24" s="153"/>
      <c r="AU24" s="153"/>
      <c r="AV24" s="153"/>
      <c r="AW24" s="153"/>
      <c r="AX24" s="153"/>
      <c r="AY24" s="153"/>
      <c r="AZ24" s="153"/>
      <c r="BA24" s="136"/>
      <c r="BB24" s="136"/>
      <c r="BC24" s="136"/>
      <c r="BD24" s="136"/>
      <c r="BE24" s="153"/>
      <c r="BF24" s="153"/>
      <c r="BG24" s="153"/>
      <c r="BH24" s="153"/>
      <c r="BI24" s="153"/>
      <c r="BJ24" s="153"/>
      <c r="BK24" s="153"/>
      <c r="BL24" s="153"/>
      <c r="BM24" s="153"/>
      <c r="BN24" s="153"/>
      <c r="BO24" s="136"/>
      <c r="BP24" s="136"/>
      <c r="BQ24" s="136"/>
      <c r="BR24" s="136"/>
      <c r="BS24" s="153"/>
      <c r="BT24" s="153"/>
      <c r="BU24" s="153"/>
      <c r="BV24" s="153"/>
      <c r="BW24" s="153"/>
      <c r="BX24" s="153"/>
      <c r="BY24" s="153"/>
      <c r="BZ24" s="153"/>
      <c r="CA24" s="153"/>
      <c r="CB24" s="153"/>
      <c r="CC24" s="136"/>
      <c r="CG24" s="166"/>
      <c r="CH24" s="166"/>
      <c r="CI24" s="166"/>
      <c r="CJ24" s="166"/>
      <c r="CK24" s="166"/>
      <c r="CL24" s="166"/>
      <c r="CM24" s="166"/>
      <c r="CN24" s="166"/>
      <c r="CO24" s="166"/>
      <c r="CP24" s="166"/>
      <c r="CQ24" s="5"/>
    </row>
    <row r="25" spans="1:98" x14ac:dyDescent="0.25">
      <c r="A25" s="137" t="s">
        <v>1</v>
      </c>
      <c r="B25" s="34" t="str">
        <f>算例!F25</f>
        <v>得分</v>
      </c>
      <c r="C25" s="136"/>
      <c r="D25" s="136">
        <f>ABS('C1'!D25-'C1'!$C25)</f>
        <v>0</v>
      </c>
      <c r="E25" s="136">
        <f>ABS('C1'!E25-'C1'!$C25)</f>
        <v>0</v>
      </c>
      <c r="F25" s="136">
        <f>ABS('C1'!F25-'C1'!$C25)</f>
        <v>0</v>
      </c>
      <c r="G25" s="136">
        <f>ABS('C1'!G25-'C1'!$C25)</f>
        <v>0</v>
      </c>
      <c r="H25" s="136">
        <f>ABS('C1'!H25-'C1'!$C25)</f>
        <v>0</v>
      </c>
      <c r="I25" s="136">
        <f>ABS('C1'!I25-'C1'!$C25)</f>
        <v>0</v>
      </c>
      <c r="J25" s="136"/>
      <c r="K25" s="136"/>
      <c r="L25" s="136"/>
      <c r="M25" s="136"/>
      <c r="N25" s="136"/>
      <c r="O25" s="136"/>
      <c r="P25" s="75"/>
      <c r="Q25" s="136"/>
      <c r="R25" s="136"/>
      <c r="S25" s="136"/>
      <c r="T25" s="136"/>
      <c r="U25" s="136"/>
      <c r="V25" s="136">
        <f t="shared" si="0"/>
        <v>0</v>
      </c>
      <c r="W25" s="136"/>
      <c r="X25" s="136"/>
      <c r="Y25" s="136"/>
      <c r="Z25" s="136"/>
      <c r="AA25" s="136"/>
      <c r="AB25" s="75"/>
      <c r="AC25" s="136"/>
      <c r="AD25" s="75"/>
      <c r="AE25" s="136"/>
      <c r="AF25" s="136"/>
      <c r="AG25" s="136"/>
      <c r="AH25" s="136"/>
      <c r="AI25" s="136"/>
      <c r="AJ25" s="136"/>
      <c r="AK25" s="136"/>
      <c r="AL25" s="136"/>
      <c r="AM25" s="136"/>
      <c r="AN25" s="136"/>
      <c r="AO25" s="136"/>
      <c r="AP25" s="75"/>
      <c r="AQ25" s="136"/>
      <c r="AR25" s="75"/>
      <c r="AS25" s="136"/>
      <c r="AT25" s="136"/>
      <c r="AU25" s="136"/>
      <c r="AV25" s="136"/>
      <c r="AW25" s="136"/>
      <c r="AX25" s="136"/>
      <c r="AY25" s="136"/>
      <c r="AZ25" s="136"/>
      <c r="BA25" s="136"/>
      <c r="BB25" s="136"/>
      <c r="BC25" s="136"/>
      <c r="BD25" s="75"/>
      <c r="BE25" s="136"/>
      <c r="BF25" s="75"/>
      <c r="BG25" s="136"/>
      <c r="BH25" s="136"/>
      <c r="BI25" s="136"/>
      <c r="BJ25" s="136"/>
      <c r="BK25" s="136"/>
      <c r="BL25" s="136"/>
      <c r="BM25" s="136"/>
      <c r="BN25" s="136"/>
      <c r="BO25" s="136"/>
      <c r="BP25" s="136"/>
      <c r="BQ25" s="136"/>
      <c r="BR25" s="134"/>
      <c r="BT25" s="134"/>
      <c r="BU25" s="137"/>
      <c r="BV25" s="137"/>
      <c r="BW25" s="137"/>
      <c r="BX25" s="137"/>
      <c r="BY25" s="137"/>
      <c r="BZ25" s="137"/>
      <c r="CA25" s="137"/>
      <c r="CB25" s="137"/>
      <c r="CC25" s="137"/>
      <c r="CD25" s="137"/>
      <c r="CE25" s="5"/>
      <c r="CF25" s="134"/>
      <c r="CH25" s="134"/>
    </row>
    <row r="26" spans="1:98" x14ac:dyDescent="0.25">
      <c r="A26" s="137" t="s">
        <v>3</v>
      </c>
      <c r="B26" s="34"/>
      <c r="C26" s="136"/>
      <c r="D26" s="136">
        <f>ABS('C1'!D26-'C1'!$C26)</f>
        <v>0</v>
      </c>
      <c r="E26" s="136">
        <f>ABS('C1'!E26-'C1'!$C26)</f>
        <v>0</v>
      </c>
      <c r="F26" s="136">
        <f>ABS('C1'!F26-'C1'!$C26)</f>
        <v>0</v>
      </c>
      <c r="G26" s="136">
        <f>ABS('C1'!G26-'C1'!$C26)</f>
        <v>0</v>
      </c>
      <c r="H26" s="136">
        <f>ABS('C1'!H26-'C1'!$C26)</f>
        <v>0</v>
      </c>
      <c r="I26" s="136">
        <f>ABS('C1'!I26-'C1'!$C26)</f>
        <v>0</v>
      </c>
      <c r="J26" s="136"/>
      <c r="K26" s="136"/>
      <c r="L26" s="136"/>
      <c r="M26" s="136"/>
      <c r="N26" s="136"/>
      <c r="O26" s="136"/>
      <c r="P26" s="75"/>
      <c r="Q26" s="136"/>
      <c r="R26" s="136"/>
      <c r="S26" s="136"/>
      <c r="T26" s="136"/>
      <c r="U26" s="136"/>
      <c r="V26" s="136">
        <f t="shared" si="0"/>
        <v>0</v>
      </c>
      <c r="W26" s="136"/>
      <c r="X26" s="136"/>
      <c r="Y26" s="136"/>
      <c r="Z26" s="136"/>
      <c r="AA26" s="136"/>
      <c r="AB26" s="75"/>
      <c r="AC26" s="136"/>
      <c r="AD26" s="75"/>
      <c r="AE26" s="136"/>
      <c r="AF26" s="136"/>
      <c r="AG26" s="136"/>
      <c r="AH26" s="136"/>
      <c r="AI26" s="136"/>
      <c r="AJ26" s="136"/>
      <c r="AK26" s="136"/>
      <c r="AL26" s="136"/>
      <c r="AM26" s="136"/>
      <c r="AN26" s="136"/>
      <c r="AO26" s="136"/>
      <c r="AP26" s="75"/>
      <c r="AQ26" s="136"/>
      <c r="AR26" s="75"/>
      <c r="AS26" s="136"/>
      <c r="AT26" s="136"/>
      <c r="AU26" s="136"/>
      <c r="AV26" s="136"/>
      <c r="AW26" s="136"/>
      <c r="AX26" s="136"/>
      <c r="AY26" s="136"/>
      <c r="AZ26" s="136"/>
      <c r="BA26" s="136"/>
      <c r="BB26" s="136"/>
      <c r="BC26" s="136"/>
      <c r="BD26" s="75"/>
      <c r="BE26" s="136"/>
      <c r="BF26" s="75"/>
      <c r="BG26" s="136"/>
      <c r="BH26" s="136"/>
      <c r="BI26" s="136"/>
      <c r="BJ26" s="136"/>
      <c r="BK26" s="136"/>
      <c r="BL26" s="136"/>
      <c r="BM26" s="136"/>
      <c r="BN26" s="136"/>
      <c r="BO26" s="136"/>
      <c r="BP26" s="136"/>
      <c r="BQ26" s="136"/>
      <c r="BR26" s="134"/>
      <c r="BT26" s="134"/>
      <c r="BU26" s="137"/>
      <c r="BV26" s="137"/>
      <c r="BW26" s="137"/>
      <c r="BX26" s="137"/>
      <c r="BY26" s="137"/>
      <c r="BZ26" s="137"/>
      <c r="CA26" s="137"/>
      <c r="CB26" s="137"/>
      <c r="CC26" s="137"/>
      <c r="CD26" s="137"/>
      <c r="CE26" s="5"/>
      <c r="CF26" s="134"/>
      <c r="CH26" s="134"/>
    </row>
    <row r="27" spans="1:98" x14ac:dyDescent="0.25">
      <c r="A27" s="137" t="s">
        <v>4</v>
      </c>
      <c r="B27" s="34"/>
      <c r="C27" s="136"/>
      <c r="D27" s="136">
        <f>ABS('C1'!D27-'C1'!$C27)</f>
        <v>0</v>
      </c>
      <c r="E27" s="136">
        <f>ABS('C1'!E27-'C1'!$C27)</f>
        <v>0</v>
      </c>
      <c r="F27" s="136">
        <f>ABS('C1'!F27-'C1'!$C27)</f>
        <v>0</v>
      </c>
      <c r="G27" s="136">
        <f>ABS('C1'!G27-'C1'!$C27)</f>
        <v>0</v>
      </c>
      <c r="H27" s="136">
        <f>ABS('C1'!H27-'C1'!$C27)</f>
        <v>0</v>
      </c>
      <c r="I27" s="136">
        <f>ABS('C1'!I27-'C1'!$C27)</f>
        <v>0</v>
      </c>
      <c r="J27" s="136"/>
      <c r="K27" s="136"/>
      <c r="L27" s="136"/>
      <c r="M27" s="136"/>
      <c r="N27" s="75"/>
      <c r="O27" s="136"/>
      <c r="P27" s="75"/>
      <c r="Q27" s="136"/>
      <c r="R27" s="136"/>
      <c r="S27" s="136"/>
      <c r="T27" s="136"/>
      <c r="U27" s="136"/>
      <c r="V27" s="136">
        <f t="shared" si="0"/>
        <v>0</v>
      </c>
      <c r="W27" s="136"/>
      <c r="X27" s="136"/>
      <c r="Y27" s="136"/>
      <c r="Z27" s="136"/>
      <c r="AA27" s="136"/>
      <c r="AB27" s="75"/>
      <c r="AC27" s="136"/>
      <c r="AD27" s="75"/>
      <c r="AE27" s="136"/>
      <c r="AF27" s="136"/>
      <c r="AG27" s="136"/>
      <c r="AH27" s="136"/>
      <c r="AI27" s="136"/>
      <c r="AJ27" s="136"/>
      <c r="AK27" s="136"/>
      <c r="AL27" s="136"/>
      <c r="AM27" s="136"/>
      <c r="AN27" s="136"/>
      <c r="AO27" s="136"/>
      <c r="AP27" s="75"/>
      <c r="AQ27" s="136"/>
      <c r="AR27" s="75"/>
      <c r="AS27" s="136"/>
      <c r="AT27" s="136"/>
      <c r="AU27" s="136"/>
      <c r="AV27" s="136"/>
      <c r="AW27" s="136"/>
      <c r="AX27" s="136"/>
      <c r="AY27" s="136"/>
      <c r="AZ27" s="136"/>
      <c r="BA27" s="136"/>
      <c r="BB27" s="136"/>
      <c r="BC27" s="136"/>
      <c r="BD27" s="75"/>
      <c r="BE27" s="136"/>
      <c r="BF27" s="75"/>
      <c r="BG27" s="136"/>
      <c r="BH27" s="136"/>
      <c r="BI27" s="136"/>
      <c r="BJ27" s="136"/>
      <c r="BK27" s="136"/>
      <c r="BL27" s="136"/>
      <c r="BM27" s="136"/>
      <c r="BN27" s="136"/>
      <c r="BO27" s="136"/>
      <c r="BP27" s="136"/>
      <c r="BQ27" s="136"/>
      <c r="BR27" s="134"/>
      <c r="BT27" s="134"/>
      <c r="BU27" s="137"/>
      <c r="BV27" s="137"/>
      <c r="BW27" s="137"/>
      <c r="BX27" s="137"/>
      <c r="BY27" s="137"/>
      <c r="BZ27" s="137"/>
      <c r="CA27" s="137"/>
      <c r="CB27" s="137"/>
      <c r="CC27" s="137"/>
      <c r="CD27" s="137"/>
      <c r="CE27" s="5"/>
      <c r="CF27" s="134"/>
      <c r="CH27" s="134"/>
    </row>
    <row r="28" spans="1:98" x14ac:dyDescent="0.25">
      <c r="A28" s="137" t="s">
        <v>5</v>
      </c>
      <c r="B28" s="34"/>
      <c r="C28" s="136"/>
      <c r="D28" s="136">
        <f>ABS('C1'!D28-'C1'!$C28)</f>
        <v>0</v>
      </c>
      <c r="E28" s="136">
        <f>ABS('C1'!E28-'C1'!$C28)</f>
        <v>0</v>
      </c>
      <c r="F28" s="136">
        <f>ABS('C1'!F28-'C1'!$C28)</f>
        <v>0</v>
      </c>
      <c r="G28" s="136">
        <f>ABS('C1'!G28-'C1'!$C28)</f>
        <v>0</v>
      </c>
      <c r="H28" s="136">
        <f>ABS('C1'!H28-'C1'!$C28)</f>
        <v>0</v>
      </c>
      <c r="I28" s="136">
        <f>ABS('C1'!I28-'C1'!$C28)</f>
        <v>0</v>
      </c>
      <c r="J28" s="136"/>
      <c r="K28" s="136"/>
      <c r="L28" s="136"/>
      <c r="M28" s="136"/>
      <c r="N28" s="75"/>
      <c r="O28" s="136"/>
      <c r="P28" s="75"/>
      <c r="Q28" s="136"/>
      <c r="R28" s="136"/>
      <c r="S28" s="136"/>
      <c r="T28" s="136"/>
      <c r="U28" s="136"/>
      <c r="V28" s="136">
        <f t="shared" si="0"/>
        <v>0</v>
      </c>
      <c r="W28" s="136"/>
      <c r="X28" s="136"/>
      <c r="Y28" s="136"/>
      <c r="Z28" s="136"/>
      <c r="AA28" s="136"/>
      <c r="AB28" s="75"/>
      <c r="AC28" s="136"/>
      <c r="AD28" s="75"/>
      <c r="AE28" s="136"/>
      <c r="AF28" s="136"/>
      <c r="AG28" s="136"/>
      <c r="AH28" s="136"/>
      <c r="AI28" s="136"/>
      <c r="AJ28" s="136"/>
      <c r="AK28" s="136"/>
      <c r="AL28" s="136"/>
      <c r="AM28" s="136"/>
      <c r="AN28" s="136"/>
      <c r="AO28" s="136"/>
      <c r="AP28" s="75"/>
      <c r="AQ28" s="136"/>
      <c r="AR28" s="75"/>
      <c r="AS28" s="136"/>
      <c r="AT28" s="136"/>
      <c r="AU28" s="136"/>
      <c r="AV28" s="136"/>
      <c r="AW28" s="136"/>
      <c r="AX28" s="136"/>
      <c r="AY28" s="136"/>
      <c r="AZ28" s="136"/>
      <c r="BA28" s="136"/>
      <c r="BB28" s="136"/>
      <c r="BC28" s="136"/>
      <c r="BD28" s="75"/>
      <c r="BE28" s="136"/>
      <c r="BF28" s="75"/>
      <c r="BG28" s="136"/>
      <c r="BH28" s="136"/>
      <c r="BI28" s="136"/>
      <c r="BJ28" s="136"/>
      <c r="BK28" s="136"/>
      <c r="BL28" s="136"/>
      <c r="BM28" s="136"/>
      <c r="BN28" s="136"/>
      <c r="BO28" s="136"/>
      <c r="BP28" s="136"/>
      <c r="BQ28" s="136"/>
      <c r="BR28" s="134"/>
      <c r="BT28" s="134"/>
      <c r="BU28" s="137"/>
      <c r="BV28" s="137"/>
      <c r="BW28" s="137"/>
      <c r="BX28" s="137"/>
      <c r="BY28" s="137"/>
      <c r="BZ28" s="137"/>
      <c r="CA28" s="137"/>
      <c r="CB28" s="137"/>
      <c r="CC28" s="137"/>
      <c r="CD28" s="137"/>
      <c r="CE28" s="5"/>
      <c r="CF28" s="134"/>
      <c r="CH28" s="134"/>
    </row>
    <row r="29" spans="1:98" x14ac:dyDescent="0.25">
      <c r="A29" s="137" t="s">
        <v>6</v>
      </c>
      <c r="B29" s="34"/>
      <c r="C29" s="136"/>
      <c r="D29" s="136">
        <f>ABS('C1'!D29-'C1'!$C29)</f>
        <v>0</v>
      </c>
      <c r="E29" s="136">
        <f>ABS('C1'!E29-'C1'!$C29)</f>
        <v>0</v>
      </c>
      <c r="F29" s="136">
        <f>ABS('C1'!F29-'C1'!$C29)</f>
        <v>0</v>
      </c>
      <c r="G29" s="136">
        <f>ABS('C1'!G29-'C1'!$C29)</f>
        <v>0</v>
      </c>
      <c r="H29" s="136">
        <f>ABS('C1'!H29-'C1'!$C29)</f>
        <v>0</v>
      </c>
      <c r="I29" s="136">
        <f>ABS('C1'!I29-'C1'!$C29)</f>
        <v>0</v>
      </c>
      <c r="J29" s="136"/>
      <c r="K29" s="136"/>
      <c r="L29" s="136"/>
      <c r="M29" s="136"/>
      <c r="N29" s="75"/>
      <c r="O29" s="136"/>
      <c r="P29" s="75"/>
      <c r="Q29" s="136"/>
      <c r="R29" s="136"/>
      <c r="S29" s="136"/>
      <c r="T29" s="136"/>
      <c r="U29" s="136"/>
      <c r="V29" s="136">
        <f t="shared" si="0"/>
        <v>0</v>
      </c>
      <c r="W29" s="136"/>
      <c r="X29" s="136"/>
      <c r="Y29" s="136"/>
      <c r="Z29" s="136"/>
      <c r="AA29" s="136"/>
      <c r="AB29" s="75"/>
      <c r="AC29" s="136"/>
      <c r="AD29" s="75"/>
      <c r="AE29" s="136"/>
      <c r="AF29" s="136"/>
      <c r="AG29" s="136"/>
      <c r="AH29" s="136"/>
      <c r="AI29" s="136"/>
      <c r="AJ29" s="136"/>
      <c r="AK29" s="136"/>
      <c r="AL29" s="136"/>
      <c r="AM29" s="136"/>
      <c r="AN29" s="136"/>
      <c r="AO29" s="136"/>
      <c r="AP29" s="75"/>
      <c r="AQ29" s="136"/>
      <c r="AR29" s="75"/>
      <c r="AS29" s="136"/>
      <c r="AT29" s="136"/>
      <c r="AU29" s="136"/>
      <c r="AV29" s="136"/>
      <c r="AW29" s="136"/>
      <c r="AX29" s="136"/>
      <c r="AY29" s="136"/>
      <c r="AZ29" s="136"/>
      <c r="BA29" s="136"/>
      <c r="BB29" s="136"/>
      <c r="BC29" s="136"/>
      <c r="BD29" s="75"/>
      <c r="BE29" s="136"/>
      <c r="BF29" s="75"/>
      <c r="BG29" s="136"/>
      <c r="BH29" s="136"/>
      <c r="BI29" s="136"/>
      <c r="BJ29" s="136"/>
      <c r="BK29" s="136"/>
      <c r="BL29" s="136"/>
      <c r="BM29" s="136"/>
      <c r="BN29" s="136"/>
      <c r="BO29" s="136"/>
      <c r="BP29" s="136"/>
      <c r="BQ29" s="136"/>
      <c r="BR29" s="134"/>
      <c r="BT29" s="134"/>
      <c r="BU29" s="137"/>
      <c r="BV29" s="137"/>
      <c r="BW29" s="137"/>
      <c r="BX29" s="137"/>
      <c r="BY29" s="137"/>
      <c r="BZ29" s="137"/>
      <c r="CA29" s="137"/>
      <c r="CB29" s="137"/>
      <c r="CC29" s="137"/>
      <c r="CD29" s="137"/>
      <c r="CE29" s="5"/>
      <c r="CF29" s="134"/>
      <c r="CH29" s="134"/>
    </row>
    <row r="30" spans="1:98" x14ac:dyDescent="0.25">
      <c r="A30" s="137" t="s">
        <v>7</v>
      </c>
      <c r="B30" s="34"/>
      <c r="C30" s="136"/>
      <c r="D30" s="136">
        <f>ABS('C1'!D30-'C1'!$C30)</f>
        <v>0</v>
      </c>
      <c r="E30" s="136">
        <f>ABS('C1'!E30-'C1'!$C30)</f>
        <v>0</v>
      </c>
      <c r="F30" s="136">
        <f>ABS('C1'!F30-'C1'!$C30)</f>
        <v>0</v>
      </c>
      <c r="G30" s="136">
        <f>ABS('C1'!G30-'C1'!$C30)</f>
        <v>0</v>
      </c>
      <c r="H30" s="136">
        <f>ABS('C1'!H30-'C1'!$C30)</f>
        <v>0</v>
      </c>
      <c r="I30" s="136">
        <f>ABS('C1'!I30-'C1'!$C30)</f>
        <v>0</v>
      </c>
      <c r="J30" s="136"/>
      <c r="K30" s="136"/>
      <c r="L30" s="136"/>
      <c r="M30" s="136"/>
      <c r="N30" s="75"/>
      <c r="O30" s="136"/>
      <c r="P30" s="75"/>
      <c r="Q30" s="136"/>
      <c r="R30" s="136"/>
      <c r="S30" s="136"/>
      <c r="T30" s="136"/>
      <c r="U30" s="136"/>
      <c r="V30" s="136">
        <f t="shared" si="0"/>
        <v>0</v>
      </c>
      <c r="W30" s="136"/>
      <c r="X30" s="136"/>
      <c r="Y30" s="136"/>
      <c r="Z30" s="136"/>
      <c r="AA30" s="136"/>
      <c r="AB30" s="75"/>
      <c r="AC30" s="136"/>
      <c r="AD30" s="75"/>
      <c r="AE30" s="136"/>
      <c r="AF30" s="136"/>
      <c r="AG30" s="136"/>
      <c r="AH30" s="136"/>
      <c r="AI30" s="136"/>
      <c r="AJ30" s="136"/>
      <c r="AK30" s="136"/>
      <c r="AL30" s="136"/>
      <c r="AM30" s="136"/>
      <c r="AN30" s="136"/>
      <c r="AO30" s="136"/>
      <c r="AP30" s="75"/>
      <c r="AQ30" s="136"/>
      <c r="AR30" s="75"/>
      <c r="AS30" s="136"/>
      <c r="AT30" s="136"/>
      <c r="AU30" s="136"/>
      <c r="AV30" s="136"/>
      <c r="AW30" s="136"/>
      <c r="AX30" s="136"/>
      <c r="AY30" s="136"/>
      <c r="AZ30" s="136"/>
      <c r="BA30" s="136"/>
      <c r="BB30" s="136"/>
      <c r="BC30" s="136"/>
      <c r="BD30" s="75"/>
      <c r="BE30" s="136"/>
      <c r="BF30" s="75"/>
      <c r="BG30" s="136"/>
      <c r="BH30" s="136"/>
      <c r="BI30" s="136"/>
      <c r="BJ30" s="136"/>
      <c r="BK30" s="136"/>
      <c r="BL30" s="136"/>
      <c r="BM30" s="136"/>
      <c r="BN30" s="136"/>
      <c r="BO30" s="136"/>
      <c r="BP30" s="136"/>
      <c r="BQ30" s="136"/>
      <c r="BR30" s="134"/>
      <c r="BT30" s="134"/>
      <c r="BU30" s="137"/>
      <c r="BV30" s="137"/>
      <c r="BW30" s="137"/>
      <c r="BX30" s="137"/>
      <c r="BY30" s="137"/>
      <c r="BZ30" s="137"/>
      <c r="CA30" s="137"/>
      <c r="CB30" s="137"/>
      <c r="CC30" s="137"/>
      <c r="CD30" s="137"/>
      <c r="CE30" s="5"/>
      <c r="CF30" s="134"/>
      <c r="CH30" s="134"/>
    </row>
    <row r="31" spans="1:98" x14ac:dyDescent="0.25">
      <c r="A31" s="137" t="s">
        <v>8</v>
      </c>
      <c r="B31" s="135"/>
      <c r="C31" s="136"/>
      <c r="D31" s="136">
        <f>ABS('C1'!D31-'C1'!$C31)</f>
        <v>0.1875</v>
      </c>
      <c r="E31" s="136">
        <f>ABS('C1'!E31-'C1'!$C31)</f>
        <v>0.1875</v>
      </c>
      <c r="F31" s="136">
        <f>ABS('C1'!F31-'C1'!$C31)</f>
        <v>0.1875</v>
      </c>
      <c r="G31" s="136">
        <f>ABS('C1'!G31-'C1'!$C31)</f>
        <v>0.1875</v>
      </c>
      <c r="H31" s="136">
        <f>ABS('C1'!H31-'C1'!$C31)</f>
        <v>0.28125</v>
      </c>
      <c r="I31" s="136">
        <f>ABS('C1'!I31-'C1'!$C31)</f>
        <v>0.328125</v>
      </c>
      <c r="J31" s="136"/>
      <c r="K31" s="136"/>
      <c r="L31" s="136"/>
      <c r="M31" s="136"/>
      <c r="N31" s="75"/>
      <c r="O31" s="136"/>
      <c r="P31" s="75"/>
      <c r="Q31" s="136"/>
      <c r="R31" s="136"/>
      <c r="S31" s="136"/>
      <c r="T31" s="136"/>
      <c r="U31" s="136"/>
      <c r="V31" s="136">
        <f t="shared" si="0"/>
        <v>1.359375</v>
      </c>
      <c r="W31" s="136"/>
      <c r="X31" s="136"/>
      <c r="Y31" s="136"/>
      <c r="Z31" s="136"/>
      <c r="AA31" s="136"/>
      <c r="AB31" s="75"/>
      <c r="AC31" s="136"/>
      <c r="AD31" s="75"/>
      <c r="AE31" s="136"/>
      <c r="AF31" s="136"/>
      <c r="AG31" s="136"/>
      <c r="AH31" s="136"/>
      <c r="AI31" s="136"/>
      <c r="AJ31" s="136"/>
      <c r="AK31" s="136"/>
      <c r="AL31" s="136"/>
      <c r="AM31" s="136"/>
      <c r="AN31" s="136"/>
      <c r="AO31" s="136"/>
      <c r="AP31" s="75"/>
      <c r="AQ31" s="136"/>
      <c r="AR31" s="75"/>
      <c r="AS31" s="136"/>
      <c r="AT31" s="136"/>
      <c r="AU31" s="136"/>
      <c r="AV31" s="136"/>
      <c r="AW31" s="136"/>
      <c r="AX31" s="136"/>
      <c r="AY31" s="136"/>
      <c r="AZ31" s="136"/>
      <c r="BA31" s="136"/>
      <c r="BB31" s="136"/>
      <c r="BC31" s="136"/>
      <c r="BD31" s="75"/>
      <c r="BE31" s="136"/>
      <c r="BF31" s="75"/>
      <c r="BG31" s="136"/>
      <c r="BH31" s="136"/>
      <c r="BI31" s="136"/>
      <c r="BJ31" s="136"/>
      <c r="BK31" s="136"/>
      <c r="BL31" s="136"/>
      <c r="BM31" s="136"/>
      <c r="BN31" s="136"/>
      <c r="BO31" s="136"/>
      <c r="BP31" s="136"/>
      <c r="BQ31" s="136"/>
      <c r="BR31" s="134"/>
      <c r="BT31" s="134"/>
      <c r="BU31" s="137"/>
      <c r="BV31" s="137"/>
      <c r="BW31" s="137"/>
      <c r="BX31" s="137"/>
      <c r="BY31" s="137"/>
      <c r="BZ31" s="137"/>
      <c r="CA31" s="137"/>
      <c r="CB31" s="137"/>
      <c r="CC31" s="137"/>
      <c r="CD31" s="137"/>
      <c r="CE31" s="5"/>
      <c r="CF31" s="134"/>
      <c r="CH31" s="134"/>
    </row>
    <row r="32" spans="1:98" x14ac:dyDescent="0.25">
      <c r="A32" s="137" t="s">
        <v>9</v>
      </c>
      <c r="B32" s="34"/>
      <c r="C32" s="136"/>
      <c r="D32" s="136">
        <f>ABS('C1'!D32-'C1'!$C32)</f>
        <v>0</v>
      </c>
      <c r="E32" s="136">
        <f>ABS('C1'!E32-'C1'!$C32)</f>
        <v>0</v>
      </c>
      <c r="F32" s="136">
        <f>ABS('C1'!F32-'C1'!$C32)</f>
        <v>0</v>
      </c>
      <c r="G32" s="136">
        <f>ABS('C1'!G32-'C1'!$C32)</f>
        <v>0</v>
      </c>
      <c r="H32" s="136">
        <f>ABS('C1'!H32-'C1'!$C32)</f>
        <v>0</v>
      </c>
      <c r="I32" s="136">
        <f>ABS('C1'!I32-'C1'!$C32)</f>
        <v>0</v>
      </c>
      <c r="J32" s="136"/>
      <c r="K32" s="136"/>
      <c r="L32" s="136"/>
      <c r="M32" s="136"/>
      <c r="N32" s="75"/>
      <c r="O32" s="136"/>
      <c r="P32" s="75"/>
      <c r="Q32" s="136"/>
      <c r="R32" s="136"/>
      <c r="S32" s="136"/>
      <c r="T32" s="136"/>
      <c r="U32" s="136"/>
      <c r="V32" s="136">
        <f t="shared" si="0"/>
        <v>0</v>
      </c>
      <c r="W32" s="136"/>
      <c r="X32" s="136"/>
      <c r="Y32" s="136"/>
      <c r="Z32" s="136"/>
      <c r="AA32" s="136"/>
      <c r="AB32" s="75"/>
      <c r="AC32" s="136"/>
      <c r="AD32" s="75"/>
      <c r="AE32" s="136"/>
      <c r="AF32" s="136"/>
      <c r="AG32" s="136"/>
      <c r="AH32" s="136"/>
      <c r="AI32" s="136"/>
      <c r="AJ32" s="136"/>
      <c r="AK32" s="136"/>
      <c r="AL32" s="136"/>
      <c r="AM32" s="136"/>
      <c r="AN32" s="136"/>
      <c r="AO32" s="136"/>
      <c r="AP32" s="75"/>
      <c r="AQ32" s="136"/>
      <c r="AR32" s="75"/>
      <c r="AS32" s="136"/>
      <c r="AT32" s="136"/>
      <c r="AU32" s="136"/>
      <c r="AV32" s="136"/>
      <c r="AW32" s="136"/>
      <c r="AX32" s="136"/>
      <c r="AY32" s="136"/>
      <c r="AZ32" s="136"/>
      <c r="BA32" s="136"/>
      <c r="BB32" s="136"/>
      <c r="BC32" s="136"/>
      <c r="BD32" s="75"/>
      <c r="BE32" s="136"/>
      <c r="BF32" s="75"/>
      <c r="BG32" s="136"/>
      <c r="BH32" s="136"/>
      <c r="BI32" s="136"/>
      <c r="BJ32" s="136"/>
      <c r="BK32" s="136"/>
      <c r="BL32" s="136"/>
      <c r="BM32" s="136"/>
      <c r="BN32" s="136"/>
      <c r="BO32" s="136"/>
      <c r="BP32" s="136"/>
      <c r="BQ32" s="136"/>
      <c r="BR32" s="134"/>
      <c r="BT32" s="134"/>
      <c r="BU32" s="137"/>
      <c r="BV32" s="137"/>
      <c r="BW32" s="137"/>
      <c r="BX32" s="137"/>
      <c r="BY32" s="137"/>
      <c r="BZ32" s="137"/>
      <c r="CA32" s="137"/>
      <c r="CB32" s="137"/>
      <c r="CC32" s="137"/>
      <c r="CD32" s="137"/>
      <c r="CE32" s="5"/>
      <c r="CF32" s="134"/>
      <c r="CH32" s="134"/>
    </row>
    <row r="33" spans="1:86" x14ac:dyDescent="0.25">
      <c r="A33" s="137" t="s">
        <v>10</v>
      </c>
      <c r="B33" s="34"/>
      <c r="C33" s="136"/>
      <c r="D33" s="136">
        <f>ABS('C1'!D33-'C1'!$C33)</f>
        <v>0</v>
      </c>
      <c r="E33" s="136">
        <f>ABS('C1'!E33-'C1'!$C33)</f>
        <v>0</v>
      </c>
      <c r="F33" s="136">
        <f>ABS('C1'!F33-'C1'!$C33)</f>
        <v>0</v>
      </c>
      <c r="G33" s="136">
        <f>ABS('C1'!G33-'C1'!$C33)</f>
        <v>0</v>
      </c>
      <c r="H33" s="136">
        <f>ABS('C1'!H33-'C1'!$C33)</f>
        <v>0.17547240866815328</v>
      </c>
      <c r="I33" s="136">
        <f>ABS('C1'!I33-'C1'!$C33)</f>
        <v>0.17547240866815328</v>
      </c>
      <c r="J33" s="136"/>
      <c r="K33" s="136"/>
      <c r="L33" s="136"/>
      <c r="M33" s="136"/>
      <c r="N33" s="75"/>
      <c r="O33" s="136"/>
      <c r="P33" s="75"/>
      <c r="Q33" s="136"/>
      <c r="R33" s="136"/>
      <c r="S33" s="136"/>
      <c r="T33" s="136"/>
      <c r="U33" s="136"/>
      <c r="V33" s="136">
        <f t="shared" si="0"/>
        <v>0.35094481733630656</v>
      </c>
      <c r="W33" s="136"/>
      <c r="X33" s="136"/>
      <c r="Y33" s="136"/>
      <c r="Z33" s="136"/>
      <c r="AA33" s="136"/>
      <c r="AB33" s="75"/>
      <c r="AC33" s="136"/>
      <c r="AD33" s="75"/>
      <c r="AE33" s="136"/>
      <c r="AF33" s="136"/>
      <c r="AG33" s="136"/>
      <c r="AH33" s="136"/>
      <c r="AI33" s="136"/>
      <c r="AJ33" s="136"/>
      <c r="AK33" s="136"/>
      <c r="AL33" s="136"/>
      <c r="AM33" s="136"/>
      <c r="AN33" s="136"/>
      <c r="AO33" s="136"/>
      <c r="AP33" s="75"/>
      <c r="AQ33" s="136"/>
      <c r="AR33" s="75"/>
      <c r="AS33" s="136"/>
      <c r="AT33" s="136"/>
      <c r="AU33" s="136"/>
      <c r="AV33" s="136"/>
      <c r="AW33" s="136"/>
      <c r="AX33" s="136"/>
      <c r="AY33" s="136"/>
      <c r="AZ33" s="136"/>
      <c r="BA33" s="136"/>
      <c r="BB33" s="136"/>
      <c r="BC33" s="136"/>
      <c r="BD33" s="75"/>
      <c r="BE33" s="136"/>
      <c r="BF33" s="75"/>
      <c r="BG33" s="136"/>
      <c r="BH33" s="136"/>
      <c r="BI33" s="136"/>
      <c r="BJ33" s="136"/>
      <c r="BK33" s="136"/>
      <c r="BL33" s="136"/>
      <c r="BM33" s="136"/>
      <c r="BN33" s="136"/>
      <c r="BO33" s="136"/>
      <c r="BP33" s="136"/>
      <c r="BQ33" s="136"/>
      <c r="BR33" s="134"/>
      <c r="BT33" s="134"/>
      <c r="BU33" s="137"/>
      <c r="BV33" s="137"/>
      <c r="BW33" s="137"/>
      <c r="BX33" s="137"/>
      <c r="BY33" s="137"/>
      <c r="BZ33" s="137"/>
      <c r="CA33" s="137"/>
      <c r="CB33" s="137"/>
      <c r="CC33" s="137"/>
      <c r="CD33" s="137"/>
      <c r="CE33" s="5"/>
      <c r="CF33" s="134"/>
      <c r="CH33" s="134"/>
    </row>
    <row r="34" spans="1:86" x14ac:dyDescent="0.25">
      <c r="A34" s="137" t="s">
        <v>11</v>
      </c>
      <c r="B34" s="34"/>
      <c r="C34" s="136"/>
      <c r="D34" s="136">
        <f>ABS('C1'!D34-'C1'!$C34)</f>
        <v>0</v>
      </c>
      <c r="E34" s="136">
        <f>ABS('C1'!E34-'C1'!$C34)</f>
        <v>0.13107803880208121</v>
      </c>
      <c r="F34" s="136">
        <f>ABS('C1'!F34-'C1'!$C34)</f>
        <v>0.13107803880208121</v>
      </c>
      <c r="G34" s="136">
        <f>ABS('C1'!G34-'C1'!$C34)</f>
        <v>0.19661705820312184</v>
      </c>
      <c r="H34" s="136">
        <f>ABS('C1'!H34-'C1'!$C34)</f>
        <v>0.19661705820312184</v>
      </c>
      <c r="I34" s="136">
        <f>ABS('C1'!I34-'C1'!$C34)</f>
        <v>0.19661705820312184</v>
      </c>
      <c r="J34" s="136"/>
      <c r="K34" s="136"/>
      <c r="L34" s="136"/>
      <c r="M34" s="136"/>
      <c r="N34" s="75"/>
      <c r="O34" s="136"/>
      <c r="P34" s="75"/>
      <c r="Q34" s="136"/>
      <c r="R34" s="136"/>
      <c r="S34" s="136"/>
      <c r="T34" s="136"/>
      <c r="U34" s="136"/>
      <c r="V34" s="136">
        <f t="shared" si="0"/>
        <v>0.85200725221352791</v>
      </c>
      <c r="W34" s="136"/>
      <c r="X34" s="136"/>
      <c r="Y34" s="136"/>
      <c r="Z34" s="136"/>
      <c r="AA34" s="136"/>
      <c r="AB34" s="75"/>
      <c r="AC34" s="136"/>
      <c r="AD34" s="75"/>
      <c r="AE34" s="136"/>
      <c r="AF34" s="136"/>
      <c r="AG34" s="136"/>
      <c r="AH34" s="136"/>
      <c r="AI34" s="136"/>
      <c r="AJ34" s="136"/>
      <c r="AK34" s="136"/>
      <c r="AL34" s="136"/>
      <c r="AM34" s="136"/>
      <c r="AN34" s="136"/>
      <c r="AO34" s="136"/>
      <c r="AP34" s="75"/>
      <c r="AQ34" s="136"/>
      <c r="AR34" s="75"/>
      <c r="AS34" s="136"/>
      <c r="AT34" s="136"/>
      <c r="AU34" s="136"/>
      <c r="AV34" s="136"/>
      <c r="AW34" s="136"/>
      <c r="AX34" s="136"/>
      <c r="AY34" s="136"/>
      <c r="AZ34" s="136"/>
      <c r="BA34" s="136"/>
      <c r="BB34" s="136"/>
      <c r="BC34" s="136"/>
      <c r="BD34" s="75"/>
      <c r="BE34" s="136"/>
      <c r="BF34" s="75"/>
      <c r="BG34" s="136"/>
      <c r="BH34" s="136"/>
      <c r="BI34" s="136"/>
      <c r="BJ34" s="136"/>
      <c r="BK34" s="136"/>
      <c r="BL34" s="136"/>
      <c r="BM34" s="136"/>
      <c r="BN34" s="136"/>
      <c r="BO34" s="136"/>
      <c r="BP34" s="136"/>
      <c r="BQ34" s="136"/>
      <c r="BR34" s="134"/>
      <c r="BT34" s="134"/>
      <c r="BU34" s="137"/>
      <c r="BV34" s="137"/>
      <c r="BW34" s="137"/>
      <c r="BX34" s="137"/>
      <c r="BY34" s="137"/>
      <c r="BZ34" s="137"/>
      <c r="CA34" s="137"/>
      <c r="CB34" s="137"/>
      <c r="CC34" s="137"/>
      <c r="CD34" s="137"/>
      <c r="CE34" s="5"/>
      <c r="CF34" s="134"/>
      <c r="CH34" s="134"/>
    </row>
    <row r="35" spans="1:86" x14ac:dyDescent="0.25">
      <c r="A35" s="137" t="s">
        <v>12</v>
      </c>
      <c r="B35" s="135"/>
      <c r="C35" s="136"/>
      <c r="D35" s="136">
        <f>ABS('C1'!D35-'C1'!$C35)</f>
        <v>6.25E-2</v>
      </c>
      <c r="E35" s="136">
        <f>ABS('C1'!E35-'C1'!$C35)</f>
        <v>6.25E-2</v>
      </c>
      <c r="F35" s="136">
        <f>ABS('C1'!F35-'C1'!$C35)</f>
        <v>6.25E-2</v>
      </c>
      <c r="G35" s="136">
        <f>ABS('C1'!G35-'C1'!$C35)</f>
        <v>6.25E-2</v>
      </c>
      <c r="H35" s="136">
        <f>ABS('C1'!H35-'C1'!$C35)</f>
        <v>6.25E-2</v>
      </c>
      <c r="I35" s="136">
        <f>ABS('C1'!I35-'C1'!$C35)</f>
        <v>6.25E-2</v>
      </c>
      <c r="J35" s="136"/>
      <c r="K35" s="136"/>
      <c r="L35" s="136"/>
      <c r="M35" s="136"/>
      <c r="N35" s="75"/>
      <c r="O35" s="136"/>
      <c r="P35" s="75"/>
      <c r="Q35" s="136"/>
      <c r="R35" s="136"/>
      <c r="S35" s="136"/>
      <c r="T35" s="136"/>
      <c r="U35" s="136"/>
      <c r="V35" s="136">
        <f t="shared" si="0"/>
        <v>0.375</v>
      </c>
      <c r="W35" s="136"/>
      <c r="X35" s="136"/>
      <c r="Y35" s="136"/>
      <c r="Z35" s="136"/>
      <c r="AA35" s="136"/>
      <c r="AB35" s="75"/>
      <c r="AC35" s="136"/>
      <c r="AD35" s="75"/>
      <c r="AE35" s="136"/>
      <c r="AF35" s="136"/>
      <c r="AG35" s="136"/>
      <c r="AH35" s="136"/>
      <c r="AI35" s="136"/>
      <c r="AJ35" s="136"/>
      <c r="AK35" s="136"/>
      <c r="AL35" s="136"/>
      <c r="AM35" s="136"/>
      <c r="AN35" s="136"/>
      <c r="AO35" s="136"/>
      <c r="AP35" s="75"/>
      <c r="AQ35" s="136"/>
      <c r="AR35" s="75"/>
      <c r="AS35" s="136"/>
      <c r="AT35" s="136"/>
      <c r="AU35" s="136"/>
      <c r="AV35" s="136"/>
      <c r="AW35" s="136"/>
      <c r="AX35" s="136"/>
      <c r="AY35" s="136"/>
      <c r="AZ35" s="136"/>
      <c r="BA35" s="136"/>
      <c r="BB35" s="136"/>
      <c r="BC35" s="136"/>
      <c r="BD35" s="75"/>
      <c r="BE35" s="136"/>
      <c r="BF35" s="75"/>
      <c r="BG35" s="136"/>
      <c r="BH35" s="136"/>
      <c r="BI35" s="136"/>
      <c r="BJ35" s="136"/>
      <c r="BK35" s="136"/>
      <c r="BL35" s="136"/>
      <c r="BM35" s="136"/>
      <c r="BN35" s="136"/>
      <c r="BO35" s="136"/>
      <c r="BP35" s="136"/>
      <c r="BQ35" s="136"/>
      <c r="BR35" s="134"/>
      <c r="BT35" s="134"/>
      <c r="BU35" s="137"/>
      <c r="BV35" s="137"/>
      <c r="BW35" s="137"/>
      <c r="BX35" s="137"/>
      <c r="BY35" s="137"/>
      <c r="BZ35" s="137"/>
      <c r="CA35" s="137"/>
      <c r="CB35" s="137"/>
      <c r="CC35" s="137"/>
      <c r="CD35" s="137"/>
      <c r="CE35" s="5"/>
      <c r="CF35" s="134"/>
      <c r="CH35" s="134"/>
    </row>
    <row r="36" spans="1:86" x14ac:dyDescent="0.25">
      <c r="A36" s="137" t="s">
        <v>13</v>
      </c>
      <c r="B36" s="34"/>
      <c r="C36" s="136"/>
      <c r="D36" s="136">
        <f>ABS('C1'!D36-'C1'!$C36)</f>
        <v>0</v>
      </c>
      <c r="E36" s="136">
        <f>ABS('C1'!E36-'C1'!$C36)</f>
        <v>0</v>
      </c>
      <c r="F36" s="136">
        <f>ABS('C1'!F36-'C1'!$C36)</f>
        <v>0</v>
      </c>
      <c r="G36" s="136">
        <f>ABS('C1'!G36-'C1'!$C36)</f>
        <v>0</v>
      </c>
      <c r="H36" s="136">
        <f>ABS('C1'!H36-'C1'!$C36)</f>
        <v>0</v>
      </c>
      <c r="I36" s="136">
        <f>ABS('C1'!I36-'C1'!$C36)</f>
        <v>0</v>
      </c>
      <c r="J36" s="136"/>
      <c r="K36" s="136"/>
      <c r="L36" s="136"/>
      <c r="M36" s="136"/>
      <c r="N36" s="75"/>
      <c r="O36" s="136"/>
      <c r="P36" s="75"/>
      <c r="Q36" s="136"/>
      <c r="R36" s="136"/>
      <c r="S36" s="136"/>
      <c r="T36" s="136"/>
      <c r="U36" s="136"/>
      <c r="V36" s="136">
        <f t="shared" si="0"/>
        <v>0</v>
      </c>
      <c r="W36" s="136"/>
      <c r="X36" s="136"/>
      <c r="Y36" s="136"/>
      <c r="Z36" s="136"/>
      <c r="AA36" s="136"/>
      <c r="AB36" s="75"/>
      <c r="AC36" s="136"/>
      <c r="AD36" s="75"/>
      <c r="AE36" s="136"/>
      <c r="AF36" s="136"/>
      <c r="AG36" s="136"/>
      <c r="AH36" s="136"/>
      <c r="AI36" s="136"/>
      <c r="AJ36" s="136"/>
      <c r="AK36" s="136"/>
      <c r="AL36" s="136"/>
      <c r="AM36" s="136"/>
      <c r="AN36" s="136"/>
      <c r="AO36" s="136"/>
      <c r="AP36" s="75"/>
      <c r="AQ36" s="136"/>
      <c r="AR36" s="75"/>
      <c r="AS36" s="136"/>
      <c r="AT36" s="136"/>
      <c r="AU36" s="136"/>
      <c r="AV36" s="136"/>
      <c r="AW36" s="136"/>
      <c r="AX36" s="136"/>
      <c r="AY36" s="136"/>
      <c r="AZ36" s="136"/>
      <c r="BA36" s="136"/>
      <c r="BB36" s="136"/>
      <c r="BC36" s="136"/>
      <c r="BD36" s="75"/>
      <c r="BE36" s="136"/>
      <c r="BF36" s="75"/>
      <c r="BG36" s="136"/>
      <c r="BH36" s="136"/>
      <c r="BI36" s="136"/>
      <c r="BJ36" s="136"/>
      <c r="BK36" s="136"/>
      <c r="BL36" s="136"/>
      <c r="BM36" s="136"/>
      <c r="BN36" s="136"/>
      <c r="BO36" s="136"/>
      <c r="BP36" s="136"/>
      <c r="BQ36" s="136"/>
      <c r="BR36" s="134"/>
      <c r="BT36" s="134"/>
      <c r="BU36" s="137"/>
      <c r="BV36" s="137"/>
      <c r="BW36" s="137"/>
      <c r="BX36" s="137"/>
      <c r="BY36" s="137"/>
      <c r="BZ36" s="137"/>
      <c r="CA36" s="137"/>
      <c r="CB36" s="137"/>
      <c r="CC36" s="137"/>
      <c r="CD36" s="137"/>
      <c r="CE36" s="5"/>
      <c r="CF36" s="134"/>
      <c r="CH36" s="134"/>
    </row>
    <row r="37" spans="1:86" x14ac:dyDescent="0.25">
      <c r="A37" s="137" t="s">
        <v>14</v>
      </c>
      <c r="B37" s="34"/>
      <c r="C37" s="136"/>
      <c r="D37" s="136">
        <f>ABS('C1'!D37-'C1'!$C37)</f>
        <v>0</v>
      </c>
      <c r="E37" s="136">
        <f>ABS('C1'!E37-'C1'!$C37)</f>
        <v>0</v>
      </c>
      <c r="F37" s="136">
        <f>ABS('C1'!F37-'C1'!$C37)</f>
        <v>0</v>
      </c>
      <c r="G37" s="136">
        <f>ABS('C1'!G37-'C1'!$C37)</f>
        <v>0</v>
      </c>
      <c r="H37" s="136">
        <f>ABS('C1'!H37-'C1'!$C37)</f>
        <v>0</v>
      </c>
      <c r="I37" s="136">
        <f>ABS('C1'!I37-'C1'!$C37)</f>
        <v>0</v>
      </c>
      <c r="J37" s="136"/>
      <c r="K37" s="136"/>
      <c r="L37" s="136"/>
      <c r="M37" s="136"/>
      <c r="N37" s="75"/>
      <c r="O37" s="136"/>
      <c r="P37" s="75"/>
      <c r="Q37" s="136"/>
      <c r="R37" s="136"/>
      <c r="S37" s="136"/>
      <c r="T37" s="136"/>
      <c r="U37" s="136"/>
      <c r="V37" s="136">
        <f t="shared" si="0"/>
        <v>0</v>
      </c>
      <c r="W37" s="136"/>
      <c r="X37" s="136"/>
      <c r="Y37" s="136"/>
      <c r="Z37" s="136"/>
      <c r="AA37" s="136"/>
      <c r="AB37" s="75"/>
      <c r="AC37" s="136"/>
      <c r="AD37" s="75"/>
      <c r="AE37" s="136"/>
      <c r="AF37" s="136"/>
      <c r="AG37" s="136"/>
      <c r="AH37" s="136"/>
      <c r="AI37" s="136"/>
      <c r="AJ37" s="136"/>
      <c r="AK37" s="136"/>
      <c r="AL37" s="136"/>
      <c r="AM37" s="136"/>
      <c r="AN37" s="136"/>
      <c r="AO37" s="136"/>
      <c r="AP37" s="75"/>
      <c r="AQ37" s="136"/>
      <c r="AR37" s="75"/>
      <c r="AS37" s="136"/>
      <c r="AT37" s="136"/>
      <c r="AU37" s="136"/>
      <c r="AV37" s="136"/>
      <c r="AW37" s="136"/>
      <c r="AX37" s="136"/>
      <c r="AY37" s="136"/>
      <c r="AZ37" s="136"/>
      <c r="BA37" s="136"/>
      <c r="BB37" s="136"/>
      <c r="BC37" s="136"/>
      <c r="BD37" s="75"/>
      <c r="BE37" s="136"/>
      <c r="BF37" s="75"/>
      <c r="BG37" s="136"/>
      <c r="BH37" s="136"/>
      <c r="BI37" s="136"/>
      <c r="BJ37" s="136"/>
      <c r="BK37" s="136"/>
      <c r="BL37" s="136"/>
      <c r="BM37" s="136"/>
      <c r="BN37" s="136"/>
      <c r="BO37" s="136"/>
      <c r="BP37" s="136"/>
      <c r="BQ37" s="136"/>
      <c r="BR37" s="134"/>
      <c r="BT37" s="134"/>
      <c r="BU37" s="137"/>
      <c r="BV37" s="137"/>
      <c r="BW37" s="137"/>
      <c r="BX37" s="137"/>
      <c r="BY37" s="137"/>
      <c r="BZ37" s="137"/>
      <c r="CA37" s="137"/>
      <c r="CB37" s="137"/>
      <c r="CC37" s="137"/>
      <c r="CD37" s="137"/>
      <c r="CE37" s="5"/>
      <c r="CF37" s="134"/>
      <c r="CH37" s="134"/>
    </row>
    <row r="38" spans="1:86" x14ac:dyDescent="0.25">
      <c r="A38" s="137" t="s">
        <v>15</v>
      </c>
      <c r="B38" s="34"/>
      <c r="C38" s="136"/>
      <c r="D38" s="136">
        <f>ABS('C1'!D38-'C1'!$C38)</f>
        <v>0</v>
      </c>
      <c r="E38" s="136">
        <f>ABS('C1'!E38-'C1'!$C38)</f>
        <v>0</v>
      </c>
      <c r="F38" s="136">
        <f>ABS('C1'!F38-'C1'!$C38)</f>
        <v>0</v>
      </c>
      <c r="G38" s="136">
        <f>ABS('C1'!G38-'C1'!$C38)</f>
        <v>0</v>
      </c>
      <c r="H38" s="136">
        <f>ABS('C1'!H38-'C1'!$C38)</f>
        <v>0</v>
      </c>
      <c r="I38" s="136">
        <f>ABS('C1'!I38-'C1'!$C38)</f>
        <v>0</v>
      </c>
      <c r="J38" s="136"/>
      <c r="K38" s="136"/>
      <c r="L38" s="136"/>
      <c r="M38" s="136"/>
      <c r="N38" s="75"/>
      <c r="O38" s="136"/>
      <c r="P38" s="75"/>
      <c r="Q38" s="136"/>
      <c r="R38" s="136"/>
      <c r="S38" s="136"/>
      <c r="T38" s="136"/>
      <c r="U38" s="136"/>
      <c r="V38" s="136">
        <f t="shared" si="0"/>
        <v>0</v>
      </c>
      <c r="W38" s="136"/>
      <c r="X38" s="136"/>
      <c r="Y38" s="136"/>
      <c r="Z38" s="136"/>
      <c r="AA38" s="136"/>
      <c r="AB38" s="75"/>
      <c r="AC38" s="136"/>
      <c r="AD38" s="75"/>
      <c r="AE38" s="136"/>
      <c r="AF38" s="136"/>
      <c r="AG38" s="136"/>
      <c r="AH38" s="136"/>
      <c r="AI38" s="136"/>
      <c r="AJ38" s="136"/>
      <c r="AK38" s="136"/>
      <c r="AL38" s="136"/>
      <c r="AM38" s="136"/>
      <c r="AN38" s="136"/>
      <c r="AO38" s="136"/>
      <c r="AP38" s="75"/>
      <c r="AQ38" s="136"/>
      <c r="AR38" s="75"/>
      <c r="AS38" s="136"/>
      <c r="AT38" s="136"/>
      <c r="AU38" s="136"/>
      <c r="AV38" s="136"/>
      <c r="AW38" s="136"/>
      <c r="AX38" s="136"/>
      <c r="AY38" s="136"/>
      <c r="AZ38" s="136"/>
      <c r="BA38" s="136"/>
      <c r="BB38" s="136"/>
      <c r="BC38" s="136"/>
      <c r="BD38" s="75"/>
      <c r="BE38" s="136"/>
      <c r="BF38" s="75"/>
      <c r="BG38" s="136"/>
      <c r="BH38" s="136"/>
      <c r="BI38" s="136"/>
      <c r="BJ38" s="136"/>
      <c r="BK38" s="136"/>
      <c r="BL38" s="136"/>
      <c r="BM38" s="136"/>
      <c r="BN38" s="136"/>
      <c r="BO38" s="136"/>
      <c r="BP38" s="136"/>
      <c r="BQ38" s="136"/>
      <c r="BR38" s="134"/>
      <c r="BT38" s="134"/>
      <c r="BU38" s="137"/>
      <c r="BV38" s="137"/>
      <c r="BW38" s="137"/>
      <c r="BX38" s="137"/>
      <c r="BY38" s="137"/>
      <c r="BZ38" s="137"/>
      <c r="CA38" s="137"/>
      <c r="CB38" s="137"/>
      <c r="CC38" s="137"/>
      <c r="CD38" s="137"/>
      <c r="CE38" s="5"/>
      <c r="CF38" s="134"/>
      <c r="CH38" s="134"/>
    </row>
    <row r="39" spans="1:86" x14ac:dyDescent="0.25">
      <c r="A39" s="137" t="s">
        <v>16</v>
      </c>
      <c r="B39" s="34"/>
      <c r="C39" s="136"/>
      <c r="D39" s="136">
        <f>ABS('C1'!D39-'C1'!$C39)</f>
        <v>0</v>
      </c>
      <c r="E39" s="136">
        <f>ABS('C1'!E39-'C1'!$C39)</f>
        <v>9.8217114136901124E-2</v>
      </c>
      <c r="F39" s="136">
        <f>ABS('C1'!F39-'C1'!$C39)</f>
        <v>9.8217114136901124E-2</v>
      </c>
      <c r="G39" s="136">
        <f>ABS('C1'!G39-'C1'!$C39)</f>
        <v>9.8217114136901124E-2</v>
      </c>
      <c r="H39" s="136">
        <f>ABS('C1'!H39-'C1'!$C39)</f>
        <v>9.8217114136901124E-2</v>
      </c>
      <c r="I39" s="136">
        <f>ABS('C1'!I39-'C1'!$C39)</f>
        <v>9.8217114136901124E-2</v>
      </c>
      <c r="J39" s="136"/>
      <c r="K39" s="136"/>
      <c r="L39" s="136"/>
      <c r="M39" s="136"/>
      <c r="N39" s="75"/>
      <c r="O39" s="136"/>
      <c r="P39" s="75"/>
      <c r="Q39" s="136"/>
      <c r="R39" s="136"/>
      <c r="S39" s="136"/>
      <c r="T39" s="136"/>
      <c r="U39" s="136"/>
      <c r="V39" s="136">
        <f t="shared" si="0"/>
        <v>0.49108557068450565</v>
      </c>
      <c r="W39" s="136"/>
      <c r="X39" s="136"/>
      <c r="Y39" s="136"/>
      <c r="Z39" s="136"/>
      <c r="AA39" s="136"/>
      <c r="AB39" s="75"/>
      <c r="AC39" s="136"/>
      <c r="AD39" s="75"/>
      <c r="AE39" s="136"/>
      <c r="AF39" s="136"/>
      <c r="AG39" s="136"/>
      <c r="AH39" s="136"/>
      <c r="AI39" s="136"/>
      <c r="AJ39" s="136"/>
      <c r="AK39" s="136"/>
      <c r="AL39" s="136"/>
      <c r="AM39" s="136"/>
      <c r="AN39" s="136"/>
      <c r="AO39" s="136"/>
      <c r="AP39" s="75"/>
      <c r="AQ39" s="136"/>
      <c r="AR39" s="75"/>
      <c r="AS39" s="136"/>
      <c r="AT39" s="136"/>
      <c r="AU39" s="136"/>
      <c r="AV39" s="136"/>
      <c r="AW39" s="136"/>
      <c r="AX39" s="136"/>
      <c r="AY39" s="136"/>
      <c r="AZ39" s="136"/>
      <c r="BA39" s="136"/>
      <c r="BB39" s="136"/>
      <c r="BC39" s="136"/>
      <c r="BD39" s="75"/>
      <c r="BE39" s="136"/>
      <c r="BF39" s="75"/>
      <c r="BG39" s="136"/>
      <c r="BH39" s="136"/>
      <c r="BI39" s="136"/>
      <c r="BJ39" s="136"/>
      <c r="BK39" s="136"/>
      <c r="BL39" s="136"/>
      <c r="BM39" s="136"/>
      <c r="BN39" s="136"/>
      <c r="BO39" s="136"/>
      <c r="BP39" s="136"/>
      <c r="BQ39" s="136"/>
      <c r="BR39" s="134"/>
      <c r="BT39" s="134"/>
      <c r="BU39" s="137"/>
      <c r="BV39" s="137"/>
      <c r="BW39" s="137"/>
      <c r="BX39" s="137"/>
      <c r="BY39" s="137"/>
      <c r="BZ39" s="137"/>
      <c r="CA39" s="137"/>
      <c r="CB39" s="137"/>
      <c r="CC39" s="137"/>
      <c r="CD39" s="137"/>
      <c r="CE39" s="5"/>
      <c r="CF39" s="134"/>
      <c r="CH39" s="134"/>
    </row>
    <row r="40" spans="1:86" x14ac:dyDescent="0.25">
      <c r="A40" s="137" t="s">
        <v>17</v>
      </c>
      <c r="B40" s="34"/>
      <c r="C40" s="136"/>
      <c r="D40" s="136">
        <f>ABS('C1'!D40-'C1'!$C40)</f>
        <v>0</v>
      </c>
      <c r="E40" s="136">
        <f>ABS('C1'!E40-'C1'!$C40)</f>
        <v>0</v>
      </c>
      <c r="F40" s="136">
        <f>ABS('C1'!F40-'C1'!$C40)</f>
        <v>0</v>
      </c>
      <c r="G40" s="136">
        <f>ABS('C1'!G40-'C1'!$C40)</f>
        <v>0</v>
      </c>
      <c r="H40" s="136">
        <f>ABS('C1'!H40-'C1'!$C40)</f>
        <v>0</v>
      </c>
      <c r="I40" s="136">
        <f>ABS('C1'!I40-'C1'!$C40)</f>
        <v>0</v>
      </c>
      <c r="J40" s="136"/>
      <c r="K40" s="136"/>
      <c r="L40" s="136"/>
      <c r="M40" s="136"/>
      <c r="N40" s="75"/>
      <c r="O40" s="136"/>
      <c r="P40" s="75"/>
      <c r="Q40" s="136"/>
      <c r="R40" s="136"/>
      <c r="S40" s="136"/>
      <c r="T40" s="136"/>
      <c r="U40" s="136"/>
      <c r="V40" s="136">
        <f t="shared" si="0"/>
        <v>0</v>
      </c>
      <c r="W40" s="136"/>
      <c r="X40" s="136"/>
      <c r="Y40" s="136"/>
      <c r="Z40" s="136"/>
      <c r="AA40" s="136"/>
      <c r="AB40" s="75"/>
      <c r="AC40" s="136"/>
      <c r="AD40" s="75"/>
      <c r="AE40" s="136"/>
      <c r="AF40" s="136"/>
      <c r="AG40" s="136"/>
      <c r="AH40" s="136"/>
      <c r="AI40" s="136"/>
      <c r="AJ40" s="136"/>
      <c r="AK40" s="136"/>
      <c r="AL40" s="136"/>
      <c r="AM40" s="136"/>
      <c r="AN40" s="136"/>
      <c r="AO40" s="136"/>
      <c r="AP40" s="75"/>
      <c r="AQ40" s="136"/>
      <c r="AR40" s="75"/>
      <c r="AS40" s="136"/>
      <c r="AT40" s="136"/>
      <c r="AU40" s="136"/>
      <c r="AV40" s="136"/>
      <c r="AW40" s="136"/>
      <c r="AX40" s="136"/>
      <c r="AY40" s="136"/>
      <c r="AZ40" s="136"/>
      <c r="BA40" s="136"/>
      <c r="BB40" s="136"/>
      <c r="BC40" s="136"/>
      <c r="BD40" s="75"/>
      <c r="BE40" s="136"/>
      <c r="BF40" s="75"/>
      <c r="BG40" s="136"/>
      <c r="BH40" s="136"/>
      <c r="BI40" s="136"/>
      <c r="BJ40" s="136"/>
      <c r="BK40" s="136"/>
      <c r="BL40" s="136"/>
      <c r="BM40" s="136"/>
      <c r="BN40" s="136"/>
      <c r="BO40" s="136"/>
      <c r="BP40" s="136"/>
      <c r="BQ40" s="136"/>
      <c r="BR40" s="134"/>
      <c r="BT40" s="134"/>
      <c r="BU40" s="137"/>
      <c r="BV40" s="137"/>
      <c r="BW40" s="137"/>
      <c r="BX40" s="137"/>
      <c r="BY40" s="137"/>
      <c r="BZ40" s="137"/>
      <c r="CA40" s="137"/>
      <c r="CB40" s="137"/>
      <c r="CC40" s="137"/>
      <c r="CD40" s="137"/>
      <c r="CE40" s="5"/>
      <c r="CF40" s="134"/>
      <c r="CH40" s="134"/>
    </row>
    <row r="41" spans="1:86" x14ac:dyDescent="0.25">
      <c r="A41" s="137" t="s">
        <v>18</v>
      </c>
      <c r="B41" s="34"/>
      <c r="C41" s="136"/>
      <c r="D41" s="136">
        <f>ABS('C1'!D41-'C1'!$C41)</f>
        <v>0</v>
      </c>
      <c r="E41" s="136">
        <f>ABS('C1'!E41-'C1'!$C41)</f>
        <v>0</v>
      </c>
      <c r="F41" s="136">
        <f>ABS('C1'!F41-'C1'!$C41)</f>
        <v>0</v>
      </c>
      <c r="G41" s="136">
        <f>ABS('C1'!G41-'C1'!$C41)</f>
        <v>0</v>
      </c>
      <c r="H41" s="136">
        <f>ABS('C1'!H41-'C1'!$C41)</f>
        <v>0</v>
      </c>
      <c r="I41" s="136">
        <f>ABS('C1'!I41-'C1'!$C41)</f>
        <v>0</v>
      </c>
      <c r="J41" s="136"/>
      <c r="K41" s="136"/>
      <c r="L41" s="136"/>
      <c r="M41" s="136"/>
      <c r="N41" s="75"/>
      <c r="O41" s="136"/>
      <c r="P41" s="75"/>
      <c r="Q41" s="136"/>
      <c r="R41" s="136"/>
      <c r="S41" s="136"/>
      <c r="T41" s="136"/>
      <c r="U41" s="136"/>
      <c r="V41" s="136">
        <f t="shared" si="0"/>
        <v>0</v>
      </c>
      <c r="W41" s="136"/>
      <c r="X41" s="136"/>
      <c r="Y41" s="136"/>
      <c r="Z41" s="136"/>
      <c r="AA41" s="136"/>
      <c r="AB41" s="75"/>
      <c r="AC41" s="136"/>
      <c r="AD41" s="75"/>
      <c r="AE41" s="136"/>
      <c r="AF41" s="136"/>
      <c r="AG41" s="136"/>
      <c r="AH41" s="136"/>
      <c r="AI41" s="136"/>
      <c r="AJ41" s="136"/>
      <c r="AK41" s="136"/>
      <c r="AL41" s="136"/>
      <c r="AM41" s="136"/>
      <c r="AN41" s="136"/>
      <c r="AO41" s="136"/>
      <c r="AP41" s="75"/>
      <c r="AQ41" s="136"/>
      <c r="AR41" s="75"/>
      <c r="AS41" s="136"/>
      <c r="AT41" s="136"/>
      <c r="AU41" s="136"/>
      <c r="AV41" s="136"/>
      <c r="AW41" s="136"/>
      <c r="AX41" s="136"/>
      <c r="AY41" s="136"/>
      <c r="AZ41" s="136"/>
      <c r="BA41" s="136"/>
      <c r="BB41" s="136"/>
      <c r="BC41" s="136"/>
      <c r="BD41" s="75"/>
      <c r="BE41" s="136"/>
      <c r="BF41" s="75"/>
      <c r="BG41" s="136"/>
      <c r="BH41" s="136"/>
      <c r="BI41" s="136"/>
      <c r="BJ41" s="136"/>
      <c r="BK41" s="136"/>
      <c r="BL41" s="136"/>
      <c r="BM41" s="136"/>
      <c r="BN41" s="136"/>
      <c r="BO41" s="136"/>
      <c r="BP41" s="136"/>
      <c r="BQ41" s="136"/>
      <c r="BR41" s="134"/>
      <c r="BT41" s="134"/>
      <c r="BU41" s="137"/>
      <c r="BV41" s="137"/>
      <c r="BW41" s="137"/>
      <c r="BX41" s="137"/>
      <c r="BY41" s="137"/>
      <c r="BZ41" s="137"/>
      <c r="CA41" s="137"/>
      <c r="CB41" s="137"/>
      <c r="CC41" s="137"/>
      <c r="CD41" s="137"/>
      <c r="CE41" s="5"/>
      <c r="CF41" s="134"/>
      <c r="CH41" s="134"/>
    </row>
    <row r="42" spans="1:86" x14ac:dyDescent="0.25">
      <c r="A42" s="137" t="s">
        <v>19</v>
      </c>
      <c r="B42" s="34"/>
      <c r="C42" s="136"/>
      <c r="D42" s="136">
        <f>ABS('C1'!D42-'C1'!$C42)</f>
        <v>0</v>
      </c>
      <c r="E42" s="136">
        <f>ABS('C1'!E42-'C1'!$C42)</f>
        <v>0</v>
      </c>
      <c r="F42" s="136">
        <f>ABS('C1'!F42-'C1'!$C42)</f>
        <v>0</v>
      </c>
      <c r="G42" s="136">
        <f>ABS('C1'!G42-'C1'!$C42)</f>
        <v>0</v>
      </c>
      <c r="H42" s="136">
        <f>ABS('C1'!H42-'C1'!$C42)</f>
        <v>0</v>
      </c>
      <c r="I42" s="136">
        <f>ABS('C1'!I42-'C1'!$C42)</f>
        <v>9.2215606026974678E-2</v>
      </c>
      <c r="J42" s="136"/>
      <c r="K42" s="136"/>
      <c r="L42" s="136"/>
      <c r="M42" s="136"/>
      <c r="N42" s="75"/>
      <c r="O42" s="136"/>
      <c r="P42" s="75"/>
      <c r="Q42" s="136"/>
      <c r="R42" s="136"/>
      <c r="S42" s="136"/>
      <c r="T42" s="136"/>
      <c r="U42" s="136"/>
      <c r="V42" s="136">
        <f t="shared" si="0"/>
        <v>9.2215606026974678E-2</v>
      </c>
      <c r="W42" s="136"/>
      <c r="X42" s="136"/>
      <c r="Y42" s="136"/>
      <c r="Z42" s="136"/>
      <c r="AA42" s="136"/>
      <c r="AB42" s="75"/>
      <c r="AC42" s="136"/>
      <c r="AD42" s="75"/>
      <c r="AE42" s="136"/>
      <c r="AF42" s="136"/>
      <c r="AG42" s="136"/>
      <c r="AH42" s="136"/>
      <c r="AI42" s="136"/>
      <c r="AJ42" s="136"/>
      <c r="AK42" s="136"/>
      <c r="AL42" s="136"/>
      <c r="AM42" s="136"/>
      <c r="AN42" s="136"/>
      <c r="AO42" s="136"/>
      <c r="AP42" s="75"/>
      <c r="AQ42" s="136"/>
      <c r="AR42" s="75"/>
      <c r="AS42" s="136"/>
      <c r="AT42" s="136"/>
      <c r="AU42" s="136"/>
      <c r="AV42" s="136"/>
      <c r="AW42" s="136"/>
      <c r="AX42" s="136"/>
      <c r="AY42" s="136"/>
      <c r="AZ42" s="136"/>
      <c r="BA42" s="136"/>
      <c r="BB42" s="136"/>
      <c r="BC42" s="136"/>
      <c r="BD42" s="75"/>
      <c r="BE42" s="136"/>
      <c r="BF42" s="75"/>
      <c r="BG42" s="136"/>
      <c r="BH42" s="136"/>
      <c r="BI42" s="136"/>
      <c r="BJ42" s="136"/>
      <c r="BK42" s="136"/>
      <c r="BL42" s="136"/>
      <c r="BM42" s="136"/>
      <c r="BN42" s="136"/>
      <c r="BO42" s="136"/>
      <c r="BP42" s="136"/>
      <c r="BQ42" s="136"/>
      <c r="BR42" s="134"/>
      <c r="BT42" s="134"/>
      <c r="BU42" s="137"/>
      <c r="BV42" s="137"/>
      <c r="BW42" s="137"/>
      <c r="BX42" s="137"/>
      <c r="BY42" s="137"/>
      <c r="BZ42" s="137"/>
      <c r="CA42" s="137"/>
      <c r="CB42" s="137"/>
      <c r="CC42" s="137"/>
      <c r="CD42" s="137"/>
      <c r="CE42" s="5"/>
      <c r="CF42" s="134"/>
      <c r="CH42" s="134"/>
    </row>
    <row r="43" spans="1:86" x14ac:dyDescent="0.25">
      <c r="A43" s="137" t="s">
        <v>20</v>
      </c>
      <c r="B43" s="34"/>
      <c r="C43" s="136"/>
      <c r="D43" s="136">
        <f>ABS('C1'!D43-'C1'!$C43)</f>
        <v>0</v>
      </c>
      <c r="E43" s="136">
        <f>ABS('C1'!E43-'C1'!$C43)</f>
        <v>0.15030044747023447</v>
      </c>
      <c r="F43" s="136">
        <f>ABS('C1'!F43-'C1'!$C43)</f>
        <v>0.15030044747023447</v>
      </c>
      <c r="G43" s="136">
        <f>ABS('C1'!G43-'C1'!$C43)</f>
        <v>0.15030044747023447</v>
      </c>
      <c r="H43" s="136">
        <f>ABS('C1'!H43-'C1'!$C43)</f>
        <v>0.22545067120535173</v>
      </c>
      <c r="I43" s="136">
        <f>ABS('C1'!I43-'C1'!$C43)</f>
        <v>0.22545067120535173</v>
      </c>
      <c r="J43" s="136"/>
      <c r="K43" s="136"/>
      <c r="L43" s="136"/>
      <c r="M43" s="136"/>
      <c r="N43" s="75"/>
      <c r="O43" s="136"/>
      <c r="P43" s="75"/>
      <c r="Q43" s="136"/>
      <c r="R43" s="136"/>
      <c r="S43" s="136"/>
      <c r="T43" s="136"/>
      <c r="U43" s="136"/>
      <c r="V43" s="136">
        <f t="shared" si="0"/>
        <v>0.90180268482140691</v>
      </c>
      <c r="W43" s="136"/>
      <c r="X43" s="136"/>
      <c r="Y43" s="136"/>
      <c r="Z43" s="136"/>
      <c r="AA43" s="136"/>
      <c r="AB43" s="75"/>
      <c r="AC43" s="136"/>
      <c r="AD43" s="75"/>
      <c r="AE43" s="136"/>
      <c r="AF43" s="136"/>
      <c r="AG43" s="136"/>
      <c r="AH43" s="136"/>
      <c r="AI43" s="136"/>
      <c r="AJ43" s="136"/>
      <c r="AK43" s="136"/>
      <c r="AL43" s="136"/>
      <c r="AM43" s="136"/>
      <c r="AN43" s="136"/>
      <c r="AO43" s="136"/>
      <c r="AP43" s="75"/>
      <c r="AQ43" s="136"/>
      <c r="AR43" s="75"/>
      <c r="AS43" s="136"/>
      <c r="AT43" s="136"/>
      <c r="AU43" s="136"/>
      <c r="AV43" s="136"/>
      <c r="AW43" s="136"/>
      <c r="AX43" s="136"/>
      <c r="AY43" s="136"/>
      <c r="AZ43" s="136"/>
      <c r="BA43" s="136"/>
      <c r="BB43" s="136"/>
      <c r="BC43" s="136"/>
      <c r="BD43" s="75"/>
      <c r="BE43" s="136"/>
      <c r="BF43" s="75"/>
      <c r="BG43" s="136"/>
      <c r="BH43" s="136"/>
      <c r="BI43" s="136"/>
      <c r="BJ43" s="136"/>
      <c r="BK43" s="136"/>
      <c r="BL43" s="136"/>
      <c r="BM43" s="136"/>
      <c r="BN43" s="136"/>
      <c r="BO43" s="136"/>
      <c r="BP43" s="136"/>
      <c r="BQ43" s="136"/>
      <c r="BR43" s="134"/>
      <c r="BT43" s="134"/>
      <c r="BU43" s="137"/>
      <c r="BV43" s="137"/>
      <c r="BW43" s="137"/>
      <c r="BX43" s="137"/>
      <c r="BY43" s="137"/>
      <c r="BZ43" s="137"/>
      <c r="CA43" s="137"/>
      <c r="CB43" s="137"/>
      <c r="CC43" s="137"/>
      <c r="CD43" s="137"/>
      <c r="CE43" s="5"/>
      <c r="CF43" s="134"/>
      <c r="CH43" s="134"/>
    </row>
    <row r="44" spans="1:86" x14ac:dyDescent="0.25">
      <c r="A44" s="137" t="s">
        <v>21</v>
      </c>
      <c r="B44" s="34"/>
      <c r="C44" s="136"/>
      <c r="D44" s="136">
        <f>ABS('C1'!D44-'C1'!$C44)</f>
        <v>0</v>
      </c>
      <c r="E44" s="136">
        <f>ABS('C1'!E44-'C1'!$C44)</f>
        <v>0.17261621919643222</v>
      </c>
      <c r="F44" s="136">
        <f>ABS('C1'!F44-'C1'!$C44)</f>
        <v>0.17261621919643222</v>
      </c>
      <c r="G44" s="136">
        <f>ABS('C1'!G44-'C1'!$C44)</f>
        <v>0.17261621919643222</v>
      </c>
      <c r="H44" s="136">
        <f>ABS('C1'!H44-'C1'!$C44)</f>
        <v>0.17261621919643222</v>
      </c>
      <c r="I44" s="136">
        <f>ABS('C1'!I44-'C1'!$C44)</f>
        <v>0.17261621919643222</v>
      </c>
      <c r="J44" s="136"/>
      <c r="K44" s="136"/>
      <c r="L44" s="136"/>
      <c r="M44" s="136"/>
      <c r="N44" s="75"/>
      <c r="O44" s="136"/>
      <c r="P44" s="75"/>
      <c r="Q44" s="136"/>
      <c r="R44" s="136"/>
      <c r="S44" s="136"/>
      <c r="T44" s="136"/>
      <c r="U44" s="136"/>
      <c r="V44" s="136">
        <f t="shared" si="0"/>
        <v>0.8630810959821611</v>
      </c>
      <c r="W44" s="136"/>
      <c r="X44" s="136"/>
      <c r="Y44" s="136"/>
      <c r="Z44" s="136"/>
      <c r="AA44" s="136"/>
      <c r="AB44" s="75"/>
      <c r="AC44" s="136"/>
      <c r="AD44" s="75"/>
      <c r="AE44" s="136"/>
      <c r="AF44" s="136"/>
      <c r="AG44" s="136"/>
      <c r="AH44" s="136"/>
      <c r="AI44" s="136"/>
      <c r="AJ44" s="136"/>
      <c r="AK44" s="136"/>
      <c r="AL44" s="136"/>
      <c r="AM44" s="136"/>
      <c r="AN44" s="136"/>
      <c r="AO44" s="136"/>
      <c r="AP44" s="75"/>
      <c r="AQ44" s="136"/>
      <c r="AR44" s="75"/>
      <c r="AS44" s="136"/>
      <c r="AT44" s="136"/>
      <c r="AU44" s="136"/>
      <c r="AV44" s="136"/>
      <c r="AW44" s="136"/>
      <c r="AX44" s="136"/>
      <c r="AY44" s="136"/>
      <c r="AZ44" s="136"/>
      <c r="BA44" s="136"/>
      <c r="BB44" s="136"/>
      <c r="BC44" s="136"/>
      <c r="BD44" s="75"/>
      <c r="BE44" s="136"/>
      <c r="BF44" s="75"/>
      <c r="BG44" s="136"/>
      <c r="BH44" s="136"/>
      <c r="BI44" s="136"/>
      <c r="BJ44" s="136"/>
      <c r="BK44" s="136"/>
      <c r="BL44" s="136"/>
      <c r="BM44" s="136"/>
      <c r="BN44" s="136"/>
      <c r="BO44" s="136"/>
      <c r="BP44" s="136"/>
      <c r="BQ44" s="136"/>
      <c r="BR44" s="134"/>
      <c r="BT44" s="134"/>
      <c r="BU44" s="137"/>
      <c r="BV44" s="137"/>
      <c r="BW44" s="137"/>
      <c r="BX44" s="137"/>
      <c r="BY44" s="137"/>
      <c r="BZ44" s="137"/>
      <c r="CA44" s="137"/>
      <c r="CB44" s="137"/>
      <c r="CC44" s="137"/>
      <c r="CD44" s="137"/>
      <c r="CE44" s="5"/>
      <c r="CF44" s="134"/>
      <c r="CH44" s="134"/>
    </row>
    <row r="45" spans="1:86" x14ac:dyDescent="0.25">
      <c r="A45" s="137" t="s">
        <v>22</v>
      </c>
      <c r="B45" s="34"/>
      <c r="C45" s="136"/>
      <c r="D45" s="136">
        <f>ABS('C1'!D45-'C1'!$C45)</f>
        <v>0</v>
      </c>
      <c r="E45" s="136">
        <f>ABS('C1'!E45-'C1'!$C45)</f>
        <v>0</v>
      </c>
      <c r="F45" s="136">
        <f>ABS('C1'!F45-'C1'!$C45)</f>
        <v>0</v>
      </c>
      <c r="G45" s="136">
        <f>ABS('C1'!G45-'C1'!$C45)</f>
        <v>0</v>
      </c>
      <c r="H45" s="136">
        <f>ABS('C1'!H45-'C1'!$C45)</f>
        <v>0</v>
      </c>
      <c r="I45" s="136">
        <f>ABS('C1'!I45-'C1'!$C45)</f>
        <v>0</v>
      </c>
      <c r="J45" s="136"/>
      <c r="K45" s="136"/>
      <c r="L45" s="136"/>
      <c r="M45" s="136"/>
      <c r="N45" s="75"/>
      <c r="O45" s="136"/>
      <c r="P45" s="75"/>
      <c r="Q45" s="136"/>
      <c r="R45" s="136"/>
      <c r="S45" s="136"/>
      <c r="T45" s="136"/>
      <c r="U45" s="136"/>
      <c r="V45" s="136">
        <f t="shared" si="0"/>
        <v>0</v>
      </c>
      <c r="W45" s="136"/>
      <c r="X45" s="136"/>
      <c r="Y45" s="136"/>
      <c r="Z45" s="136"/>
      <c r="AA45" s="136"/>
      <c r="AB45" s="75"/>
      <c r="AC45" s="136"/>
      <c r="AD45" s="75"/>
      <c r="AE45" s="136"/>
      <c r="AF45" s="136"/>
      <c r="AG45" s="136"/>
      <c r="AH45" s="136"/>
      <c r="AI45" s="136"/>
      <c r="AJ45" s="136"/>
      <c r="AK45" s="136"/>
      <c r="AL45" s="136"/>
      <c r="AM45" s="136"/>
      <c r="AN45" s="136"/>
      <c r="AO45" s="136"/>
      <c r="AP45" s="75"/>
      <c r="AQ45" s="136"/>
      <c r="AR45" s="75"/>
      <c r="AS45" s="136"/>
      <c r="AT45" s="136"/>
      <c r="AU45" s="136"/>
      <c r="AV45" s="136"/>
      <c r="AW45" s="136"/>
      <c r="AX45" s="136"/>
      <c r="AY45" s="136"/>
      <c r="AZ45" s="136"/>
      <c r="BA45" s="136"/>
      <c r="BB45" s="136"/>
      <c r="BC45" s="136"/>
      <c r="BD45" s="75"/>
      <c r="BE45" s="136"/>
      <c r="BF45" s="75"/>
      <c r="BG45" s="136"/>
      <c r="BH45" s="136"/>
      <c r="BI45" s="136"/>
      <c r="BJ45" s="136"/>
      <c r="BK45" s="136"/>
      <c r="BL45" s="136"/>
      <c r="BM45" s="136"/>
      <c r="BN45" s="136"/>
      <c r="BO45" s="136"/>
      <c r="BP45" s="136"/>
      <c r="BQ45" s="136"/>
      <c r="BR45" s="134"/>
      <c r="BT45" s="134"/>
      <c r="BU45" s="137"/>
      <c r="BV45" s="137"/>
      <c r="BW45" s="137"/>
      <c r="BX45" s="137"/>
      <c r="BY45" s="137"/>
      <c r="BZ45" s="137"/>
      <c r="CA45" s="137"/>
      <c r="CB45" s="137"/>
      <c r="CC45" s="137"/>
      <c r="CD45" s="137"/>
      <c r="CE45" s="5"/>
      <c r="CF45" s="134"/>
      <c r="CH45" s="134"/>
    </row>
    <row r="46" spans="1:86" x14ac:dyDescent="0.25">
      <c r="B46" s="34"/>
      <c r="C46" s="136"/>
      <c r="D46" s="136">
        <f>ABS('C1'!D46-'C1'!$C46)</f>
        <v>0</v>
      </c>
      <c r="E46" s="136">
        <f>ABS('C1'!E46-'C1'!$C46)</f>
        <v>0</v>
      </c>
      <c r="F46" s="136">
        <f>ABS('C1'!F46-'C1'!$C46)</f>
        <v>0</v>
      </c>
      <c r="G46" s="136">
        <f>ABS('C1'!G46-'C1'!$C46)</f>
        <v>0</v>
      </c>
      <c r="H46" s="136">
        <f>ABS('C1'!H46-'C1'!$C46)</f>
        <v>0</v>
      </c>
      <c r="I46" s="136">
        <f>ABS('C1'!I46-'C1'!$C46)</f>
        <v>0</v>
      </c>
      <c r="J46" s="136"/>
      <c r="K46" s="136"/>
      <c r="L46" s="136"/>
      <c r="M46" s="136"/>
      <c r="N46" s="136"/>
      <c r="O46" s="136"/>
      <c r="P46" s="136"/>
      <c r="Q46" s="136"/>
      <c r="R46" s="136"/>
      <c r="S46" s="136"/>
      <c r="T46" s="136"/>
      <c r="U46" s="136"/>
      <c r="V46" s="136">
        <f t="shared" si="0"/>
        <v>0</v>
      </c>
      <c r="W46" s="136"/>
      <c r="X46" s="136"/>
      <c r="Y46" s="136"/>
      <c r="Z46" s="136"/>
      <c r="AA46" s="136"/>
      <c r="AB46" s="136"/>
      <c r="AC46" s="136"/>
      <c r="AD46" s="136"/>
      <c r="AE46" s="136"/>
      <c r="AF46" s="136"/>
      <c r="AG46" s="136"/>
      <c r="AH46" s="136"/>
      <c r="AI46" s="136"/>
      <c r="AJ46" s="136"/>
      <c r="AK46" s="136"/>
      <c r="AL46" s="136"/>
      <c r="AM46" s="136"/>
      <c r="AN46" s="136"/>
      <c r="AO46" s="136"/>
      <c r="AP46" s="136"/>
      <c r="AQ46" s="136"/>
      <c r="AR46" s="136"/>
      <c r="AS46" s="136"/>
      <c r="AT46" s="136"/>
      <c r="AU46" s="136"/>
      <c r="AV46" s="136"/>
      <c r="AW46" s="136"/>
      <c r="AX46" s="136"/>
      <c r="AY46" s="136"/>
      <c r="AZ46" s="136"/>
      <c r="BA46" s="136"/>
      <c r="BB46" s="136"/>
      <c r="BC46" s="136"/>
      <c r="BD46" s="136"/>
      <c r="BE46" s="136"/>
      <c r="BF46" s="136"/>
      <c r="BG46" s="136"/>
      <c r="BH46" s="136"/>
      <c r="BI46" s="136"/>
      <c r="BJ46" s="136"/>
      <c r="BK46" s="136"/>
      <c r="BL46" s="136"/>
      <c r="BM46" s="136"/>
      <c r="BN46" s="136"/>
      <c r="BO46" s="136"/>
      <c r="BP46" s="136"/>
      <c r="BQ46" s="136"/>
    </row>
    <row r="47" spans="1:86" x14ac:dyDescent="0.25">
      <c r="A47" s="137" t="s">
        <v>168</v>
      </c>
      <c r="B47" s="34"/>
      <c r="C47" s="76"/>
      <c r="D47" s="136">
        <f>ABS('C1'!D47-'C1'!$C47)</f>
        <v>0</v>
      </c>
      <c r="E47" s="136">
        <f>ABS('C1'!E47-'C1'!$C47)</f>
        <v>0</v>
      </c>
      <c r="F47" s="136">
        <f>ABS('C1'!F47-'C1'!$C47)</f>
        <v>0</v>
      </c>
      <c r="G47" s="136">
        <f>ABS('C1'!G47-'C1'!$C47)</f>
        <v>0</v>
      </c>
      <c r="H47" s="136">
        <f>ABS('C1'!H47-'C1'!$C47)</f>
        <v>0</v>
      </c>
      <c r="I47" s="136">
        <f>ABS('C1'!I47-'C1'!$C47)</f>
        <v>0</v>
      </c>
      <c r="J47" s="76"/>
      <c r="K47" s="76"/>
      <c r="L47" s="76"/>
      <c r="M47" s="136"/>
      <c r="N47" s="136"/>
      <c r="O47" s="136"/>
      <c r="P47" s="136"/>
      <c r="Q47" s="76"/>
      <c r="R47" s="76"/>
      <c r="S47" s="76"/>
      <c r="T47" s="76"/>
      <c r="U47" s="76"/>
      <c r="V47" s="136">
        <f t="shared" si="0"/>
        <v>0</v>
      </c>
      <c r="W47" s="76"/>
      <c r="X47" s="76"/>
      <c r="Y47" s="76"/>
      <c r="Z47" s="76"/>
      <c r="AA47" s="136"/>
      <c r="AB47" s="136"/>
      <c r="AC47" s="136"/>
      <c r="AD47" s="136"/>
      <c r="AE47" s="153"/>
      <c r="AF47" s="153"/>
      <c r="AG47" s="153"/>
      <c r="AH47" s="153"/>
      <c r="AI47" s="153"/>
      <c r="AJ47" s="153"/>
      <c r="AK47" s="153"/>
      <c r="AL47" s="153"/>
      <c r="AM47" s="153"/>
      <c r="AN47" s="153"/>
      <c r="AO47" s="136"/>
      <c r="AP47" s="136"/>
      <c r="AQ47" s="136"/>
      <c r="AR47" s="136"/>
      <c r="AS47" s="153"/>
      <c r="AT47" s="153"/>
      <c r="AU47" s="153"/>
      <c r="AV47" s="153"/>
      <c r="AW47" s="153"/>
      <c r="AX47" s="153"/>
      <c r="AY47" s="153"/>
      <c r="AZ47" s="153"/>
      <c r="BA47" s="153"/>
      <c r="BB47" s="153"/>
      <c r="BC47" s="136"/>
      <c r="BD47" s="136"/>
      <c r="BE47" s="136"/>
      <c r="BF47" s="136"/>
      <c r="BG47" s="153"/>
      <c r="BH47" s="153"/>
      <c r="BI47" s="153"/>
      <c r="BJ47" s="153"/>
      <c r="BK47" s="153"/>
      <c r="BL47" s="153"/>
      <c r="BM47" s="153"/>
      <c r="BN47" s="153"/>
      <c r="BO47" s="153"/>
      <c r="BP47" s="153"/>
      <c r="BQ47" s="136"/>
      <c r="BU47" s="166"/>
      <c r="BV47" s="166"/>
      <c r="BW47" s="166"/>
      <c r="BX47" s="166"/>
      <c r="BY47" s="166"/>
      <c r="BZ47" s="166"/>
      <c r="CA47" s="166"/>
      <c r="CB47" s="166"/>
      <c r="CC47" s="166"/>
      <c r="CD47" s="166"/>
      <c r="CE47" s="5"/>
    </row>
    <row r="48" spans="1:86" x14ac:dyDescent="0.25">
      <c r="A48" s="137" t="s">
        <v>1</v>
      </c>
      <c r="B48" s="34"/>
      <c r="C48" s="136"/>
      <c r="D48" s="136">
        <f>ABS('C1'!D48-'C1'!$C48)</f>
        <v>0</v>
      </c>
      <c r="E48" s="136">
        <f>ABS('C1'!E48-'C1'!$C48)</f>
        <v>0</v>
      </c>
      <c r="F48" s="136">
        <f>ABS('C1'!F48-'C1'!$C48)</f>
        <v>0</v>
      </c>
      <c r="G48" s="136">
        <f>ABS('C1'!G48-'C1'!$C48)</f>
        <v>0</v>
      </c>
      <c r="H48" s="136">
        <f>ABS('C1'!H48-'C1'!$C48)</f>
        <v>0</v>
      </c>
      <c r="I48" s="136">
        <f>ABS('C1'!I48-'C1'!$C48)</f>
        <v>0</v>
      </c>
      <c r="J48" s="136"/>
      <c r="K48" s="136"/>
      <c r="L48" s="136"/>
      <c r="M48" s="136"/>
      <c r="N48" s="75"/>
      <c r="O48" s="136"/>
      <c r="P48" s="75"/>
      <c r="Q48" s="136"/>
      <c r="R48" s="136"/>
      <c r="S48" s="136"/>
      <c r="T48" s="136"/>
      <c r="U48" s="136"/>
      <c r="V48" s="136">
        <f t="shared" si="0"/>
        <v>0</v>
      </c>
      <c r="W48" s="136"/>
      <c r="X48" s="136"/>
      <c r="Y48" s="136"/>
      <c r="Z48" s="136"/>
      <c r="AA48" s="136"/>
      <c r="AB48" s="75"/>
      <c r="AC48" s="136"/>
      <c r="AD48" s="75"/>
      <c r="AE48" s="136"/>
      <c r="AF48" s="136"/>
      <c r="AG48" s="136"/>
      <c r="AH48" s="136"/>
      <c r="AI48" s="136"/>
      <c r="AJ48" s="136"/>
      <c r="AK48" s="136"/>
      <c r="AL48" s="136"/>
      <c r="AM48" s="136"/>
      <c r="AN48" s="136"/>
      <c r="AO48" s="136"/>
      <c r="AP48" s="75"/>
      <c r="AQ48" s="136"/>
      <c r="AR48" s="75"/>
      <c r="AS48" s="136"/>
      <c r="AT48" s="136"/>
      <c r="AU48" s="136"/>
      <c r="AV48" s="136"/>
      <c r="AW48" s="136"/>
      <c r="AX48" s="136"/>
      <c r="AY48" s="136"/>
      <c r="AZ48" s="136"/>
      <c r="BA48" s="136"/>
      <c r="BB48" s="136"/>
      <c r="BC48" s="136"/>
      <c r="BD48" s="75"/>
      <c r="BE48" s="136"/>
      <c r="BF48" s="75"/>
      <c r="BG48" s="136"/>
      <c r="BH48" s="136"/>
      <c r="BI48" s="136"/>
      <c r="BJ48" s="136"/>
      <c r="BK48" s="136"/>
      <c r="BL48" s="136"/>
      <c r="BM48" s="136"/>
      <c r="BN48" s="136"/>
      <c r="BO48" s="136"/>
      <c r="BP48" s="136"/>
      <c r="BQ48" s="136"/>
      <c r="BR48" s="134"/>
      <c r="BT48" s="134"/>
      <c r="BU48" s="137"/>
      <c r="BV48" s="137"/>
      <c r="BW48" s="137"/>
      <c r="BX48" s="137"/>
      <c r="BY48" s="137"/>
      <c r="BZ48" s="137"/>
      <c r="CA48" s="137"/>
      <c r="CB48" s="137"/>
      <c r="CC48" s="137"/>
      <c r="CD48" s="137"/>
      <c r="CE48" s="5"/>
      <c r="CF48" s="134"/>
      <c r="CH48" s="134"/>
    </row>
    <row r="49" spans="1:86" x14ac:dyDescent="0.25">
      <c r="A49" s="137" t="s">
        <v>3</v>
      </c>
      <c r="B49" s="34"/>
      <c r="C49" s="136"/>
      <c r="D49" s="136">
        <f>ABS('C1'!D49-'C1'!$C49)</f>
        <v>0</v>
      </c>
      <c r="E49" s="136">
        <f>ABS('C1'!E49-'C1'!$C49)</f>
        <v>0</v>
      </c>
      <c r="F49" s="136">
        <f>ABS('C1'!F49-'C1'!$C49)</f>
        <v>0</v>
      </c>
      <c r="G49" s="136">
        <f>ABS('C1'!G49-'C1'!$C49)</f>
        <v>0</v>
      </c>
      <c r="H49" s="136">
        <f>ABS('C1'!H49-'C1'!$C49)</f>
        <v>0</v>
      </c>
      <c r="I49" s="136">
        <f>ABS('C1'!I49-'C1'!$C49)</f>
        <v>0</v>
      </c>
      <c r="J49" s="136"/>
      <c r="K49" s="136"/>
      <c r="L49" s="136"/>
      <c r="M49" s="136"/>
      <c r="N49" s="75"/>
      <c r="O49" s="136"/>
      <c r="P49" s="75"/>
      <c r="Q49" s="136"/>
      <c r="R49" s="136"/>
      <c r="S49" s="136"/>
      <c r="T49" s="136"/>
      <c r="U49" s="136"/>
      <c r="V49" s="136">
        <f t="shared" si="0"/>
        <v>0</v>
      </c>
      <c r="W49" s="136"/>
      <c r="X49" s="136"/>
      <c r="Y49" s="136"/>
      <c r="Z49" s="136"/>
      <c r="AA49" s="136"/>
      <c r="AB49" s="75"/>
      <c r="AC49" s="136"/>
      <c r="AD49" s="75"/>
      <c r="AE49" s="136"/>
      <c r="AF49" s="136"/>
      <c r="AG49" s="136"/>
      <c r="AH49" s="136"/>
      <c r="AI49" s="136"/>
      <c r="AJ49" s="136"/>
      <c r="AK49" s="136"/>
      <c r="AL49" s="136"/>
      <c r="AM49" s="136"/>
      <c r="AN49" s="136"/>
      <c r="AO49" s="136"/>
      <c r="AP49" s="75"/>
      <c r="AQ49" s="136"/>
      <c r="AR49" s="75"/>
      <c r="AS49" s="136"/>
      <c r="AT49" s="136"/>
      <c r="AU49" s="136"/>
      <c r="AV49" s="136"/>
      <c r="AW49" s="136"/>
      <c r="AX49" s="136"/>
      <c r="AY49" s="136"/>
      <c r="AZ49" s="136"/>
      <c r="BA49" s="136"/>
      <c r="BB49" s="136"/>
      <c r="BC49" s="136"/>
      <c r="BD49" s="75"/>
      <c r="BE49" s="136"/>
      <c r="BF49" s="75"/>
      <c r="BG49" s="136"/>
      <c r="BH49" s="136"/>
      <c r="BI49" s="136"/>
      <c r="BJ49" s="136"/>
      <c r="BK49" s="136"/>
      <c r="BL49" s="136"/>
      <c r="BM49" s="136"/>
      <c r="BN49" s="136"/>
      <c r="BO49" s="136"/>
      <c r="BP49" s="136"/>
      <c r="BQ49" s="136"/>
      <c r="BR49" s="134"/>
      <c r="BT49" s="134"/>
      <c r="BU49" s="137"/>
      <c r="BV49" s="137"/>
      <c r="BW49" s="137"/>
      <c r="BX49" s="137"/>
      <c r="BY49" s="137"/>
      <c r="BZ49" s="137"/>
      <c r="CA49" s="137"/>
      <c r="CB49" s="137"/>
      <c r="CC49" s="137"/>
      <c r="CD49" s="137"/>
      <c r="CE49" s="5"/>
      <c r="CF49" s="134"/>
      <c r="CH49" s="134"/>
    </row>
    <row r="50" spans="1:86" x14ac:dyDescent="0.25">
      <c r="A50" s="137" t="s">
        <v>4</v>
      </c>
      <c r="B50" s="34"/>
      <c r="C50" s="136"/>
      <c r="D50" s="136">
        <f>ABS('C1'!D50-'C1'!$C50)</f>
        <v>0</v>
      </c>
      <c r="E50" s="136">
        <f>ABS('C1'!E50-'C1'!$C50)</f>
        <v>0</v>
      </c>
      <c r="F50" s="136">
        <f>ABS('C1'!F50-'C1'!$C50)</f>
        <v>0</v>
      </c>
      <c r="G50" s="136">
        <f>ABS('C1'!G50-'C1'!$C50)</f>
        <v>0</v>
      </c>
      <c r="H50" s="136">
        <f>ABS('C1'!H50-'C1'!$C50)</f>
        <v>0</v>
      </c>
      <c r="I50" s="136">
        <f>ABS('C1'!I50-'C1'!$C50)</f>
        <v>0</v>
      </c>
      <c r="J50" s="136"/>
      <c r="K50" s="136"/>
      <c r="L50" s="136"/>
      <c r="M50" s="136"/>
      <c r="N50" s="75"/>
      <c r="O50" s="136"/>
      <c r="P50" s="75"/>
      <c r="Q50" s="136"/>
      <c r="R50" s="136"/>
      <c r="S50" s="136"/>
      <c r="T50" s="136"/>
      <c r="U50" s="136"/>
      <c r="V50" s="136">
        <f t="shared" si="0"/>
        <v>0</v>
      </c>
      <c r="W50" s="136"/>
      <c r="X50" s="136"/>
      <c r="Y50" s="136"/>
      <c r="Z50" s="136"/>
      <c r="AA50" s="136"/>
      <c r="AB50" s="75"/>
      <c r="AC50" s="136"/>
      <c r="AD50" s="75"/>
      <c r="AE50" s="136"/>
      <c r="AF50" s="136"/>
      <c r="AG50" s="136"/>
      <c r="AH50" s="136"/>
      <c r="AI50" s="136"/>
      <c r="AJ50" s="136"/>
      <c r="AK50" s="136"/>
      <c r="AL50" s="136"/>
      <c r="AM50" s="136"/>
      <c r="AN50" s="136"/>
      <c r="AO50" s="136"/>
      <c r="AP50" s="75"/>
      <c r="AQ50" s="136"/>
      <c r="AR50" s="75"/>
      <c r="AS50" s="136"/>
      <c r="AT50" s="136"/>
      <c r="AU50" s="136"/>
      <c r="AV50" s="136"/>
      <c r="AW50" s="136"/>
      <c r="AX50" s="136"/>
      <c r="AY50" s="136"/>
      <c r="AZ50" s="136"/>
      <c r="BA50" s="136"/>
      <c r="BB50" s="136"/>
      <c r="BC50" s="136"/>
      <c r="BD50" s="75"/>
      <c r="BE50" s="136"/>
      <c r="BF50" s="75"/>
      <c r="BG50" s="136"/>
      <c r="BH50" s="136"/>
      <c r="BI50" s="136"/>
      <c r="BJ50" s="136"/>
      <c r="BK50" s="136"/>
      <c r="BL50" s="136"/>
      <c r="BM50" s="136"/>
      <c r="BN50" s="136"/>
      <c r="BO50" s="136"/>
      <c r="BP50" s="136"/>
      <c r="BQ50" s="136"/>
      <c r="BR50" s="134"/>
      <c r="BT50" s="134"/>
      <c r="BU50" s="137"/>
      <c r="BV50" s="137"/>
      <c r="BW50" s="137"/>
      <c r="BX50" s="137"/>
      <c r="BY50" s="137"/>
      <c r="BZ50" s="137"/>
      <c r="CA50" s="137"/>
      <c r="CB50" s="137"/>
      <c r="CC50" s="137"/>
      <c r="CD50" s="137"/>
      <c r="CE50" s="5"/>
      <c r="CF50" s="134"/>
      <c r="CH50" s="134"/>
    </row>
    <row r="51" spans="1:86" x14ac:dyDescent="0.25">
      <c r="A51" s="137" t="s">
        <v>5</v>
      </c>
      <c r="B51" s="34"/>
      <c r="C51" s="136"/>
      <c r="D51" s="136">
        <f>ABS('C1'!D51-'C1'!$C51)</f>
        <v>0</v>
      </c>
      <c r="E51" s="136">
        <f>ABS('C1'!E51-'C1'!$C51)</f>
        <v>0</v>
      </c>
      <c r="F51" s="136">
        <f>ABS('C1'!F51-'C1'!$C51)</f>
        <v>0</v>
      </c>
      <c r="G51" s="136">
        <f>ABS('C1'!G51-'C1'!$C51)</f>
        <v>0</v>
      </c>
      <c r="H51" s="136">
        <f>ABS('C1'!H51-'C1'!$C51)</f>
        <v>0</v>
      </c>
      <c r="I51" s="136">
        <f>ABS('C1'!I51-'C1'!$C51)</f>
        <v>0</v>
      </c>
      <c r="J51" s="136"/>
      <c r="K51" s="136"/>
      <c r="L51" s="136"/>
      <c r="M51" s="136"/>
      <c r="N51" s="75"/>
      <c r="O51" s="136"/>
      <c r="P51" s="75"/>
      <c r="Q51" s="136"/>
      <c r="R51" s="136"/>
      <c r="S51" s="136"/>
      <c r="T51" s="136"/>
      <c r="U51" s="136"/>
      <c r="V51" s="136">
        <f t="shared" si="0"/>
        <v>0</v>
      </c>
      <c r="W51" s="136"/>
      <c r="X51" s="136"/>
      <c r="Y51" s="136"/>
      <c r="Z51" s="136"/>
      <c r="AA51" s="136"/>
      <c r="AB51" s="75"/>
      <c r="AC51" s="136"/>
      <c r="AD51" s="75"/>
      <c r="AE51" s="136"/>
      <c r="AF51" s="136"/>
      <c r="AG51" s="136"/>
      <c r="AH51" s="136"/>
      <c r="AI51" s="136"/>
      <c r="AJ51" s="136"/>
      <c r="AK51" s="136"/>
      <c r="AL51" s="136"/>
      <c r="AM51" s="136"/>
      <c r="AN51" s="136"/>
      <c r="AO51" s="136"/>
      <c r="AP51" s="75"/>
      <c r="AQ51" s="136"/>
      <c r="AR51" s="75"/>
      <c r="AS51" s="136"/>
      <c r="AT51" s="136"/>
      <c r="AU51" s="136"/>
      <c r="AV51" s="136"/>
      <c r="AW51" s="136"/>
      <c r="AX51" s="136"/>
      <c r="AY51" s="136"/>
      <c r="AZ51" s="136"/>
      <c r="BA51" s="136"/>
      <c r="BB51" s="136"/>
      <c r="BC51" s="136"/>
      <c r="BD51" s="75"/>
      <c r="BE51" s="136"/>
      <c r="BF51" s="75"/>
      <c r="BG51" s="136"/>
      <c r="BH51" s="136"/>
      <c r="BI51" s="136"/>
      <c r="BJ51" s="136"/>
      <c r="BK51" s="136"/>
      <c r="BL51" s="136"/>
      <c r="BM51" s="136"/>
      <c r="BN51" s="136"/>
      <c r="BO51" s="136"/>
      <c r="BP51" s="136"/>
      <c r="BQ51" s="136"/>
      <c r="BR51" s="134"/>
      <c r="BT51" s="134"/>
      <c r="BU51" s="137"/>
      <c r="BV51" s="137"/>
      <c r="BW51" s="137"/>
      <c r="BX51" s="137"/>
      <c r="BY51" s="137"/>
      <c r="BZ51" s="137"/>
      <c r="CA51" s="137"/>
      <c r="CB51" s="137"/>
      <c r="CC51" s="137"/>
      <c r="CD51" s="137"/>
      <c r="CE51" s="5"/>
      <c r="CF51" s="134"/>
      <c r="CH51" s="134"/>
    </row>
    <row r="52" spans="1:86" x14ac:dyDescent="0.25">
      <c r="A52" s="137" t="s">
        <v>6</v>
      </c>
      <c r="B52" s="34"/>
      <c r="C52" s="136"/>
      <c r="D52" s="136">
        <f>ABS('C1'!D52-'C1'!$C52)</f>
        <v>0</v>
      </c>
      <c r="E52" s="136">
        <f>ABS('C1'!E52-'C1'!$C52)</f>
        <v>0</v>
      </c>
      <c r="F52" s="136">
        <f>ABS('C1'!F52-'C1'!$C52)</f>
        <v>0</v>
      </c>
      <c r="G52" s="136">
        <f>ABS('C1'!G52-'C1'!$C52)</f>
        <v>0</v>
      </c>
      <c r="H52" s="136">
        <f>ABS('C1'!H52-'C1'!$C52)</f>
        <v>0</v>
      </c>
      <c r="I52" s="136">
        <f>ABS('C1'!I52-'C1'!$C52)</f>
        <v>0</v>
      </c>
      <c r="J52" s="136"/>
      <c r="K52" s="136"/>
      <c r="L52" s="136"/>
      <c r="M52" s="136"/>
      <c r="N52" s="75"/>
      <c r="O52" s="136"/>
      <c r="P52" s="75"/>
      <c r="Q52" s="136"/>
      <c r="R52" s="136"/>
      <c r="S52" s="136"/>
      <c r="T52" s="136"/>
      <c r="U52" s="136"/>
      <c r="V52" s="136">
        <f t="shared" si="0"/>
        <v>0</v>
      </c>
      <c r="W52" s="136"/>
      <c r="X52" s="136"/>
      <c r="Y52" s="136"/>
      <c r="Z52" s="136"/>
      <c r="AA52" s="136"/>
      <c r="AB52" s="75"/>
      <c r="AC52" s="136"/>
      <c r="AD52" s="75"/>
      <c r="AE52" s="136"/>
      <c r="AF52" s="136"/>
      <c r="AG52" s="136"/>
      <c r="AH52" s="136"/>
      <c r="AI52" s="136"/>
      <c r="AJ52" s="136"/>
      <c r="AK52" s="136"/>
      <c r="AL52" s="136"/>
      <c r="AM52" s="136"/>
      <c r="AN52" s="136"/>
      <c r="AO52" s="136"/>
      <c r="AP52" s="75"/>
      <c r="AQ52" s="136"/>
      <c r="AR52" s="75"/>
      <c r="AS52" s="136"/>
      <c r="AT52" s="136"/>
      <c r="AU52" s="136"/>
      <c r="AV52" s="136"/>
      <c r="AW52" s="136"/>
      <c r="AX52" s="136"/>
      <c r="AY52" s="136"/>
      <c r="AZ52" s="136"/>
      <c r="BA52" s="136"/>
      <c r="BB52" s="136"/>
      <c r="BC52" s="136"/>
      <c r="BD52" s="75"/>
      <c r="BE52" s="136"/>
      <c r="BF52" s="75"/>
      <c r="BG52" s="136"/>
      <c r="BH52" s="136"/>
      <c r="BI52" s="136"/>
      <c r="BJ52" s="136"/>
      <c r="BK52" s="136"/>
      <c r="BL52" s="136"/>
      <c r="BM52" s="136"/>
      <c r="BN52" s="136"/>
      <c r="BO52" s="136"/>
      <c r="BP52" s="136"/>
      <c r="BQ52" s="136"/>
      <c r="BR52" s="134"/>
      <c r="BT52" s="134"/>
      <c r="BU52" s="137"/>
      <c r="BV52" s="137"/>
      <c r="BW52" s="137"/>
      <c r="BX52" s="137"/>
      <c r="BY52" s="137"/>
      <c r="BZ52" s="137"/>
      <c r="CA52" s="137"/>
      <c r="CB52" s="137"/>
      <c r="CC52" s="137"/>
      <c r="CD52" s="137"/>
      <c r="CE52" s="5"/>
      <c r="CF52" s="134"/>
      <c r="CH52" s="134"/>
    </row>
    <row r="53" spans="1:86" x14ac:dyDescent="0.25">
      <c r="A53" s="137" t="s">
        <v>7</v>
      </c>
      <c r="B53" s="34"/>
      <c r="C53" s="136"/>
      <c r="D53" s="136">
        <f>ABS('C1'!D53-'C1'!$C53)</f>
        <v>0</v>
      </c>
      <c r="E53" s="136">
        <f>ABS('C1'!E53-'C1'!$C53)</f>
        <v>0</v>
      </c>
      <c r="F53" s="136">
        <f>ABS('C1'!F53-'C1'!$C53)</f>
        <v>0</v>
      </c>
      <c r="G53" s="136">
        <f>ABS('C1'!G53-'C1'!$C53)</f>
        <v>0</v>
      </c>
      <c r="H53" s="136">
        <f>ABS('C1'!H53-'C1'!$C53)</f>
        <v>0</v>
      </c>
      <c r="I53" s="136">
        <f>ABS('C1'!I53-'C1'!$C53)</f>
        <v>0</v>
      </c>
      <c r="J53" s="136"/>
      <c r="K53" s="136"/>
      <c r="L53" s="136"/>
      <c r="M53" s="136"/>
      <c r="N53" s="75"/>
      <c r="O53" s="136"/>
      <c r="P53" s="75"/>
      <c r="Q53" s="136"/>
      <c r="R53" s="136"/>
      <c r="S53" s="136"/>
      <c r="T53" s="136"/>
      <c r="U53" s="136"/>
      <c r="V53" s="136">
        <f t="shared" si="0"/>
        <v>0</v>
      </c>
      <c r="W53" s="136"/>
      <c r="X53" s="136"/>
      <c r="Y53" s="136"/>
      <c r="Z53" s="136"/>
      <c r="AA53" s="136"/>
      <c r="AB53" s="75"/>
      <c r="AC53" s="136"/>
      <c r="AD53" s="75"/>
      <c r="AE53" s="136"/>
      <c r="AF53" s="136"/>
      <c r="AG53" s="136"/>
      <c r="AH53" s="136"/>
      <c r="AI53" s="136"/>
      <c r="AJ53" s="136"/>
      <c r="AK53" s="136"/>
      <c r="AL53" s="136"/>
      <c r="AM53" s="136"/>
      <c r="AN53" s="136"/>
      <c r="AO53" s="136"/>
      <c r="AP53" s="75"/>
      <c r="AQ53" s="136"/>
      <c r="AR53" s="75"/>
      <c r="AS53" s="136"/>
      <c r="AT53" s="136"/>
      <c r="AU53" s="136"/>
      <c r="AV53" s="136"/>
      <c r="AW53" s="136"/>
      <c r="AX53" s="136"/>
      <c r="AY53" s="136"/>
      <c r="AZ53" s="136"/>
      <c r="BA53" s="136"/>
      <c r="BB53" s="136"/>
      <c r="BC53" s="136"/>
      <c r="BD53" s="75"/>
      <c r="BE53" s="136"/>
      <c r="BF53" s="75"/>
      <c r="BG53" s="136"/>
      <c r="BH53" s="136"/>
      <c r="BI53" s="136"/>
      <c r="BJ53" s="136"/>
      <c r="BK53" s="136"/>
      <c r="BL53" s="136"/>
      <c r="BM53" s="136"/>
      <c r="BN53" s="136"/>
      <c r="BO53" s="136"/>
      <c r="BP53" s="136"/>
      <c r="BQ53" s="136"/>
      <c r="BR53" s="134"/>
      <c r="BT53" s="134"/>
      <c r="BU53" s="137"/>
      <c r="BV53" s="137"/>
      <c r="BW53" s="137"/>
      <c r="BX53" s="137"/>
      <c r="BY53" s="137"/>
      <c r="BZ53" s="137"/>
      <c r="CA53" s="137"/>
      <c r="CB53" s="137"/>
      <c r="CC53" s="137"/>
      <c r="CD53" s="137"/>
      <c r="CE53" s="5"/>
      <c r="CF53" s="134"/>
      <c r="CH53" s="134"/>
    </row>
    <row r="54" spans="1:86" x14ac:dyDescent="0.25">
      <c r="A54" s="137" t="s">
        <v>8</v>
      </c>
      <c r="B54" s="135"/>
      <c r="C54" s="136"/>
      <c r="D54" s="136">
        <f>ABS('C1'!D54-'C1'!$C54)</f>
        <v>0.1875</v>
      </c>
      <c r="E54" s="136">
        <f>ABS('C1'!E54-'C1'!$C54)</f>
        <v>0.1875</v>
      </c>
      <c r="F54" s="136">
        <f>ABS('C1'!F54-'C1'!$C54)</f>
        <v>0.1875</v>
      </c>
      <c r="G54" s="136">
        <f>ABS('C1'!G54-'C1'!$C54)</f>
        <v>0.1875</v>
      </c>
      <c r="H54" s="136">
        <f>ABS('C1'!H54-'C1'!$C54)</f>
        <v>0.28125</v>
      </c>
      <c r="I54" s="136">
        <f>ABS('C1'!I54-'C1'!$C54)</f>
        <v>0.28125</v>
      </c>
      <c r="J54" s="136"/>
      <c r="K54" s="136"/>
      <c r="L54" s="136"/>
      <c r="M54" s="136"/>
      <c r="N54" s="75"/>
      <c r="O54" s="136"/>
      <c r="P54" s="75"/>
      <c r="Q54" s="136"/>
      <c r="R54" s="136"/>
      <c r="S54" s="136"/>
      <c r="T54" s="136"/>
      <c r="U54" s="136"/>
      <c r="V54" s="136">
        <f t="shared" si="0"/>
        <v>1.3125</v>
      </c>
      <c r="W54" s="136"/>
      <c r="X54" s="136"/>
      <c r="Y54" s="136"/>
      <c r="Z54" s="136"/>
      <c r="AA54" s="136"/>
      <c r="AB54" s="75"/>
      <c r="AC54" s="136"/>
      <c r="AD54" s="75"/>
      <c r="AE54" s="136"/>
      <c r="AF54" s="136"/>
      <c r="AG54" s="136"/>
      <c r="AH54" s="136"/>
      <c r="AI54" s="136"/>
      <c r="AJ54" s="136"/>
      <c r="AK54" s="136"/>
      <c r="AL54" s="136"/>
      <c r="AM54" s="136"/>
      <c r="AN54" s="136"/>
      <c r="AO54" s="136"/>
      <c r="AP54" s="75"/>
      <c r="AQ54" s="136"/>
      <c r="AR54" s="75"/>
      <c r="AS54" s="136"/>
      <c r="AT54" s="136"/>
      <c r="AU54" s="136"/>
      <c r="AV54" s="136"/>
      <c r="AW54" s="136"/>
      <c r="AX54" s="136"/>
      <c r="AY54" s="136"/>
      <c r="AZ54" s="136"/>
      <c r="BA54" s="136"/>
      <c r="BB54" s="136"/>
      <c r="BC54" s="136"/>
      <c r="BD54" s="75"/>
      <c r="BE54" s="136"/>
      <c r="BF54" s="75"/>
      <c r="BG54" s="136"/>
      <c r="BH54" s="136"/>
      <c r="BI54" s="136"/>
      <c r="BJ54" s="136"/>
      <c r="BK54" s="136"/>
      <c r="BL54" s="136"/>
      <c r="BM54" s="136"/>
      <c r="BN54" s="136"/>
      <c r="BO54" s="136"/>
      <c r="BP54" s="136"/>
      <c r="BQ54" s="136"/>
      <c r="BR54" s="134"/>
      <c r="BT54" s="134"/>
      <c r="BU54" s="137"/>
      <c r="BV54" s="137"/>
      <c r="BW54" s="137"/>
      <c r="BX54" s="137"/>
      <c r="BY54" s="137"/>
      <c r="BZ54" s="137"/>
      <c r="CA54" s="137"/>
      <c r="CB54" s="137"/>
      <c r="CC54" s="137"/>
      <c r="CD54" s="137"/>
      <c r="CE54" s="5"/>
      <c r="CF54" s="134"/>
      <c r="CH54" s="134"/>
    </row>
    <row r="55" spans="1:86" x14ac:dyDescent="0.25">
      <c r="A55" s="137" t="s">
        <v>9</v>
      </c>
      <c r="B55" s="34"/>
      <c r="C55" s="136"/>
      <c r="D55" s="136">
        <f>ABS('C1'!D55-'C1'!$C55)</f>
        <v>0</v>
      </c>
      <c r="E55" s="136">
        <f>ABS('C1'!E55-'C1'!$C55)</f>
        <v>0</v>
      </c>
      <c r="F55" s="136">
        <f>ABS('C1'!F55-'C1'!$C55)</f>
        <v>0</v>
      </c>
      <c r="G55" s="136">
        <f>ABS('C1'!G55-'C1'!$C55)</f>
        <v>0</v>
      </c>
      <c r="H55" s="136">
        <f>ABS('C1'!H55-'C1'!$C55)</f>
        <v>0</v>
      </c>
      <c r="I55" s="136">
        <f>ABS('C1'!I55-'C1'!$C55)</f>
        <v>0</v>
      </c>
      <c r="J55" s="136"/>
      <c r="K55" s="136"/>
      <c r="L55" s="136"/>
      <c r="M55" s="136"/>
      <c r="N55" s="75"/>
      <c r="O55" s="136"/>
      <c r="P55" s="75"/>
      <c r="Q55" s="136"/>
      <c r="R55" s="136"/>
      <c r="S55" s="136"/>
      <c r="T55" s="136"/>
      <c r="U55" s="136"/>
      <c r="V55" s="136">
        <f t="shared" si="0"/>
        <v>0</v>
      </c>
      <c r="W55" s="136"/>
      <c r="X55" s="136"/>
      <c r="Y55" s="136"/>
      <c r="Z55" s="136"/>
      <c r="AA55" s="136"/>
      <c r="AB55" s="75"/>
      <c r="AC55" s="136"/>
      <c r="AD55" s="75"/>
      <c r="AE55" s="136"/>
      <c r="AF55" s="136"/>
      <c r="AG55" s="136"/>
      <c r="AH55" s="136"/>
      <c r="AI55" s="136"/>
      <c r="AJ55" s="136"/>
      <c r="AK55" s="136"/>
      <c r="AL55" s="136"/>
      <c r="AM55" s="136"/>
      <c r="AN55" s="136"/>
      <c r="AO55" s="136"/>
      <c r="AP55" s="75"/>
      <c r="AQ55" s="136"/>
      <c r="AR55" s="75"/>
      <c r="AS55" s="136"/>
      <c r="AT55" s="136"/>
      <c r="AU55" s="136"/>
      <c r="AV55" s="136"/>
      <c r="AW55" s="136"/>
      <c r="AX55" s="136"/>
      <c r="AY55" s="136"/>
      <c r="AZ55" s="136"/>
      <c r="BA55" s="136"/>
      <c r="BB55" s="136"/>
      <c r="BC55" s="136"/>
      <c r="BD55" s="75"/>
      <c r="BE55" s="136"/>
      <c r="BF55" s="75"/>
      <c r="BG55" s="136"/>
      <c r="BH55" s="136"/>
      <c r="BI55" s="136"/>
      <c r="BJ55" s="136"/>
      <c r="BK55" s="136"/>
      <c r="BL55" s="136"/>
      <c r="BM55" s="136"/>
      <c r="BN55" s="136"/>
      <c r="BO55" s="136"/>
      <c r="BP55" s="136"/>
      <c r="BQ55" s="136"/>
      <c r="BR55" s="134"/>
      <c r="BT55" s="134"/>
      <c r="BU55" s="137"/>
      <c r="BV55" s="137"/>
      <c r="BW55" s="137"/>
      <c r="BX55" s="137"/>
      <c r="BY55" s="137"/>
      <c r="BZ55" s="137"/>
      <c r="CA55" s="137"/>
      <c r="CB55" s="137"/>
      <c r="CC55" s="137"/>
      <c r="CD55" s="137"/>
      <c r="CE55" s="5"/>
      <c r="CF55" s="134"/>
      <c r="CH55" s="134"/>
    </row>
    <row r="56" spans="1:86" x14ac:dyDescent="0.25">
      <c r="A56" s="137" t="s">
        <v>10</v>
      </c>
      <c r="B56" s="135"/>
      <c r="C56" s="136"/>
      <c r="D56" s="136">
        <f>ABS('C1'!D56-'C1'!$C56)</f>
        <v>0.23958333333333326</v>
      </c>
      <c r="E56" s="136">
        <f>ABS('C1'!E56-'C1'!$C56)</f>
        <v>0.23958333333333326</v>
      </c>
      <c r="F56" s="136">
        <f>ABS('C1'!F56-'C1'!$C56)</f>
        <v>0.23958333333333326</v>
      </c>
      <c r="G56" s="136">
        <f>ABS('C1'!G56-'C1'!$C56)</f>
        <v>0.23958333333333326</v>
      </c>
      <c r="H56" s="136">
        <f>ABS('C1'!H56-'C1'!$C56)</f>
        <v>0.359375</v>
      </c>
      <c r="I56" s="136">
        <f>ABS('C1'!I56-'C1'!$C56)</f>
        <v>0.359375</v>
      </c>
      <c r="J56" s="136"/>
      <c r="K56" s="136"/>
      <c r="L56" s="136"/>
      <c r="M56" s="136"/>
      <c r="N56" s="75"/>
      <c r="O56" s="136"/>
      <c r="P56" s="75"/>
      <c r="Q56" s="136"/>
      <c r="R56" s="136"/>
      <c r="S56" s="136"/>
      <c r="T56" s="136"/>
      <c r="U56" s="136"/>
      <c r="V56" s="136">
        <f t="shared" si="0"/>
        <v>1.677083333333333</v>
      </c>
      <c r="W56" s="136"/>
      <c r="X56" s="136"/>
      <c r="Y56" s="136"/>
      <c r="Z56" s="136"/>
      <c r="AA56" s="136"/>
      <c r="AB56" s="75"/>
      <c r="AC56" s="136"/>
      <c r="AD56" s="75"/>
      <c r="AE56" s="136"/>
      <c r="AF56" s="136"/>
      <c r="AG56" s="136"/>
      <c r="AH56" s="136"/>
      <c r="AI56" s="136"/>
      <c r="AJ56" s="136"/>
      <c r="AK56" s="136"/>
      <c r="AL56" s="136"/>
      <c r="AM56" s="136"/>
      <c r="AN56" s="136"/>
      <c r="AO56" s="136"/>
      <c r="AP56" s="75"/>
      <c r="AQ56" s="136"/>
      <c r="AR56" s="75"/>
      <c r="AS56" s="136"/>
      <c r="AT56" s="136"/>
      <c r="AU56" s="136"/>
      <c r="AV56" s="136"/>
      <c r="AW56" s="136"/>
      <c r="AX56" s="136"/>
      <c r="AY56" s="136"/>
      <c r="AZ56" s="136"/>
      <c r="BA56" s="136"/>
      <c r="BB56" s="136"/>
      <c r="BC56" s="136"/>
      <c r="BD56" s="75"/>
      <c r="BE56" s="136"/>
      <c r="BF56" s="75"/>
      <c r="BG56" s="136"/>
      <c r="BH56" s="136"/>
      <c r="BI56" s="136"/>
      <c r="BJ56" s="136"/>
      <c r="BK56" s="136"/>
      <c r="BL56" s="136"/>
      <c r="BM56" s="136"/>
      <c r="BN56" s="136"/>
      <c r="BO56" s="136"/>
      <c r="BP56" s="136"/>
      <c r="BQ56" s="136"/>
      <c r="BR56" s="134"/>
      <c r="BT56" s="134"/>
      <c r="BU56" s="137"/>
      <c r="BV56" s="137"/>
      <c r="BW56" s="137"/>
      <c r="BX56" s="137"/>
      <c r="BY56" s="137"/>
      <c r="BZ56" s="137"/>
      <c r="CA56" s="137"/>
      <c r="CB56" s="137"/>
      <c r="CC56" s="137"/>
      <c r="CD56" s="137"/>
      <c r="CE56" s="5"/>
      <c r="CF56" s="134"/>
      <c r="CH56" s="134"/>
    </row>
    <row r="57" spans="1:86" x14ac:dyDescent="0.25">
      <c r="A57" s="137" t="s">
        <v>11</v>
      </c>
      <c r="B57" s="135"/>
      <c r="C57" s="136"/>
      <c r="D57" s="136">
        <f>ABS('C1'!D57-'C1'!$C57)</f>
        <v>0.25415319004302039</v>
      </c>
      <c r="E57" s="136">
        <f>ABS('C1'!E57-'C1'!$C57)</f>
        <v>0.25415319004302039</v>
      </c>
      <c r="F57" s="136">
        <f>ABS('C1'!F57-'C1'!$C57)</f>
        <v>0.25415319004302039</v>
      </c>
      <c r="G57" s="136">
        <f>ABS('C1'!G57-'C1'!$C57)</f>
        <v>0.25415319004302039</v>
      </c>
      <c r="H57" s="136">
        <f>ABS('C1'!H57-'C1'!$C57)</f>
        <v>0.25415319004302039</v>
      </c>
      <c r="I57" s="136">
        <f>ABS('C1'!I57-'C1'!$C57)</f>
        <v>0.25415319004302039</v>
      </c>
      <c r="J57" s="136"/>
      <c r="K57" s="136"/>
      <c r="L57" s="136"/>
      <c r="M57" s="136"/>
      <c r="N57" s="75"/>
      <c r="O57" s="136"/>
      <c r="P57" s="75"/>
      <c r="Q57" s="136"/>
      <c r="R57" s="136"/>
      <c r="S57" s="136"/>
      <c r="T57" s="136"/>
      <c r="U57" s="136"/>
      <c r="V57" s="136">
        <f t="shared" si="0"/>
        <v>1.5249191402581226</v>
      </c>
      <c r="W57" s="136"/>
      <c r="X57" s="136"/>
      <c r="Y57" s="136"/>
      <c r="Z57" s="136"/>
      <c r="AA57" s="136"/>
      <c r="AB57" s="75"/>
      <c r="AC57" s="136"/>
      <c r="AD57" s="75"/>
      <c r="AE57" s="136"/>
      <c r="AF57" s="136"/>
      <c r="AG57" s="136"/>
      <c r="AH57" s="136"/>
      <c r="AI57" s="136"/>
      <c r="AJ57" s="136"/>
      <c r="AK57" s="136"/>
      <c r="AL57" s="136"/>
      <c r="AM57" s="136"/>
      <c r="AN57" s="136"/>
      <c r="AO57" s="136"/>
      <c r="AP57" s="75"/>
      <c r="AQ57" s="136"/>
      <c r="AR57" s="75"/>
      <c r="AS57" s="136"/>
      <c r="AT57" s="136"/>
      <c r="AU57" s="136"/>
      <c r="AV57" s="136"/>
      <c r="AW57" s="136"/>
      <c r="AX57" s="136"/>
      <c r="AY57" s="136"/>
      <c r="AZ57" s="136"/>
      <c r="BA57" s="136"/>
      <c r="BB57" s="136"/>
      <c r="BC57" s="136"/>
      <c r="BD57" s="75"/>
      <c r="BE57" s="136"/>
      <c r="BF57" s="75"/>
      <c r="BG57" s="136"/>
      <c r="BH57" s="136"/>
      <c r="BI57" s="136"/>
      <c r="BJ57" s="136"/>
      <c r="BK57" s="136"/>
      <c r="BL57" s="136"/>
      <c r="BM57" s="136"/>
      <c r="BN57" s="136"/>
      <c r="BO57" s="136"/>
      <c r="BP57" s="136"/>
      <c r="BQ57" s="136"/>
      <c r="BR57" s="134"/>
      <c r="BT57" s="134"/>
      <c r="BU57" s="137"/>
      <c r="BV57" s="137"/>
      <c r="BW57" s="137"/>
      <c r="BX57" s="137"/>
      <c r="BY57" s="137"/>
      <c r="BZ57" s="137"/>
      <c r="CA57" s="137"/>
      <c r="CB57" s="137"/>
      <c r="CC57" s="137"/>
      <c r="CD57" s="137"/>
      <c r="CE57" s="5"/>
      <c r="CF57" s="134"/>
      <c r="CH57" s="134"/>
    </row>
    <row r="58" spans="1:86" x14ac:dyDescent="0.25">
      <c r="A58" s="137" t="s">
        <v>12</v>
      </c>
      <c r="B58" s="34"/>
      <c r="C58" s="136"/>
      <c r="D58" s="136">
        <f>ABS('C1'!D58-'C1'!$C58)</f>
        <v>0</v>
      </c>
      <c r="E58" s="136">
        <f>ABS('C1'!E58-'C1'!$C58)</f>
        <v>0</v>
      </c>
      <c r="F58" s="136">
        <f>ABS('C1'!F58-'C1'!$C58)</f>
        <v>0</v>
      </c>
      <c r="G58" s="136">
        <f>ABS('C1'!G58-'C1'!$C58)</f>
        <v>0</v>
      </c>
      <c r="H58" s="136">
        <f>ABS('C1'!H58-'C1'!$C58)</f>
        <v>0</v>
      </c>
      <c r="I58" s="136">
        <f>ABS('C1'!I58-'C1'!$C58)</f>
        <v>5.46875E-2</v>
      </c>
      <c r="J58" s="136"/>
      <c r="K58" s="136"/>
      <c r="L58" s="136"/>
      <c r="M58" s="136"/>
      <c r="N58" s="75"/>
      <c r="O58" s="136"/>
      <c r="P58" s="75"/>
      <c r="Q58" s="136"/>
      <c r="R58" s="136"/>
      <c r="S58" s="136"/>
      <c r="T58" s="136"/>
      <c r="U58" s="136"/>
      <c r="V58" s="136">
        <f t="shared" si="0"/>
        <v>5.46875E-2</v>
      </c>
      <c r="W58" s="136"/>
      <c r="X58" s="136"/>
      <c r="Y58" s="136"/>
      <c r="Z58" s="136"/>
      <c r="AA58" s="136"/>
      <c r="AB58" s="75"/>
      <c r="AC58" s="136"/>
      <c r="AD58" s="75"/>
      <c r="AE58" s="136"/>
      <c r="AF58" s="136"/>
      <c r="AG58" s="136"/>
      <c r="AH58" s="136"/>
      <c r="AI58" s="136"/>
      <c r="AJ58" s="136"/>
      <c r="AK58" s="136"/>
      <c r="AL58" s="136"/>
      <c r="AM58" s="136"/>
      <c r="AN58" s="136"/>
      <c r="AO58" s="136"/>
      <c r="AP58" s="75"/>
      <c r="AQ58" s="136"/>
      <c r="AR58" s="75"/>
      <c r="AS58" s="136"/>
      <c r="AT58" s="136"/>
      <c r="AU58" s="136"/>
      <c r="AV58" s="136"/>
      <c r="AW58" s="136"/>
      <c r="AX58" s="136"/>
      <c r="AY58" s="136"/>
      <c r="AZ58" s="136"/>
      <c r="BA58" s="136"/>
      <c r="BB58" s="136"/>
      <c r="BC58" s="136"/>
      <c r="BD58" s="75"/>
      <c r="BE58" s="136"/>
      <c r="BF58" s="75"/>
      <c r="BG58" s="136"/>
      <c r="BH58" s="136"/>
      <c r="BI58" s="136"/>
      <c r="BJ58" s="136"/>
      <c r="BK58" s="136"/>
      <c r="BL58" s="136"/>
      <c r="BM58" s="136"/>
      <c r="BN58" s="136"/>
      <c r="BO58" s="136"/>
      <c r="BP58" s="136"/>
      <c r="BQ58" s="136"/>
      <c r="BR58" s="134"/>
      <c r="BT58" s="134"/>
      <c r="BU58" s="137"/>
      <c r="BV58" s="137"/>
      <c r="BW58" s="137"/>
      <c r="BX58" s="137"/>
      <c r="BY58" s="137"/>
      <c r="BZ58" s="137"/>
      <c r="CA58" s="137"/>
      <c r="CB58" s="137"/>
      <c r="CC58" s="137"/>
      <c r="CD58" s="137"/>
      <c r="CE58" s="5"/>
      <c r="CF58" s="134"/>
      <c r="CH58" s="134"/>
    </row>
    <row r="59" spans="1:86" x14ac:dyDescent="0.25">
      <c r="A59" s="137" t="s">
        <v>13</v>
      </c>
      <c r="B59" s="34"/>
      <c r="C59" s="136"/>
      <c r="D59" s="136">
        <f>ABS('C1'!D59-'C1'!$C59)</f>
        <v>0</v>
      </c>
      <c r="E59" s="136">
        <f>ABS('C1'!E59-'C1'!$C59)</f>
        <v>0</v>
      </c>
      <c r="F59" s="136">
        <f>ABS('C1'!F59-'C1'!$C59)</f>
        <v>0</v>
      </c>
      <c r="G59" s="136">
        <f>ABS('C1'!G59-'C1'!$C59)</f>
        <v>0</v>
      </c>
      <c r="H59" s="136">
        <f>ABS('C1'!H59-'C1'!$C59)</f>
        <v>0</v>
      </c>
      <c r="I59" s="136">
        <f>ABS('C1'!I59-'C1'!$C59)</f>
        <v>0</v>
      </c>
      <c r="J59" s="136"/>
      <c r="K59" s="136"/>
      <c r="L59" s="136"/>
      <c r="M59" s="136"/>
      <c r="N59" s="75"/>
      <c r="O59" s="136"/>
      <c r="P59" s="75"/>
      <c r="Q59" s="136"/>
      <c r="R59" s="136"/>
      <c r="S59" s="136"/>
      <c r="T59" s="136"/>
      <c r="U59" s="136"/>
      <c r="V59" s="136">
        <f t="shared" si="0"/>
        <v>0</v>
      </c>
      <c r="W59" s="136"/>
      <c r="X59" s="136"/>
      <c r="Y59" s="136"/>
      <c r="Z59" s="136"/>
      <c r="AA59" s="136"/>
      <c r="AB59" s="75"/>
      <c r="AC59" s="136"/>
      <c r="AD59" s="75"/>
      <c r="AE59" s="136"/>
      <c r="AF59" s="136"/>
      <c r="AG59" s="136"/>
      <c r="AH59" s="136"/>
      <c r="AI59" s="136"/>
      <c r="AJ59" s="136"/>
      <c r="AK59" s="136"/>
      <c r="AL59" s="136"/>
      <c r="AM59" s="136"/>
      <c r="AN59" s="136"/>
      <c r="AO59" s="136"/>
      <c r="AP59" s="75"/>
      <c r="AQ59" s="136"/>
      <c r="AR59" s="75"/>
      <c r="AS59" s="136"/>
      <c r="AT59" s="136"/>
      <c r="AU59" s="136"/>
      <c r="AV59" s="136"/>
      <c r="AW59" s="136"/>
      <c r="AX59" s="136"/>
      <c r="AY59" s="136"/>
      <c r="AZ59" s="136"/>
      <c r="BA59" s="136"/>
      <c r="BB59" s="136"/>
      <c r="BC59" s="136"/>
      <c r="BD59" s="75"/>
      <c r="BE59" s="136"/>
      <c r="BF59" s="75"/>
      <c r="BG59" s="136"/>
      <c r="BH59" s="136"/>
      <c r="BI59" s="136"/>
      <c r="BJ59" s="136"/>
      <c r="BK59" s="136"/>
      <c r="BL59" s="136"/>
      <c r="BM59" s="136"/>
      <c r="BN59" s="136"/>
      <c r="BO59" s="136"/>
      <c r="BP59" s="136"/>
      <c r="BQ59" s="136"/>
      <c r="BR59" s="134"/>
      <c r="BT59" s="134"/>
      <c r="BU59" s="137"/>
      <c r="BV59" s="137"/>
      <c r="BW59" s="137"/>
      <c r="BX59" s="137"/>
      <c r="BY59" s="137"/>
      <c r="BZ59" s="137"/>
      <c r="CA59" s="137"/>
      <c r="CB59" s="137"/>
      <c r="CC59" s="137"/>
      <c r="CD59" s="137"/>
      <c r="CE59" s="5"/>
      <c r="CF59" s="134"/>
      <c r="CH59" s="134"/>
    </row>
    <row r="60" spans="1:86" x14ac:dyDescent="0.25">
      <c r="A60" s="137" t="s">
        <v>14</v>
      </c>
      <c r="B60" s="34"/>
      <c r="C60" s="136"/>
      <c r="D60" s="136">
        <f>ABS('C1'!D60-'C1'!$C60)</f>
        <v>0</v>
      </c>
      <c r="E60" s="136">
        <f>ABS('C1'!E60-'C1'!$C60)</f>
        <v>0</v>
      </c>
      <c r="F60" s="136">
        <f>ABS('C1'!F60-'C1'!$C60)</f>
        <v>0.1875</v>
      </c>
      <c r="G60" s="136">
        <f>ABS('C1'!G60-'C1'!$C60)</f>
        <v>0.1875</v>
      </c>
      <c r="H60" s="136">
        <f>ABS('C1'!H60-'C1'!$C60)</f>
        <v>0.1875</v>
      </c>
      <c r="I60" s="136">
        <f>ABS('C1'!I60-'C1'!$C60)</f>
        <v>0.1875</v>
      </c>
      <c r="J60" s="136"/>
      <c r="K60" s="136"/>
      <c r="L60" s="136"/>
      <c r="M60" s="136"/>
      <c r="N60" s="75"/>
      <c r="O60" s="136"/>
      <c r="P60" s="75"/>
      <c r="Q60" s="136"/>
      <c r="R60" s="136"/>
      <c r="S60" s="136"/>
      <c r="T60" s="136"/>
      <c r="U60" s="136"/>
      <c r="V60" s="136">
        <f t="shared" si="0"/>
        <v>0.75</v>
      </c>
      <c r="W60" s="136"/>
      <c r="X60" s="136"/>
      <c r="Y60" s="136"/>
      <c r="Z60" s="136"/>
      <c r="AA60" s="136"/>
      <c r="AB60" s="75"/>
      <c r="AC60" s="136"/>
      <c r="AD60" s="75"/>
      <c r="AE60" s="136"/>
      <c r="AF60" s="136"/>
      <c r="AG60" s="136"/>
      <c r="AH60" s="136"/>
      <c r="AI60" s="136"/>
      <c r="AJ60" s="136"/>
      <c r="AK60" s="136"/>
      <c r="AL60" s="136"/>
      <c r="AM60" s="136"/>
      <c r="AN60" s="136"/>
      <c r="AO60" s="136"/>
      <c r="AP60" s="75"/>
      <c r="AQ60" s="136"/>
      <c r="AR60" s="75"/>
      <c r="AS60" s="136"/>
      <c r="AT60" s="136"/>
      <c r="AU60" s="136"/>
      <c r="AV60" s="136"/>
      <c r="AW60" s="136"/>
      <c r="AX60" s="136"/>
      <c r="AY60" s="136"/>
      <c r="AZ60" s="136"/>
      <c r="BA60" s="136"/>
      <c r="BB60" s="136"/>
      <c r="BC60" s="136"/>
      <c r="BD60" s="75"/>
      <c r="BE60" s="136"/>
      <c r="BF60" s="75"/>
      <c r="BG60" s="136"/>
      <c r="BH60" s="136"/>
      <c r="BI60" s="136"/>
      <c r="BJ60" s="136"/>
      <c r="BK60" s="136"/>
      <c r="BL60" s="136"/>
      <c r="BM60" s="136"/>
      <c r="BN60" s="136"/>
      <c r="BO60" s="136"/>
      <c r="BP60" s="136"/>
      <c r="BQ60" s="136"/>
      <c r="BR60" s="134"/>
      <c r="BT60" s="134"/>
      <c r="BU60" s="137"/>
      <c r="BV60" s="137"/>
      <c r="BW60" s="137"/>
      <c r="BX60" s="137"/>
      <c r="BY60" s="137"/>
      <c r="BZ60" s="137"/>
      <c r="CA60" s="137"/>
      <c r="CB60" s="137"/>
      <c r="CC60" s="137"/>
      <c r="CD60" s="137"/>
      <c r="CE60" s="5"/>
      <c r="CF60" s="134"/>
      <c r="CH60" s="134"/>
    </row>
    <row r="61" spans="1:86" x14ac:dyDescent="0.25">
      <c r="A61" s="137" t="s">
        <v>15</v>
      </c>
      <c r="B61" s="34"/>
      <c r="C61" s="136"/>
      <c r="D61" s="136">
        <f>ABS('C1'!D61-'C1'!$C61)</f>
        <v>0</v>
      </c>
      <c r="E61" s="136">
        <f>ABS('C1'!E61-'C1'!$C61)</f>
        <v>0</v>
      </c>
      <c r="F61" s="136">
        <f>ABS('C1'!F61-'C1'!$C61)</f>
        <v>0</v>
      </c>
      <c r="G61" s="136">
        <f>ABS('C1'!G61-'C1'!$C61)</f>
        <v>0</v>
      </c>
      <c r="H61" s="136">
        <f>ABS('C1'!H61-'C1'!$C61)</f>
        <v>4.5511148400297352E-2</v>
      </c>
      <c r="I61" s="136">
        <f>ABS('C1'!I61-'C1'!$C61)</f>
        <v>4.5511148400297352E-2</v>
      </c>
      <c r="J61" s="136"/>
      <c r="K61" s="136"/>
      <c r="L61" s="136"/>
      <c r="M61" s="136"/>
      <c r="N61" s="75"/>
      <c r="O61" s="136"/>
      <c r="P61" s="75"/>
      <c r="Q61" s="136"/>
      <c r="R61" s="136"/>
      <c r="S61" s="136"/>
      <c r="T61" s="136"/>
      <c r="U61" s="136"/>
      <c r="V61" s="136">
        <f t="shared" si="0"/>
        <v>9.1022296800594704E-2</v>
      </c>
      <c r="W61" s="136"/>
      <c r="X61" s="136"/>
      <c r="Y61" s="136"/>
      <c r="Z61" s="136"/>
      <c r="AA61" s="136"/>
      <c r="AB61" s="75"/>
      <c r="AC61" s="136"/>
      <c r="AD61" s="75"/>
      <c r="AE61" s="136"/>
      <c r="AF61" s="136"/>
      <c r="AG61" s="136"/>
      <c r="AH61" s="136"/>
      <c r="AI61" s="136"/>
      <c r="AJ61" s="136"/>
      <c r="AK61" s="136"/>
      <c r="AL61" s="136"/>
      <c r="AM61" s="136"/>
      <c r="AN61" s="136"/>
      <c r="AO61" s="136"/>
      <c r="AP61" s="75"/>
      <c r="AQ61" s="136"/>
      <c r="AR61" s="75"/>
      <c r="AS61" s="136"/>
      <c r="AT61" s="136"/>
      <c r="AU61" s="136"/>
      <c r="AV61" s="136"/>
      <c r="AW61" s="136"/>
      <c r="AX61" s="136"/>
      <c r="AY61" s="136"/>
      <c r="AZ61" s="136"/>
      <c r="BA61" s="136"/>
      <c r="BB61" s="136"/>
      <c r="BC61" s="136"/>
      <c r="BD61" s="75"/>
      <c r="BE61" s="136"/>
      <c r="BF61" s="75"/>
      <c r="BG61" s="136"/>
      <c r="BH61" s="136"/>
      <c r="BI61" s="136"/>
      <c r="BJ61" s="136"/>
      <c r="BK61" s="136"/>
      <c r="BL61" s="136"/>
      <c r="BM61" s="136"/>
      <c r="BN61" s="136"/>
      <c r="BO61" s="136"/>
      <c r="BP61" s="136"/>
      <c r="BQ61" s="136"/>
      <c r="BR61" s="134"/>
      <c r="BT61" s="134"/>
      <c r="BU61" s="137"/>
      <c r="BV61" s="137"/>
      <c r="BW61" s="137"/>
      <c r="BX61" s="137"/>
      <c r="BY61" s="137"/>
      <c r="BZ61" s="137"/>
      <c r="CA61" s="137"/>
      <c r="CB61" s="137"/>
      <c r="CC61" s="137"/>
      <c r="CD61" s="137"/>
      <c r="CE61" s="5"/>
      <c r="CF61" s="134"/>
      <c r="CH61" s="134"/>
    </row>
    <row r="62" spans="1:86" x14ac:dyDescent="0.25">
      <c r="A62" s="137" t="s">
        <v>16</v>
      </c>
      <c r="B62" s="135"/>
      <c r="C62" s="136"/>
      <c r="D62" s="136">
        <f>ABS('C1'!D62-'C1'!$C62)</f>
        <v>9.8217114136901124E-2</v>
      </c>
      <c r="E62" s="136">
        <f>ABS('C1'!E62-'C1'!$C62)</f>
        <v>9.8217114136901124E-2</v>
      </c>
      <c r="F62" s="136">
        <f>ABS('C1'!F62-'C1'!$C62)</f>
        <v>0.1473256712053517</v>
      </c>
      <c r="G62" s="136">
        <f>ABS('C1'!G62-'C1'!$C62)</f>
        <v>0.1473256712053517</v>
      </c>
      <c r="H62" s="136">
        <f>ABS('C1'!H62-'C1'!$C62)</f>
        <v>0.1473256712053517</v>
      </c>
      <c r="I62" s="136">
        <f>ABS('C1'!I62-'C1'!$C62)</f>
        <v>0.1473256712053517</v>
      </c>
      <c r="J62" s="136"/>
      <c r="K62" s="136"/>
      <c r="L62" s="136"/>
      <c r="M62" s="136"/>
      <c r="N62" s="75"/>
      <c r="O62" s="136"/>
      <c r="P62" s="75"/>
      <c r="Q62" s="136"/>
      <c r="R62" s="136"/>
      <c r="S62" s="136"/>
      <c r="T62" s="136"/>
      <c r="U62" s="136"/>
      <c r="V62" s="136">
        <f t="shared" si="0"/>
        <v>0.78573691309520899</v>
      </c>
      <c r="W62" s="136"/>
      <c r="X62" s="136"/>
      <c r="Y62" s="136"/>
      <c r="Z62" s="136"/>
      <c r="AA62" s="136"/>
      <c r="AB62" s="75"/>
      <c r="AC62" s="136"/>
      <c r="AD62" s="75"/>
      <c r="AE62" s="136"/>
      <c r="AF62" s="136"/>
      <c r="AG62" s="136"/>
      <c r="AH62" s="136"/>
      <c r="AI62" s="136"/>
      <c r="AJ62" s="136"/>
      <c r="AK62" s="136"/>
      <c r="AL62" s="136"/>
      <c r="AM62" s="136"/>
      <c r="AN62" s="136"/>
      <c r="AO62" s="136"/>
      <c r="AP62" s="75"/>
      <c r="AQ62" s="136"/>
      <c r="AR62" s="75"/>
      <c r="AS62" s="136"/>
      <c r="AT62" s="136"/>
      <c r="AU62" s="136"/>
      <c r="AV62" s="136"/>
      <c r="AW62" s="136"/>
      <c r="AX62" s="136"/>
      <c r="AY62" s="136"/>
      <c r="AZ62" s="136"/>
      <c r="BA62" s="136"/>
      <c r="BB62" s="136"/>
      <c r="BC62" s="136"/>
      <c r="BD62" s="75"/>
      <c r="BE62" s="136"/>
      <c r="BF62" s="75"/>
      <c r="BG62" s="136"/>
      <c r="BH62" s="136"/>
      <c r="BI62" s="136"/>
      <c r="BJ62" s="136"/>
      <c r="BK62" s="136"/>
      <c r="BL62" s="136"/>
      <c r="BM62" s="136"/>
      <c r="BN62" s="136"/>
      <c r="BO62" s="136"/>
      <c r="BP62" s="136"/>
      <c r="BQ62" s="136"/>
      <c r="BR62" s="134"/>
      <c r="BT62" s="134"/>
      <c r="BU62" s="137"/>
      <c r="BV62" s="137"/>
      <c r="BW62" s="137"/>
      <c r="BX62" s="137"/>
      <c r="BY62" s="137"/>
      <c r="BZ62" s="137"/>
      <c r="CA62" s="137"/>
      <c r="CB62" s="137"/>
      <c r="CC62" s="137"/>
      <c r="CD62" s="137"/>
      <c r="CE62" s="5"/>
      <c r="CF62" s="134"/>
      <c r="CH62" s="134"/>
    </row>
    <row r="63" spans="1:86" x14ac:dyDescent="0.25">
      <c r="A63" s="137" t="s">
        <v>17</v>
      </c>
      <c r="B63" s="34"/>
      <c r="C63" s="136"/>
      <c r="D63" s="136">
        <f>ABS('C1'!D63-'C1'!$C63)</f>
        <v>0</v>
      </c>
      <c r="E63" s="136">
        <f>ABS('C1'!E63-'C1'!$C63)</f>
        <v>0</v>
      </c>
      <c r="F63" s="136">
        <f>ABS('C1'!F63-'C1'!$C63)</f>
        <v>0</v>
      </c>
      <c r="G63" s="136">
        <f>ABS('C1'!G63-'C1'!$C63)</f>
        <v>0</v>
      </c>
      <c r="H63" s="136">
        <f>ABS('C1'!H63-'C1'!$C63)</f>
        <v>0</v>
      </c>
      <c r="I63" s="136">
        <f>ABS('C1'!I63-'C1'!$C63)</f>
        <v>0</v>
      </c>
      <c r="J63" s="136"/>
      <c r="K63" s="136"/>
      <c r="L63" s="136"/>
      <c r="M63" s="136"/>
      <c r="N63" s="75"/>
      <c r="O63" s="136"/>
      <c r="P63" s="75"/>
      <c r="Q63" s="136"/>
      <c r="R63" s="136"/>
      <c r="S63" s="136"/>
      <c r="T63" s="136"/>
      <c r="U63" s="136"/>
      <c r="V63" s="136">
        <f t="shared" si="0"/>
        <v>0</v>
      </c>
      <c r="W63" s="136"/>
      <c r="X63" s="136"/>
      <c r="Y63" s="136"/>
      <c r="Z63" s="136"/>
      <c r="AA63" s="136"/>
      <c r="AB63" s="75"/>
      <c r="AC63" s="136"/>
      <c r="AD63" s="75"/>
      <c r="AE63" s="136"/>
      <c r="AF63" s="136"/>
      <c r="AG63" s="136"/>
      <c r="AH63" s="136"/>
      <c r="AI63" s="136"/>
      <c r="AJ63" s="136"/>
      <c r="AK63" s="136"/>
      <c r="AL63" s="136"/>
      <c r="AM63" s="136"/>
      <c r="AN63" s="136"/>
      <c r="AO63" s="136"/>
      <c r="AP63" s="75"/>
      <c r="AQ63" s="136"/>
      <c r="AR63" s="75"/>
      <c r="AS63" s="136"/>
      <c r="AT63" s="136"/>
      <c r="AU63" s="136"/>
      <c r="AV63" s="136"/>
      <c r="AW63" s="136"/>
      <c r="AX63" s="136"/>
      <c r="AY63" s="136"/>
      <c r="AZ63" s="136"/>
      <c r="BA63" s="136"/>
      <c r="BB63" s="136"/>
      <c r="BC63" s="136"/>
      <c r="BD63" s="75"/>
      <c r="BE63" s="136"/>
      <c r="BF63" s="75"/>
      <c r="BG63" s="136"/>
      <c r="BH63" s="136"/>
      <c r="BI63" s="136"/>
      <c r="BJ63" s="136"/>
      <c r="BK63" s="136"/>
      <c r="BL63" s="136"/>
      <c r="BM63" s="136"/>
      <c r="BN63" s="136"/>
      <c r="BO63" s="136"/>
      <c r="BP63" s="136"/>
      <c r="BQ63" s="136"/>
      <c r="BR63" s="134"/>
      <c r="BT63" s="134"/>
      <c r="BU63" s="137"/>
      <c r="BV63" s="137"/>
      <c r="BW63" s="137"/>
      <c r="BX63" s="137"/>
      <c r="BY63" s="137"/>
      <c r="BZ63" s="137"/>
      <c r="CA63" s="137"/>
      <c r="CB63" s="137"/>
      <c r="CC63" s="137"/>
      <c r="CD63" s="137"/>
      <c r="CE63" s="5"/>
      <c r="CF63" s="134"/>
      <c r="CH63" s="134"/>
    </row>
    <row r="64" spans="1:86" x14ac:dyDescent="0.25">
      <c r="A64" s="137" t="s">
        <v>18</v>
      </c>
      <c r="B64" s="34"/>
      <c r="C64" s="136"/>
      <c r="D64" s="136">
        <f>ABS('C1'!D64-'C1'!$C64)</f>
        <v>0</v>
      </c>
      <c r="E64" s="136">
        <f>ABS('C1'!E64-'C1'!$C64)</f>
        <v>0</v>
      </c>
      <c r="F64" s="136">
        <f>ABS('C1'!F64-'C1'!$C64)</f>
        <v>0</v>
      </c>
      <c r="G64" s="136">
        <f>ABS('C1'!G64-'C1'!$C64)</f>
        <v>0</v>
      </c>
      <c r="H64" s="136">
        <f>ABS('C1'!H64-'C1'!$C64)</f>
        <v>0</v>
      </c>
      <c r="I64" s="136">
        <f>ABS('C1'!I64-'C1'!$C64)</f>
        <v>0</v>
      </c>
      <c r="J64" s="136"/>
      <c r="K64" s="136"/>
      <c r="L64" s="136"/>
      <c r="M64" s="136"/>
      <c r="N64" s="75"/>
      <c r="O64" s="136"/>
      <c r="P64" s="75"/>
      <c r="Q64" s="136"/>
      <c r="R64" s="136"/>
      <c r="S64" s="136"/>
      <c r="T64" s="136"/>
      <c r="U64" s="136"/>
      <c r="V64" s="136">
        <f t="shared" si="0"/>
        <v>0</v>
      </c>
      <c r="W64" s="136"/>
      <c r="X64" s="136"/>
      <c r="Y64" s="136"/>
      <c r="Z64" s="136"/>
      <c r="AA64" s="136"/>
      <c r="AB64" s="75"/>
      <c r="AC64" s="136"/>
      <c r="AD64" s="75"/>
      <c r="AE64" s="136"/>
      <c r="AF64" s="136"/>
      <c r="AG64" s="136"/>
      <c r="AH64" s="136"/>
      <c r="AI64" s="136"/>
      <c r="AJ64" s="136"/>
      <c r="AK64" s="136"/>
      <c r="AL64" s="136"/>
      <c r="AM64" s="136"/>
      <c r="AN64" s="136"/>
      <c r="AO64" s="136"/>
      <c r="AP64" s="75"/>
      <c r="AQ64" s="136"/>
      <c r="AR64" s="75"/>
      <c r="AS64" s="136"/>
      <c r="AT64" s="136"/>
      <c r="AU64" s="136"/>
      <c r="AV64" s="136"/>
      <c r="AW64" s="136"/>
      <c r="AX64" s="136"/>
      <c r="AY64" s="136"/>
      <c r="AZ64" s="136"/>
      <c r="BA64" s="136"/>
      <c r="BB64" s="136"/>
      <c r="BC64" s="136"/>
      <c r="BD64" s="75"/>
      <c r="BE64" s="136"/>
      <c r="BF64" s="75"/>
      <c r="BG64" s="136"/>
      <c r="BH64" s="136"/>
      <c r="BI64" s="136"/>
      <c r="BJ64" s="136"/>
      <c r="BK64" s="136"/>
      <c r="BL64" s="136"/>
      <c r="BM64" s="136"/>
      <c r="BN64" s="136"/>
      <c r="BO64" s="136"/>
      <c r="BP64" s="136"/>
      <c r="BQ64" s="136"/>
      <c r="BR64" s="134"/>
      <c r="BT64" s="134"/>
      <c r="BU64" s="137"/>
      <c r="BV64" s="137"/>
      <c r="BW64" s="137"/>
      <c r="BX64" s="137"/>
      <c r="BY64" s="137"/>
      <c r="BZ64" s="137"/>
      <c r="CA64" s="137"/>
      <c r="CB64" s="137"/>
      <c r="CC64" s="137"/>
      <c r="CD64" s="137"/>
      <c r="CE64" s="5"/>
      <c r="CF64" s="134"/>
      <c r="CH64" s="134"/>
    </row>
    <row r="65" spans="1:86" x14ac:dyDescent="0.25">
      <c r="A65" s="137" t="s">
        <v>19</v>
      </c>
      <c r="B65" s="34"/>
      <c r="C65" s="136"/>
      <c r="D65" s="136">
        <f>ABS('C1'!D65-'C1'!$C65)</f>
        <v>0</v>
      </c>
      <c r="E65" s="136">
        <f>ABS('C1'!E65-'C1'!$C65)</f>
        <v>0</v>
      </c>
      <c r="F65" s="136">
        <f>ABS('C1'!F65-'C1'!$C65)</f>
        <v>0</v>
      </c>
      <c r="G65" s="136">
        <f>ABS('C1'!G65-'C1'!$C65)</f>
        <v>0</v>
      </c>
      <c r="H65" s="136">
        <f>ABS('C1'!H65-'C1'!$C65)</f>
        <v>0</v>
      </c>
      <c r="I65" s="136">
        <f>ABS('C1'!I65-'C1'!$C65)</f>
        <v>0.13880070420405868</v>
      </c>
      <c r="J65" s="136"/>
      <c r="K65" s="136"/>
      <c r="L65" s="136"/>
      <c r="M65" s="136"/>
      <c r="N65" s="75"/>
      <c r="O65" s="136"/>
      <c r="P65" s="75"/>
      <c r="Q65" s="136"/>
      <c r="R65" s="136"/>
      <c r="S65" s="136"/>
      <c r="T65" s="136"/>
      <c r="U65" s="136"/>
      <c r="V65" s="136">
        <f t="shared" si="0"/>
        <v>0.13880070420405868</v>
      </c>
      <c r="W65" s="136"/>
      <c r="X65" s="136"/>
      <c r="Y65" s="136"/>
      <c r="Z65" s="136"/>
      <c r="AA65" s="136"/>
      <c r="AB65" s="75"/>
      <c r="AC65" s="136"/>
      <c r="AD65" s="75"/>
      <c r="AE65" s="136"/>
      <c r="AF65" s="136"/>
      <c r="AG65" s="136"/>
      <c r="AH65" s="136"/>
      <c r="AI65" s="136"/>
      <c r="AJ65" s="136"/>
      <c r="AK65" s="136"/>
      <c r="AL65" s="136"/>
      <c r="AM65" s="136"/>
      <c r="AN65" s="136"/>
      <c r="AO65" s="136"/>
      <c r="AP65" s="75"/>
      <c r="AQ65" s="136"/>
      <c r="AR65" s="75"/>
      <c r="AS65" s="136"/>
      <c r="AT65" s="136"/>
      <c r="AU65" s="136"/>
      <c r="AV65" s="136"/>
      <c r="AW65" s="136"/>
      <c r="AX65" s="136"/>
      <c r="AY65" s="136"/>
      <c r="AZ65" s="136"/>
      <c r="BA65" s="136"/>
      <c r="BB65" s="136"/>
      <c r="BC65" s="136"/>
      <c r="BD65" s="75"/>
      <c r="BE65" s="136"/>
      <c r="BF65" s="75"/>
      <c r="BG65" s="136"/>
      <c r="BH65" s="136"/>
      <c r="BI65" s="136"/>
      <c r="BJ65" s="136"/>
      <c r="BK65" s="136"/>
      <c r="BL65" s="136"/>
      <c r="BM65" s="136"/>
      <c r="BN65" s="136"/>
      <c r="BO65" s="136"/>
      <c r="BP65" s="136"/>
      <c r="BQ65" s="136"/>
      <c r="BR65" s="134"/>
      <c r="BT65" s="134"/>
      <c r="BU65" s="137"/>
      <c r="BV65" s="137"/>
      <c r="BW65" s="137"/>
      <c r="BX65" s="137"/>
      <c r="BY65" s="137"/>
      <c r="BZ65" s="137"/>
      <c r="CA65" s="137"/>
      <c r="CB65" s="137"/>
      <c r="CC65" s="137"/>
      <c r="CD65" s="137"/>
      <c r="CE65" s="5"/>
      <c r="CF65" s="134"/>
      <c r="CH65" s="134"/>
    </row>
    <row r="66" spans="1:86" x14ac:dyDescent="0.25">
      <c r="A66" s="137" t="s">
        <v>20</v>
      </c>
      <c r="B66" s="34"/>
      <c r="C66" s="136"/>
      <c r="D66" s="136">
        <f>ABS('C1'!D66-'C1'!$C66)</f>
        <v>0</v>
      </c>
      <c r="E66" s="136">
        <f>ABS('C1'!E66-'C1'!$C66)</f>
        <v>0</v>
      </c>
      <c r="F66" s="136">
        <f>ABS('C1'!F66-'C1'!$C66)</f>
        <v>7.6267002269342535E-2</v>
      </c>
      <c r="G66" s="136">
        <f>ABS('C1'!G66-'C1'!$C66)</f>
        <v>7.6267002269342535E-2</v>
      </c>
      <c r="H66" s="136">
        <f>ABS('C1'!H66-'C1'!$C66)</f>
        <v>0.18843394860490575</v>
      </c>
      <c r="I66" s="136">
        <f>ABS('C1'!I66-'C1'!$C66)</f>
        <v>0.18843394860490575</v>
      </c>
      <c r="J66" s="136"/>
      <c r="K66" s="136"/>
      <c r="L66" s="136"/>
      <c r="M66" s="136"/>
      <c r="N66" s="75"/>
      <c r="O66" s="136"/>
      <c r="P66" s="75"/>
      <c r="Q66" s="136"/>
      <c r="R66" s="136"/>
      <c r="S66" s="136"/>
      <c r="T66" s="136"/>
      <c r="U66" s="136"/>
      <c r="V66" s="136">
        <f t="shared" si="0"/>
        <v>0.52940190174849655</v>
      </c>
      <c r="W66" s="136"/>
      <c r="X66" s="136"/>
      <c r="Y66" s="136"/>
      <c r="Z66" s="136"/>
      <c r="AA66" s="136"/>
      <c r="AB66" s="75"/>
      <c r="AC66" s="136"/>
      <c r="AD66" s="75"/>
      <c r="AE66" s="136"/>
      <c r="AF66" s="136"/>
      <c r="AG66" s="136"/>
      <c r="AH66" s="136"/>
      <c r="AI66" s="136"/>
      <c r="AJ66" s="136"/>
      <c r="AK66" s="136"/>
      <c r="AL66" s="136"/>
      <c r="AM66" s="136"/>
      <c r="AN66" s="136"/>
      <c r="AO66" s="136"/>
      <c r="AP66" s="75"/>
      <c r="AQ66" s="136"/>
      <c r="AR66" s="75"/>
      <c r="AS66" s="136"/>
      <c r="AT66" s="136"/>
      <c r="AU66" s="136"/>
      <c r="AV66" s="136"/>
      <c r="AW66" s="136"/>
      <c r="AX66" s="136"/>
      <c r="AY66" s="136"/>
      <c r="AZ66" s="136"/>
      <c r="BA66" s="136"/>
      <c r="BB66" s="136"/>
      <c r="BC66" s="136"/>
      <c r="BD66" s="75"/>
      <c r="BE66" s="136"/>
      <c r="BF66" s="75"/>
      <c r="BG66" s="136"/>
      <c r="BH66" s="136"/>
      <c r="BI66" s="136"/>
      <c r="BJ66" s="136"/>
      <c r="BK66" s="136"/>
      <c r="BL66" s="136"/>
      <c r="BM66" s="136"/>
      <c r="BN66" s="136"/>
      <c r="BO66" s="136"/>
      <c r="BP66" s="136"/>
      <c r="BQ66" s="136"/>
      <c r="BR66" s="134"/>
      <c r="BT66" s="134"/>
      <c r="BU66" s="137"/>
      <c r="BV66" s="137"/>
      <c r="BW66" s="137"/>
      <c r="BX66" s="137"/>
      <c r="BY66" s="137"/>
      <c r="BZ66" s="137"/>
      <c r="CA66" s="137"/>
      <c r="CB66" s="137"/>
      <c r="CC66" s="137"/>
      <c r="CD66" s="137"/>
      <c r="CE66" s="5"/>
      <c r="CF66" s="134"/>
      <c r="CH66" s="134"/>
    </row>
    <row r="67" spans="1:86" x14ac:dyDescent="0.25">
      <c r="A67" s="137" t="s">
        <v>21</v>
      </c>
      <c r="B67" s="34"/>
      <c r="C67" s="136"/>
      <c r="D67" s="136">
        <f>ABS('C1'!D67-'C1'!$C67)</f>
        <v>0</v>
      </c>
      <c r="E67" s="136">
        <f>ABS('C1'!E67-'C1'!$C67)</f>
        <v>0</v>
      </c>
      <c r="F67" s="136">
        <f>ABS('C1'!F67-'C1'!$C67)</f>
        <v>0</v>
      </c>
      <c r="G67" s="136">
        <f>ABS('C1'!G67-'C1'!$C67)</f>
        <v>0</v>
      </c>
      <c r="H67" s="136">
        <f>ABS('C1'!H67-'C1'!$C67)</f>
        <v>0</v>
      </c>
      <c r="I67" s="136">
        <f>ABS('C1'!I67-'C1'!$C67)</f>
        <v>0.17261621919643222</v>
      </c>
      <c r="J67" s="136"/>
      <c r="K67" s="136"/>
      <c r="L67" s="136"/>
      <c r="M67" s="136"/>
      <c r="N67" s="75"/>
      <c r="O67" s="136"/>
      <c r="P67" s="75"/>
      <c r="Q67" s="136"/>
      <c r="R67" s="136"/>
      <c r="S67" s="136"/>
      <c r="T67" s="136"/>
      <c r="U67" s="136"/>
      <c r="V67" s="136">
        <f t="shared" si="0"/>
        <v>0.17261621919643222</v>
      </c>
      <c r="W67" s="136"/>
      <c r="X67" s="136"/>
      <c r="Y67" s="136"/>
      <c r="Z67" s="136"/>
      <c r="AA67" s="136"/>
      <c r="AB67" s="75"/>
      <c r="AC67" s="136"/>
      <c r="AD67" s="75"/>
      <c r="AE67" s="136"/>
      <c r="AF67" s="136"/>
      <c r="AG67" s="136"/>
      <c r="AH67" s="136"/>
      <c r="AI67" s="136"/>
      <c r="AJ67" s="136"/>
      <c r="AK67" s="136"/>
      <c r="AL67" s="136"/>
      <c r="AM67" s="136"/>
      <c r="AN67" s="136"/>
      <c r="AO67" s="136"/>
      <c r="AP67" s="75"/>
      <c r="AQ67" s="136"/>
      <c r="AR67" s="75"/>
      <c r="AS67" s="136"/>
      <c r="AT67" s="136"/>
      <c r="AU67" s="136"/>
      <c r="AV67" s="136"/>
      <c r="AW67" s="136"/>
      <c r="AX67" s="136"/>
      <c r="AY67" s="136"/>
      <c r="AZ67" s="136"/>
      <c r="BA67" s="136"/>
      <c r="BB67" s="136"/>
      <c r="BC67" s="136"/>
      <c r="BD67" s="75"/>
      <c r="BE67" s="136"/>
      <c r="BF67" s="75"/>
      <c r="BG67" s="136"/>
      <c r="BH67" s="136"/>
      <c r="BI67" s="136"/>
      <c r="BJ67" s="136"/>
      <c r="BK67" s="136"/>
      <c r="BL67" s="136"/>
      <c r="BM67" s="136"/>
      <c r="BN67" s="136"/>
      <c r="BO67" s="136"/>
      <c r="BP67" s="136"/>
      <c r="BQ67" s="136"/>
      <c r="BR67" s="134"/>
      <c r="BT67" s="134"/>
      <c r="BU67" s="137"/>
      <c r="BV67" s="137"/>
      <c r="BW67" s="137"/>
      <c r="BX67" s="137"/>
      <c r="BY67" s="137"/>
      <c r="BZ67" s="137"/>
      <c r="CA67" s="137"/>
      <c r="CB67" s="137"/>
      <c r="CC67" s="137"/>
      <c r="CD67" s="137"/>
      <c r="CE67" s="5"/>
      <c r="CF67" s="134"/>
      <c r="CH67" s="134"/>
    </row>
    <row r="68" spans="1:86" x14ac:dyDescent="0.25">
      <c r="A68" s="137" t="s">
        <v>22</v>
      </c>
      <c r="B68" s="34"/>
      <c r="C68" s="136"/>
      <c r="D68" s="136">
        <f>ABS('C1'!D68-'C1'!$C68)</f>
        <v>0</v>
      </c>
      <c r="E68" s="136">
        <f>ABS('C1'!E68-'C1'!$C68)</f>
        <v>0</v>
      </c>
      <c r="F68" s="136">
        <f>ABS('C1'!F68-'C1'!$C68)</f>
        <v>0</v>
      </c>
      <c r="G68" s="136">
        <f>ABS('C1'!G68-'C1'!$C68)</f>
        <v>0</v>
      </c>
      <c r="H68" s="136">
        <f>ABS('C1'!H68-'C1'!$C68)</f>
        <v>0</v>
      </c>
      <c r="I68" s="136">
        <f>ABS('C1'!I68-'C1'!$C68)</f>
        <v>0</v>
      </c>
      <c r="J68" s="136"/>
      <c r="K68" s="136"/>
      <c r="L68" s="136"/>
      <c r="M68" s="136"/>
      <c r="N68" s="75"/>
      <c r="O68" s="136"/>
      <c r="P68" s="75"/>
      <c r="Q68" s="136"/>
      <c r="R68" s="136"/>
      <c r="S68" s="136"/>
      <c r="T68" s="136"/>
      <c r="U68" s="136"/>
      <c r="V68" s="136">
        <f t="shared" ref="V68:V114" si="1">SUM(D68:U68)</f>
        <v>0</v>
      </c>
      <c r="W68" s="136"/>
      <c r="X68" s="136"/>
      <c r="Y68" s="136"/>
      <c r="Z68" s="136"/>
      <c r="AA68" s="136"/>
      <c r="AB68" s="75"/>
      <c r="AC68" s="136"/>
      <c r="AD68" s="75"/>
      <c r="AE68" s="136"/>
      <c r="AF68" s="136"/>
      <c r="AG68" s="136"/>
      <c r="AH68" s="136"/>
      <c r="AI68" s="136"/>
      <c r="AJ68" s="136"/>
      <c r="AK68" s="136"/>
      <c r="AL68" s="136"/>
      <c r="AM68" s="136"/>
      <c r="AN68" s="136"/>
      <c r="AO68" s="136"/>
      <c r="AP68" s="75"/>
      <c r="AQ68" s="136"/>
      <c r="AR68" s="75"/>
      <c r="AS68" s="136"/>
      <c r="AT68" s="136"/>
      <c r="AU68" s="136"/>
      <c r="AV68" s="136"/>
      <c r="AW68" s="136"/>
      <c r="AX68" s="136"/>
      <c r="AY68" s="136"/>
      <c r="AZ68" s="136"/>
      <c r="BA68" s="136"/>
      <c r="BB68" s="136"/>
      <c r="BC68" s="136"/>
      <c r="BD68" s="75"/>
      <c r="BE68" s="136"/>
      <c r="BF68" s="75"/>
      <c r="BG68" s="136"/>
      <c r="BH68" s="136"/>
      <c r="BI68" s="136"/>
      <c r="BJ68" s="136"/>
      <c r="BK68" s="136"/>
      <c r="BL68" s="136"/>
      <c r="BM68" s="136"/>
      <c r="BN68" s="136"/>
      <c r="BO68" s="136"/>
      <c r="BP68" s="136"/>
      <c r="BQ68" s="136"/>
      <c r="BR68" s="134"/>
      <c r="BT68" s="134"/>
      <c r="BU68" s="137"/>
      <c r="BV68" s="137"/>
      <c r="BW68" s="137"/>
      <c r="BX68" s="137"/>
      <c r="BY68" s="137"/>
      <c r="BZ68" s="137"/>
      <c r="CA68" s="137"/>
      <c r="CB68" s="137"/>
      <c r="CC68" s="137"/>
      <c r="CD68" s="137"/>
      <c r="CE68" s="5"/>
      <c r="CF68" s="134"/>
      <c r="CH68" s="134"/>
    </row>
    <row r="69" spans="1:86" s="64" customFormat="1" ht="16.2" customHeight="1" x14ac:dyDescent="0.25">
      <c r="A69" s="136"/>
      <c r="B69" s="34"/>
      <c r="C69" s="136"/>
      <c r="D69" s="136">
        <f>ABS('C1'!D69-'C1'!$C69)</f>
        <v>0</v>
      </c>
      <c r="E69" s="136">
        <f>ABS('C1'!E69-'C1'!$C69)</f>
        <v>0</v>
      </c>
      <c r="F69" s="136">
        <f>ABS('C1'!F69-'C1'!$C69)</f>
        <v>0</v>
      </c>
      <c r="G69" s="136">
        <f>ABS('C1'!G69-'C1'!$C69)</f>
        <v>0</v>
      </c>
      <c r="H69" s="136">
        <f>ABS('C1'!H69-'C1'!$C69)</f>
        <v>0</v>
      </c>
      <c r="I69" s="136">
        <f>ABS('C1'!I69-'C1'!$C69)</f>
        <v>0</v>
      </c>
      <c r="J69" s="136"/>
      <c r="K69" s="136"/>
      <c r="L69" s="136"/>
      <c r="M69" s="136"/>
      <c r="N69" s="75"/>
      <c r="O69" s="136"/>
      <c r="P69" s="75"/>
      <c r="Q69" s="136"/>
      <c r="R69" s="136"/>
      <c r="S69" s="136"/>
      <c r="T69" s="136"/>
      <c r="U69" s="136"/>
      <c r="V69" s="136">
        <f t="shared" si="1"/>
        <v>0</v>
      </c>
      <c r="W69" s="136"/>
      <c r="X69" s="136"/>
      <c r="Y69" s="136"/>
      <c r="Z69" s="136"/>
      <c r="AA69" s="136"/>
      <c r="AB69" s="75"/>
      <c r="AC69" s="136"/>
      <c r="AD69" s="75"/>
      <c r="AE69" s="136"/>
      <c r="AF69" s="136"/>
      <c r="AG69" s="136"/>
      <c r="AH69" s="136"/>
      <c r="AI69" s="136"/>
      <c r="AJ69" s="136"/>
      <c r="AK69" s="136"/>
      <c r="AL69" s="136"/>
      <c r="AM69" s="136"/>
      <c r="AN69" s="136"/>
      <c r="AO69" s="136"/>
      <c r="AP69" s="75"/>
      <c r="AQ69" s="136"/>
      <c r="AR69" s="75"/>
      <c r="AS69" s="136"/>
      <c r="AT69" s="136"/>
      <c r="AU69" s="136"/>
      <c r="AV69" s="136"/>
      <c r="AW69" s="136"/>
      <c r="AX69" s="136"/>
      <c r="AY69" s="136"/>
      <c r="AZ69" s="136"/>
      <c r="BA69" s="136"/>
      <c r="BB69" s="136"/>
      <c r="BC69" s="136"/>
      <c r="BD69" s="75"/>
      <c r="BE69" s="136"/>
      <c r="BF69" s="75"/>
      <c r="BG69" s="136"/>
      <c r="BH69" s="136"/>
      <c r="BI69" s="136"/>
      <c r="BJ69" s="136"/>
      <c r="BK69" s="136"/>
      <c r="BL69" s="136"/>
      <c r="BM69" s="136"/>
      <c r="BN69" s="136"/>
      <c r="BO69" s="136"/>
      <c r="BP69" s="136"/>
      <c r="BQ69" s="136"/>
      <c r="BR69" s="34"/>
      <c r="BT69" s="34"/>
      <c r="BU69" s="136"/>
      <c r="BV69" s="136"/>
      <c r="BW69" s="136"/>
      <c r="BX69" s="136"/>
      <c r="BY69" s="136"/>
      <c r="BZ69" s="136"/>
      <c r="CA69" s="136"/>
      <c r="CB69" s="136"/>
      <c r="CC69" s="136"/>
      <c r="CD69" s="136"/>
      <c r="CE69" s="136"/>
      <c r="CF69" s="34"/>
      <c r="CH69" s="34"/>
    </row>
    <row r="70" spans="1:86" s="64" customFormat="1" ht="16.2" customHeight="1" x14ac:dyDescent="0.25">
      <c r="A70" s="137" t="s">
        <v>171</v>
      </c>
      <c r="B70" s="34"/>
      <c r="C70" s="76"/>
      <c r="D70" s="136">
        <f>ABS('C1'!D70-'C1'!$C70)</f>
        <v>0</v>
      </c>
      <c r="E70" s="136">
        <f>ABS('C1'!E70-'C1'!$C70)</f>
        <v>0</v>
      </c>
      <c r="F70" s="136">
        <f>ABS('C1'!F70-'C1'!$C70)</f>
        <v>0</v>
      </c>
      <c r="G70" s="136">
        <f>ABS('C1'!G70-'C1'!$C70)</f>
        <v>0</v>
      </c>
      <c r="H70" s="136">
        <f>ABS('C1'!H70-'C1'!$C70)</f>
        <v>0</v>
      </c>
      <c r="I70" s="136">
        <f>ABS('C1'!I70-'C1'!$C70)</f>
        <v>0</v>
      </c>
      <c r="J70" s="76"/>
      <c r="K70" s="76"/>
      <c r="L70" s="76"/>
      <c r="M70" s="136"/>
      <c r="N70" s="136"/>
      <c r="O70" s="136"/>
      <c r="P70" s="136"/>
      <c r="Q70" s="76"/>
      <c r="R70" s="76"/>
      <c r="S70" s="76"/>
      <c r="T70" s="76"/>
      <c r="U70" s="76"/>
      <c r="V70" s="136">
        <f t="shared" si="1"/>
        <v>0</v>
      </c>
      <c r="W70" s="76"/>
      <c r="X70" s="76"/>
      <c r="Y70" s="76"/>
      <c r="Z70" s="76"/>
      <c r="AA70" s="136"/>
      <c r="AB70" s="136"/>
      <c r="AC70" s="136"/>
      <c r="AD70" s="136"/>
      <c r="AE70" s="153"/>
      <c r="AF70" s="153"/>
      <c r="AG70" s="153"/>
      <c r="AH70" s="153"/>
      <c r="AI70" s="153"/>
      <c r="AJ70" s="153"/>
      <c r="AK70" s="153"/>
      <c r="AL70" s="153"/>
      <c r="AM70" s="153"/>
      <c r="AN70" s="153"/>
      <c r="AO70" s="136"/>
      <c r="AP70" s="136"/>
      <c r="AQ70" s="136"/>
      <c r="AR70" s="136"/>
      <c r="AS70" s="153"/>
      <c r="AT70" s="153"/>
      <c r="AU70" s="153"/>
      <c r="AV70" s="153"/>
      <c r="AW70" s="153"/>
      <c r="AX70" s="153"/>
      <c r="AY70" s="153"/>
      <c r="AZ70" s="153"/>
      <c r="BA70" s="153"/>
      <c r="BB70" s="153"/>
      <c r="BC70" s="136"/>
      <c r="BD70" s="136"/>
      <c r="BE70" s="136"/>
      <c r="BF70" s="136"/>
      <c r="BG70" s="153"/>
      <c r="BH70" s="153"/>
      <c r="BI70" s="153"/>
      <c r="BJ70" s="153"/>
      <c r="BK70" s="153"/>
      <c r="BL70" s="153"/>
      <c r="BM70" s="153"/>
      <c r="BN70" s="153"/>
      <c r="BO70" s="153"/>
      <c r="BP70" s="153"/>
      <c r="BQ70" s="136"/>
      <c r="BR70" s="65"/>
      <c r="BS70" s="65"/>
      <c r="BT70" s="65"/>
      <c r="BU70" s="166"/>
      <c r="BV70" s="166"/>
      <c r="BW70" s="166"/>
      <c r="BX70" s="166"/>
      <c r="BY70" s="166"/>
      <c r="BZ70" s="166"/>
      <c r="CA70" s="166"/>
      <c r="CB70" s="166"/>
      <c r="CC70" s="166"/>
      <c r="CD70" s="166"/>
      <c r="CE70" s="5"/>
      <c r="CF70" s="65"/>
      <c r="CG70" s="65"/>
      <c r="CH70" s="65"/>
    </row>
    <row r="71" spans="1:86" s="64" customFormat="1" ht="16.2" customHeight="1" x14ac:dyDescent="0.25">
      <c r="A71" s="137" t="s">
        <v>1</v>
      </c>
      <c r="B71" s="34"/>
      <c r="C71" s="136"/>
      <c r="D71" s="136">
        <f>ABS('C1'!D71-'C1'!$C71)</f>
        <v>0</v>
      </c>
      <c r="E71" s="136">
        <f>ABS('C1'!E71-'C1'!$C71)</f>
        <v>0</v>
      </c>
      <c r="F71" s="136">
        <f>ABS('C1'!F71-'C1'!$C71)</f>
        <v>0</v>
      </c>
      <c r="G71" s="136">
        <f>ABS('C1'!G71-'C1'!$C71)</f>
        <v>0</v>
      </c>
      <c r="H71" s="136">
        <f>ABS('C1'!H71-'C1'!$C71)</f>
        <v>0</v>
      </c>
      <c r="I71" s="136">
        <f>ABS('C1'!I71-'C1'!$C71)</f>
        <v>0</v>
      </c>
      <c r="J71" s="136"/>
      <c r="K71" s="136"/>
      <c r="L71" s="136"/>
      <c r="M71" s="136"/>
      <c r="N71" s="75"/>
      <c r="O71" s="136"/>
      <c r="P71" s="75"/>
      <c r="Q71" s="136"/>
      <c r="R71" s="136"/>
      <c r="S71" s="136"/>
      <c r="T71" s="136"/>
      <c r="U71" s="136"/>
      <c r="V71" s="136">
        <f t="shared" si="1"/>
        <v>0</v>
      </c>
      <c r="W71" s="136"/>
      <c r="X71" s="136"/>
      <c r="Y71" s="136"/>
      <c r="Z71" s="136"/>
      <c r="AA71" s="136"/>
      <c r="AB71" s="75"/>
      <c r="AC71" s="136"/>
      <c r="AD71" s="75"/>
      <c r="AE71" s="136"/>
      <c r="AF71" s="136"/>
      <c r="AG71" s="136"/>
      <c r="AH71" s="136"/>
      <c r="AI71" s="136"/>
      <c r="AJ71" s="136"/>
      <c r="AK71" s="136"/>
      <c r="AL71" s="136"/>
      <c r="AM71" s="136"/>
      <c r="AN71" s="136"/>
      <c r="AO71" s="136"/>
      <c r="AP71" s="75"/>
      <c r="AQ71" s="136"/>
      <c r="AR71" s="75"/>
      <c r="AS71" s="136"/>
      <c r="AT71" s="136"/>
      <c r="AU71" s="136"/>
      <c r="AV71" s="136"/>
      <c r="AW71" s="136"/>
      <c r="AX71" s="136"/>
      <c r="AY71" s="136"/>
      <c r="AZ71" s="136"/>
      <c r="BA71" s="136"/>
      <c r="BB71" s="136"/>
      <c r="BC71" s="136"/>
      <c r="BD71" s="75"/>
      <c r="BE71" s="136"/>
      <c r="BF71" s="75"/>
      <c r="BG71" s="136"/>
      <c r="BH71" s="136"/>
      <c r="BI71" s="136"/>
      <c r="BJ71" s="136"/>
      <c r="BK71" s="136"/>
      <c r="BL71" s="136"/>
      <c r="BM71" s="136"/>
      <c r="BN71" s="136"/>
      <c r="BO71" s="136"/>
      <c r="BP71" s="136"/>
      <c r="BQ71" s="136"/>
      <c r="BR71" s="134"/>
      <c r="BS71" s="65"/>
      <c r="BT71" s="134"/>
      <c r="BU71" s="137"/>
      <c r="BV71" s="137"/>
      <c r="BW71" s="137"/>
      <c r="BX71" s="137"/>
      <c r="BY71" s="137"/>
      <c r="BZ71" s="137"/>
      <c r="CA71" s="137"/>
      <c r="CB71" s="137"/>
      <c r="CC71" s="137"/>
      <c r="CD71" s="137"/>
      <c r="CE71" s="5"/>
      <c r="CF71" s="134"/>
      <c r="CG71" s="65"/>
      <c r="CH71" s="134"/>
    </row>
    <row r="72" spans="1:86" s="64" customFormat="1" ht="16.2" customHeight="1" x14ac:dyDescent="0.25">
      <c r="A72" s="137" t="s">
        <v>3</v>
      </c>
      <c r="B72" s="34"/>
      <c r="C72" s="136"/>
      <c r="D72" s="136">
        <f>ABS('C1'!D72-'C1'!$C72)</f>
        <v>0</v>
      </c>
      <c r="E72" s="136">
        <f>ABS('C1'!E72-'C1'!$C72)</f>
        <v>0</v>
      </c>
      <c r="F72" s="136">
        <f>ABS('C1'!F72-'C1'!$C72)</f>
        <v>0</v>
      </c>
      <c r="G72" s="136">
        <f>ABS('C1'!G72-'C1'!$C72)</f>
        <v>0</v>
      </c>
      <c r="H72" s="136">
        <f>ABS('C1'!H72-'C1'!$C72)</f>
        <v>0.11735386529017733</v>
      </c>
      <c r="I72" s="136">
        <f>ABS('C1'!I72-'C1'!$C72)</f>
        <v>0.11735386529017733</v>
      </c>
      <c r="J72" s="136"/>
      <c r="K72" s="136"/>
      <c r="L72" s="136"/>
      <c r="M72" s="136"/>
      <c r="N72" s="75"/>
      <c r="O72" s="136"/>
      <c r="P72" s="75"/>
      <c r="Q72" s="136"/>
      <c r="R72" s="136"/>
      <c r="S72" s="136"/>
      <c r="T72" s="136"/>
      <c r="U72" s="136"/>
      <c r="V72" s="136">
        <f t="shared" si="1"/>
        <v>0.23470773058035466</v>
      </c>
      <c r="W72" s="136"/>
      <c r="X72" s="136"/>
      <c r="Y72" s="136"/>
      <c r="Z72" s="136"/>
      <c r="AA72" s="136"/>
      <c r="AB72" s="75"/>
      <c r="AC72" s="136"/>
      <c r="AD72" s="75"/>
      <c r="AE72" s="136"/>
      <c r="AF72" s="136"/>
      <c r="AG72" s="136"/>
      <c r="AH72" s="136"/>
      <c r="AI72" s="136"/>
      <c r="AJ72" s="136"/>
      <c r="AK72" s="136"/>
      <c r="AL72" s="136"/>
      <c r="AM72" s="136"/>
      <c r="AN72" s="136"/>
      <c r="AO72" s="136"/>
      <c r="AP72" s="75"/>
      <c r="AQ72" s="136"/>
      <c r="AR72" s="75"/>
      <c r="AS72" s="136"/>
      <c r="AT72" s="136"/>
      <c r="AU72" s="136"/>
      <c r="AV72" s="136"/>
      <c r="AW72" s="136"/>
      <c r="AX72" s="136"/>
      <c r="AY72" s="136"/>
      <c r="AZ72" s="136"/>
      <c r="BA72" s="136"/>
      <c r="BB72" s="136"/>
      <c r="BC72" s="136"/>
      <c r="BD72" s="75"/>
      <c r="BE72" s="136"/>
      <c r="BF72" s="75"/>
      <c r="BG72" s="136"/>
      <c r="BH72" s="136"/>
      <c r="BI72" s="136"/>
      <c r="BJ72" s="136"/>
      <c r="BK72" s="136"/>
      <c r="BL72" s="136"/>
      <c r="BM72" s="136"/>
      <c r="BN72" s="136"/>
      <c r="BO72" s="136"/>
      <c r="BP72" s="136"/>
      <c r="BQ72" s="136"/>
      <c r="BR72" s="134"/>
      <c r="BS72" s="65"/>
      <c r="BT72" s="134"/>
      <c r="BU72" s="137"/>
      <c r="BV72" s="137"/>
      <c r="BW72" s="137"/>
      <c r="BX72" s="137"/>
      <c r="BY72" s="137"/>
      <c r="BZ72" s="137"/>
      <c r="CA72" s="137"/>
      <c r="CB72" s="137"/>
      <c r="CC72" s="137"/>
      <c r="CD72" s="137"/>
      <c r="CE72" s="5"/>
      <c r="CF72" s="134"/>
      <c r="CG72" s="65"/>
      <c r="CH72" s="134"/>
    </row>
    <row r="73" spans="1:86" s="64" customFormat="1" ht="16.2" customHeight="1" x14ac:dyDescent="0.25">
      <c r="A73" s="137" t="s">
        <v>4</v>
      </c>
      <c r="B73" s="34"/>
      <c r="C73" s="136"/>
      <c r="D73" s="136">
        <f>ABS('C1'!D73-'C1'!$C73)</f>
        <v>0</v>
      </c>
      <c r="E73" s="136">
        <f>ABS('C1'!E73-'C1'!$C73)</f>
        <v>0</v>
      </c>
      <c r="F73" s="136">
        <f>ABS('C1'!F73-'C1'!$C73)</f>
        <v>0</v>
      </c>
      <c r="G73" s="136">
        <f>ABS('C1'!G73-'C1'!$C73)</f>
        <v>0</v>
      </c>
      <c r="H73" s="136">
        <f>ABS('C1'!H73-'C1'!$C73)</f>
        <v>0</v>
      </c>
      <c r="I73" s="136">
        <f>ABS('C1'!I73-'C1'!$C73)</f>
        <v>0</v>
      </c>
      <c r="J73" s="136"/>
      <c r="K73" s="136"/>
      <c r="L73" s="136"/>
      <c r="M73" s="136"/>
      <c r="N73" s="75"/>
      <c r="O73" s="136"/>
      <c r="P73" s="75"/>
      <c r="Q73" s="136"/>
      <c r="R73" s="136"/>
      <c r="S73" s="136"/>
      <c r="T73" s="136"/>
      <c r="U73" s="136"/>
      <c r="V73" s="136">
        <f t="shared" si="1"/>
        <v>0</v>
      </c>
      <c r="W73" s="136"/>
      <c r="X73" s="136"/>
      <c r="Y73" s="136"/>
      <c r="Z73" s="136"/>
      <c r="AA73" s="136"/>
      <c r="AB73" s="75"/>
      <c r="AC73" s="136"/>
      <c r="AD73" s="75"/>
      <c r="AE73" s="136"/>
      <c r="AF73" s="136"/>
      <c r="AG73" s="136"/>
      <c r="AH73" s="136"/>
      <c r="AI73" s="136"/>
      <c r="AJ73" s="136"/>
      <c r="AK73" s="136"/>
      <c r="AL73" s="136"/>
      <c r="AM73" s="136"/>
      <c r="AN73" s="136"/>
      <c r="AO73" s="136"/>
      <c r="AP73" s="75"/>
      <c r="AQ73" s="136"/>
      <c r="AR73" s="75"/>
      <c r="AS73" s="136"/>
      <c r="AT73" s="136"/>
      <c r="AU73" s="136"/>
      <c r="AV73" s="136"/>
      <c r="AW73" s="136"/>
      <c r="AX73" s="136"/>
      <c r="AY73" s="136"/>
      <c r="AZ73" s="136"/>
      <c r="BA73" s="136"/>
      <c r="BB73" s="136"/>
      <c r="BC73" s="136"/>
      <c r="BD73" s="75"/>
      <c r="BE73" s="136"/>
      <c r="BF73" s="75"/>
      <c r="BG73" s="136"/>
      <c r="BH73" s="136"/>
      <c r="BI73" s="136"/>
      <c r="BJ73" s="136"/>
      <c r="BK73" s="136"/>
      <c r="BL73" s="136"/>
      <c r="BM73" s="136"/>
      <c r="BN73" s="136"/>
      <c r="BO73" s="136"/>
      <c r="BP73" s="136"/>
      <c r="BQ73" s="136"/>
      <c r="BR73" s="134"/>
      <c r="BS73" s="65"/>
      <c r="BT73" s="134"/>
      <c r="BU73" s="137"/>
      <c r="BV73" s="137"/>
      <c r="BW73" s="137"/>
      <c r="BX73" s="137"/>
      <c r="BY73" s="137"/>
      <c r="BZ73" s="137"/>
      <c r="CA73" s="137"/>
      <c r="CB73" s="137"/>
      <c r="CC73" s="137"/>
      <c r="CD73" s="137"/>
      <c r="CE73" s="5"/>
      <c r="CF73" s="134"/>
      <c r="CG73" s="65"/>
      <c r="CH73" s="134"/>
    </row>
    <row r="74" spans="1:86" s="64" customFormat="1" ht="16.2" customHeight="1" x14ac:dyDescent="0.25">
      <c r="A74" s="137" t="s">
        <v>5</v>
      </c>
      <c r="B74" s="34"/>
      <c r="C74" s="136"/>
      <c r="D74" s="136">
        <f>ABS('C1'!D74-'C1'!$C74)</f>
        <v>0</v>
      </c>
      <c r="E74" s="136">
        <f>ABS('C1'!E74-'C1'!$C74)</f>
        <v>0</v>
      </c>
      <c r="F74" s="136">
        <f>ABS('C1'!F74-'C1'!$C74)</f>
        <v>0</v>
      </c>
      <c r="G74" s="136">
        <f>ABS('C1'!G74-'C1'!$C74)</f>
        <v>0</v>
      </c>
      <c r="H74" s="136">
        <f>ABS('C1'!H74-'C1'!$C74)</f>
        <v>0</v>
      </c>
      <c r="I74" s="136">
        <f>ABS('C1'!I74-'C1'!$C74)</f>
        <v>0.1875</v>
      </c>
      <c r="J74" s="136"/>
      <c r="K74" s="136"/>
      <c r="L74" s="136"/>
      <c r="M74" s="136"/>
      <c r="N74" s="75"/>
      <c r="O74" s="136"/>
      <c r="P74" s="75"/>
      <c r="Q74" s="136"/>
      <c r="R74" s="136"/>
      <c r="S74" s="136"/>
      <c r="T74" s="136"/>
      <c r="U74" s="136"/>
      <c r="V74" s="136">
        <f t="shared" si="1"/>
        <v>0.1875</v>
      </c>
      <c r="W74" s="136"/>
      <c r="X74" s="136"/>
      <c r="Y74" s="136"/>
      <c r="Z74" s="136"/>
      <c r="AA74" s="136"/>
      <c r="AB74" s="75"/>
      <c r="AC74" s="136"/>
      <c r="AD74" s="75"/>
      <c r="AE74" s="136"/>
      <c r="AF74" s="136"/>
      <c r="AG74" s="136"/>
      <c r="AH74" s="136"/>
      <c r="AI74" s="136"/>
      <c r="AJ74" s="136"/>
      <c r="AK74" s="136"/>
      <c r="AL74" s="136"/>
      <c r="AM74" s="136"/>
      <c r="AN74" s="136"/>
      <c r="AO74" s="136"/>
      <c r="AP74" s="75"/>
      <c r="AQ74" s="136"/>
      <c r="AR74" s="75"/>
      <c r="AS74" s="136"/>
      <c r="AT74" s="136"/>
      <c r="AU74" s="136"/>
      <c r="AV74" s="136"/>
      <c r="AW74" s="136"/>
      <c r="AX74" s="136"/>
      <c r="AY74" s="136"/>
      <c r="AZ74" s="136"/>
      <c r="BA74" s="136"/>
      <c r="BB74" s="136"/>
      <c r="BC74" s="136"/>
      <c r="BD74" s="75"/>
      <c r="BE74" s="136"/>
      <c r="BF74" s="75"/>
      <c r="BG74" s="136"/>
      <c r="BH74" s="136"/>
      <c r="BI74" s="136"/>
      <c r="BJ74" s="136"/>
      <c r="BK74" s="136"/>
      <c r="BL74" s="136"/>
      <c r="BM74" s="136"/>
      <c r="BN74" s="136"/>
      <c r="BO74" s="136"/>
      <c r="BP74" s="136"/>
      <c r="BQ74" s="136"/>
      <c r="BR74" s="134"/>
      <c r="BS74" s="65"/>
      <c r="BT74" s="134"/>
      <c r="BU74" s="137"/>
      <c r="BV74" s="137"/>
      <c r="BW74" s="137"/>
      <c r="BX74" s="137"/>
      <c r="BY74" s="137"/>
      <c r="BZ74" s="137"/>
      <c r="CA74" s="137"/>
      <c r="CB74" s="137"/>
      <c r="CC74" s="137"/>
      <c r="CD74" s="137"/>
      <c r="CE74" s="5"/>
      <c r="CF74" s="134"/>
      <c r="CG74" s="65"/>
      <c r="CH74" s="134"/>
    </row>
    <row r="75" spans="1:86" s="64" customFormat="1" ht="16.2" customHeight="1" x14ac:dyDescent="0.25">
      <c r="A75" s="137" t="s">
        <v>6</v>
      </c>
      <c r="B75" s="34"/>
      <c r="C75" s="136"/>
      <c r="D75" s="136">
        <f>ABS('C1'!D75-'C1'!$C75)</f>
        <v>0</v>
      </c>
      <c r="E75" s="136">
        <f>ABS('C1'!E75-'C1'!$C75)</f>
        <v>0</v>
      </c>
      <c r="F75" s="136">
        <f>ABS('C1'!F75-'C1'!$C75)</f>
        <v>0</v>
      </c>
      <c r="G75" s="136">
        <f>ABS('C1'!G75-'C1'!$C75)</f>
        <v>0</v>
      </c>
      <c r="H75" s="136">
        <f>ABS('C1'!H75-'C1'!$C75)</f>
        <v>0</v>
      </c>
      <c r="I75" s="136">
        <f>ABS('C1'!I75-'C1'!$C75)</f>
        <v>0</v>
      </c>
      <c r="J75" s="136"/>
      <c r="K75" s="136"/>
      <c r="L75" s="136"/>
      <c r="M75" s="136"/>
      <c r="N75" s="75"/>
      <c r="O75" s="136"/>
      <c r="P75" s="75"/>
      <c r="Q75" s="136"/>
      <c r="R75" s="136"/>
      <c r="S75" s="136"/>
      <c r="T75" s="136"/>
      <c r="U75" s="136"/>
      <c r="V75" s="136">
        <f t="shared" si="1"/>
        <v>0</v>
      </c>
      <c r="W75" s="136"/>
      <c r="X75" s="136"/>
      <c r="Y75" s="136"/>
      <c r="Z75" s="136"/>
      <c r="AA75" s="136"/>
      <c r="AB75" s="75"/>
      <c r="AC75" s="136"/>
      <c r="AD75" s="75"/>
      <c r="AE75" s="136"/>
      <c r="AF75" s="136"/>
      <c r="AG75" s="136"/>
      <c r="AH75" s="136"/>
      <c r="AI75" s="136"/>
      <c r="AJ75" s="136"/>
      <c r="AK75" s="136"/>
      <c r="AL75" s="136"/>
      <c r="AM75" s="136"/>
      <c r="AN75" s="136"/>
      <c r="AO75" s="136"/>
      <c r="AP75" s="75"/>
      <c r="AQ75" s="136"/>
      <c r="AR75" s="75"/>
      <c r="AS75" s="136"/>
      <c r="AT75" s="136"/>
      <c r="AU75" s="136"/>
      <c r="AV75" s="136"/>
      <c r="AW75" s="136"/>
      <c r="AX75" s="136"/>
      <c r="AY75" s="136"/>
      <c r="AZ75" s="136"/>
      <c r="BA75" s="136"/>
      <c r="BB75" s="136"/>
      <c r="BC75" s="136"/>
      <c r="BD75" s="75"/>
      <c r="BE75" s="136"/>
      <c r="BF75" s="75"/>
      <c r="BG75" s="136"/>
      <c r="BH75" s="136"/>
      <c r="BI75" s="136"/>
      <c r="BJ75" s="136"/>
      <c r="BK75" s="136"/>
      <c r="BL75" s="136"/>
      <c r="BM75" s="136"/>
      <c r="BN75" s="136"/>
      <c r="BO75" s="136"/>
      <c r="BP75" s="136"/>
      <c r="BQ75" s="136"/>
      <c r="BR75" s="134"/>
      <c r="BS75" s="65"/>
      <c r="BT75" s="134"/>
      <c r="BU75" s="137"/>
      <c r="BV75" s="137"/>
      <c r="BW75" s="137"/>
      <c r="BX75" s="137"/>
      <c r="BY75" s="137"/>
      <c r="BZ75" s="137"/>
      <c r="CA75" s="137"/>
      <c r="CB75" s="137"/>
      <c r="CC75" s="137"/>
      <c r="CD75" s="137"/>
      <c r="CE75" s="5"/>
      <c r="CF75" s="134"/>
      <c r="CG75" s="65"/>
      <c r="CH75" s="134"/>
    </row>
    <row r="76" spans="1:86" s="64" customFormat="1" ht="16.2" customHeight="1" x14ac:dyDescent="0.25">
      <c r="A76" s="137" t="s">
        <v>7</v>
      </c>
      <c r="B76" s="34"/>
      <c r="C76" s="136"/>
      <c r="D76" s="136">
        <f>ABS('C1'!D76-'C1'!$C76)</f>
        <v>0</v>
      </c>
      <c r="E76" s="136">
        <f>ABS('C1'!E76-'C1'!$C76)</f>
        <v>0</v>
      </c>
      <c r="F76" s="136">
        <f>ABS('C1'!F76-'C1'!$C76)</f>
        <v>0</v>
      </c>
      <c r="G76" s="136">
        <f>ABS('C1'!G76-'C1'!$C76)</f>
        <v>0</v>
      </c>
      <c r="H76" s="136">
        <f>ABS('C1'!H76-'C1'!$C76)</f>
        <v>0</v>
      </c>
      <c r="I76" s="136">
        <f>ABS('C1'!I76-'C1'!$C76)</f>
        <v>0</v>
      </c>
      <c r="J76" s="136"/>
      <c r="K76" s="136"/>
      <c r="L76" s="136"/>
      <c r="M76" s="136"/>
      <c r="N76" s="75"/>
      <c r="O76" s="136"/>
      <c r="P76" s="75"/>
      <c r="Q76" s="136"/>
      <c r="R76" s="136"/>
      <c r="S76" s="136"/>
      <c r="T76" s="136"/>
      <c r="U76" s="136"/>
      <c r="V76" s="136">
        <f t="shared" si="1"/>
        <v>0</v>
      </c>
      <c r="W76" s="136"/>
      <c r="X76" s="136"/>
      <c r="Y76" s="136"/>
      <c r="Z76" s="136"/>
      <c r="AA76" s="136"/>
      <c r="AB76" s="75"/>
      <c r="AC76" s="136"/>
      <c r="AD76" s="75"/>
      <c r="AE76" s="136"/>
      <c r="AF76" s="136"/>
      <c r="AG76" s="136"/>
      <c r="AH76" s="136"/>
      <c r="AI76" s="136"/>
      <c r="AJ76" s="136"/>
      <c r="AK76" s="136"/>
      <c r="AL76" s="136"/>
      <c r="AM76" s="136"/>
      <c r="AN76" s="136"/>
      <c r="AO76" s="136"/>
      <c r="AP76" s="75"/>
      <c r="AQ76" s="136"/>
      <c r="AR76" s="75"/>
      <c r="AS76" s="136"/>
      <c r="AT76" s="136"/>
      <c r="AU76" s="136"/>
      <c r="AV76" s="136"/>
      <c r="AW76" s="136"/>
      <c r="AX76" s="136"/>
      <c r="AY76" s="136"/>
      <c r="AZ76" s="136"/>
      <c r="BA76" s="136"/>
      <c r="BB76" s="136"/>
      <c r="BC76" s="136"/>
      <c r="BD76" s="75"/>
      <c r="BE76" s="136"/>
      <c r="BF76" s="75"/>
      <c r="BG76" s="136"/>
      <c r="BH76" s="136"/>
      <c r="BI76" s="136"/>
      <c r="BJ76" s="136"/>
      <c r="BK76" s="136"/>
      <c r="BL76" s="136"/>
      <c r="BM76" s="136"/>
      <c r="BN76" s="136"/>
      <c r="BO76" s="136"/>
      <c r="BP76" s="136"/>
      <c r="BQ76" s="136"/>
      <c r="BR76" s="134"/>
      <c r="BS76" s="65"/>
      <c r="BT76" s="134"/>
      <c r="BU76" s="137"/>
      <c r="BV76" s="137"/>
      <c r="BW76" s="137"/>
      <c r="BX76" s="137"/>
      <c r="BY76" s="137"/>
      <c r="BZ76" s="137"/>
      <c r="CA76" s="137"/>
      <c r="CB76" s="137"/>
      <c r="CC76" s="137"/>
      <c r="CD76" s="137"/>
      <c r="CE76" s="5"/>
      <c r="CF76" s="134"/>
      <c r="CG76" s="65"/>
      <c r="CH76" s="134"/>
    </row>
    <row r="77" spans="1:86" s="64" customFormat="1" ht="16.2" customHeight="1" x14ac:dyDescent="0.25">
      <c r="A77" s="137" t="s">
        <v>8</v>
      </c>
      <c r="B77" s="34"/>
      <c r="C77" s="136"/>
      <c r="D77" s="136">
        <f>ABS('C1'!D77-'C1'!$C77)</f>
        <v>0</v>
      </c>
      <c r="E77" s="136">
        <f>ABS('C1'!E77-'C1'!$C77)</f>
        <v>0</v>
      </c>
      <c r="F77" s="136">
        <f>ABS('C1'!F77-'C1'!$C77)</f>
        <v>0</v>
      </c>
      <c r="G77" s="136">
        <f>ABS('C1'!G77-'C1'!$C77)</f>
        <v>0</v>
      </c>
      <c r="H77" s="136">
        <f>ABS('C1'!H77-'C1'!$C77)</f>
        <v>0</v>
      </c>
      <c r="I77" s="136">
        <f>ABS('C1'!I77-'C1'!$C77)</f>
        <v>0</v>
      </c>
      <c r="J77" s="136"/>
      <c r="K77" s="136"/>
      <c r="L77" s="136"/>
      <c r="M77" s="136"/>
      <c r="N77" s="75"/>
      <c r="O77" s="136"/>
      <c r="P77" s="75"/>
      <c r="Q77" s="136"/>
      <c r="R77" s="136"/>
      <c r="S77" s="136"/>
      <c r="T77" s="136"/>
      <c r="U77" s="136"/>
      <c r="V77" s="136">
        <f t="shared" si="1"/>
        <v>0</v>
      </c>
      <c r="W77" s="136"/>
      <c r="X77" s="136"/>
      <c r="Y77" s="136"/>
      <c r="Z77" s="136"/>
      <c r="AA77" s="136"/>
      <c r="AB77" s="75"/>
      <c r="AC77" s="136"/>
      <c r="AD77" s="75"/>
      <c r="AE77" s="136"/>
      <c r="AF77" s="136"/>
      <c r="AG77" s="136"/>
      <c r="AH77" s="136"/>
      <c r="AI77" s="136"/>
      <c r="AJ77" s="136"/>
      <c r="AK77" s="136"/>
      <c r="AL77" s="136"/>
      <c r="AM77" s="136"/>
      <c r="AN77" s="136"/>
      <c r="AO77" s="136"/>
      <c r="AP77" s="75"/>
      <c r="AQ77" s="136"/>
      <c r="AR77" s="75"/>
      <c r="AS77" s="136"/>
      <c r="AT77" s="136"/>
      <c r="AU77" s="136"/>
      <c r="AV77" s="136"/>
      <c r="AW77" s="136"/>
      <c r="AX77" s="136"/>
      <c r="AY77" s="136"/>
      <c r="AZ77" s="136"/>
      <c r="BA77" s="136"/>
      <c r="BB77" s="136"/>
      <c r="BC77" s="136"/>
      <c r="BD77" s="75"/>
      <c r="BE77" s="136"/>
      <c r="BF77" s="75"/>
      <c r="BG77" s="136"/>
      <c r="BH77" s="136"/>
      <c r="BI77" s="136"/>
      <c r="BJ77" s="136"/>
      <c r="BK77" s="136"/>
      <c r="BL77" s="136"/>
      <c r="BM77" s="136"/>
      <c r="BN77" s="136"/>
      <c r="BO77" s="136"/>
      <c r="BP77" s="136"/>
      <c r="BQ77" s="136"/>
      <c r="BR77" s="134"/>
      <c r="BS77" s="65"/>
      <c r="BT77" s="134"/>
      <c r="BU77" s="137"/>
      <c r="BV77" s="137"/>
      <c r="BW77" s="137"/>
      <c r="BX77" s="137"/>
      <c r="BY77" s="137"/>
      <c r="BZ77" s="137"/>
      <c r="CA77" s="137"/>
      <c r="CB77" s="137"/>
      <c r="CC77" s="137"/>
      <c r="CD77" s="137"/>
      <c r="CE77" s="5"/>
      <c r="CF77" s="134"/>
      <c r="CG77" s="65"/>
      <c r="CH77" s="134"/>
    </row>
    <row r="78" spans="1:86" s="64" customFormat="1" ht="16.2" customHeight="1" x14ac:dyDescent="0.25">
      <c r="A78" s="137" t="s">
        <v>9</v>
      </c>
      <c r="B78" s="34"/>
      <c r="C78" s="136"/>
      <c r="D78" s="136">
        <f>ABS('C1'!D78-'C1'!$C78)</f>
        <v>0</v>
      </c>
      <c r="E78" s="136">
        <f>ABS('C1'!E78-'C1'!$C78)</f>
        <v>0</v>
      </c>
      <c r="F78" s="136">
        <f>ABS('C1'!F78-'C1'!$C78)</f>
        <v>0</v>
      </c>
      <c r="G78" s="136">
        <f>ABS('C1'!G78-'C1'!$C78)</f>
        <v>0</v>
      </c>
      <c r="H78" s="136">
        <f>ABS('C1'!H78-'C1'!$C78)</f>
        <v>0</v>
      </c>
      <c r="I78" s="136">
        <f>ABS('C1'!I78-'C1'!$C78)</f>
        <v>0</v>
      </c>
      <c r="J78" s="136"/>
      <c r="K78" s="136"/>
      <c r="L78" s="136"/>
      <c r="M78" s="136"/>
      <c r="N78" s="75"/>
      <c r="O78" s="136"/>
      <c r="P78" s="75"/>
      <c r="Q78" s="136"/>
      <c r="R78" s="136"/>
      <c r="S78" s="136"/>
      <c r="T78" s="136"/>
      <c r="U78" s="136"/>
      <c r="V78" s="136">
        <f t="shared" si="1"/>
        <v>0</v>
      </c>
      <c r="W78" s="136"/>
      <c r="X78" s="136"/>
      <c r="Y78" s="136"/>
      <c r="Z78" s="136"/>
      <c r="AA78" s="136"/>
      <c r="AB78" s="75"/>
      <c r="AC78" s="136"/>
      <c r="AD78" s="75"/>
      <c r="AE78" s="136"/>
      <c r="AF78" s="136"/>
      <c r="AG78" s="136"/>
      <c r="AH78" s="136"/>
      <c r="AI78" s="136"/>
      <c r="AJ78" s="136"/>
      <c r="AK78" s="136"/>
      <c r="AL78" s="136"/>
      <c r="AM78" s="136"/>
      <c r="AN78" s="136"/>
      <c r="AO78" s="136"/>
      <c r="AP78" s="75"/>
      <c r="AQ78" s="136"/>
      <c r="AR78" s="75"/>
      <c r="AS78" s="136"/>
      <c r="AT78" s="136"/>
      <c r="AU78" s="136"/>
      <c r="AV78" s="136"/>
      <c r="AW78" s="136"/>
      <c r="AX78" s="136"/>
      <c r="AY78" s="136"/>
      <c r="AZ78" s="136"/>
      <c r="BA78" s="136"/>
      <c r="BB78" s="136"/>
      <c r="BC78" s="136"/>
      <c r="BD78" s="75"/>
      <c r="BE78" s="136"/>
      <c r="BF78" s="75"/>
      <c r="BG78" s="136"/>
      <c r="BH78" s="136"/>
      <c r="BI78" s="136"/>
      <c r="BJ78" s="136"/>
      <c r="BK78" s="136"/>
      <c r="BL78" s="136"/>
      <c r="BM78" s="136"/>
      <c r="BN78" s="136"/>
      <c r="BO78" s="136"/>
      <c r="BP78" s="136"/>
      <c r="BQ78" s="136"/>
      <c r="BR78" s="134"/>
      <c r="BS78" s="65"/>
      <c r="BT78" s="134"/>
      <c r="BU78" s="137"/>
      <c r="BV78" s="137"/>
      <c r="BW78" s="137"/>
      <c r="BX78" s="137"/>
      <c r="BY78" s="137"/>
      <c r="BZ78" s="137"/>
      <c r="CA78" s="137"/>
      <c r="CB78" s="137"/>
      <c r="CC78" s="137"/>
      <c r="CD78" s="137"/>
      <c r="CE78" s="5"/>
      <c r="CF78" s="134"/>
      <c r="CG78" s="65"/>
      <c r="CH78" s="134"/>
    </row>
    <row r="79" spans="1:86" s="64" customFormat="1" ht="16.2" customHeight="1" x14ac:dyDescent="0.25">
      <c r="A79" s="137" t="s">
        <v>10</v>
      </c>
      <c r="B79" s="135"/>
      <c r="C79" s="136"/>
      <c r="D79" s="136">
        <f>ABS('C1'!D79-'C1'!$C79)</f>
        <v>0.21510140840811742</v>
      </c>
      <c r="E79" s="136">
        <f>ABS('C1'!E79-'C1'!$C79)</f>
        <v>0.21510140840811742</v>
      </c>
      <c r="F79" s="136">
        <f>ABS('C1'!F79-'C1'!$C79)</f>
        <v>0.21510140840811742</v>
      </c>
      <c r="G79" s="136">
        <f>ABS('C1'!G79-'C1'!$C79)</f>
        <v>0.21510140840811742</v>
      </c>
      <c r="H79" s="136">
        <f>ABS('C1'!H79-'C1'!$C79)</f>
        <v>0.21510140840811742</v>
      </c>
      <c r="I79" s="136">
        <f>ABS('C1'!I79-'C1'!$C79)</f>
        <v>0.21510140840811742</v>
      </c>
      <c r="J79" s="136"/>
      <c r="K79" s="136"/>
      <c r="L79" s="136"/>
      <c r="M79" s="136"/>
      <c r="N79" s="75"/>
      <c r="O79" s="136"/>
      <c r="P79" s="75"/>
      <c r="Q79" s="136"/>
      <c r="R79" s="136"/>
      <c r="S79" s="136"/>
      <c r="T79" s="136"/>
      <c r="U79" s="136"/>
      <c r="V79" s="136">
        <f t="shared" si="1"/>
        <v>1.2906084504487043</v>
      </c>
      <c r="W79" s="136"/>
      <c r="X79" s="136"/>
      <c r="Y79" s="136"/>
      <c r="Z79" s="136"/>
      <c r="AA79" s="136"/>
      <c r="AB79" s="75"/>
      <c r="AC79" s="136"/>
      <c r="AD79" s="75"/>
      <c r="AE79" s="136"/>
      <c r="AF79" s="136"/>
      <c r="AG79" s="136"/>
      <c r="AH79" s="136"/>
      <c r="AI79" s="136"/>
      <c r="AJ79" s="136"/>
      <c r="AK79" s="136"/>
      <c r="AL79" s="136"/>
      <c r="AM79" s="136"/>
      <c r="AN79" s="136"/>
      <c r="AO79" s="136"/>
      <c r="AP79" s="75"/>
      <c r="AQ79" s="136"/>
      <c r="AR79" s="75"/>
      <c r="AS79" s="136"/>
      <c r="AT79" s="136"/>
      <c r="AU79" s="136"/>
      <c r="AV79" s="136"/>
      <c r="AW79" s="136"/>
      <c r="AX79" s="136"/>
      <c r="AY79" s="136"/>
      <c r="AZ79" s="136"/>
      <c r="BA79" s="136"/>
      <c r="BB79" s="136"/>
      <c r="BC79" s="136"/>
      <c r="BD79" s="75"/>
      <c r="BE79" s="136"/>
      <c r="BF79" s="75"/>
      <c r="BG79" s="136"/>
      <c r="BH79" s="136"/>
      <c r="BI79" s="136"/>
      <c r="BJ79" s="136"/>
      <c r="BK79" s="136"/>
      <c r="BL79" s="136"/>
      <c r="BM79" s="136"/>
      <c r="BN79" s="136"/>
      <c r="BO79" s="136"/>
      <c r="BP79" s="136"/>
      <c r="BQ79" s="136"/>
      <c r="BR79" s="134"/>
      <c r="BS79" s="65"/>
      <c r="BT79" s="134"/>
      <c r="BU79" s="137"/>
      <c r="BV79" s="137"/>
      <c r="BW79" s="137"/>
      <c r="BX79" s="137"/>
      <c r="BY79" s="137"/>
      <c r="BZ79" s="137"/>
      <c r="CA79" s="137"/>
      <c r="CB79" s="137"/>
      <c r="CC79" s="137"/>
      <c r="CD79" s="137"/>
      <c r="CE79" s="5"/>
      <c r="CF79" s="134"/>
      <c r="CG79" s="65"/>
      <c r="CH79" s="134"/>
    </row>
    <row r="80" spans="1:86" s="64" customFormat="1" ht="16.2" customHeight="1" x14ac:dyDescent="0.25">
      <c r="A80" s="137" t="s">
        <v>11</v>
      </c>
      <c r="B80" s="34"/>
      <c r="C80" s="136"/>
      <c r="D80" s="136">
        <f>ABS('C1'!D80-'C1'!$C80)</f>
        <v>0</v>
      </c>
      <c r="E80" s="136">
        <f>ABS('C1'!E80-'C1'!$C80)</f>
        <v>0</v>
      </c>
      <c r="F80" s="136">
        <f>ABS('C1'!F80-'C1'!$C80)</f>
        <v>0</v>
      </c>
      <c r="G80" s="136">
        <f>ABS('C1'!G80-'C1'!$C80)</f>
        <v>0</v>
      </c>
      <c r="H80" s="136">
        <f>ABS('C1'!H80-'C1'!$C80)</f>
        <v>0</v>
      </c>
      <c r="I80" s="136">
        <f>ABS('C1'!I80-'C1'!$C80)</f>
        <v>0</v>
      </c>
      <c r="J80" s="136"/>
      <c r="K80" s="136"/>
      <c r="L80" s="136"/>
      <c r="M80" s="136"/>
      <c r="N80" s="75"/>
      <c r="O80" s="136"/>
      <c r="P80" s="75"/>
      <c r="Q80" s="136"/>
      <c r="R80" s="136"/>
      <c r="S80" s="136"/>
      <c r="T80" s="136"/>
      <c r="U80" s="136"/>
      <c r="V80" s="136">
        <f t="shared" si="1"/>
        <v>0</v>
      </c>
      <c r="W80" s="136"/>
      <c r="X80" s="136"/>
      <c r="Y80" s="136"/>
      <c r="Z80" s="136"/>
      <c r="AA80" s="136"/>
      <c r="AB80" s="75"/>
      <c r="AC80" s="136"/>
      <c r="AD80" s="75"/>
      <c r="AE80" s="136"/>
      <c r="AF80" s="136"/>
      <c r="AG80" s="136"/>
      <c r="AH80" s="136"/>
      <c r="AI80" s="136"/>
      <c r="AJ80" s="136"/>
      <c r="AK80" s="136"/>
      <c r="AL80" s="136"/>
      <c r="AM80" s="136"/>
      <c r="AN80" s="136"/>
      <c r="AO80" s="136"/>
      <c r="AP80" s="75"/>
      <c r="AQ80" s="136"/>
      <c r="AR80" s="75"/>
      <c r="AS80" s="136"/>
      <c r="AT80" s="136"/>
      <c r="AU80" s="136"/>
      <c r="AV80" s="136"/>
      <c r="AW80" s="136"/>
      <c r="AX80" s="136"/>
      <c r="AY80" s="136"/>
      <c r="AZ80" s="136"/>
      <c r="BA80" s="136"/>
      <c r="BB80" s="136"/>
      <c r="BC80" s="136"/>
      <c r="BD80" s="75"/>
      <c r="BE80" s="136"/>
      <c r="BF80" s="75"/>
      <c r="BG80" s="136"/>
      <c r="BH80" s="136"/>
      <c r="BI80" s="136"/>
      <c r="BJ80" s="136"/>
      <c r="BK80" s="136"/>
      <c r="BL80" s="136"/>
      <c r="BM80" s="136"/>
      <c r="BN80" s="136"/>
      <c r="BO80" s="136"/>
      <c r="BP80" s="136"/>
      <c r="BQ80" s="136"/>
      <c r="BR80" s="134"/>
      <c r="BS80" s="65"/>
      <c r="BT80" s="134"/>
      <c r="BU80" s="137"/>
      <c r="BV80" s="137"/>
      <c r="BW80" s="137"/>
      <c r="BX80" s="137"/>
      <c r="BY80" s="137"/>
      <c r="BZ80" s="137"/>
      <c r="CA80" s="137"/>
      <c r="CB80" s="137"/>
      <c r="CC80" s="137"/>
      <c r="CD80" s="137"/>
      <c r="CE80" s="5"/>
      <c r="CF80" s="134"/>
      <c r="CG80" s="65"/>
      <c r="CH80" s="134"/>
    </row>
    <row r="81" spans="1:86" s="64" customFormat="1" ht="16.2" customHeight="1" x14ac:dyDescent="0.25">
      <c r="A81" s="137" t="s">
        <v>12</v>
      </c>
      <c r="B81" s="135"/>
      <c r="C81" s="136"/>
      <c r="D81" s="136">
        <f>ABS('C1'!D81-'C1'!$C81)</f>
        <v>0.18588907533482002</v>
      </c>
      <c r="E81" s="136">
        <f>ABS('C1'!E81-'C1'!$C81)</f>
        <v>0.18588907533482002</v>
      </c>
      <c r="F81" s="136">
        <f>ABS('C1'!F81-'C1'!$C81)</f>
        <v>0.18588907533482002</v>
      </c>
      <c r="G81" s="136">
        <f>ABS('C1'!G81-'C1'!$C81)</f>
        <v>0.18588907533482002</v>
      </c>
      <c r="H81" s="136">
        <f>ABS('C1'!H81-'C1'!$C81)</f>
        <v>0.18588907533482002</v>
      </c>
      <c r="I81" s="136">
        <f>ABS('C1'!I81-'C1'!$C81)</f>
        <v>0.18588907533482002</v>
      </c>
      <c r="J81" s="136"/>
      <c r="K81" s="136"/>
      <c r="L81" s="136"/>
      <c r="M81" s="136"/>
      <c r="N81" s="75"/>
      <c r="O81" s="136"/>
      <c r="P81" s="75"/>
      <c r="Q81" s="136"/>
      <c r="R81" s="136"/>
      <c r="S81" s="136"/>
      <c r="T81" s="136"/>
      <c r="U81" s="136"/>
      <c r="V81" s="136">
        <f t="shared" si="1"/>
        <v>1.1153344520089201</v>
      </c>
      <c r="W81" s="136"/>
      <c r="X81" s="136"/>
      <c r="Y81" s="136"/>
      <c r="Z81" s="136"/>
      <c r="AA81" s="136"/>
      <c r="AB81" s="75"/>
      <c r="AC81" s="136"/>
      <c r="AD81" s="75"/>
      <c r="AE81" s="136"/>
      <c r="AF81" s="136"/>
      <c r="AG81" s="136"/>
      <c r="AH81" s="136"/>
      <c r="AI81" s="136"/>
      <c r="AJ81" s="136"/>
      <c r="AK81" s="136"/>
      <c r="AL81" s="136"/>
      <c r="AM81" s="136"/>
      <c r="AN81" s="136"/>
      <c r="AO81" s="136"/>
      <c r="AP81" s="75"/>
      <c r="AQ81" s="136"/>
      <c r="AR81" s="75"/>
      <c r="AS81" s="136"/>
      <c r="AT81" s="136"/>
      <c r="AU81" s="136"/>
      <c r="AV81" s="136"/>
      <c r="AW81" s="136"/>
      <c r="AX81" s="136"/>
      <c r="AY81" s="136"/>
      <c r="AZ81" s="136"/>
      <c r="BA81" s="136"/>
      <c r="BB81" s="136"/>
      <c r="BC81" s="136"/>
      <c r="BD81" s="75"/>
      <c r="BE81" s="136"/>
      <c r="BF81" s="75"/>
      <c r="BG81" s="136"/>
      <c r="BH81" s="136"/>
      <c r="BI81" s="136"/>
      <c r="BJ81" s="136"/>
      <c r="BK81" s="136"/>
      <c r="BL81" s="136"/>
      <c r="BM81" s="136"/>
      <c r="BN81" s="136"/>
      <c r="BO81" s="136"/>
      <c r="BP81" s="136"/>
      <c r="BQ81" s="136"/>
      <c r="BR81" s="134"/>
      <c r="BS81" s="65"/>
      <c r="BT81" s="134"/>
      <c r="BU81" s="137"/>
      <c r="BV81" s="137"/>
      <c r="BW81" s="137"/>
      <c r="BX81" s="137"/>
      <c r="BY81" s="137"/>
      <c r="BZ81" s="137"/>
      <c r="CA81" s="137"/>
      <c r="CB81" s="137"/>
      <c r="CC81" s="137"/>
      <c r="CD81" s="137"/>
      <c r="CE81" s="5"/>
      <c r="CF81" s="134"/>
      <c r="CG81" s="65"/>
      <c r="CH81" s="134"/>
    </row>
    <row r="82" spans="1:86" s="64" customFormat="1" ht="16.2" customHeight="1" x14ac:dyDescent="0.25">
      <c r="A82" s="137" t="s">
        <v>13</v>
      </c>
      <c r="B82" s="34"/>
      <c r="C82" s="136"/>
      <c r="D82" s="136">
        <f>ABS('C1'!D82-'C1'!$C82)</f>
        <v>0</v>
      </c>
      <c r="E82" s="136">
        <f>ABS('C1'!E82-'C1'!$C82)</f>
        <v>0</v>
      </c>
      <c r="F82" s="136">
        <f>ABS('C1'!F82-'C1'!$C82)</f>
        <v>0</v>
      </c>
      <c r="G82" s="136">
        <f>ABS('C1'!G82-'C1'!$C82)</f>
        <v>0</v>
      </c>
      <c r="H82" s="136">
        <f>ABS('C1'!H82-'C1'!$C82)</f>
        <v>7.4033445200891945E-2</v>
      </c>
      <c r="I82" s="136">
        <f>ABS('C1'!I82-'C1'!$C82)</f>
        <v>7.4033445200891945E-2</v>
      </c>
      <c r="J82" s="136"/>
      <c r="K82" s="136"/>
      <c r="L82" s="136"/>
      <c r="M82" s="136"/>
      <c r="N82" s="75"/>
      <c r="O82" s="136"/>
      <c r="P82" s="75"/>
      <c r="Q82" s="136"/>
      <c r="R82" s="136"/>
      <c r="S82" s="136"/>
      <c r="T82" s="136"/>
      <c r="U82" s="136"/>
      <c r="V82" s="136">
        <f t="shared" si="1"/>
        <v>0.14806689040178389</v>
      </c>
      <c r="W82" s="136"/>
      <c r="X82" s="136"/>
      <c r="Y82" s="136"/>
      <c r="Z82" s="136"/>
      <c r="AA82" s="136"/>
      <c r="AB82" s="75"/>
      <c r="AC82" s="136"/>
      <c r="AD82" s="75"/>
      <c r="AE82" s="136"/>
      <c r="AF82" s="136"/>
      <c r="AG82" s="136"/>
      <c r="AH82" s="136"/>
      <c r="AI82" s="136"/>
      <c r="AJ82" s="136"/>
      <c r="AK82" s="136"/>
      <c r="AL82" s="136"/>
      <c r="AM82" s="136"/>
      <c r="AN82" s="136"/>
      <c r="AO82" s="136"/>
      <c r="AP82" s="75"/>
      <c r="AQ82" s="136"/>
      <c r="AR82" s="75"/>
      <c r="AS82" s="136"/>
      <c r="AT82" s="136"/>
      <c r="AU82" s="136"/>
      <c r="AV82" s="136"/>
      <c r="AW82" s="136"/>
      <c r="AX82" s="136"/>
      <c r="AY82" s="136"/>
      <c r="AZ82" s="136"/>
      <c r="BA82" s="136"/>
      <c r="BB82" s="136"/>
      <c r="BC82" s="136"/>
      <c r="BD82" s="75"/>
      <c r="BE82" s="136"/>
      <c r="BF82" s="75"/>
      <c r="BG82" s="136"/>
      <c r="BH82" s="136"/>
      <c r="BI82" s="136"/>
      <c r="BJ82" s="136"/>
      <c r="BK82" s="136"/>
      <c r="BL82" s="136"/>
      <c r="BM82" s="136"/>
      <c r="BN82" s="136"/>
      <c r="BO82" s="136"/>
      <c r="BP82" s="136"/>
      <c r="BQ82" s="136"/>
      <c r="BR82" s="134"/>
      <c r="BS82" s="65"/>
      <c r="BT82" s="134"/>
      <c r="BU82" s="137"/>
      <c r="BV82" s="137"/>
      <c r="BW82" s="137"/>
      <c r="BX82" s="137"/>
      <c r="BY82" s="137"/>
      <c r="BZ82" s="137"/>
      <c r="CA82" s="137"/>
      <c r="CB82" s="137"/>
      <c r="CC82" s="137"/>
      <c r="CD82" s="137"/>
      <c r="CE82" s="5"/>
      <c r="CF82" s="134"/>
      <c r="CG82" s="65"/>
      <c r="CH82" s="134"/>
    </row>
    <row r="83" spans="1:86" s="64" customFormat="1" ht="16.2" customHeight="1" x14ac:dyDescent="0.25">
      <c r="A83" s="137" t="s">
        <v>14</v>
      </c>
      <c r="B83" s="34"/>
      <c r="C83" s="136"/>
      <c r="D83" s="136">
        <f>ABS('C1'!D83-'C1'!$C83)</f>
        <v>0</v>
      </c>
      <c r="E83" s="136">
        <f>ABS('C1'!E83-'C1'!$C83)</f>
        <v>0</v>
      </c>
      <c r="F83" s="136">
        <f>ABS('C1'!F83-'C1'!$C83)</f>
        <v>0.26744929579594129</v>
      </c>
      <c r="G83" s="136">
        <f>ABS('C1'!G83-'C1'!$C83)</f>
        <v>0.26744929579594129</v>
      </c>
      <c r="H83" s="136">
        <f>ABS('C1'!H83-'C1'!$C83)</f>
        <v>0.26744929579594129</v>
      </c>
      <c r="I83" s="136">
        <f>ABS('C1'!I83-'C1'!$C83)</f>
        <v>0.26744929579594129</v>
      </c>
      <c r="J83" s="136"/>
      <c r="K83" s="136"/>
      <c r="L83" s="136"/>
      <c r="M83" s="136"/>
      <c r="N83" s="75"/>
      <c r="O83" s="136"/>
      <c r="P83" s="75"/>
      <c r="Q83" s="136"/>
      <c r="R83" s="136"/>
      <c r="S83" s="136"/>
      <c r="T83" s="136"/>
      <c r="U83" s="136"/>
      <c r="V83" s="136">
        <f t="shared" si="1"/>
        <v>1.0697971831837652</v>
      </c>
      <c r="W83" s="136"/>
      <c r="X83" s="136"/>
      <c r="Y83" s="136"/>
      <c r="Z83" s="136"/>
      <c r="AA83" s="136"/>
      <c r="AB83" s="75"/>
      <c r="AC83" s="136"/>
      <c r="AD83" s="75"/>
      <c r="AE83" s="136"/>
      <c r="AF83" s="136"/>
      <c r="AG83" s="136"/>
      <c r="AH83" s="136"/>
      <c r="AI83" s="136"/>
      <c r="AJ83" s="136"/>
      <c r="AK83" s="136"/>
      <c r="AL83" s="136"/>
      <c r="AM83" s="136"/>
      <c r="AN83" s="136"/>
      <c r="AO83" s="136"/>
      <c r="AP83" s="75"/>
      <c r="AQ83" s="136"/>
      <c r="AR83" s="75"/>
      <c r="AS83" s="136"/>
      <c r="AT83" s="136"/>
      <c r="AU83" s="136"/>
      <c r="AV83" s="136"/>
      <c r="AW83" s="136"/>
      <c r="AX83" s="136"/>
      <c r="AY83" s="136"/>
      <c r="AZ83" s="136"/>
      <c r="BA83" s="136"/>
      <c r="BB83" s="136"/>
      <c r="BC83" s="136"/>
      <c r="BD83" s="75"/>
      <c r="BE83" s="136"/>
      <c r="BF83" s="75"/>
      <c r="BG83" s="136"/>
      <c r="BH83" s="136"/>
      <c r="BI83" s="136"/>
      <c r="BJ83" s="136"/>
      <c r="BK83" s="136"/>
      <c r="BL83" s="136"/>
      <c r="BM83" s="136"/>
      <c r="BN83" s="136"/>
      <c r="BO83" s="136"/>
      <c r="BP83" s="136"/>
      <c r="BQ83" s="136"/>
      <c r="BR83" s="134"/>
      <c r="BS83" s="65"/>
      <c r="BT83" s="134"/>
      <c r="BU83" s="137"/>
      <c r="BV83" s="137"/>
      <c r="BW83" s="137"/>
      <c r="BX83" s="137"/>
      <c r="BY83" s="137"/>
      <c r="BZ83" s="137"/>
      <c r="CA83" s="137"/>
      <c r="CB83" s="137"/>
      <c r="CC83" s="137"/>
      <c r="CD83" s="137"/>
      <c r="CE83" s="5"/>
      <c r="CF83" s="134"/>
      <c r="CG83" s="65"/>
      <c r="CH83" s="134"/>
    </row>
    <row r="84" spans="1:86" s="64" customFormat="1" ht="16.2" customHeight="1" x14ac:dyDescent="0.25">
      <c r="A84" s="137" t="s">
        <v>15</v>
      </c>
      <c r="B84" s="34"/>
      <c r="C84" s="136"/>
      <c r="D84" s="136">
        <f>ABS('C1'!D84-'C1'!$C84)</f>
        <v>0</v>
      </c>
      <c r="E84" s="136">
        <f>ABS('C1'!E84-'C1'!$C84)</f>
        <v>0</v>
      </c>
      <c r="F84" s="136">
        <f>ABS('C1'!F84-'C1'!$C84)</f>
        <v>0</v>
      </c>
      <c r="G84" s="136">
        <f>ABS('C1'!G84-'C1'!$C84)</f>
        <v>0</v>
      </c>
      <c r="H84" s="136">
        <f>ABS('C1'!H84-'C1'!$C84)</f>
        <v>0</v>
      </c>
      <c r="I84" s="136">
        <f>ABS('C1'!I84-'C1'!$C84)</f>
        <v>0</v>
      </c>
      <c r="J84" s="136"/>
      <c r="K84" s="136"/>
      <c r="L84" s="136"/>
      <c r="M84" s="136"/>
      <c r="N84" s="75"/>
      <c r="O84" s="136"/>
      <c r="P84" s="75"/>
      <c r="Q84" s="136"/>
      <c r="R84" s="136"/>
      <c r="S84" s="136"/>
      <c r="T84" s="136"/>
      <c r="U84" s="136"/>
      <c r="V84" s="136">
        <f t="shared" si="1"/>
        <v>0</v>
      </c>
      <c r="W84" s="136"/>
      <c r="X84" s="136"/>
      <c r="Y84" s="136"/>
      <c r="Z84" s="136"/>
      <c r="AA84" s="136"/>
      <c r="AB84" s="75"/>
      <c r="AC84" s="136"/>
      <c r="AD84" s="75"/>
      <c r="AE84" s="136"/>
      <c r="AF84" s="136"/>
      <c r="AG84" s="136"/>
      <c r="AH84" s="136"/>
      <c r="AI84" s="136"/>
      <c r="AJ84" s="136"/>
      <c r="AK84" s="136"/>
      <c r="AL84" s="136"/>
      <c r="AM84" s="136"/>
      <c r="AN84" s="136"/>
      <c r="AO84" s="136"/>
      <c r="AP84" s="75"/>
      <c r="AQ84" s="136"/>
      <c r="AR84" s="75"/>
      <c r="AS84" s="136"/>
      <c r="AT84" s="136"/>
      <c r="AU84" s="136"/>
      <c r="AV84" s="136"/>
      <c r="AW84" s="136"/>
      <c r="AX84" s="136"/>
      <c r="AY84" s="136"/>
      <c r="AZ84" s="136"/>
      <c r="BA84" s="136"/>
      <c r="BB84" s="136"/>
      <c r="BC84" s="136"/>
      <c r="BD84" s="75"/>
      <c r="BE84" s="136"/>
      <c r="BF84" s="75"/>
      <c r="BG84" s="136"/>
      <c r="BH84" s="136"/>
      <c r="BI84" s="136"/>
      <c r="BJ84" s="136"/>
      <c r="BK84" s="136"/>
      <c r="BL84" s="136"/>
      <c r="BM84" s="136"/>
      <c r="BN84" s="136"/>
      <c r="BO84" s="136"/>
      <c r="BP84" s="136"/>
      <c r="BQ84" s="136"/>
      <c r="BR84" s="134"/>
      <c r="BS84" s="65"/>
      <c r="BT84" s="134"/>
      <c r="BU84" s="137"/>
      <c r="BV84" s="137"/>
      <c r="BW84" s="137"/>
      <c r="BX84" s="137"/>
      <c r="BY84" s="137"/>
      <c r="BZ84" s="137"/>
      <c r="CA84" s="137"/>
      <c r="CB84" s="137"/>
      <c r="CC84" s="137"/>
      <c r="CD84" s="137"/>
      <c r="CE84" s="5"/>
      <c r="CF84" s="134"/>
      <c r="CG84" s="65"/>
      <c r="CH84" s="134"/>
    </row>
    <row r="85" spans="1:86" s="64" customFormat="1" ht="16.2" customHeight="1" x14ac:dyDescent="0.25">
      <c r="A85" s="137" t="s">
        <v>16</v>
      </c>
      <c r="B85" s="34"/>
      <c r="C85" s="136"/>
      <c r="D85" s="136">
        <f>ABS('C1'!D85-'C1'!$C85)</f>
        <v>0</v>
      </c>
      <c r="E85" s="136">
        <f>ABS('C1'!E85-'C1'!$C85)</f>
        <v>0</v>
      </c>
      <c r="F85" s="136">
        <f>ABS('C1'!F85-'C1'!$C85)</f>
        <v>0</v>
      </c>
      <c r="G85" s="136">
        <f>ABS('C1'!G85-'C1'!$C85)</f>
        <v>0</v>
      </c>
      <c r="H85" s="136">
        <f>ABS('C1'!H85-'C1'!$C85)</f>
        <v>0</v>
      </c>
      <c r="I85" s="136">
        <f>ABS('C1'!I85-'C1'!$C85)</f>
        <v>0</v>
      </c>
      <c r="J85" s="136"/>
      <c r="K85" s="136"/>
      <c r="L85" s="136"/>
      <c r="M85" s="136"/>
      <c r="N85" s="75"/>
      <c r="O85" s="136"/>
      <c r="P85" s="75"/>
      <c r="Q85" s="136"/>
      <c r="R85" s="136"/>
      <c r="S85" s="136"/>
      <c r="T85" s="136"/>
      <c r="U85" s="136"/>
      <c r="V85" s="136">
        <f t="shared" si="1"/>
        <v>0</v>
      </c>
      <c r="W85" s="136"/>
      <c r="X85" s="136"/>
      <c r="Y85" s="136"/>
      <c r="Z85" s="136"/>
      <c r="AA85" s="136"/>
      <c r="AB85" s="75"/>
      <c r="AC85" s="136"/>
      <c r="AD85" s="75"/>
      <c r="AE85" s="136"/>
      <c r="AF85" s="136"/>
      <c r="AG85" s="136"/>
      <c r="AH85" s="136"/>
      <c r="AI85" s="136"/>
      <c r="AJ85" s="136"/>
      <c r="AK85" s="136"/>
      <c r="AL85" s="136"/>
      <c r="AM85" s="136"/>
      <c r="AN85" s="136"/>
      <c r="AO85" s="136"/>
      <c r="AP85" s="75"/>
      <c r="AQ85" s="136"/>
      <c r="AR85" s="75"/>
      <c r="AS85" s="136"/>
      <c r="AT85" s="136"/>
      <c r="AU85" s="136"/>
      <c r="AV85" s="136"/>
      <c r="AW85" s="136"/>
      <c r="AX85" s="136"/>
      <c r="AY85" s="136"/>
      <c r="AZ85" s="136"/>
      <c r="BA85" s="136"/>
      <c r="BB85" s="136"/>
      <c r="BC85" s="136"/>
      <c r="BD85" s="75"/>
      <c r="BE85" s="136"/>
      <c r="BF85" s="75"/>
      <c r="BG85" s="136"/>
      <c r="BH85" s="136"/>
      <c r="BI85" s="136"/>
      <c r="BJ85" s="136"/>
      <c r="BK85" s="136"/>
      <c r="BL85" s="136"/>
      <c r="BM85" s="136"/>
      <c r="BN85" s="136"/>
      <c r="BO85" s="136"/>
      <c r="BP85" s="136"/>
      <c r="BQ85" s="136"/>
      <c r="BR85" s="134"/>
      <c r="BS85" s="65"/>
      <c r="BT85" s="134"/>
      <c r="BU85" s="137"/>
      <c r="BV85" s="137"/>
      <c r="BW85" s="137"/>
      <c r="BX85" s="137"/>
      <c r="BY85" s="137"/>
      <c r="BZ85" s="137"/>
      <c r="CA85" s="137"/>
      <c r="CB85" s="137"/>
      <c r="CC85" s="137"/>
      <c r="CD85" s="137"/>
      <c r="CE85" s="5"/>
      <c r="CF85" s="134"/>
      <c r="CG85" s="65"/>
      <c r="CH85" s="134"/>
    </row>
    <row r="86" spans="1:86" s="64" customFormat="1" ht="16.2" customHeight="1" x14ac:dyDescent="0.25">
      <c r="A86" s="137" t="s">
        <v>17</v>
      </c>
      <c r="B86" s="34"/>
      <c r="C86" s="136"/>
      <c r="D86" s="136">
        <f>ABS('C1'!D86-'C1'!$C86)</f>
        <v>0</v>
      </c>
      <c r="E86" s="136">
        <f>ABS('C1'!E86-'C1'!$C86)</f>
        <v>0</v>
      </c>
      <c r="F86" s="136">
        <f>ABS('C1'!F86-'C1'!$C86)</f>
        <v>0.11619425799851343</v>
      </c>
      <c r="G86" s="136">
        <f>ABS('C1'!G86-'C1'!$C86)</f>
        <v>0.11619425799851343</v>
      </c>
      <c r="H86" s="136">
        <f>ABS('C1'!H86-'C1'!$C86)</f>
        <v>0.11619425799851343</v>
      </c>
      <c r="I86" s="136">
        <f>ABS('C1'!I86-'C1'!$C86)</f>
        <v>0.11619425799851343</v>
      </c>
      <c r="J86" s="136"/>
      <c r="K86" s="136"/>
      <c r="L86" s="136"/>
      <c r="M86" s="136"/>
      <c r="N86" s="75"/>
      <c r="O86" s="136"/>
      <c r="P86" s="75"/>
      <c r="Q86" s="136"/>
      <c r="R86" s="136"/>
      <c r="S86" s="136"/>
      <c r="T86" s="136"/>
      <c r="U86" s="136"/>
      <c r="V86" s="136">
        <f t="shared" si="1"/>
        <v>0.46477703199405374</v>
      </c>
      <c r="W86" s="136"/>
      <c r="X86" s="136"/>
      <c r="Y86" s="136"/>
      <c r="Z86" s="136"/>
      <c r="AA86" s="136"/>
      <c r="AB86" s="75"/>
      <c r="AC86" s="136"/>
      <c r="AD86" s="75"/>
      <c r="AE86" s="136"/>
      <c r="AF86" s="136"/>
      <c r="AG86" s="136"/>
      <c r="AH86" s="136"/>
      <c r="AI86" s="136"/>
      <c r="AJ86" s="136"/>
      <c r="AK86" s="136"/>
      <c r="AL86" s="136"/>
      <c r="AM86" s="136"/>
      <c r="AN86" s="136"/>
      <c r="AO86" s="136"/>
      <c r="AP86" s="75"/>
      <c r="AQ86" s="136"/>
      <c r="AR86" s="75"/>
      <c r="AS86" s="136"/>
      <c r="AT86" s="136"/>
      <c r="AU86" s="136"/>
      <c r="AV86" s="136"/>
      <c r="AW86" s="136"/>
      <c r="AX86" s="136"/>
      <c r="AY86" s="136"/>
      <c r="AZ86" s="136"/>
      <c r="BA86" s="136"/>
      <c r="BB86" s="136"/>
      <c r="BC86" s="136"/>
      <c r="BD86" s="75"/>
      <c r="BE86" s="136"/>
      <c r="BF86" s="75"/>
      <c r="BG86" s="136"/>
      <c r="BH86" s="136"/>
      <c r="BI86" s="136"/>
      <c r="BJ86" s="136"/>
      <c r="BK86" s="136"/>
      <c r="BL86" s="136"/>
      <c r="BM86" s="136"/>
      <c r="BN86" s="136"/>
      <c r="BO86" s="136"/>
      <c r="BP86" s="136"/>
      <c r="BQ86" s="136"/>
      <c r="BR86" s="134"/>
      <c r="BS86" s="65"/>
      <c r="BT86" s="134"/>
      <c r="BU86" s="137"/>
      <c r="BV86" s="137"/>
      <c r="BW86" s="137"/>
      <c r="BX86" s="137"/>
      <c r="BY86" s="137"/>
      <c r="BZ86" s="137"/>
      <c r="CA86" s="137"/>
      <c r="CB86" s="137"/>
      <c r="CC86" s="137"/>
      <c r="CD86" s="137"/>
      <c r="CE86" s="5"/>
      <c r="CF86" s="134"/>
      <c r="CG86" s="65"/>
      <c r="CH86" s="134"/>
    </row>
    <row r="87" spans="1:86" s="64" customFormat="1" ht="16.2" customHeight="1" x14ac:dyDescent="0.25">
      <c r="A87" s="137" t="s">
        <v>18</v>
      </c>
      <c r="B87" s="34"/>
      <c r="C87" s="136"/>
      <c r="D87" s="136">
        <f>ABS('C1'!D87-'C1'!$C87)</f>
        <v>0</v>
      </c>
      <c r="E87" s="136">
        <f>ABS('C1'!E87-'C1'!$C87)</f>
        <v>0</v>
      </c>
      <c r="F87" s="136">
        <f>ABS('C1'!F87-'C1'!$C87)</f>
        <v>0</v>
      </c>
      <c r="G87" s="136">
        <f>ABS('C1'!G87-'C1'!$C87)</f>
        <v>0</v>
      </c>
      <c r="H87" s="136">
        <f>ABS('C1'!H87-'C1'!$C87)</f>
        <v>0</v>
      </c>
      <c r="I87" s="136">
        <f>ABS('C1'!I87-'C1'!$C87)</f>
        <v>0</v>
      </c>
      <c r="J87" s="136"/>
      <c r="K87" s="136"/>
      <c r="L87" s="136"/>
      <c r="M87" s="136"/>
      <c r="N87" s="75"/>
      <c r="O87" s="136"/>
      <c r="P87" s="75"/>
      <c r="Q87" s="136"/>
      <c r="R87" s="136"/>
      <c r="S87" s="136"/>
      <c r="T87" s="136"/>
      <c r="U87" s="136"/>
      <c r="V87" s="136">
        <f t="shared" si="1"/>
        <v>0</v>
      </c>
      <c r="W87" s="136"/>
      <c r="X87" s="136"/>
      <c r="Y87" s="136"/>
      <c r="Z87" s="136"/>
      <c r="AA87" s="136"/>
      <c r="AB87" s="75"/>
      <c r="AC87" s="136"/>
      <c r="AD87" s="75"/>
      <c r="AE87" s="136"/>
      <c r="AF87" s="136"/>
      <c r="AG87" s="136"/>
      <c r="AH87" s="136"/>
      <c r="AI87" s="136"/>
      <c r="AJ87" s="136"/>
      <c r="AK87" s="136"/>
      <c r="AL87" s="136"/>
      <c r="AM87" s="136"/>
      <c r="AN87" s="136"/>
      <c r="AO87" s="136"/>
      <c r="AP87" s="75"/>
      <c r="AQ87" s="136"/>
      <c r="AR87" s="75"/>
      <c r="AS87" s="136"/>
      <c r="AT87" s="136"/>
      <c r="AU87" s="136"/>
      <c r="AV87" s="136"/>
      <c r="AW87" s="136"/>
      <c r="AX87" s="136"/>
      <c r="AY87" s="136"/>
      <c r="AZ87" s="136"/>
      <c r="BA87" s="136"/>
      <c r="BB87" s="136"/>
      <c r="BC87" s="136"/>
      <c r="BD87" s="75"/>
      <c r="BE87" s="136"/>
      <c r="BF87" s="75"/>
      <c r="BG87" s="136"/>
      <c r="BH87" s="136"/>
      <c r="BI87" s="136"/>
      <c r="BJ87" s="136"/>
      <c r="BK87" s="136"/>
      <c r="BL87" s="136"/>
      <c r="BM87" s="136"/>
      <c r="BN87" s="136"/>
      <c r="BO87" s="136"/>
      <c r="BP87" s="136"/>
      <c r="BQ87" s="136"/>
      <c r="BR87" s="134"/>
      <c r="BS87" s="65"/>
      <c r="BT87" s="134"/>
      <c r="BU87" s="137"/>
      <c r="BV87" s="137"/>
      <c r="BW87" s="137"/>
      <c r="BX87" s="137"/>
      <c r="BY87" s="137"/>
      <c r="BZ87" s="137"/>
      <c r="CA87" s="137"/>
      <c r="CB87" s="137"/>
      <c r="CC87" s="137"/>
      <c r="CD87" s="137"/>
      <c r="CE87" s="5"/>
      <c r="CF87" s="134"/>
      <c r="CG87" s="65"/>
      <c r="CH87" s="134"/>
    </row>
    <row r="88" spans="1:86" s="64" customFormat="1" ht="16.2" customHeight="1" x14ac:dyDescent="0.25">
      <c r="A88" s="137" t="s">
        <v>19</v>
      </c>
      <c r="B88" s="34"/>
      <c r="C88" s="136"/>
      <c r="D88" s="136">
        <f>ABS('C1'!D88-'C1'!$C88)</f>
        <v>0</v>
      </c>
      <c r="E88" s="136">
        <f>ABS('C1'!E88-'C1'!$C88)</f>
        <v>0.20206985670968708</v>
      </c>
      <c r="F88" s="136">
        <f>ABS('C1'!F88-'C1'!$C88)</f>
        <v>0.20206985670968708</v>
      </c>
      <c r="G88" s="136">
        <f>ABS('C1'!G88-'C1'!$C88)</f>
        <v>0.20206985670968708</v>
      </c>
      <c r="H88" s="136">
        <f>ABS('C1'!H88-'C1'!$C88)</f>
        <v>0.20206985670968708</v>
      </c>
      <c r="I88" s="136">
        <f>ABS('C1'!I88-'C1'!$C88)</f>
        <v>0.20206985670968708</v>
      </c>
      <c r="J88" s="136"/>
      <c r="K88" s="136"/>
      <c r="L88" s="136"/>
      <c r="M88" s="136"/>
      <c r="N88" s="75"/>
      <c r="O88" s="136"/>
      <c r="P88" s="75"/>
      <c r="Q88" s="136"/>
      <c r="R88" s="136"/>
      <c r="S88" s="136"/>
      <c r="T88" s="136"/>
      <c r="U88" s="136"/>
      <c r="V88" s="136">
        <f t="shared" si="1"/>
        <v>1.0103492835484353</v>
      </c>
      <c r="W88" s="136"/>
      <c r="X88" s="136"/>
      <c r="Y88" s="136"/>
      <c r="Z88" s="136"/>
      <c r="AA88" s="136"/>
      <c r="AB88" s="75"/>
      <c r="AC88" s="136"/>
      <c r="AD88" s="75"/>
      <c r="AE88" s="136"/>
      <c r="AF88" s="136"/>
      <c r="AG88" s="136"/>
      <c r="AH88" s="136"/>
      <c r="AI88" s="136"/>
      <c r="AJ88" s="136"/>
      <c r="AK88" s="136"/>
      <c r="AL88" s="136"/>
      <c r="AM88" s="136"/>
      <c r="AN88" s="136"/>
      <c r="AO88" s="136"/>
      <c r="AP88" s="75"/>
      <c r="AQ88" s="136"/>
      <c r="AR88" s="75"/>
      <c r="AS88" s="136"/>
      <c r="AT88" s="136"/>
      <c r="AU88" s="136"/>
      <c r="AV88" s="136"/>
      <c r="AW88" s="136"/>
      <c r="AX88" s="136"/>
      <c r="AY88" s="136"/>
      <c r="AZ88" s="136"/>
      <c r="BA88" s="136"/>
      <c r="BB88" s="136"/>
      <c r="BC88" s="136"/>
      <c r="BD88" s="75"/>
      <c r="BE88" s="136"/>
      <c r="BF88" s="75"/>
      <c r="BG88" s="136"/>
      <c r="BH88" s="136"/>
      <c r="BI88" s="136"/>
      <c r="BJ88" s="136"/>
      <c r="BK88" s="136"/>
      <c r="BL88" s="136"/>
      <c r="BM88" s="136"/>
      <c r="BN88" s="136"/>
      <c r="BO88" s="136"/>
      <c r="BP88" s="136"/>
      <c r="BQ88" s="136"/>
      <c r="BR88" s="134"/>
      <c r="BS88" s="65"/>
      <c r="BT88" s="134"/>
      <c r="BU88" s="137"/>
      <c r="BV88" s="137"/>
      <c r="BW88" s="137"/>
      <c r="BX88" s="137"/>
      <c r="BY88" s="137"/>
      <c r="BZ88" s="137"/>
      <c r="CA88" s="137"/>
      <c r="CB88" s="137"/>
      <c r="CC88" s="137"/>
      <c r="CD88" s="137"/>
      <c r="CE88" s="5"/>
      <c r="CF88" s="134"/>
      <c r="CG88" s="65"/>
      <c r="CH88" s="134"/>
    </row>
    <row r="89" spans="1:86" s="64" customFormat="1" ht="16.2" customHeight="1" x14ac:dyDescent="0.25">
      <c r="A89" s="137" t="s">
        <v>20</v>
      </c>
      <c r="B89" s="34"/>
      <c r="C89" s="136"/>
      <c r="D89" s="136">
        <f>ABS('C1'!D89-'C1'!$C89)</f>
        <v>0</v>
      </c>
      <c r="E89" s="136">
        <f>ABS('C1'!E89-'C1'!$C89)</f>
        <v>0</v>
      </c>
      <c r="F89" s="136">
        <f>ABS('C1'!F89-'C1'!$C89)</f>
        <v>0</v>
      </c>
      <c r="G89" s="136">
        <f>ABS('C1'!G89-'C1'!$C89)</f>
        <v>0</v>
      </c>
      <c r="H89" s="136">
        <f>ABS('C1'!H89-'C1'!$C89)</f>
        <v>0</v>
      </c>
      <c r="I89" s="136">
        <f>ABS('C1'!I89-'C1'!$C89)</f>
        <v>0</v>
      </c>
      <c r="J89" s="136"/>
      <c r="K89" s="136"/>
      <c r="L89" s="136"/>
      <c r="M89" s="136"/>
      <c r="N89" s="75"/>
      <c r="O89" s="136"/>
      <c r="P89" s="75"/>
      <c r="Q89" s="136"/>
      <c r="R89" s="136"/>
      <c r="S89" s="136"/>
      <c r="T89" s="136"/>
      <c r="U89" s="136"/>
      <c r="V89" s="136">
        <f t="shared" si="1"/>
        <v>0</v>
      </c>
      <c r="W89" s="136"/>
      <c r="X89" s="136"/>
      <c r="Y89" s="136"/>
      <c r="Z89" s="136"/>
      <c r="AA89" s="136"/>
      <c r="AB89" s="75"/>
      <c r="AC89" s="136"/>
      <c r="AD89" s="75"/>
      <c r="AE89" s="136"/>
      <c r="AF89" s="136"/>
      <c r="AG89" s="136"/>
      <c r="AH89" s="136"/>
      <c r="AI89" s="136"/>
      <c r="AJ89" s="136"/>
      <c r="AK89" s="136"/>
      <c r="AL89" s="136"/>
      <c r="AM89" s="136"/>
      <c r="AN89" s="136"/>
      <c r="AO89" s="136"/>
      <c r="AP89" s="75"/>
      <c r="AQ89" s="136"/>
      <c r="AR89" s="75"/>
      <c r="AS89" s="136"/>
      <c r="AT89" s="136"/>
      <c r="AU89" s="136"/>
      <c r="AV89" s="136"/>
      <c r="AW89" s="136"/>
      <c r="AX89" s="136"/>
      <c r="AY89" s="136"/>
      <c r="AZ89" s="136"/>
      <c r="BA89" s="136"/>
      <c r="BB89" s="136"/>
      <c r="BC89" s="136"/>
      <c r="BD89" s="75"/>
      <c r="BE89" s="136"/>
      <c r="BF89" s="75"/>
      <c r="BG89" s="136"/>
      <c r="BH89" s="136"/>
      <c r="BI89" s="136"/>
      <c r="BJ89" s="136"/>
      <c r="BK89" s="136"/>
      <c r="BL89" s="136"/>
      <c r="BM89" s="136"/>
      <c r="BN89" s="136"/>
      <c r="BO89" s="136"/>
      <c r="BP89" s="136"/>
      <c r="BQ89" s="136"/>
      <c r="BR89" s="134"/>
      <c r="BS89" s="65"/>
      <c r="BT89" s="134"/>
      <c r="BU89" s="137"/>
      <c r="BV89" s="137"/>
      <c r="BW89" s="137"/>
      <c r="BX89" s="137"/>
      <c r="BY89" s="137"/>
      <c r="BZ89" s="137"/>
      <c r="CA89" s="137"/>
      <c r="CB89" s="137"/>
      <c r="CC89" s="137"/>
      <c r="CD89" s="137"/>
      <c r="CE89" s="5"/>
      <c r="CF89" s="134"/>
      <c r="CG89" s="65"/>
      <c r="CH89" s="134"/>
    </row>
    <row r="90" spans="1:86" s="64" customFormat="1" ht="16.2" customHeight="1" x14ac:dyDescent="0.25">
      <c r="A90" s="137" t="s">
        <v>21</v>
      </c>
      <c r="B90" s="34"/>
      <c r="C90" s="136"/>
      <c r="D90" s="136">
        <f>ABS('C1'!D90-'C1'!$C90)</f>
        <v>0</v>
      </c>
      <c r="E90" s="136">
        <f>ABS('C1'!E90-'C1'!$C90)</f>
        <v>0</v>
      </c>
      <c r="F90" s="136">
        <f>ABS('C1'!F90-'C1'!$C90)</f>
        <v>0</v>
      </c>
      <c r="G90" s="136">
        <f>ABS('C1'!G90-'C1'!$C90)</f>
        <v>0</v>
      </c>
      <c r="H90" s="136">
        <f>ABS('C1'!H90-'C1'!$C90)</f>
        <v>0</v>
      </c>
      <c r="I90" s="136">
        <f>ABS('C1'!I90-'C1'!$C90)</f>
        <v>0</v>
      </c>
      <c r="J90" s="136"/>
      <c r="K90" s="136"/>
      <c r="L90" s="136"/>
      <c r="M90" s="136"/>
      <c r="N90" s="75"/>
      <c r="O90" s="136"/>
      <c r="P90" s="75"/>
      <c r="Q90" s="136"/>
      <c r="R90" s="136"/>
      <c r="S90" s="136"/>
      <c r="T90" s="136"/>
      <c r="U90" s="136"/>
      <c r="V90" s="136">
        <f t="shared" si="1"/>
        <v>0</v>
      </c>
      <c r="W90" s="136"/>
      <c r="X90" s="136"/>
      <c r="Y90" s="136"/>
      <c r="Z90" s="136"/>
      <c r="AA90" s="136"/>
      <c r="AB90" s="75"/>
      <c r="AC90" s="136"/>
      <c r="AD90" s="75"/>
      <c r="AE90" s="136"/>
      <c r="AF90" s="136"/>
      <c r="AG90" s="136"/>
      <c r="AH90" s="136"/>
      <c r="AI90" s="136"/>
      <c r="AJ90" s="136"/>
      <c r="AK90" s="136"/>
      <c r="AL90" s="136"/>
      <c r="AM90" s="136"/>
      <c r="AN90" s="136"/>
      <c r="AO90" s="136"/>
      <c r="AP90" s="75"/>
      <c r="AQ90" s="136"/>
      <c r="AR90" s="75"/>
      <c r="AS90" s="136"/>
      <c r="AT90" s="136"/>
      <c r="AU90" s="136"/>
      <c r="AV90" s="136"/>
      <c r="AW90" s="136"/>
      <c r="AX90" s="136"/>
      <c r="AY90" s="136"/>
      <c r="AZ90" s="136"/>
      <c r="BA90" s="136"/>
      <c r="BB90" s="136"/>
      <c r="BC90" s="136"/>
      <c r="BD90" s="75"/>
      <c r="BE90" s="136"/>
      <c r="BF90" s="75"/>
      <c r="BG90" s="136"/>
      <c r="BH90" s="136"/>
      <c r="BI90" s="136"/>
      <c r="BJ90" s="136"/>
      <c r="BK90" s="136"/>
      <c r="BL90" s="136"/>
      <c r="BM90" s="136"/>
      <c r="BN90" s="136"/>
      <c r="BO90" s="136"/>
      <c r="BP90" s="136"/>
      <c r="BQ90" s="136"/>
      <c r="BR90" s="134"/>
      <c r="BS90" s="65"/>
      <c r="BT90" s="134"/>
      <c r="BU90" s="137"/>
      <c r="BV90" s="137"/>
      <c r="BW90" s="137"/>
      <c r="BX90" s="137"/>
      <c r="BY90" s="137"/>
      <c r="BZ90" s="137"/>
      <c r="CA90" s="137"/>
      <c r="CB90" s="137"/>
      <c r="CC90" s="137"/>
      <c r="CD90" s="137"/>
      <c r="CE90" s="5"/>
      <c r="CF90" s="134"/>
      <c r="CG90" s="65"/>
      <c r="CH90" s="134"/>
    </row>
    <row r="91" spans="1:86" s="64" customFormat="1" ht="16.2" customHeight="1" x14ac:dyDescent="0.25">
      <c r="A91" s="137" t="s">
        <v>22</v>
      </c>
      <c r="B91" s="34"/>
      <c r="C91" s="136"/>
      <c r="D91" s="136">
        <f>ABS('C1'!D91-'C1'!$C91)</f>
        <v>0</v>
      </c>
      <c r="E91" s="136">
        <f>ABS('C1'!E91-'C1'!$C91)</f>
        <v>0</v>
      </c>
      <c r="F91" s="136">
        <f>ABS('C1'!F91-'C1'!$C91)</f>
        <v>0</v>
      </c>
      <c r="G91" s="136">
        <f>ABS('C1'!G91-'C1'!$C91)</f>
        <v>0.15133156848958262</v>
      </c>
      <c r="H91" s="136">
        <f>ABS('C1'!H91-'C1'!$C91)</f>
        <v>0.15133156848958262</v>
      </c>
      <c r="I91" s="136">
        <f>ABS('C1'!I91-'C1'!$C91)</f>
        <v>0.15133156848958262</v>
      </c>
      <c r="J91" s="136"/>
      <c r="K91" s="136"/>
      <c r="L91" s="136"/>
      <c r="M91" s="136"/>
      <c r="N91" s="75"/>
      <c r="O91" s="136"/>
      <c r="P91" s="75"/>
      <c r="Q91" s="136"/>
      <c r="R91" s="136"/>
      <c r="S91" s="136"/>
      <c r="T91" s="136"/>
      <c r="U91" s="136"/>
      <c r="V91" s="136">
        <f t="shared" si="1"/>
        <v>0.45399470546874787</v>
      </c>
      <c r="W91" s="136"/>
      <c r="X91" s="136"/>
      <c r="Y91" s="136"/>
      <c r="Z91" s="136"/>
      <c r="AA91" s="136"/>
      <c r="AB91" s="75"/>
      <c r="AC91" s="136"/>
      <c r="AD91" s="75"/>
      <c r="AE91" s="136"/>
      <c r="AF91" s="136"/>
      <c r="AG91" s="136"/>
      <c r="AH91" s="136"/>
      <c r="AI91" s="136"/>
      <c r="AJ91" s="136"/>
      <c r="AK91" s="136"/>
      <c r="AL91" s="136"/>
      <c r="AM91" s="136"/>
      <c r="AN91" s="136"/>
      <c r="AO91" s="136"/>
      <c r="AP91" s="75"/>
      <c r="AQ91" s="136"/>
      <c r="AR91" s="75"/>
      <c r="AS91" s="136"/>
      <c r="AT91" s="136"/>
      <c r="AU91" s="136"/>
      <c r="AV91" s="136"/>
      <c r="AW91" s="136"/>
      <c r="AX91" s="136"/>
      <c r="AY91" s="136"/>
      <c r="AZ91" s="136"/>
      <c r="BA91" s="136"/>
      <c r="BB91" s="136"/>
      <c r="BC91" s="136"/>
      <c r="BD91" s="75"/>
      <c r="BE91" s="136"/>
      <c r="BF91" s="75"/>
      <c r="BG91" s="136"/>
      <c r="BH91" s="136"/>
      <c r="BI91" s="136"/>
      <c r="BJ91" s="136"/>
      <c r="BK91" s="136"/>
      <c r="BL91" s="136"/>
      <c r="BM91" s="136"/>
      <c r="BN91" s="136"/>
      <c r="BO91" s="136"/>
      <c r="BP91" s="136"/>
      <c r="BQ91" s="136"/>
      <c r="BR91" s="134"/>
      <c r="BS91" s="65"/>
      <c r="BT91" s="134"/>
      <c r="BU91" s="137"/>
      <c r="BV91" s="137"/>
      <c r="BW91" s="137"/>
      <c r="BX91" s="137"/>
      <c r="BY91" s="137"/>
      <c r="BZ91" s="137"/>
      <c r="CA91" s="137"/>
      <c r="CB91" s="137"/>
      <c r="CC91" s="137"/>
      <c r="CD91" s="137"/>
      <c r="CE91" s="5"/>
      <c r="CF91" s="134"/>
      <c r="CG91" s="65"/>
      <c r="CH91" s="134"/>
    </row>
    <row r="92" spans="1:86" s="64" customFormat="1" ht="16.2" customHeight="1" x14ac:dyDescent="0.25">
      <c r="A92" s="136"/>
      <c r="B92" s="34"/>
      <c r="C92" s="136"/>
      <c r="D92" s="136">
        <f>ABS('C1'!D92-'C1'!$C92)</f>
        <v>0</v>
      </c>
      <c r="E92" s="136">
        <f>ABS('C1'!E92-'C1'!$C92)</f>
        <v>0</v>
      </c>
      <c r="F92" s="136">
        <f>ABS('C1'!F92-'C1'!$C92)</f>
        <v>0</v>
      </c>
      <c r="G92" s="136">
        <f>ABS('C1'!G92-'C1'!$C92)</f>
        <v>0</v>
      </c>
      <c r="H92" s="136">
        <f>ABS('C1'!H92-'C1'!$C92)</f>
        <v>0</v>
      </c>
      <c r="I92" s="136">
        <f>ABS('C1'!I92-'C1'!$C92)</f>
        <v>0</v>
      </c>
      <c r="J92" s="136"/>
      <c r="K92" s="136"/>
      <c r="L92" s="136"/>
      <c r="M92" s="136"/>
      <c r="N92" s="75"/>
      <c r="O92" s="136"/>
      <c r="P92" s="75"/>
      <c r="Q92" s="136"/>
      <c r="R92" s="136"/>
      <c r="S92" s="136"/>
      <c r="T92" s="136"/>
      <c r="U92" s="136"/>
      <c r="V92" s="136">
        <f t="shared" si="1"/>
        <v>0</v>
      </c>
      <c r="W92" s="136"/>
      <c r="X92" s="136"/>
      <c r="Y92" s="136"/>
      <c r="Z92" s="136"/>
      <c r="AA92" s="136"/>
      <c r="AB92" s="75"/>
      <c r="AC92" s="136"/>
      <c r="AD92" s="75"/>
      <c r="AE92" s="136"/>
      <c r="AF92" s="136"/>
      <c r="AG92" s="136"/>
      <c r="AH92" s="136"/>
      <c r="AI92" s="136"/>
      <c r="AJ92" s="136"/>
      <c r="AK92" s="136"/>
      <c r="AL92" s="136"/>
      <c r="AM92" s="136"/>
      <c r="AN92" s="136"/>
      <c r="AO92" s="136"/>
      <c r="AP92" s="75"/>
      <c r="AQ92" s="136"/>
      <c r="AR92" s="75"/>
      <c r="AS92" s="136"/>
      <c r="AT92" s="136"/>
      <c r="AU92" s="136"/>
      <c r="AV92" s="136"/>
      <c r="AW92" s="136"/>
      <c r="AX92" s="136"/>
      <c r="AY92" s="136"/>
      <c r="AZ92" s="136"/>
      <c r="BA92" s="136"/>
      <c r="BB92" s="136"/>
      <c r="BC92" s="136"/>
      <c r="BD92" s="75"/>
      <c r="BE92" s="136"/>
      <c r="BF92" s="75"/>
      <c r="BG92" s="136"/>
      <c r="BH92" s="136"/>
      <c r="BI92" s="136"/>
      <c r="BJ92" s="136"/>
      <c r="BK92" s="136"/>
      <c r="BL92" s="136"/>
      <c r="BM92" s="136"/>
      <c r="BN92" s="136"/>
      <c r="BO92" s="136"/>
      <c r="BP92" s="136"/>
      <c r="BQ92" s="136"/>
      <c r="BR92" s="34"/>
      <c r="BT92" s="34"/>
      <c r="BU92" s="136"/>
      <c r="BV92" s="136"/>
      <c r="BW92" s="136"/>
      <c r="BX92" s="136"/>
      <c r="BY92" s="136"/>
      <c r="BZ92" s="136"/>
      <c r="CA92" s="136"/>
      <c r="CB92" s="136"/>
      <c r="CC92" s="136"/>
      <c r="CD92" s="136"/>
      <c r="CE92" s="136"/>
      <c r="CF92" s="34"/>
      <c r="CH92" s="34"/>
    </row>
    <row r="93" spans="1:86" s="64" customFormat="1" ht="16.2" customHeight="1" x14ac:dyDescent="0.25">
      <c r="A93" s="137" t="s">
        <v>172</v>
      </c>
      <c r="B93" s="34"/>
      <c r="C93" s="76"/>
      <c r="D93" s="136">
        <f>ABS('C1'!D93-'C1'!$C93)</f>
        <v>0</v>
      </c>
      <c r="E93" s="136">
        <f>ABS('C1'!E93-'C1'!$C93)</f>
        <v>0</v>
      </c>
      <c r="F93" s="136">
        <f>ABS('C1'!F93-'C1'!$C93)</f>
        <v>0</v>
      </c>
      <c r="G93" s="136">
        <f>ABS('C1'!G93-'C1'!$C93)</f>
        <v>0</v>
      </c>
      <c r="H93" s="136">
        <f>ABS('C1'!H93-'C1'!$C93)</f>
        <v>0</v>
      </c>
      <c r="I93" s="136">
        <f>ABS('C1'!I93-'C1'!$C93)</f>
        <v>0</v>
      </c>
      <c r="J93" s="76"/>
      <c r="K93" s="76"/>
      <c r="L93" s="76"/>
      <c r="M93" s="136"/>
      <c r="N93" s="136"/>
      <c r="O93" s="136"/>
      <c r="P93" s="136"/>
      <c r="Q93" s="76"/>
      <c r="R93" s="76"/>
      <c r="S93" s="76"/>
      <c r="T93" s="76"/>
      <c r="U93" s="76"/>
      <c r="V93" s="136">
        <f t="shared" si="1"/>
        <v>0</v>
      </c>
      <c r="W93" s="76"/>
      <c r="X93" s="76"/>
      <c r="Y93" s="76"/>
      <c r="Z93" s="76"/>
      <c r="AA93" s="136"/>
      <c r="AB93" s="136"/>
      <c r="AC93" s="136"/>
      <c r="AD93" s="136"/>
      <c r="AE93" s="153"/>
      <c r="AF93" s="153"/>
      <c r="AG93" s="153"/>
      <c r="AH93" s="153"/>
      <c r="AI93" s="153"/>
      <c r="AJ93" s="153"/>
      <c r="AK93" s="153"/>
      <c r="AL93" s="153"/>
      <c r="AM93" s="153"/>
      <c r="AN93" s="153"/>
      <c r="AO93" s="136"/>
      <c r="AP93" s="136"/>
      <c r="AQ93" s="136"/>
      <c r="AR93" s="136"/>
      <c r="AS93" s="153"/>
      <c r="AT93" s="153"/>
      <c r="AU93" s="153"/>
      <c r="AV93" s="153"/>
      <c r="AW93" s="153"/>
      <c r="AX93" s="153"/>
      <c r="AY93" s="153"/>
      <c r="AZ93" s="153"/>
      <c r="BA93" s="153"/>
      <c r="BB93" s="153"/>
      <c r="BC93" s="136"/>
      <c r="BD93" s="136"/>
      <c r="BE93" s="136"/>
      <c r="BF93" s="136"/>
      <c r="BG93" s="153"/>
      <c r="BH93" s="153"/>
      <c r="BI93" s="153"/>
      <c r="BJ93" s="153"/>
      <c r="BK93" s="153"/>
      <c r="BL93" s="153"/>
      <c r="BM93" s="153"/>
      <c r="BN93" s="153"/>
      <c r="BO93" s="153"/>
      <c r="BP93" s="153"/>
      <c r="BQ93" s="136"/>
      <c r="BR93" s="65"/>
      <c r="BS93" s="65"/>
      <c r="BT93" s="65"/>
      <c r="BU93" s="166"/>
      <c r="BV93" s="166"/>
      <c r="BW93" s="166"/>
      <c r="BX93" s="166"/>
      <c r="BY93" s="166"/>
      <c r="BZ93" s="166"/>
      <c r="CA93" s="166"/>
      <c r="CB93" s="166"/>
      <c r="CC93" s="166"/>
      <c r="CD93" s="166"/>
      <c r="CE93" s="5"/>
      <c r="CF93" s="65"/>
      <c r="CG93" s="65"/>
      <c r="CH93" s="65"/>
    </row>
    <row r="94" spans="1:86" s="64" customFormat="1" ht="16.2" customHeight="1" x14ac:dyDescent="0.25">
      <c r="A94" s="137" t="s">
        <v>1</v>
      </c>
      <c r="B94" s="34"/>
      <c r="C94" s="136"/>
      <c r="D94" s="136">
        <f>ABS('C1'!D94-'C1'!$C94)</f>
        <v>0</v>
      </c>
      <c r="E94" s="136">
        <f>ABS('C1'!E94-'C1'!$C94)</f>
        <v>0</v>
      </c>
      <c r="F94" s="136">
        <f>ABS('C1'!F94-'C1'!$C94)</f>
        <v>0</v>
      </c>
      <c r="G94" s="136">
        <f>ABS('C1'!G94-'C1'!$C94)</f>
        <v>0</v>
      </c>
      <c r="H94" s="136">
        <f>ABS('C1'!H94-'C1'!$C94)</f>
        <v>0</v>
      </c>
      <c r="I94" s="136">
        <f>ABS('C1'!I94-'C1'!$C94)</f>
        <v>0</v>
      </c>
      <c r="J94" s="136"/>
      <c r="K94" s="136"/>
      <c r="L94" s="136"/>
      <c r="M94" s="136"/>
      <c r="N94" s="75"/>
      <c r="O94" s="136"/>
      <c r="P94" s="75"/>
      <c r="Q94" s="136"/>
      <c r="R94" s="136"/>
      <c r="S94" s="136"/>
      <c r="T94" s="136"/>
      <c r="U94" s="136"/>
      <c r="V94" s="136">
        <f t="shared" si="1"/>
        <v>0</v>
      </c>
      <c r="W94" s="136"/>
      <c r="X94" s="136"/>
      <c r="Y94" s="136"/>
      <c r="Z94" s="136"/>
      <c r="AA94" s="136"/>
      <c r="AB94" s="75"/>
      <c r="AC94" s="136"/>
      <c r="AD94" s="75"/>
      <c r="AE94" s="136"/>
      <c r="AF94" s="136"/>
      <c r="AG94" s="136"/>
      <c r="AH94" s="136"/>
      <c r="AI94" s="136"/>
      <c r="AJ94" s="136"/>
      <c r="AK94" s="136"/>
      <c r="AL94" s="136"/>
      <c r="AM94" s="136"/>
      <c r="AN94" s="136"/>
      <c r="AO94" s="136"/>
      <c r="AP94" s="75"/>
      <c r="AQ94" s="136"/>
      <c r="AR94" s="75"/>
      <c r="AS94" s="136"/>
      <c r="AT94" s="136"/>
      <c r="AU94" s="136"/>
      <c r="AV94" s="136"/>
      <c r="AW94" s="136"/>
      <c r="AX94" s="136"/>
      <c r="AY94" s="136"/>
      <c r="AZ94" s="136"/>
      <c r="BA94" s="136"/>
      <c r="BB94" s="136"/>
      <c r="BC94" s="136"/>
      <c r="BD94" s="75"/>
      <c r="BE94" s="136"/>
      <c r="BF94" s="75"/>
      <c r="BG94" s="136"/>
      <c r="BH94" s="136"/>
      <c r="BI94" s="136"/>
      <c r="BJ94" s="136"/>
      <c r="BK94" s="136"/>
      <c r="BL94" s="136"/>
      <c r="BM94" s="136"/>
      <c r="BN94" s="136"/>
      <c r="BO94" s="136"/>
      <c r="BP94" s="136"/>
      <c r="BQ94" s="136"/>
      <c r="BR94" s="134"/>
      <c r="BS94" s="65"/>
      <c r="BT94" s="134"/>
      <c r="BU94" s="137"/>
      <c r="BV94" s="137"/>
      <c r="BW94" s="137"/>
      <c r="BX94" s="137"/>
      <c r="BY94" s="137"/>
      <c r="BZ94" s="137"/>
      <c r="CA94" s="137"/>
      <c r="CB94" s="137"/>
      <c r="CC94" s="137"/>
      <c r="CD94" s="137"/>
      <c r="CE94" s="5"/>
      <c r="CF94" s="134"/>
      <c r="CG94" s="65"/>
      <c r="CH94" s="134"/>
    </row>
    <row r="95" spans="1:86" s="64" customFormat="1" ht="16.2" customHeight="1" x14ac:dyDescent="0.25">
      <c r="A95" s="137" t="s">
        <v>3</v>
      </c>
      <c r="B95" s="34"/>
      <c r="C95" s="136"/>
      <c r="D95" s="136">
        <f>ABS('C1'!D95-'C1'!$C95)</f>
        <v>0</v>
      </c>
      <c r="E95" s="136">
        <f>ABS('C1'!E95-'C1'!$C95)</f>
        <v>0.34871126026785593</v>
      </c>
      <c r="F95" s="136">
        <f>ABS('C1'!F95-'C1'!$C95)</f>
        <v>0.34871126026785593</v>
      </c>
      <c r="G95" s="136">
        <f>ABS('C1'!G95-'C1'!$C95)</f>
        <v>0.34871126026785593</v>
      </c>
      <c r="H95" s="136">
        <f>ABS('C1'!H95-'C1'!$C95)</f>
        <v>0.58279635844494004</v>
      </c>
      <c r="I95" s="136">
        <f>ABS('C1'!I95-'C1'!$C95)</f>
        <v>0.58279635844494004</v>
      </c>
      <c r="J95" s="136"/>
      <c r="K95" s="136"/>
      <c r="L95" s="136"/>
      <c r="M95" s="136"/>
      <c r="N95" s="75"/>
      <c r="O95" s="136"/>
      <c r="P95" s="75"/>
      <c r="Q95" s="136"/>
      <c r="R95" s="136"/>
      <c r="S95" s="136"/>
      <c r="T95" s="136"/>
      <c r="U95" s="136"/>
      <c r="V95" s="136">
        <f t="shared" si="1"/>
        <v>2.2117264976934479</v>
      </c>
      <c r="W95" s="136"/>
      <c r="X95" s="136"/>
      <c r="Y95" s="136"/>
      <c r="Z95" s="136"/>
      <c r="AA95" s="136"/>
      <c r="AB95" s="75"/>
      <c r="AC95" s="136"/>
      <c r="AD95" s="75"/>
      <c r="AE95" s="136"/>
      <c r="AF95" s="136"/>
      <c r="AG95" s="136"/>
      <c r="AH95" s="136"/>
      <c r="AI95" s="136"/>
      <c r="AJ95" s="136"/>
      <c r="AK95" s="136"/>
      <c r="AL95" s="136"/>
      <c r="AM95" s="136"/>
      <c r="AN95" s="136"/>
      <c r="AO95" s="136"/>
      <c r="AP95" s="75"/>
      <c r="AQ95" s="136"/>
      <c r="AR95" s="75"/>
      <c r="AS95" s="136"/>
      <c r="AT95" s="136"/>
      <c r="AU95" s="136"/>
      <c r="AV95" s="136"/>
      <c r="AW95" s="136"/>
      <c r="AX95" s="136"/>
      <c r="AY95" s="136"/>
      <c r="AZ95" s="136"/>
      <c r="BA95" s="136"/>
      <c r="BB95" s="136"/>
      <c r="BC95" s="136"/>
      <c r="BD95" s="75"/>
      <c r="BE95" s="136"/>
      <c r="BF95" s="75"/>
      <c r="BG95" s="136"/>
      <c r="BH95" s="136"/>
      <c r="BI95" s="136"/>
      <c r="BJ95" s="136"/>
      <c r="BK95" s="136"/>
      <c r="BL95" s="136"/>
      <c r="BM95" s="136"/>
      <c r="BN95" s="136"/>
      <c r="BO95" s="136"/>
      <c r="BP95" s="136"/>
      <c r="BQ95" s="136"/>
      <c r="BR95" s="134"/>
      <c r="BS95" s="65"/>
      <c r="BT95" s="134"/>
      <c r="BU95" s="137"/>
      <c r="BV95" s="137"/>
      <c r="BW95" s="137"/>
      <c r="BX95" s="137"/>
      <c r="BY95" s="137"/>
      <c r="BZ95" s="137"/>
      <c r="CA95" s="137"/>
      <c r="CB95" s="137"/>
      <c r="CC95" s="137"/>
      <c r="CD95" s="137"/>
      <c r="CE95" s="5"/>
      <c r="CF95" s="134"/>
      <c r="CG95" s="65"/>
      <c r="CH95" s="134"/>
    </row>
    <row r="96" spans="1:86" s="64" customFormat="1" ht="16.2" customHeight="1" x14ac:dyDescent="0.25">
      <c r="A96" s="137" t="s">
        <v>4</v>
      </c>
      <c r="B96" s="34"/>
      <c r="C96" s="136"/>
      <c r="D96" s="136">
        <f>ABS('C1'!D96-'C1'!$C96)</f>
        <v>0</v>
      </c>
      <c r="E96" s="136">
        <f>ABS('C1'!E96-'C1'!$C96)</f>
        <v>0</v>
      </c>
      <c r="F96" s="136">
        <f>ABS('C1'!F96-'C1'!$C96)</f>
        <v>0</v>
      </c>
      <c r="G96" s="136">
        <f>ABS('C1'!G96-'C1'!$C96)</f>
        <v>0</v>
      </c>
      <c r="H96" s="136">
        <f>ABS('C1'!H96-'C1'!$C96)</f>
        <v>0</v>
      </c>
      <c r="I96" s="136">
        <f>ABS('C1'!I96-'C1'!$C96)</f>
        <v>0</v>
      </c>
      <c r="J96" s="136"/>
      <c r="K96" s="136"/>
      <c r="L96" s="136"/>
      <c r="M96" s="136"/>
      <c r="N96" s="75"/>
      <c r="O96" s="136"/>
      <c r="P96" s="75"/>
      <c r="Q96" s="136"/>
      <c r="R96" s="136"/>
      <c r="S96" s="136"/>
      <c r="T96" s="136"/>
      <c r="U96" s="136"/>
      <c r="V96" s="136">
        <f t="shared" si="1"/>
        <v>0</v>
      </c>
      <c r="W96" s="136"/>
      <c r="X96" s="136"/>
      <c r="Y96" s="136"/>
      <c r="Z96" s="136"/>
      <c r="AA96" s="136"/>
      <c r="AB96" s="75"/>
      <c r="AC96" s="136"/>
      <c r="AD96" s="75"/>
      <c r="AE96" s="136"/>
      <c r="AF96" s="136"/>
      <c r="AG96" s="136"/>
      <c r="AH96" s="136"/>
      <c r="AI96" s="136"/>
      <c r="AJ96" s="136"/>
      <c r="AK96" s="136"/>
      <c r="AL96" s="136"/>
      <c r="AM96" s="136"/>
      <c r="AN96" s="136"/>
      <c r="AO96" s="136"/>
      <c r="AP96" s="75"/>
      <c r="AQ96" s="136"/>
      <c r="AR96" s="75"/>
      <c r="AS96" s="136"/>
      <c r="AT96" s="136"/>
      <c r="AU96" s="136"/>
      <c r="AV96" s="136"/>
      <c r="AW96" s="136"/>
      <c r="AX96" s="136"/>
      <c r="AY96" s="136"/>
      <c r="AZ96" s="136"/>
      <c r="BA96" s="136"/>
      <c r="BB96" s="136"/>
      <c r="BC96" s="136"/>
      <c r="BD96" s="75"/>
      <c r="BE96" s="136"/>
      <c r="BF96" s="75"/>
      <c r="BG96" s="136"/>
      <c r="BH96" s="136"/>
      <c r="BI96" s="136"/>
      <c r="BJ96" s="136"/>
      <c r="BK96" s="136"/>
      <c r="BL96" s="136"/>
      <c r="BM96" s="136"/>
      <c r="BN96" s="136"/>
      <c r="BO96" s="136"/>
      <c r="BP96" s="136"/>
      <c r="BQ96" s="136"/>
      <c r="BR96" s="134"/>
      <c r="BS96" s="65"/>
      <c r="BT96" s="134"/>
      <c r="BU96" s="137"/>
      <c r="BV96" s="137"/>
      <c r="BW96" s="137"/>
      <c r="BX96" s="137"/>
      <c r="BY96" s="137"/>
      <c r="BZ96" s="137"/>
      <c r="CA96" s="137"/>
      <c r="CB96" s="137"/>
      <c r="CC96" s="137"/>
      <c r="CD96" s="137"/>
      <c r="CE96" s="5"/>
      <c r="CF96" s="134"/>
      <c r="CG96" s="65"/>
      <c r="CH96" s="134"/>
    </row>
    <row r="97" spans="1:86" s="64" customFormat="1" ht="16.2" customHeight="1" x14ac:dyDescent="0.25">
      <c r="A97" s="137" t="s">
        <v>5</v>
      </c>
      <c r="B97" s="34"/>
      <c r="C97" s="136"/>
      <c r="D97" s="136">
        <f>ABS('C1'!D97-'C1'!$C97)</f>
        <v>0</v>
      </c>
      <c r="E97" s="136">
        <f>ABS('C1'!E97-'C1'!$C97)</f>
        <v>0</v>
      </c>
      <c r="F97" s="136">
        <f>ABS('C1'!F97-'C1'!$C97)</f>
        <v>0</v>
      </c>
      <c r="G97" s="136">
        <f>ABS('C1'!G97-'C1'!$C97)</f>
        <v>0</v>
      </c>
      <c r="H97" s="136">
        <f>ABS('C1'!H97-'C1'!$C97)</f>
        <v>0</v>
      </c>
      <c r="I97" s="136">
        <f>ABS('C1'!I97-'C1'!$C97)</f>
        <v>0</v>
      </c>
      <c r="J97" s="136"/>
      <c r="K97" s="136"/>
      <c r="L97" s="136"/>
      <c r="M97" s="136"/>
      <c r="N97" s="75"/>
      <c r="O97" s="136"/>
      <c r="P97" s="75"/>
      <c r="Q97" s="136"/>
      <c r="R97" s="136"/>
      <c r="S97" s="136"/>
      <c r="T97" s="136"/>
      <c r="U97" s="136"/>
      <c r="V97" s="136">
        <f t="shared" si="1"/>
        <v>0</v>
      </c>
      <c r="W97" s="136"/>
      <c r="X97" s="136"/>
      <c r="Y97" s="136"/>
      <c r="Z97" s="136"/>
      <c r="AA97" s="136"/>
      <c r="AB97" s="75"/>
      <c r="AC97" s="136"/>
      <c r="AD97" s="75"/>
      <c r="AE97" s="136"/>
      <c r="AF97" s="136"/>
      <c r="AG97" s="136"/>
      <c r="AH97" s="136"/>
      <c r="AI97" s="136"/>
      <c r="AJ97" s="136"/>
      <c r="AK97" s="136"/>
      <c r="AL97" s="136"/>
      <c r="AM97" s="136"/>
      <c r="AN97" s="136"/>
      <c r="AO97" s="136"/>
      <c r="AP97" s="75"/>
      <c r="AQ97" s="136"/>
      <c r="AR97" s="75"/>
      <c r="AS97" s="136"/>
      <c r="AT97" s="136"/>
      <c r="AU97" s="136"/>
      <c r="AV97" s="136"/>
      <c r="AW97" s="136"/>
      <c r="AX97" s="136"/>
      <c r="AY97" s="136"/>
      <c r="AZ97" s="136"/>
      <c r="BA97" s="136"/>
      <c r="BB97" s="136"/>
      <c r="BC97" s="136"/>
      <c r="BD97" s="75"/>
      <c r="BE97" s="136"/>
      <c r="BF97" s="75"/>
      <c r="BG97" s="136"/>
      <c r="BH97" s="136"/>
      <c r="BI97" s="136"/>
      <c r="BJ97" s="136"/>
      <c r="BK97" s="136"/>
      <c r="BL97" s="136"/>
      <c r="BM97" s="136"/>
      <c r="BN97" s="136"/>
      <c r="BO97" s="136"/>
      <c r="BP97" s="136"/>
      <c r="BQ97" s="136"/>
      <c r="BR97" s="134"/>
      <c r="BS97" s="65"/>
      <c r="BT97" s="134"/>
      <c r="BU97" s="137"/>
      <c r="BV97" s="137"/>
      <c r="BW97" s="137"/>
      <c r="BX97" s="137"/>
      <c r="BY97" s="137"/>
      <c r="BZ97" s="137"/>
      <c r="CA97" s="137"/>
      <c r="CB97" s="137"/>
      <c r="CC97" s="137"/>
      <c r="CD97" s="137"/>
      <c r="CE97" s="5"/>
      <c r="CF97" s="134"/>
      <c r="CG97" s="65"/>
      <c r="CH97" s="134"/>
    </row>
    <row r="98" spans="1:86" s="64" customFormat="1" ht="16.2" customHeight="1" x14ac:dyDescent="0.25">
      <c r="A98" s="137" t="s">
        <v>6</v>
      </c>
      <c r="B98" s="34"/>
      <c r="C98" s="136"/>
      <c r="D98" s="136">
        <f>ABS('C1'!D98-'C1'!$C98)</f>
        <v>0</v>
      </c>
      <c r="E98" s="136">
        <f>ABS('C1'!E98-'C1'!$C98)</f>
        <v>0</v>
      </c>
      <c r="F98" s="136">
        <f>ABS('C1'!F98-'C1'!$C98)</f>
        <v>0</v>
      </c>
      <c r="G98" s="136">
        <f>ABS('C1'!G98-'C1'!$C98)</f>
        <v>0</v>
      </c>
      <c r="H98" s="136">
        <f>ABS('C1'!H98-'C1'!$C98)</f>
        <v>0</v>
      </c>
      <c r="I98" s="136">
        <f>ABS('C1'!I98-'C1'!$C98)</f>
        <v>0</v>
      </c>
      <c r="J98" s="136"/>
      <c r="K98" s="136"/>
      <c r="L98" s="136"/>
      <c r="M98" s="136"/>
      <c r="N98" s="75"/>
      <c r="O98" s="136"/>
      <c r="P98" s="75"/>
      <c r="Q98" s="136"/>
      <c r="R98" s="136"/>
      <c r="S98" s="136"/>
      <c r="T98" s="136"/>
      <c r="U98" s="136"/>
      <c r="V98" s="136">
        <f t="shared" si="1"/>
        <v>0</v>
      </c>
      <c r="W98" s="136"/>
      <c r="X98" s="136"/>
      <c r="Y98" s="136"/>
      <c r="Z98" s="136"/>
      <c r="AA98" s="136"/>
      <c r="AB98" s="75"/>
      <c r="AC98" s="136"/>
      <c r="AD98" s="75"/>
      <c r="AE98" s="136"/>
      <c r="AF98" s="136"/>
      <c r="AG98" s="136"/>
      <c r="AH98" s="136"/>
      <c r="AI98" s="136"/>
      <c r="AJ98" s="136"/>
      <c r="AK98" s="136"/>
      <c r="AL98" s="136"/>
      <c r="AM98" s="136"/>
      <c r="AN98" s="136"/>
      <c r="AO98" s="136"/>
      <c r="AP98" s="75"/>
      <c r="AQ98" s="136"/>
      <c r="AR98" s="75"/>
      <c r="AS98" s="136"/>
      <c r="AT98" s="136"/>
      <c r="AU98" s="136"/>
      <c r="AV98" s="136"/>
      <c r="AW98" s="136"/>
      <c r="AX98" s="136"/>
      <c r="AY98" s="136"/>
      <c r="AZ98" s="136"/>
      <c r="BA98" s="136"/>
      <c r="BB98" s="136"/>
      <c r="BC98" s="136"/>
      <c r="BD98" s="75"/>
      <c r="BE98" s="136"/>
      <c r="BF98" s="75"/>
      <c r="BG98" s="136"/>
      <c r="BH98" s="136"/>
      <c r="BI98" s="136"/>
      <c r="BJ98" s="136"/>
      <c r="BK98" s="136"/>
      <c r="BL98" s="136"/>
      <c r="BM98" s="136"/>
      <c r="BN98" s="136"/>
      <c r="BO98" s="136"/>
      <c r="BP98" s="136"/>
      <c r="BQ98" s="136"/>
      <c r="BR98" s="134"/>
      <c r="BS98" s="65"/>
      <c r="BT98" s="134"/>
      <c r="BU98" s="137"/>
      <c r="BV98" s="137"/>
      <c r="BW98" s="137"/>
      <c r="BX98" s="137"/>
      <c r="BY98" s="137"/>
      <c r="BZ98" s="137"/>
      <c r="CA98" s="137"/>
      <c r="CB98" s="137"/>
      <c r="CC98" s="137"/>
      <c r="CD98" s="137"/>
      <c r="CE98" s="5"/>
      <c r="CF98" s="134"/>
      <c r="CG98" s="65"/>
      <c r="CH98" s="134"/>
    </row>
    <row r="99" spans="1:86" s="64" customFormat="1" ht="16.2" customHeight="1" x14ac:dyDescent="0.25">
      <c r="A99" s="137" t="s">
        <v>7</v>
      </c>
      <c r="B99" s="34"/>
      <c r="C99" s="136"/>
      <c r="D99" s="136">
        <f>ABS('C1'!D99-'C1'!$C99)</f>
        <v>0</v>
      </c>
      <c r="E99" s="136">
        <f>ABS('C1'!E99-'C1'!$C99)</f>
        <v>0</v>
      </c>
      <c r="F99" s="136">
        <f>ABS('C1'!F99-'C1'!$C99)</f>
        <v>0</v>
      </c>
      <c r="G99" s="136">
        <f>ABS('C1'!G99-'C1'!$C99)</f>
        <v>0</v>
      </c>
      <c r="H99" s="136">
        <f>ABS('C1'!H99-'C1'!$C99)</f>
        <v>0</v>
      </c>
      <c r="I99" s="136">
        <f>ABS('C1'!I99-'C1'!$C99)</f>
        <v>0</v>
      </c>
      <c r="J99" s="136"/>
      <c r="K99" s="136"/>
      <c r="L99" s="136"/>
      <c r="M99" s="136"/>
      <c r="N99" s="75"/>
      <c r="O99" s="136"/>
      <c r="P99" s="75"/>
      <c r="Q99" s="136"/>
      <c r="R99" s="136"/>
      <c r="S99" s="136"/>
      <c r="T99" s="136"/>
      <c r="U99" s="136"/>
      <c r="V99" s="136">
        <f t="shared" si="1"/>
        <v>0</v>
      </c>
      <c r="W99" s="136"/>
      <c r="X99" s="136"/>
      <c r="Y99" s="136"/>
      <c r="Z99" s="136"/>
      <c r="AA99" s="136"/>
      <c r="AB99" s="75"/>
      <c r="AC99" s="136"/>
      <c r="AD99" s="75"/>
      <c r="AE99" s="136"/>
      <c r="AF99" s="136"/>
      <c r="AG99" s="136"/>
      <c r="AH99" s="136"/>
      <c r="AI99" s="136"/>
      <c r="AJ99" s="136"/>
      <c r="AK99" s="136"/>
      <c r="AL99" s="136"/>
      <c r="AM99" s="136"/>
      <c r="AN99" s="136"/>
      <c r="AO99" s="136"/>
      <c r="AP99" s="75"/>
      <c r="AQ99" s="136"/>
      <c r="AR99" s="75"/>
      <c r="AS99" s="136"/>
      <c r="AT99" s="136"/>
      <c r="AU99" s="136"/>
      <c r="AV99" s="136"/>
      <c r="AW99" s="136"/>
      <c r="AX99" s="136"/>
      <c r="AY99" s="136"/>
      <c r="AZ99" s="136"/>
      <c r="BA99" s="136"/>
      <c r="BB99" s="136"/>
      <c r="BC99" s="136"/>
      <c r="BD99" s="75"/>
      <c r="BE99" s="136"/>
      <c r="BF99" s="75"/>
      <c r="BG99" s="136"/>
      <c r="BH99" s="136"/>
      <c r="BI99" s="136"/>
      <c r="BJ99" s="136"/>
      <c r="BK99" s="136"/>
      <c r="BL99" s="136"/>
      <c r="BM99" s="136"/>
      <c r="BN99" s="136"/>
      <c r="BO99" s="136"/>
      <c r="BP99" s="136"/>
      <c r="BQ99" s="136"/>
      <c r="BR99" s="134"/>
      <c r="BS99" s="65"/>
      <c r="BT99" s="134"/>
      <c r="BU99" s="137"/>
      <c r="BV99" s="137"/>
      <c r="BW99" s="137"/>
      <c r="BX99" s="137"/>
      <c r="BY99" s="137"/>
      <c r="BZ99" s="137"/>
      <c r="CA99" s="137"/>
      <c r="CB99" s="137"/>
      <c r="CC99" s="137"/>
      <c r="CD99" s="137"/>
      <c r="CE99" s="5"/>
      <c r="CF99" s="134"/>
      <c r="CG99" s="65"/>
      <c r="CH99" s="134"/>
    </row>
    <row r="100" spans="1:86" s="64" customFormat="1" ht="16.2" customHeight="1" x14ac:dyDescent="0.25">
      <c r="A100" s="137" t="s">
        <v>8</v>
      </c>
      <c r="B100" s="34"/>
      <c r="C100" s="136"/>
      <c r="D100" s="136">
        <f>ABS('C1'!D100-'C1'!$C100)</f>
        <v>0</v>
      </c>
      <c r="E100" s="136">
        <f>ABS('C1'!E100-'C1'!$C100)</f>
        <v>0</v>
      </c>
      <c r="F100" s="136">
        <f>ABS('C1'!F100-'C1'!$C100)</f>
        <v>0</v>
      </c>
      <c r="G100" s="136">
        <f>ABS('C1'!G100-'C1'!$C100)</f>
        <v>0</v>
      </c>
      <c r="H100" s="136">
        <f>ABS('C1'!H100-'C1'!$C100)</f>
        <v>0.15537194036496133</v>
      </c>
      <c r="I100" s="136">
        <f>ABS('C1'!I100-'C1'!$C100)</f>
        <v>0.15537194036496133</v>
      </c>
      <c r="J100" s="136"/>
      <c r="K100" s="136"/>
      <c r="L100" s="136"/>
      <c r="M100" s="136"/>
      <c r="N100" s="75"/>
      <c r="O100" s="136"/>
      <c r="P100" s="75"/>
      <c r="Q100" s="136"/>
      <c r="R100" s="136"/>
      <c r="S100" s="136"/>
      <c r="T100" s="136"/>
      <c r="U100" s="136"/>
      <c r="V100" s="136">
        <f t="shared" si="1"/>
        <v>0.31074388072992265</v>
      </c>
      <c r="W100" s="136"/>
      <c r="X100" s="136"/>
      <c r="Y100" s="136"/>
      <c r="Z100" s="136"/>
      <c r="AA100" s="136"/>
      <c r="AB100" s="75"/>
      <c r="AC100" s="136"/>
      <c r="AD100" s="75"/>
      <c r="AE100" s="136"/>
      <c r="AF100" s="136"/>
      <c r="AG100" s="136"/>
      <c r="AH100" s="136"/>
      <c r="AI100" s="136"/>
      <c r="AJ100" s="136"/>
      <c r="AK100" s="136"/>
      <c r="AL100" s="136"/>
      <c r="AM100" s="136"/>
      <c r="AN100" s="136"/>
      <c r="AO100" s="136"/>
      <c r="AP100" s="75"/>
      <c r="AQ100" s="136"/>
      <c r="AR100" s="75"/>
      <c r="AS100" s="136"/>
      <c r="AT100" s="136"/>
      <c r="AU100" s="136"/>
      <c r="AV100" s="136"/>
      <c r="AW100" s="136"/>
      <c r="AX100" s="136"/>
      <c r="AY100" s="136"/>
      <c r="AZ100" s="136"/>
      <c r="BA100" s="136"/>
      <c r="BB100" s="136"/>
      <c r="BC100" s="136"/>
      <c r="BD100" s="75"/>
      <c r="BE100" s="136"/>
      <c r="BF100" s="75"/>
      <c r="BG100" s="136"/>
      <c r="BH100" s="136"/>
      <c r="BI100" s="136"/>
      <c r="BJ100" s="136"/>
      <c r="BK100" s="136"/>
      <c r="BL100" s="136"/>
      <c r="BM100" s="136"/>
      <c r="BN100" s="136"/>
      <c r="BO100" s="136"/>
      <c r="BP100" s="136"/>
      <c r="BQ100" s="136"/>
      <c r="BR100" s="134"/>
      <c r="BS100" s="65"/>
      <c r="BT100" s="134"/>
      <c r="BU100" s="137"/>
      <c r="BV100" s="137"/>
      <c r="BW100" s="137"/>
      <c r="BX100" s="137"/>
      <c r="BY100" s="137"/>
      <c r="BZ100" s="137"/>
      <c r="CA100" s="137"/>
      <c r="CB100" s="137"/>
      <c r="CC100" s="137"/>
      <c r="CD100" s="137"/>
      <c r="CE100" s="5"/>
      <c r="CF100" s="134"/>
      <c r="CG100" s="65"/>
      <c r="CH100" s="134"/>
    </row>
    <row r="101" spans="1:86" s="64" customFormat="1" ht="16.2" customHeight="1" x14ac:dyDescent="0.25">
      <c r="A101" s="137" t="s">
        <v>9</v>
      </c>
      <c r="B101" s="34"/>
      <c r="C101" s="136"/>
      <c r="D101" s="136">
        <f>ABS('C1'!D101-'C1'!$C101)</f>
        <v>0</v>
      </c>
      <c r="E101" s="136">
        <f>ABS('C1'!E101-'C1'!$C101)</f>
        <v>0</v>
      </c>
      <c r="F101" s="136">
        <f>ABS('C1'!F101-'C1'!$C101)</f>
        <v>0</v>
      </c>
      <c r="G101" s="136">
        <f>ABS('C1'!G101-'C1'!$C101)</f>
        <v>0</v>
      </c>
      <c r="H101" s="136">
        <f>ABS('C1'!H101-'C1'!$C101)</f>
        <v>0</v>
      </c>
      <c r="I101" s="136">
        <f>ABS('C1'!I101-'C1'!$C101)</f>
        <v>0</v>
      </c>
      <c r="J101" s="136"/>
      <c r="K101" s="136"/>
      <c r="L101" s="136"/>
      <c r="M101" s="136"/>
      <c r="N101" s="75"/>
      <c r="O101" s="136"/>
      <c r="P101" s="75"/>
      <c r="Q101" s="136"/>
      <c r="R101" s="136"/>
      <c r="S101" s="136"/>
      <c r="T101" s="136"/>
      <c r="U101" s="136"/>
      <c r="V101" s="136">
        <f t="shared" si="1"/>
        <v>0</v>
      </c>
      <c r="W101" s="136"/>
      <c r="X101" s="136"/>
      <c r="Y101" s="136"/>
      <c r="Z101" s="136"/>
      <c r="AA101" s="136"/>
      <c r="AB101" s="75"/>
      <c r="AC101" s="136"/>
      <c r="AD101" s="75"/>
      <c r="AE101" s="136"/>
      <c r="AF101" s="136"/>
      <c r="AG101" s="136"/>
      <c r="AH101" s="136"/>
      <c r="AI101" s="136"/>
      <c r="AJ101" s="136"/>
      <c r="AK101" s="136"/>
      <c r="AL101" s="136"/>
      <c r="AM101" s="136"/>
      <c r="AN101" s="136"/>
      <c r="AO101" s="136"/>
      <c r="AP101" s="75"/>
      <c r="AQ101" s="136"/>
      <c r="AR101" s="75"/>
      <c r="AS101" s="136"/>
      <c r="AT101" s="136"/>
      <c r="AU101" s="136"/>
      <c r="AV101" s="136"/>
      <c r="AW101" s="136"/>
      <c r="AX101" s="136"/>
      <c r="AY101" s="136"/>
      <c r="AZ101" s="136"/>
      <c r="BA101" s="136"/>
      <c r="BB101" s="136"/>
      <c r="BC101" s="136"/>
      <c r="BD101" s="75"/>
      <c r="BE101" s="136"/>
      <c r="BF101" s="75"/>
      <c r="BG101" s="136"/>
      <c r="BH101" s="136"/>
      <c r="BI101" s="136"/>
      <c r="BJ101" s="136"/>
      <c r="BK101" s="136"/>
      <c r="BL101" s="136"/>
      <c r="BM101" s="136"/>
      <c r="BN101" s="136"/>
      <c r="BO101" s="136"/>
      <c r="BP101" s="136"/>
      <c r="BQ101" s="136"/>
      <c r="BR101" s="134"/>
      <c r="BS101" s="65"/>
      <c r="BT101" s="134"/>
      <c r="BU101" s="137"/>
      <c r="BV101" s="137"/>
      <c r="BW101" s="137"/>
      <c r="BX101" s="137"/>
      <c r="BY101" s="137"/>
      <c r="BZ101" s="137"/>
      <c r="CA101" s="137"/>
      <c r="CB101" s="137"/>
      <c r="CC101" s="137"/>
      <c r="CD101" s="137"/>
      <c r="CE101" s="5"/>
      <c r="CF101" s="134"/>
      <c r="CG101" s="65"/>
      <c r="CH101" s="134"/>
    </row>
    <row r="102" spans="1:86" s="64" customFormat="1" ht="16.2" customHeight="1" x14ac:dyDescent="0.25">
      <c r="A102" s="137" t="s">
        <v>10</v>
      </c>
      <c r="B102" s="34"/>
      <c r="C102" s="136"/>
      <c r="D102" s="136">
        <f>ABS('C1'!D102-'C1'!$C102)</f>
        <v>0</v>
      </c>
      <c r="E102" s="136">
        <f>ABS('C1'!E102-'C1'!$C102)</f>
        <v>0</v>
      </c>
      <c r="F102" s="136">
        <f>ABS('C1'!F102-'C1'!$C102)</f>
        <v>0</v>
      </c>
      <c r="G102" s="136">
        <f>ABS('C1'!G102-'C1'!$C102)</f>
        <v>0</v>
      </c>
      <c r="H102" s="136">
        <f>ABS('C1'!H102-'C1'!$C102)</f>
        <v>0</v>
      </c>
      <c r="I102" s="136">
        <f>ABS('C1'!I102-'C1'!$C102)</f>
        <v>0</v>
      </c>
      <c r="J102" s="136"/>
      <c r="K102" s="136"/>
      <c r="L102" s="136"/>
      <c r="M102" s="136"/>
      <c r="N102" s="75"/>
      <c r="O102" s="136"/>
      <c r="P102" s="75"/>
      <c r="Q102" s="136"/>
      <c r="R102" s="136"/>
      <c r="S102" s="136"/>
      <c r="T102" s="136"/>
      <c r="U102" s="136"/>
      <c r="V102" s="136">
        <f t="shared" si="1"/>
        <v>0</v>
      </c>
      <c r="W102" s="136"/>
      <c r="X102" s="136"/>
      <c r="Y102" s="136"/>
      <c r="Z102" s="136"/>
      <c r="AA102" s="136"/>
      <c r="AB102" s="75"/>
      <c r="AC102" s="136"/>
      <c r="AD102" s="75"/>
      <c r="AE102" s="136"/>
      <c r="AF102" s="136"/>
      <c r="AG102" s="136"/>
      <c r="AH102" s="136"/>
      <c r="AI102" s="136"/>
      <c r="AJ102" s="136"/>
      <c r="AK102" s="136"/>
      <c r="AL102" s="136"/>
      <c r="AM102" s="136"/>
      <c r="AN102" s="136"/>
      <c r="AO102" s="136"/>
      <c r="AP102" s="75"/>
      <c r="AQ102" s="136"/>
      <c r="AR102" s="75"/>
      <c r="AS102" s="136"/>
      <c r="AT102" s="136"/>
      <c r="AU102" s="136"/>
      <c r="AV102" s="136"/>
      <c r="AW102" s="136"/>
      <c r="AX102" s="136"/>
      <c r="AY102" s="136"/>
      <c r="AZ102" s="136"/>
      <c r="BA102" s="136"/>
      <c r="BB102" s="136"/>
      <c r="BC102" s="136"/>
      <c r="BD102" s="75"/>
      <c r="BE102" s="136"/>
      <c r="BF102" s="75"/>
      <c r="BG102" s="136"/>
      <c r="BH102" s="136"/>
      <c r="BI102" s="136"/>
      <c r="BJ102" s="136"/>
      <c r="BK102" s="136"/>
      <c r="BL102" s="136"/>
      <c r="BM102" s="136"/>
      <c r="BN102" s="136"/>
      <c r="BO102" s="136"/>
      <c r="BP102" s="136"/>
      <c r="BQ102" s="136"/>
      <c r="BR102" s="134"/>
      <c r="BS102" s="65"/>
      <c r="BT102" s="134"/>
      <c r="BU102" s="137"/>
      <c r="BV102" s="137"/>
      <c r="BW102" s="137"/>
      <c r="BX102" s="137"/>
      <c r="BY102" s="137"/>
      <c r="BZ102" s="137"/>
      <c r="CA102" s="137"/>
      <c r="CB102" s="137"/>
      <c r="CC102" s="137"/>
      <c r="CD102" s="137"/>
      <c r="CE102" s="5"/>
      <c r="CF102" s="134"/>
      <c r="CG102" s="65"/>
      <c r="CH102" s="134"/>
    </row>
    <row r="103" spans="1:86" s="64" customFormat="1" ht="16.2" customHeight="1" x14ac:dyDescent="0.25">
      <c r="A103" s="137" t="s">
        <v>11</v>
      </c>
      <c r="B103" s="34"/>
      <c r="C103" s="136"/>
      <c r="D103" s="136">
        <f>ABS('C1'!D103-'C1'!$C103)</f>
        <v>0</v>
      </c>
      <c r="E103" s="136">
        <f>ABS('C1'!E103-'C1'!$C103)</f>
        <v>0</v>
      </c>
      <c r="F103" s="136">
        <f>ABS('C1'!F103-'C1'!$C103)</f>
        <v>0</v>
      </c>
      <c r="G103" s="136">
        <f>ABS('C1'!G103-'C1'!$C103)</f>
        <v>0.11131865524553458</v>
      </c>
      <c r="H103" s="136">
        <f>ABS('C1'!H103-'C1'!$C103)</f>
        <v>0.11131865524553458</v>
      </c>
      <c r="I103" s="136">
        <f>ABS('C1'!I103-'C1'!$C103)</f>
        <v>0.16697798286830184</v>
      </c>
      <c r="J103" s="136"/>
      <c r="K103" s="136"/>
      <c r="L103" s="136"/>
      <c r="M103" s="136"/>
      <c r="N103" s="75"/>
      <c r="O103" s="136"/>
      <c r="P103" s="75"/>
      <c r="Q103" s="136"/>
      <c r="R103" s="136"/>
      <c r="S103" s="136"/>
      <c r="T103" s="136"/>
      <c r="U103" s="136"/>
      <c r="V103" s="136">
        <f t="shared" si="1"/>
        <v>0.38961529335937101</v>
      </c>
      <c r="W103" s="136"/>
      <c r="X103" s="136"/>
      <c r="Y103" s="136"/>
      <c r="Z103" s="136"/>
      <c r="AA103" s="136"/>
      <c r="AB103" s="75"/>
      <c r="AC103" s="136"/>
      <c r="AD103" s="75"/>
      <c r="AE103" s="136"/>
      <c r="AF103" s="136"/>
      <c r="AG103" s="136"/>
      <c r="AH103" s="136"/>
      <c r="AI103" s="136"/>
      <c r="AJ103" s="136"/>
      <c r="AK103" s="136"/>
      <c r="AL103" s="136"/>
      <c r="AM103" s="136"/>
      <c r="AN103" s="136"/>
      <c r="AO103" s="136"/>
      <c r="AP103" s="75"/>
      <c r="AQ103" s="136"/>
      <c r="AR103" s="75"/>
      <c r="AS103" s="136"/>
      <c r="AT103" s="136"/>
      <c r="AU103" s="136"/>
      <c r="AV103" s="136"/>
      <c r="AW103" s="136"/>
      <c r="AX103" s="136"/>
      <c r="AY103" s="136"/>
      <c r="AZ103" s="136"/>
      <c r="BA103" s="136"/>
      <c r="BB103" s="136"/>
      <c r="BC103" s="136"/>
      <c r="BD103" s="75"/>
      <c r="BE103" s="136"/>
      <c r="BF103" s="75"/>
      <c r="BG103" s="136"/>
      <c r="BH103" s="136"/>
      <c r="BI103" s="136"/>
      <c r="BJ103" s="136"/>
      <c r="BK103" s="136"/>
      <c r="BL103" s="136"/>
      <c r="BM103" s="136"/>
      <c r="BN103" s="136"/>
      <c r="BO103" s="136"/>
      <c r="BP103" s="136"/>
      <c r="BQ103" s="136"/>
      <c r="BR103" s="134"/>
      <c r="BS103" s="65"/>
      <c r="BT103" s="134"/>
      <c r="BU103" s="137"/>
      <c r="BV103" s="137"/>
      <c r="BW103" s="137"/>
      <c r="BX103" s="137"/>
      <c r="BY103" s="137"/>
      <c r="BZ103" s="137"/>
      <c r="CA103" s="137"/>
      <c r="CB103" s="137"/>
      <c r="CC103" s="137"/>
      <c r="CD103" s="137"/>
      <c r="CE103" s="5"/>
      <c r="CF103" s="134"/>
      <c r="CG103" s="65"/>
      <c r="CH103" s="134"/>
    </row>
    <row r="104" spans="1:86" s="64" customFormat="1" ht="16.2" customHeight="1" x14ac:dyDescent="0.25">
      <c r="A104" s="137" t="s">
        <v>12</v>
      </c>
      <c r="B104" s="34"/>
      <c r="C104" s="136"/>
      <c r="D104" s="136">
        <f>ABS('C1'!D104-'C1'!$C104)</f>
        <v>0</v>
      </c>
      <c r="E104" s="136">
        <f>ABS('C1'!E104-'C1'!$C104)</f>
        <v>0</v>
      </c>
      <c r="F104" s="136">
        <f>ABS('C1'!F104-'C1'!$C104)</f>
        <v>0</v>
      </c>
      <c r="G104" s="136">
        <f>ABS('C1'!G104-'C1'!$C104)</f>
        <v>0</v>
      </c>
      <c r="H104" s="136">
        <f>ABS('C1'!H104-'C1'!$C104)</f>
        <v>0</v>
      </c>
      <c r="I104" s="136">
        <f>ABS('C1'!I104-'C1'!$C104)</f>
        <v>0</v>
      </c>
      <c r="J104" s="136"/>
      <c r="K104" s="136"/>
      <c r="L104" s="136"/>
      <c r="M104" s="136"/>
      <c r="N104" s="75"/>
      <c r="O104" s="136"/>
      <c r="P104" s="75"/>
      <c r="Q104" s="136"/>
      <c r="R104" s="136"/>
      <c r="S104" s="136"/>
      <c r="T104" s="136"/>
      <c r="U104" s="136"/>
      <c r="V104" s="136">
        <f t="shared" si="1"/>
        <v>0</v>
      </c>
      <c r="W104" s="136"/>
      <c r="X104" s="136"/>
      <c r="Y104" s="136"/>
      <c r="Z104" s="136"/>
      <c r="AA104" s="136"/>
      <c r="AB104" s="75"/>
      <c r="AC104" s="136"/>
      <c r="AD104" s="75"/>
      <c r="AE104" s="136"/>
      <c r="AF104" s="136"/>
      <c r="AG104" s="136"/>
      <c r="AH104" s="136"/>
      <c r="AI104" s="136"/>
      <c r="AJ104" s="136"/>
      <c r="AK104" s="136"/>
      <c r="AL104" s="136"/>
      <c r="AM104" s="136"/>
      <c r="AN104" s="136"/>
      <c r="AO104" s="136"/>
      <c r="AP104" s="75"/>
      <c r="AQ104" s="136"/>
      <c r="AR104" s="75"/>
      <c r="AS104" s="136"/>
      <c r="AT104" s="136"/>
      <c r="AU104" s="136"/>
      <c r="AV104" s="136"/>
      <c r="AW104" s="136"/>
      <c r="AX104" s="136"/>
      <c r="AY104" s="136"/>
      <c r="AZ104" s="136"/>
      <c r="BA104" s="136"/>
      <c r="BB104" s="136"/>
      <c r="BC104" s="136"/>
      <c r="BD104" s="75"/>
      <c r="BE104" s="136"/>
      <c r="BF104" s="75"/>
      <c r="BG104" s="136"/>
      <c r="BH104" s="136"/>
      <c r="BI104" s="136"/>
      <c r="BJ104" s="136"/>
      <c r="BK104" s="136"/>
      <c r="BL104" s="136"/>
      <c r="BM104" s="136"/>
      <c r="BN104" s="136"/>
      <c r="BO104" s="136"/>
      <c r="BP104" s="136"/>
      <c r="BQ104" s="136"/>
      <c r="BR104" s="134"/>
      <c r="BS104" s="65"/>
      <c r="BT104" s="134"/>
      <c r="BU104" s="137"/>
      <c r="BV104" s="137"/>
      <c r="BW104" s="137"/>
      <c r="BX104" s="137"/>
      <c r="BY104" s="137"/>
      <c r="BZ104" s="137"/>
      <c r="CA104" s="137"/>
      <c r="CB104" s="137"/>
      <c r="CC104" s="137"/>
      <c r="CD104" s="137"/>
      <c r="CE104" s="5"/>
      <c r="CF104" s="134"/>
      <c r="CG104" s="65"/>
      <c r="CH104" s="134"/>
    </row>
    <row r="105" spans="1:86" s="64" customFormat="1" ht="16.2" customHeight="1" x14ac:dyDescent="0.25">
      <c r="A105" s="137" t="s">
        <v>13</v>
      </c>
      <c r="B105" s="135"/>
      <c r="C105" s="136"/>
      <c r="D105" s="136">
        <f>ABS('C1'!D105-'C1'!$C105)</f>
        <v>0.31942372199986435</v>
      </c>
      <c r="E105" s="136">
        <f>ABS('C1'!E105-'C1'!$C105)</f>
        <v>0.47913558299979647</v>
      </c>
      <c r="F105" s="136">
        <f>ABS('C1'!F105-'C1'!$C105)</f>
        <v>0.47913558299979647</v>
      </c>
      <c r="G105" s="136">
        <f>ABS('C1'!G105-'C1'!$C105)</f>
        <v>0.47913558299979647</v>
      </c>
      <c r="H105" s="136">
        <f>ABS('C1'!H105-'C1'!$C105)</f>
        <v>0.5589915134997625</v>
      </c>
      <c r="I105" s="136">
        <f>ABS('C1'!I105-'C1'!$C105)</f>
        <v>0.5589915134997625</v>
      </c>
      <c r="J105" s="136"/>
      <c r="K105" s="136"/>
      <c r="L105" s="136"/>
      <c r="M105" s="136"/>
      <c r="N105" s="75"/>
      <c r="O105" s="136"/>
      <c r="P105" s="75"/>
      <c r="Q105" s="136"/>
      <c r="R105" s="136"/>
      <c r="S105" s="136"/>
      <c r="T105" s="136"/>
      <c r="U105" s="136"/>
      <c r="V105" s="136">
        <f t="shared" si="1"/>
        <v>2.8748134979987787</v>
      </c>
      <c r="W105" s="136"/>
      <c r="X105" s="136"/>
      <c r="Y105" s="136"/>
      <c r="Z105" s="136"/>
      <c r="AA105" s="136"/>
      <c r="AB105" s="75"/>
      <c r="AC105" s="136"/>
      <c r="AD105" s="75"/>
      <c r="AE105" s="136"/>
      <c r="AF105" s="136"/>
      <c r="AG105" s="136"/>
      <c r="AH105" s="136"/>
      <c r="AI105" s="136"/>
      <c r="AJ105" s="136"/>
      <c r="AK105" s="136"/>
      <c r="AL105" s="136"/>
      <c r="AM105" s="136"/>
      <c r="AN105" s="136"/>
      <c r="AO105" s="136"/>
      <c r="AP105" s="75"/>
      <c r="AQ105" s="136"/>
      <c r="AR105" s="75"/>
      <c r="AS105" s="136"/>
      <c r="AT105" s="136"/>
      <c r="AU105" s="136"/>
      <c r="AV105" s="136"/>
      <c r="AW105" s="136"/>
      <c r="AX105" s="136"/>
      <c r="AY105" s="136"/>
      <c r="AZ105" s="136"/>
      <c r="BA105" s="136"/>
      <c r="BB105" s="136"/>
      <c r="BC105" s="136"/>
      <c r="BD105" s="75"/>
      <c r="BE105" s="136"/>
      <c r="BF105" s="75"/>
      <c r="BG105" s="136"/>
      <c r="BH105" s="136"/>
      <c r="BI105" s="136"/>
      <c r="BJ105" s="136"/>
      <c r="BK105" s="136"/>
      <c r="BL105" s="136"/>
      <c r="BM105" s="136"/>
      <c r="BN105" s="136"/>
      <c r="BO105" s="136"/>
      <c r="BP105" s="136"/>
      <c r="BQ105" s="136"/>
      <c r="BR105" s="134"/>
      <c r="BS105" s="65"/>
      <c r="BT105" s="134"/>
      <c r="BU105" s="137"/>
      <c r="BV105" s="137"/>
      <c r="BW105" s="137"/>
      <c r="BX105" s="137"/>
      <c r="BY105" s="137"/>
      <c r="BZ105" s="137"/>
      <c r="CA105" s="137"/>
      <c r="CB105" s="137"/>
      <c r="CC105" s="137"/>
      <c r="CD105" s="137"/>
      <c r="CE105" s="5"/>
      <c r="CF105" s="134"/>
      <c r="CG105" s="65"/>
      <c r="CH105" s="134"/>
    </row>
    <row r="106" spans="1:86" s="64" customFormat="1" ht="16.2" customHeight="1" x14ac:dyDescent="0.25">
      <c r="A106" s="137" t="s">
        <v>14</v>
      </c>
      <c r="B106" s="34"/>
      <c r="C106" s="136"/>
      <c r="D106" s="136">
        <f>ABS('C1'!D106-'C1'!$C106)</f>
        <v>0</v>
      </c>
      <c r="E106" s="136">
        <f>ABS('C1'!E106-'C1'!$C106)</f>
        <v>0</v>
      </c>
      <c r="F106" s="136">
        <f>ABS('C1'!F106-'C1'!$C106)</f>
        <v>0</v>
      </c>
      <c r="G106" s="136">
        <f>ABS('C1'!G106-'C1'!$C106)</f>
        <v>0</v>
      </c>
      <c r="H106" s="136">
        <f>ABS('C1'!H106-'C1'!$C106)</f>
        <v>0</v>
      </c>
      <c r="I106" s="136">
        <f>ABS('C1'!I106-'C1'!$C106)</f>
        <v>0</v>
      </c>
      <c r="J106" s="136"/>
      <c r="K106" s="136"/>
      <c r="L106" s="136"/>
      <c r="M106" s="136"/>
      <c r="N106" s="75"/>
      <c r="O106" s="136"/>
      <c r="P106" s="75"/>
      <c r="Q106" s="136"/>
      <c r="R106" s="136"/>
      <c r="S106" s="136"/>
      <c r="T106" s="136"/>
      <c r="U106" s="136"/>
      <c r="V106" s="136">
        <f t="shared" si="1"/>
        <v>0</v>
      </c>
      <c r="W106" s="136"/>
      <c r="X106" s="136"/>
      <c r="Y106" s="136"/>
      <c r="Z106" s="136"/>
      <c r="AA106" s="136"/>
      <c r="AB106" s="75"/>
      <c r="AC106" s="136"/>
      <c r="AD106" s="75"/>
      <c r="AE106" s="136"/>
      <c r="AF106" s="136"/>
      <c r="AG106" s="136"/>
      <c r="AH106" s="136"/>
      <c r="AI106" s="136"/>
      <c r="AJ106" s="136"/>
      <c r="AK106" s="136"/>
      <c r="AL106" s="136"/>
      <c r="AM106" s="136"/>
      <c r="AN106" s="136"/>
      <c r="AO106" s="136"/>
      <c r="AP106" s="75"/>
      <c r="AQ106" s="136"/>
      <c r="AR106" s="75"/>
      <c r="AS106" s="136"/>
      <c r="AT106" s="136"/>
      <c r="AU106" s="136"/>
      <c r="AV106" s="136"/>
      <c r="AW106" s="136"/>
      <c r="AX106" s="136"/>
      <c r="AY106" s="136"/>
      <c r="AZ106" s="136"/>
      <c r="BA106" s="136"/>
      <c r="BB106" s="136"/>
      <c r="BC106" s="136"/>
      <c r="BD106" s="75"/>
      <c r="BE106" s="136"/>
      <c r="BF106" s="75"/>
      <c r="BG106" s="136"/>
      <c r="BH106" s="136"/>
      <c r="BI106" s="136"/>
      <c r="BJ106" s="136"/>
      <c r="BK106" s="136"/>
      <c r="BL106" s="136"/>
      <c r="BM106" s="136"/>
      <c r="BN106" s="136"/>
      <c r="BO106" s="136"/>
      <c r="BP106" s="136"/>
      <c r="BQ106" s="136"/>
      <c r="BR106" s="134"/>
      <c r="BS106" s="65"/>
      <c r="BT106" s="134"/>
      <c r="BU106" s="137"/>
      <c r="BV106" s="137"/>
      <c r="BW106" s="137"/>
      <c r="BX106" s="137"/>
      <c r="BY106" s="137"/>
      <c r="BZ106" s="137"/>
      <c r="CA106" s="137"/>
      <c r="CB106" s="137"/>
      <c r="CC106" s="137"/>
      <c r="CD106" s="137"/>
      <c r="CE106" s="5"/>
      <c r="CF106" s="134"/>
      <c r="CG106" s="65"/>
      <c r="CH106" s="134"/>
    </row>
    <row r="107" spans="1:86" s="64" customFormat="1" ht="16.2" customHeight="1" x14ac:dyDescent="0.25">
      <c r="A107" s="137" t="s">
        <v>15</v>
      </c>
      <c r="B107" s="34"/>
      <c r="C107" s="136"/>
      <c r="D107" s="136">
        <f>ABS('C1'!D107-'C1'!$C107)</f>
        <v>0</v>
      </c>
      <c r="E107" s="136">
        <f>ABS('C1'!E107-'C1'!$C107)</f>
        <v>0</v>
      </c>
      <c r="F107" s="136">
        <f>ABS('C1'!F107-'C1'!$C107)</f>
        <v>0</v>
      </c>
      <c r="G107" s="136">
        <f>ABS('C1'!G107-'C1'!$C107)</f>
        <v>0</v>
      </c>
      <c r="H107" s="136">
        <f>ABS('C1'!H107-'C1'!$C107)</f>
        <v>0</v>
      </c>
      <c r="I107" s="136">
        <f>ABS('C1'!I107-'C1'!$C107)</f>
        <v>0</v>
      </c>
      <c r="J107" s="136"/>
      <c r="K107" s="136"/>
      <c r="L107" s="136"/>
      <c r="M107" s="136"/>
      <c r="N107" s="75"/>
      <c r="O107" s="136"/>
      <c r="P107" s="75"/>
      <c r="Q107" s="136"/>
      <c r="R107" s="136"/>
      <c r="S107" s="136"/>
      <c r="T107" s="136"/>
      <c r="U107" s="136"/>
      <c r="V107" s="136">
        <f t="shared" si="1"/>
        <v>0</v>
      </c>
      <c r="W107" s="136"/>
      <c r="X107" s="136"/>
      <c r="Y107" s="136"/>
      <c r="Z107" s="136"/>
      <c r="AA107" s="136"/>
      <c r="AB107" s="75"/>
      <c r="AC107" s="136"/>
      <c r="AD107" s="75"/>
      <c r="AE107" s="136"/>
      <c r="AF107" s="136"/>
      <c r="AG107" s="136"/>
      <c r="AH107" s="136"/>
      <c r="AI107" s="136"/>
      <c r="AJ107" s="136"/>
      <c r="AK107" s="136"/>
      <c r="AL107" s="136"/>
      <c r="AM107" s="136"/>
      <c r="AN107" s="136"/>
      <c r="AO107" s="136"/>
      <c r="AP107" s="75"/>
      <c r="AQ107" s="136"/>
      <c r="AR107" s="75"/>
      <c r="AS107" s="136"/>
      <c r="AT107" s="136"/>
      <c r="AU107" s="136"/>
      <c r="AV107" s="136"/>
      <c r="AW107" s="136"/>
      <c r="AX107" s="136"/>
      <c r="AY107" s="136"/>
      <c r="AZ107" s="136"/>
      <c r="BA107" s="136"/>
      <c r="BB107" s="136"/>
      <c r="BC107" s="136"/>
      <c r="BD107" s="75"/>
      <c r="BE107" s="136"/>
      <c r="BF107" s="75"/>
      <c r="BG107" s="136"/>
      <c r="BH107" s="136"/>
      <c r="BI107" s="136"/>
      <c r="BJ107" s="136"/>
      <c r="BK107" s="136"/>
      <c r="BL107" s="136"/>
      <c r="BM107" s="136"/>
      <c r="BN107" s="136"/>
      <c r="BO107" s="136"/>
      <c r="BP107" s="136"/>
      <c r="BQ107" s="136"/>
      <c r="BR107" s="134"/>
      <c r="BS107" s="65"/>
      <c r="BT107" s="134"/>
      <c r="BU107" s="137"/>
      <c r="BV107" s="137"/>
      <c r="BW107" s="137"/>
      <c r="BX107" s="137"/>
      <c r="BY107" s="137"/>
      <c r="BZ107" s="137"/>
      <c r="CA107" s="137"/>
      <c r="CB107" s="137"/>
      <c r="CC107" s="137"/>
      <c r="CD107" s="137"/>
      <c r="CE107" s="5"/>
      <c r="CF107" s="134"/>
      <c r="CG107" s="65"/>
      <c r="CH107" s="134"/>
    </row>
    <row r="108" spans="1:86" s="64" customFormat="1" ht="16.2" customHeight="1" x14ac:dyDescent="0.25">
      <c r="A108" s="137" t="s">
        <v>16</v>
      </c>
      <c r="B108" s="34"/>
      <c r="C108" s="136"/>
      <c r="D108" s="136">
        <f>ABS('C1'!D108-'C1'!$C108)</f>
        <v>0</v>
      </c>
      <c r="E108" s="136">
        <f>ABS('C1'!E108-'C1'!$C108)</f>
        <v>0</v>
      </c>
      <c r="F108" s="136">
        <f>ABS('C1'!F108-'C1'!$C108)</f>
        <v>0</v>
      </c>
      <c r="G108" s="136">
        <f>ABS('C1'!G108-'C1'!$C108)</f>
        <v>0</v>
      </c>
      <c r="H108" s="136">
        <f>ABS('C1'!H108-'C1'!$C108)</f>
        <v>0</v>
      </c>
      <c r="I108" s="136">
        <f>ABS('C1'!I108-'C1'!$C108)</f>
        <v>0</v>
      </c>
      <c r="J108" s="136"/>
      <c r="K108" s="136"/>
      <c r="L108" s="136"/>
      <c r="M108" s="136"/>
      <c r="N108" s="75"/>
      <c r="O108" s="136"/>
      <c r="P108" s="75"/>
      <c r="Q108" s="136"/>
      <c r="R108" s="136"/>
      <c r="S108" s="136"/>
      <c r="T108" s="136"/>
      <c r="U108" s="136"/>
      <c r="V108" s="136">
        <f t="shared" si="1"/>
        <v>0</v>
      </c>
      <c r="W108" s="136"/>
      <c r="X108" s="136"/>
      <c r="Y108" s="136"/>
      <c r="Z108" s="136"/>
      <c r="AA108" s="136"/>
      <c r="AB108" s="75"/>
      <c r="AC108" s="136"/>
      <c r="AD108" s="75"/>
      <c r="AE108" s="136"/>
      <c r="AF108" s="136"/>
      <c r="AG108" s="136"/>
      <c r="AH108" s="136"/>
      <c r="AI108" s="136"/>
      <c r="AJ108" s="136"/>
      <c r="AK108" s="136"/>
      <c r="AL108" s="136"/>
      <c r="AM108" s="136"/>
      <c r="AN108" s="136"/>
      <c r="AO108" s="136"/>
      <c r="AP108" s="75"/>
      <c r="AQ108" s="136"/>
      <c r="AR108" s="75"/>
      <c r="AS108" s="136"/>
      <c r="AT108" s="136"/>
      <c r="AU108" s="136"/>
      <c r="AV108" s="136"/>
      <c r="AW108" s="136"/>
      <c r="AX108" s="136"/>
      <c r="AY108" s="136"/>
      <c r="AZ108" s="136"/>
      <c r="BA108" s="136"/>
      <c r="BB108" s="136"/>
      <c r="BC108" s="136"/>
      <c r="BD108" s="75"/>
      <c r="BE108" s="136"/>
      <c r="BF108" s="75"/>
      <c r="BG108" s="136"/>
      <c r="BH108" s="136"/>
      <c r="BI108" s="136"/>
      <c r="BJ108" s="136"/>
      <c r="BK108" s="136"/>
      <c r="BL108" s="136"/>
      <c r="BM108" s="136"/>
      <c r="BN108" s="136"/>
      <c r="BO108" s="136"/>
      <c r="BP108" s="136"/>
      <c r="BQ108" s="136"/>
      <c r="BR108" s="134"/>
      <c r="BS108" s="65"/>
      <c r="BT108" s="134"/>
      <c r="BU108" s="137"/>
      <c r="BV108" s="137"/>
      <c r="BW108" s="137"/>
      <c r="BX108" s="137"/>
      <c r="BY108" s="137"/>
      <c r="BZ108" s="137"/>
      <c r="CA108" s="137"/>
      <c r="CB108" s="137"/>
      <c r="CC108" s="137"/>
      <c r="CD108" s="137"/>
      <c r="CE108" s="5"/>
      <c r="CF108" s="134"/>
      <c r="CG108" s="65"/>
      <c r="CH108" s="134"/>
    </row>
    <row r="109" spans="1:86" s="64" customFormat="1" ht="16.2" customHeight="1" x14ac:dyDescent="0.25">
      <c r="A109" s="137" t="s">
        <v>17</v>
      </c>
      <c r="B109" s="34"/>
      <c r="C109" s="136"/>
      <c r="D109" s="136">
        <f>ABS('C1'!D109-'C1'!$C109)</f>
        <v>0</v>
      </c>
      <c r="E109" s="136">
        <f>ABS('C1'!E109-'C1'!$C109)</f>
        <v>0</v>
      </c>
      <c r="F109" s="136">
        <f>ABS('C1'!F109-'C1'!$C109)</f>
        <v>0</v>
      </c>
      <c r="G109" s="136">
        <f>ABS('C1'!G109-'C1'!$C109)</f>
        <v>0</v>
      </c>
      <c r="H109" s="136">
        <f>ABS('C1'!H109-'C1'!$C109)</f>
        <v>0</v>
      </c>
      <c r="I109" s="136">
        <f>ABS('C1'!I109-'C1'!$C109)</f>
        <v>0</v>
      </c>
      <c r="J109" s="136"/>
      <c r="K109" s="136"/>
      <c r="L109" s="136"/>
      <c r="M109" s="136"/>
      <c r="N109" s="75"/>
      <c r="O109" s="136"/>
      <c r="P109" s="75"/>
      <c r="Q109" s="136"/>
      <c r="R109" s="136"/>
      <c r="S109" s="136"/>
      <c r="T109" s="136"/>
      <c r="U109" s="136"/>
      <c r="V109" s="136">
        <f t="shared" si="1"/>
        <v>0</v>
      </c>
      <c r="W109" s="136"/>
      <c r="X109" s="136"/>
      <c r="Y109" s="136"/>
      <c r="Z109" s="136"/>
      <c r="AA109" s="136"/>
      <c r="AB109" s="75"/>
      <c r="AC109" s="136"/>
      <c r="AD109" s="75"/>
      <c r="AE109" s="136"/>
      <c r="AF109" s="136"/>
      <c r="AG109" s="136"/>
      <c r="AH109" s="136"/>
      <c r="AI109" s="136"/>
      <c r="AJ109" s="136"/>
      <c r="AK109" s="136"/>
      <c r="AL109" s="136"/>
      <c r="AM109" s="136"/>
      <c r="AN109" s="136"/>
      <c r="AO109" s="136"/>
      <c r="AP109" s="75"/>
      <c r="AQ109" s="136"/>
      <c r="AR109" s="75"/>
      <c r="AS109" s="136"/>
      <c r="AT109" s="136"/>
      <c r="AU109" s="136"/>
      <c r="AV109" s="136"/>
      <c r="AW109" s="136"/>
      <c r="AX109" s="136"/>
      <c r="AY109" s="136"/>
      <c r="AZ109" s="136"/>
      <c r="BA109" s="136"/>
      <c r="BB109" s="136"/>
      <c r="BC109" s="136"/>
      <c r="BD109" s="75"/>
      <c r="BE109" s="136"/>
      <c r="BF109" s="75"/>
      <c r="BG109" s="136"/>
      <c r="BH109" s="136"/>
      <c r="BI109" s="136"/>
      <c r="BJ109" s="136"/>
      <c r="BK109" s="136"/>
      <c r="BL109" s="136"/>
      <c r="BM109" s="136"/>
      <c r="BN109" s="136"/>
      <c r="BO109" s="136"/>
      <c r="BP109" s="136"/>
      <c r="BQ109" s="136"/>
      <c r="BR109" s="134"/>
      <c r="BS109" s="65"/>
      <c r="BT109" s="134"/>
      <c r="BU109" s="137"/>
      <c r="BV109" s="137"/>
      <c r="BW109" s="137"/>
      <c r="BX109" s="137"/>
      <c r="BY109" s="137"/>
      <c r="BZ109" s="137"/>
      <c r="CA109" s="137"/>
      <c r="CB109" s="137"/>
      <c r="CC109" s="137"/>
      <c r="CD109" s="137"/>
      <c r="CE109" s="5"/>
      <c r="CF109" s="134"/>
      <c r="CG109" s="65"/>
      <c r="CH109" s="134"/>
    </row>
    <row r="110" spans="1:86" s="64" customFormat="1" ht="16.2" customHeight="1" x14ac:dyDescent="0.25">
      <c r="A110" s="137" t="s">
        <v>18</v>
      </c>
      <c r="B110" s="34"/>
      <c r="C110" s="136"/>
      <c r="D110" s="136">
        <f>ABS('C1'!D110-'C1'!$C110)</f>
        <v>0</v>
      </c>
      <c r="E110" s="136">
        <f>ABS('C1'!E110-'C1'!$C110)</f>
        <v>0</v>
      </c>
      <c r="F110" s="136">
        <f>ABS('C1'!F110-'C1'!$C110)</f>
        <v>0</v>
      </c>
      <c r="G110" s="136">
        <f>ABS('C1'!G110-'C1'!$C110)</f>
        <v>6.25E-2</v>
      </c>
      <c r="H110" s="136">
        <f>ABS('C1'!H110-'C1'!$C110)</f>
        <v>6.25E-2</v>
      </c>
      <c r="I110" s="136">
        <f>ABS('C1'!I110-'C1'!$C110)</f>
        <v>6.25E-2</v>
      </c>
      <c r="J110" s="136"/>
      <c r="K110" s="136"/>
      <c r="L110" s="136"/>
      <c r="M110" s="136"/>
      <c r="N110" s="75"/>
      <c r="O110" s="136"/>
      <c r="P110" s="75"/>
      <c r="Q110" s="136"/>
      <c r="R110" s="136"/>
      <c r="S110" s="136"/>
      <c r="T110" s="136"/>
      <c r="U110" s="136"/>
      <c r="V110" s="136">
        <f t="shared" si="1"/>
        <v>0.1875</v>
      </c>
      <c r="W110" s="136"/>
      <c r="X110" s="136"/>
      <c r="Y110" s="136"/>
      <c r="Z110" s="136"/>
      <c r="AA110" s="136"/>
      <c r="AB110" s="75"/>
      <c r="AC110" s="136"/>
      <c r="AD110" s="75"/>
      <c r="AE110" s="136"/>
      <c r="AF110" s="136"/>
      <c r="AG110" s="136"/>
      <c r="AH110" s="136"/>
      <c r="AI110" s="136"/>
      <c r="AJ110" s="136"/>
      <c r="AK110" s="136"/>
      <c r="AL110" s="136"/>
      <c r="AM110" s="136"/>
      <c r="AN110" s="136"/>
      <c r="AO110" s="136"/>
      <c r="AP110" s="75"/>
      <c r="AQ110" s="136"/>
      <c r="AR110" s="75"/>
      <c r="AS110" s="136"/>
      <c r="AT110" s="136"/>
      <c r="AU110" s="136"/>
      <c r="AV110" s="136"/>
      <c r="AW110" s="136"/>
      <c r="AX110" s="136"/>
      <c r="AY110" s="136"/>
      <c r="AZ110" s="136"/>
      <c r="BA110" s="136"/>
      <c r="BB110" s="136"/>
      <c r="BC110" s="136"/>
      <c r="BD110" s="75"/>
      <c r="BE110" s="136"/>
      <c r="BF110" s="75"/>
      <c r="BG110" s="136"/>
      <c r="BH110" s="136"/>
      <c r="BI110" s="136"/>
      <c r="BJ110" s="136"/>
      <c r="BK110" s="136"/>
      <c r="BL110" s="136"/>
      <c r="BM110" s="136"/>
      <c r="BN110" s="136"/>
      <c r="BO110" s="136"/>
      <c r="BP110" s="136"/>
      <c r="BQ110" s="136"/>
      <c r="BR110" s="134"/>
      <c r="BS110" s="65"/>
      <c r="BT110" s="134"/>
      <c r="BU110" s="137"/>
      <c r="BV110" s="137"/>
      <c r="BW110" s="137"/>
      <c r="BX110" s="137"/>
      <c r="BY110" s="137"/>
      <c r="BZ110" s="137"/>
      <c r="CA110" s="137"/>
      <c r="CB110" s="137"/>
      <c r="CC110" s="137"/>
      <c r="CD110" s="137"/>
      <c r="CE110" s="5"/>
      <c r="CF110" s="134"/>
      <c r="CG110" s="65"/>
      <c r="CH110" s="134"/>
    </row>
    <row r="111" spans="1:86" s="64" customFormat="1" ht="16.2" customHeight="1" x14ac:dyDescent="0.25">
      <c r="A111" s="137" t="s">
        <v>19</v>
      </c>
      <c r="B111" s="34"/>
      <c r="C111" s="136"/>
      <c r="D111" s="136">
        <f>ABS('C1'!D111-'C1'!$C111)</f>
        <v>0</v>
      </c>
      <c r="E111" s="136">
        <f>ABS('C1'!E111-'C1'!$C111)</f>
        <v>0.26657123616090261</v>
      </c>
      <c r="F111" s="136">
        <f>ABS('C1'!F111-'C1'!$C111)</f>
        <v>0.26657123616090261</v>
      </c>
      <c r="G111" s="136">
        <f>ABS('C1'!G111-'C1'!$C111)</f>
        <v>0.26657123616090261</v>
      </c>
      <c r="H111" s="136">
        <f>ABS('C1'!H111-'C1'!$C111)</f>
        <v>0.26657123616090261</v>
      </c>
      <c r="I111" s="136">
        <f>ABS('C1'!I111-'C1'!$C111)</f>
        <v>0.34254377319596807</v>
      </c>
      <c r="J111" s="136"/>
      <c r="K111" s="136"/>
      <c r="L111" s="136"/>
      <c r="M111" s="136"/>
      <c r="N111" s="75"/>
      <c r="O111" s="136"/>
      <c r="P111" s="75"/>
      <c r="Q111" s="136"/>
      <c r="R111" s="136"/>
      <c r="S111" s="136"/>
      <c r="T111" s="136"/>
      <c r="U111" s="136"/>
      <c r="V111" s="136">
        <f t="shared" si="1"/>
        <v>1.4088287178395786</v>
      </c>
      <c r="W111" s="136"/>
      <c r="X111" s="136"/>
      <c r="Y111" s="136"/>
      <c r="Z111" s="136"/>
      <c r="AA111" s="136"/>
      <c r="AB111" s="75"/>
      <c r="AC111" s="136"/>
      <c r="AD111" s="75"/>
      <c r="AE111" s="136"/>
      <c r="AF111" s="136"/>
      <c r="AG111" s="136"/>
      <c r="AH111" s="136"/>
      <c r="AI111" s="136"/>
      <c r="AJ111" s="136"/>
      <c r="AK111" s="136"/>
      <c r="AL111" s="136"/>
      <c r="AM111" s="136"/>
      <c r="AN111" s="136"/>
      <c r="AO111" s="136"/>
      <c r="AP111" s="75"/>
      <c r="AQ111" s="136"/>
      <c r="AR111" s="75"/>
      <c r="AS111" s="136"/>
      <c r="AT111" s="136"/>
      <c r="AU111" s="136"/>
      <c r="AV111" s="136"/>
      <c r="AW111" s="136"/>
      <c r="AX111" s="136"/>
      <c r="AY111" s="136"/>
      <c r="AZ111" s="136"/>
      <c r="BA111" s="136"/>
      <c r="BB111" s="136"/>
      <c r="BC111" s="136"/>
      <c r="BD111" s="75"/>
      <c r="BE111" s="136"/>
      <c r="BF111" s="75"/>
      <c r="BG111" s="136"/>
      <c r="BH111" s="136"/>
      <c r="BI111" s="136"/>
      <c r="BJ111" s="136"/>
      <c r="BK111" s="136"/>
      <c r="BL111" s="136"/>
      <c r="BM111" s="136"/>
      <c r="BN111" s="136"/>
      <c r="BO111" s="136"/>
      <c r="BP111" s="136"/>
      <c r="BQ111" s="136"/>
      <c r="BR111" s="134"/>
      <c r="BS111" s="65"/>
      <c r="BT111" s="134"/>
      <c r="BU111" s="137"/>
      <c r="BV111" s="137"/>
      <c r="BW111" s="137"/>
      <c r="BX111" s="137"/>
      <c r="BY111" s="137"/>
      <c r="BZ111" s="137"/>
      <c r="CA111" s="137"/>
      <c r="CB111" s="137"/>
      <c r="CC111" s="137"/>
      <c r="CD111" s="137"/>
      <c r="CE111" s="5"/>
      <c r="CF111" s="134"/>
      <c r="CG111" s="65"/>
      <c r="CH111" s="134"/>
    </row>
    <row r="112" spans="1:86" s="64" customFormat="1" ht="16.2" customHeight="1" x14ac:dyDescent="0.25">
      <c r="A112" s="137" t="s">
        <v>20</v>
      </c>
      <c r="B112" s="34"/>
      <c r="C112" s="136"/>
      <c r="D112" s="136">
        <f>ABS('C1'!D112-'C1'!$C112)</f>
        <v>0</v>
      </c>
      <c r="E112" s="136">
        <f>ABS('C1'!E112-'C1'!$C112)</f>
        <v>0</v>
      </c>
      <c r="F112" s="136">
        <f>ABS('C1'!F112-'C1'!$C112)</f>
        <v>0</v>
      </c>
      <c r="G112" s="136">
        <f>ABS('C1'!G112-'C1'!$C112)</f>
        <v>0.12222946804315604</v>
      </c>
      <c r="H112" s="136">
        <f>ABS('C1'!H112-'C1'!$C112)</f>
        <v>0.12222946804315604</v>
      </c>
      <c r="I112" s="136">
        <f>ABS('C1'!I112-'C1'!$C112)</f>
        <v>0.12222946804315604</v>
      </c>
      <c r="J112" s="136"/>
      <c r="K112" s="136"/>
      <c r="L112" s="136"/>
      <c r="M112" s="136"/>
      <c r="N112" s="75"/>
      <c r="O112" s="136"/>
      <c r="P112" s="75"/>
      <c r="Q112" s="136"/>
      <c r="R112" s="136"/>
      <c r="S112" s="136"/>
      <c r="T112" s="136"/>
      <c r="U112" s="136"/>
      <c r="V112" s="136">
        <f t="shared" si="1"/>
        <v>0.36668840412946813</v>
      </c>
      <c r="W112" s="136"/>
      <c r="X112" s="136"/>
      <c r="Y112" s="136"/>
      <c r="Z112" s="136"/>
      <c r="AA112" s="136"/>
      <c r="AB112" s="75"/>
      <c r="AC112" s="136"/>
      <c r="AD112" s="75"/>
      <c r="AE112" s="136"/>
      <c r="AF112" s="136"/>
      <c r="AG112" s="136"/>
      <c r="AH112" s="136"/>
      <c r="AI112" s="136"/>
      <c r="AJ112" s="136"/>
      <c r="AK112" s="136"/>
      <c r="AL112" s="136"/>
      <c r="AM112" s="136"/>
      <c r="AN112" s="136"/>
      <c r="AO112" s="136"/>
      <c r="AP112" s="75"/>
      <c r="AQ112" s="136"/>
      <c r="AR112" s="75"/>
      <c r="AS112" s="136"/>
      <c r="AT112" s="136"/>
      <c r="AU112" s="136"/>
      <c r="AV112" s="136"/>
      <c r="AW112" s="136"/>
      <c r="AX112" s="136"/>
      <c r="AY112" s="136"/>
      <c r="AZ112" s="136"/>
      <c r="BA112" s="136"/>
      <c r="BB112" s="136"/>
      <c r="BC112" s="136"/>
      <c r="BD112" s="75"/>
      <c r="BE112" s="136"/>
      <c r="BF112" s="75"/>
      <c r="BG112" s="136"/>
      <c r="BH112" s="136"/>
      <c r="BI112" s="136"/>
      <c r="BJ112" s="136"/>
      <c r="BK112" s="136"/>
      <c r="BL112" s="136"/>
      <c r="BM112" s="136"/>
      <c r="BN112" s="136"/>
      <c r="BO112" s="136"/>
      <c r="BP112" s="136"/>
      <c r="BQ112" s="136"/>
      <c r="BR112" s="134"/>
      <c r="BS112" s="65"/>
      <c r="BT112" s="134"/>
      <c r="BU112" s="137"/>
      <c r="BV112" s="137"/>
      <c r="BW112" s="137"/>
      <c r="BX112" s="137"/>
      <c r="BY112" s="137"/>
      <c r="BZ112" s="137"/>
      <c r="CA112" s="137"/>
      <c r="CB112" s="137"/>
      <c r="CC112" s="137"/>
      <c r="CD112" s="137"/>
      <c r="CE112" s="5"/>
      <c r="CF112" s="134"/>
      <c r="CG112" s="65"/>
      <c r="CH112" s="134"/>
    </row>
    <row r="113" spans="1:98" s="64" customFormat="1" ht="16.2" customHeight="1" x14ac:dyDescent="0.25">
      <c r="A113" s="137" t="s">
        <v>21</v>
      </c>
      <c r="B113" s="34"/>
      <c r="C113" s="136"/>
      <c r="D113" s="136">
        <f>ABS('C1'!D113-'C1'!$C113)</f>
        <v>0</v>
      </c>
      <c r="E113" s="136">
        <f>ABS('C1'!E113-'C1'!$C113)</f>
        <v>0</v>
      </c>
      <c r="F113" s="136">
        <f>ABS('C1'!F113-'C1'!$C113)</f>
        <v>0</v>
      </c>
      <c r="G113" s="136">
        <f>ABS('C1'!G113-'C1'!$C113)</f>
        <v>0</v>
      </c>
      <c r="H113" s="136">
        <f>ABS('C1'!H113-'C1'!$C113)</f>
        <v>0</v>
      </c>
      <c r="I113" s="136">
        <f>ABS('C1'!I113-'C1'!$C113)</f>
        <v>0</v>
      </c>
      <c r="J113" s="136"/>
      <c r="K113" s="136"/>
      <c r="L113" s="136"/>
      <c r="M113" s="136"/>
      <c r="N113" s="75"/>
      <c r="O113" s="136"/>
      <c r="P113" s="75"/>
      <c r="Q113" s="136"/>
      <c r="R113" s="136"/>
      <c r="S113" s="136"/>
      <c r="T113" s="136"/>
      <c r="U113" s="136"/>
      <c r="V113" s="136">
        <f t="shared" si="1"/>
        <v>0</v>
      </c>
      <c r="W113" s="136"/>
      <c r="X113" s="136"/>
      <c r="Y113" s="136"/>
      <c r="Z113" s="136"/>
      <c r="AA113" s="136"/>
      <c r="AB113" s="75"/>
      <c r="AC113" s="136"/>
      <c r="AD113" s="75"/>
      <c r="AE113" s="136"/>
      <c r="AF113" s="136"/>
      <c r="AG113" s="136"/>
      <c r="AH113" s="136"/>
      <c r="AI113" s="136"/>
      <c r="AJ113" s="136"/>
      <c r="AK113" s="136"/>
      <c r="AL113" s="136"/>
      <c r="AM113" s="136"/>
      <c r="AN113" s="136"/>
      <c r="AO113" s="136"/>
      <c r="AP113" s="75"/>
      <c r="AQ113" s="136"/>
      <c r="AR113" s="75"/>
      <c r="AS113" s="136"/>
      <c r="AT113" s="136"/>
      <c r="AU113" s="136"/>
      <c r="AV113" s="136"/>
      <c r="AW113" s="136"/>
      <c r="AX113" s="136"/>
      <c r="AY113" s="136"/>
      <c r="AZ113" s="136"/>
      <c r="BA113" s="136"/>
      <c r="BB113" s="136"/>
      <c r="BC113" s="136"/>
      <c r="BD113" s="75"/>
      <c r="BE113" s="136"/>
      <c r="BF113" s="75"/>
      <c r="BG113" s="136"/>
      <c r="BH113" s="136"/>
      <c r="BI113" s="136"/>
      <c r="BJ113" s="136"/>
      <c r="BK113" s="136"/>
      <c r="BL113" s="136"/>
      <c r="BM113" s="136"/>
      <c r="BN113" s="136"/>
      <c r="BO113" s="136"/>
      <c r="BP113" s="136"/>
      <c r="BQ113" s="136"/>
      <c r="BR113" s="134"/>
      <c r="BS113" s="65"/>
      <c r="BT113" s="134"/>
      <c r="BU113" s="137"/>
      <c r="BV113" s="137"/>
      <c r="BW113" s="137"/>
      <c r="BX113" s="137"/>
      <c r="BY113" s="137"/>
      <c r="BZ113" s="137"/>
      <c r="CA113" s="137"/>
      <c r="CB113" s="137"/>
      <c r="CC113" s="137"/>
      <c r="CD113" s="137"/>
      <c r="CE113" s="5"/>
      <c r="CF113" s="134"/>
      <c r="CG113" s="65"/>
      <c r="CH113" s="134"/>
    </row>
    <row r="114" spans="1:98" s="64" customFormat="1" ht="16.2" customHeight="1" x14ac:dyDescent="0.25">
      <c r="A114" s="137" t="s">
        <v>22</v>
      </c>
      <c r="B114" s="34"/>
      <c r="C114" s="136"/>
      <c r="D114" s="136">
        <f>ABS('C1'!D114-'C1'!$C114)</f>
        <v>0</v>
      </c>
      <c r="E114" s="136">
        <f>ABS('C1'!E114-'C1'!$C114)</f>
        <v>0</v>
      </c>
      <c r="F114" s="136">
        <f>ABS('C1'!F114-'C1'!$C114)</f>
        <v>0</v>
      </c>
      <c r="G114" s="136">
        <f>ABS('C1'!G114-'C1'!$C114)</f>
        <v>0.29220364155506007</v>
      </c>
      <c r="H114" s="136">
        <f>ABS('C1'!H114-'C1'!$C114)</f>
        <v>0.29220364155506007</v>
      </c>
      <c r="I114" s="136">
        <f>ABS('C1'!I114-'C1'!$C114)</f>
        <v>0.29220364155506007</v>
      </c>
      <c r="J114" s="136"/>
      <c r="K114" s="136"/>
      <c r="L114" s="136"/>
      <c r="M114" s="136"/>
      <c r="N114" s="75"/>
      <c r="O114" s="136"/>
      <c r="P114" s="75"/>
      <c r="Q114" s="136"/>
      <c r="R114" s="136"/>
      <c r="S114" s="136"/>
      <c r="T114" s="136"/>
      <c r="U114" s="136"/>
      <c r="V114" s="136">
        <f t="shared" si="1"/>
        <v>0.8766109246651802</v>
      </c>
      <c r="W114" s="136"/>
      <c r="X114" s="136"/>
      <c r="Y114" s="136"/>
      <c r="Z114" s="136"/>
      <c r="AA114" s="136"/>
      <c r="AB114" s="75"/>
      <c r="AC114" s="136"/>
      <c r="AD114" s="75"/>
      <c r="AE114" s="136"/>
      <c r="AF114" s="136"/>
      <c r="AG114" s="136"/>
      <c r="AH114" s="136"/>
      <c r="AI114" s="136"/>
      <c r="AJ114" s="136"/>
      <c r="AK114" s="136"/>
      <c r="AL114" s="136"/>
      <c r="AM114" s="136"/>
      <c r="AN114" s="136"/>
      <c r="AO114" s="136"/>
      <c r="AP114" s="75"/>
      <c r="AQ114" s="136"/>
      <c r="AR114" s="75"/>
      <c r="AS114" s="136"/>
      <c r="AT114" s="136"/>
      <c r="AU114" s="136"/>
      <c r="AV114" s="136"/>
      <c r="AW114" s="136"/>
      <c r="AX114" s="136"/>
      <c r="AY114" s="136"/>
      <c r="AZ114" s="136"/>
      <c r="BA114" s="136"/>
      <c r="BB114" s="136"/>
      <c r="BC114" s="136"/>
      <c r="BD114" s="75"/>
      <c r="BE114" s="136"/>
      <c r="BF114" s="75"/>
      <c r="BG114" s="136"/>
      <c r="BH114" s="136"/>
      <c r="BI114" s="136"/>
      <c r="BJ114" s="136"/>
      <c r="BK114" s="136"/>
      <c r="BL114" s="136"/>
      <c r="BM114" s="136"/>
      <c r="BN114" s="136"/>
      <c r="BO114" s="136"/>
      <c r="BP114" s="136"/>
      <c r="BQ114" s="136"/>
      <c r="BR114" s="134"/>
      <c r="BS114" s="65"/>
      <c r="BT114" s="134"/>
      <c r="BU114" s="137"/>
      <c r="BV114" s="137"/>
      <c r="BW114" s="137"/>
      <c r="BX114" s="137"/>
      <c r="BY114" s="137"/>
      <c r="BZ114" s="137"/>
      <c r="CA114" s="137"/>
      <c r="CB114" s="137"/>
      <c r="CC114" s="137"/>
      <c r="CD114" s="137"/>
      <c r="CE114" s="5"/>
      <c r="CF114" s="134"/>
      <c r="CG114" s="65"/>
      <c r="CH114" s="134"/>
    </row>
    <row r="115" spans="1:98" s="64" customFormat="1" ht="16.2" customHeight="1" x14ac:dyDescent="0.25">
      <c r="A115" s="136"/>
      <c r="B115" s="136"/>
      <c r="C115" s="136"/>
      <c r="D115" s="136"/>
      <c r="E115" s="136"/>
      <c r="F115" s="136"/>
      <c r="G115" s="136"/>
      <c r="H115" s="136"/>
      <c r="I115" s="136"/>
      <c r="J115" s="136"/>
      <c r="K115" s="136"/>
      <c r="L115" s="34"/>
      <c r="N115" s="34"/>
      <c r="O115" s="136"/>
      <c r="P115" s="136"/>
      <c r="Q115" s="136"/>
      <c r="R115" s="136"/>
      <c r="S115" s="136"/>
      <c r="T115" s="136"/>
      <c r="U115" s="136"/>
      <c r="V115" s="136"/>
      <c r="W115" s="136"/>
      <c r="X115" s="136"/>
      <c r="Y115" s="136"/>
      <c r="Z115" s="75"/>
      <c r="AA115" s="136"/>
      <c r="AB115" s="75"/>
      <c r="AC115" s="136"/>
      <c r="AD115" s="136"/>
      <c r="AE115" s="136"/>
      <c r="AF115" s="136"/>
      <c r="AG115" s="136"/>
      <c r="AH115" s="136"/>
      <c r="AI115" s="136"/>
      <c r="AJ115" s="136"/>
      <c r="AK115" s="136"/>
      <c r="AL115" s="136"/>
      <c r="AM115" s="136"/>
      <c r="AN115" s="75"/>
      <c r="AO115" s="136"/>
      <c r="AP115" s="75"/>
      <c r="AQ115" s="136"/>
      <c r="AR115" s="136"/>
      <c r="AS115" s="136"/>
      <c r="AT115" s="136"/>
      <c r="AU115" s="136"/>
      <c r="AV115" s="136"/>
      <c r="AW115" s="136"/>
      <c r="AX115" s="136"/>
      <c r="AY115" s="136"/>
      <c r="AZ115" s="136"/>
      <c r="BA115" s="136"/>
      <c r="BB115" s="75"/>
      <c r="BC115" s="136"/>
      <c r="BD115" s="75"/>
      <c r="BE115" s="136"/>
      <c r="BF115" s="136"/>
      <c r="BG115" s="136"/>
      <c r="BH115" s="136"/>
      <c r="BI115" s="136"/>
      <c r="BJ115" s="136"/>
      <c r="BK115" s="136"/>
      <c r="BL115" s="136"/>
      <c r="BM115" s="136"/>
      <c r="BN115" s="136"/>
      <c r="BO115" s="136"/>
      <c r="BP115" s="75"/>
      <c r="BQ115" s="136"/>
      <c r="BR115" s="75"/>
      <c r="BS115" s="136"/>
      <c r="BT115" s="136"/>
      <c r="BU115" s="136"/>
      <c r="BV115" s="136"/>
      <c r="BW115" s="136"/>
      <c r="BX115" s="136"/>
      <c r="BY115" s="136"/>
      <c r="BZ115" s="136"/>
      <c r="CA115" s="136"/>
      <c r="CB115" s="136"/>
      <c r="CC115" s="136"/>
      <c r="CD115" s="34"/>
      <c r="CF115" s="34"/>
      <c r="CG115" s="136"/>
      <c r="CH115" s="136"/>
      <c r="CI115" s="136"/>
      <c r="CJ115" s="136"/>
      <c r="CK115" s="136"/>
      <c r="CL115" s="136"/>
      <c r="CM115" s="136"/>
      <c r="CN115" s="136"/>
      <c r="CO115" s="136"/>
      <c r="CP115" s="136"/>
      <c r="CQ115" s="136"/>
      <c r="CR115" s="34"/>
      <c r="CT115" s="34"/>
    </row>
    <row r="116" spans="1:98" ht="13.2" customHeight="1" x14ac:dyDescent="0.25">
      <c r="A116" s="31" t="s">
        <v>56</v>
      </c>
      <c r="B116" s="32">
        <f>算例!B117</f>
        <v>4</v>
      </c>
      <c r="C116" s="32" t="s">
        <v>55</v>
      </c>
      <c r="D116" s="32">
        <f>算例!D117</f>
        <v>5</v>
      </c>
      <c r="E116" s="32"/>
      <c r="F116" s="32"/>
      <c r="G116" s="32"/>
      <c r="O116" s="136"/>
      <c r="P116" s="136"/>
      <c r="Q116" s="136"/>
      <c r="R116" s="136"/>
      <c r="S116" s="136"/>
      <c r="T116" s="136"/>
      <c r="U116" s="136"/>
      <c r="V116" s="136"/>
      <c r="W116" s="136"/>
      <c r="X116" s="136"/>
      <c r="Y116" s="136"/>
      <c r="Z116" s="136"/>
      <c r="AA116" s="136"/>
      <c r="AB116" s="136"/>
      <c r="AC116" s="136"/>
      <c r="AD116" s="136"/>
      <c r="AE116" s="136"/>
      <c r="AF116" s="136"/>
      <c r="AG116" s="136"/>
      <c r="AH116" s="136"/>
      <c r="AI116" s="136"/>
      <c r="AJ116" s="136"/>
      <c r="AK116" s="136"/>
      <c r="AL116" s="136"/>
      <c r="AM116" s="136"/>
      <c r="AN116" s="136"/>
      <c r="AO116" s="136"/>
      <c r="AP116" s="136"/>
      <c r="AQ116" s="136"/>
      <c r="AR116" s="136"/>
      <c r="AS116" s="136"/>
      <c r="AT116" s="136"/>
      <c r="AU116" s="136"/>
      <c r="AV116" s="136"/>
      <c r="AW116" s="136"/>
      <c r="AX116" s="136"/>
      <c r="AY116" s="136"/>
      <c r="AZ116" s="136"/>
      <c r="BA116" s="136"/>
      <c r="BB116" s="136"/>
      <c r="BC116" s="136"/>
      <c r="BD116" s="136"/>
      <c r="BE116" s="136"/>
      <c r="BF116" s="136"/>
      <c r="BG116" s="136"/>
      <c r="BH116" s="136"/>
      <c r="BI116" s="136"/>
      <c r="BJ116" s="136"/>
      <c r="BK116" s="136"/>
      <c r="BL116" s="136"/>
      <c r="BM116" s="136"/>
      <c r="BN116" s="136"/>
      <c r="BO116" s="136"/>
      <c r="BP116" s="136"/>
      <c r="BQ116" s="136"/>
      <c r="BR116" s="136"/>
      <c r="BS116" s="136"/>
      <c r="BT116" s="136"/>
      <c r="BU116" s="136"/>
      <c r="BV116" s="136"/>
      <c r="BW116" s="136"/>
      <c r="BX116" s="136"/>
      <c r="BY116" s="136"/>
      <c r="BZ116" s="136"/>
      <c r="CA116" s="136"/>
      <c r="CB116" s="136"/>
      <c r="CC116" s="136"/>
    </row>
    <row r="117" spans="1:98" x14ac:dyDescent="0.25">
      <c r="A117" s="31"/>
      <c r="B117" s="31"/>
      <c r="C117" s="31"/>
      <c r="D117" s="31"/>
      <c r="E117" s="31"/>
      <c r="F117" s="31"/>
      <c r="G117" s="31"/>
      <c r="O117" s="136"/>
      <c r="P117" s="136"/>
      <c r="Q117" s="136"/>
      <c r="R117" s="136"/>
      <c r="S117" s="136"/>
      <c r="T117" s="136"/>
      <c r="U117" s="136"/>
      <c r="V117" s="136"/>
      <c r="W117" s="136"/>
      <c r="X117" s="136"/>
      <c r="Y117" s="136"/>
      <c r="Z117" s="136"/>
      <c r="AA117" s="136"/>
      <c r="AB117" s="136"/>
      <c r="AC117" s="136"/>
      <c r="AD117" s="136"/>
      <c r="AE117" s="136"/>
      <c r="AF117" s="136"/>
      <c r="AG117" s="136"/>
      <c r="AH117" s="136"/>
      <c r="AI117" s="136"/>
      <c r="AJ117" s="136"/>
      <c r="AK117" s="136"/>
      <c r="AL117" s="136"/>
      <c r="AM117" s="136"/>
      <c r="AN117" s="136"/>
      <c r="AO117" s="136"/>
      <c r="AP117" s="136"/>
      <c r="AQ117" s="136"/>
      <c r="AR117" s="136"/>
      <c r="AS117" s="136"/>
      <c r="AT117" s="136"/>
      <c r="AU117" s="136"/>
      <c r="AV117" s="136"/>
      <c r="AW117" s="136"/>
      <c r="AX117" s="136"/>
      <c r="AY117" s="136"/>
      <c r="AZ117" s="136"/>
      <c r="BA117" s="136"/>
      <c r="BB117" s="136"/>
      <c r="BC117" s="136"/>
      <c r="BD117" s="136"/>
      <c r="BE117" s="136"/>
      <c r="BF117" s="136"/>
      <c r="BG117" s="136"/>
      <c r="BH117" s="136"/>
      <c r="BI117" s="136"/>
      <c r="BJ117" s="136"/>
      <c r="BK117" s="136"/>
      <c r="BL117" s="136"/>
      <c r="BM117" s="136"/>
      <c r="BN117" s="136"/>
      <c r="BO117" s="136"/>
      <c r="BP117" s="136"/>
      <c r="BQ117" s="136"/>
      <c r="BR117" s="136"/>
      <c r="BS117" s="136"/>
      <c r="BT117" s="136"/>
      <c r="BU117" s="136"/>
      <c r="BV117" s="136"/>
      <c r="BW117" s="136"/>
      <c r="BX117" s="136"/>
      <c r="BY117" s="136"/>
      <c r="BZ117" s="136"/>
      <c r="CA117" s="136"/>
      <c r="CB117" s="136"/>
      <c r="CC117" s="136"/>
    </row>
    <row r="118" spans="1:98" x14ac:dyDescent="0.25">
      <c r="A118" s="33"/>
      <c r="B118" s="33"/>
      <c r="C118" s="33"/>
      <c r="D118" s="33"/>
      <c r="E118" s="33"/>
      <c r="F118" s="33"/>
      <c r="G118" s="33"/>
      <c r="O118" s="136"/>
      <c r="P118" s="136"/>
      <c r="Q118" s="136"/>
      <c r="R118" s="136"/>
      <c r="S118" s="136"/>
      <c r="T118" s="136"/>
      <c r="U118" s="136"/>
      <c r="V118" s="136"/>
      <c r="W118" s="136"/>
      <c r="X118" s="136"/>
      <c r="Y118" s="136"/>
      <c r="Z118" s="136"/>
      <c r="AA118" s="136"/>
      <c r="AB118" s="136"/>
      <c r="AC118" s="136"/>
      <c r="AD118" s="136"/>
      <c r="AE118" s="136"/>
      <c r="AF118" s="136"/>
      <c r="AG118" s="136"/>
      <c r="AH118" s="136"/>
      <c r="AI118" s="136"/>
      <c r="AJ118" s="136"/>
      <c r="AK118" s="136"/>
      <c r="AL118" s="136"/>
      <c r="AM118" s="136"/>
      <c r="AN118" s="136"/>
      <c r="AO118" s="136"/>
      <c r="AP118" s="136"/>
      <c r="AQ118" s="136"/>
      <c r="AR118" s="136"/>
      <c r="AS118" s="136"/>
      <c r="AT118" s="136"/>
      <c r="AU118" s="136"/>
      <c r="AV118" s="136"/>
      <c r="AW118" s="136"/>
      <c r="AX118" s="136"/>
      <c r="AY118" s="136"/>
      <c r="AZ118" s="136"/>
      <c r="BA118" s="136"/>
      <c r="BB118" s="136"/>
      <c r="BC118" s="136"/>
      <c r="BD118" s="136"/>
      <c r="BE118" s="136"/>
      <c r="BF118" s="136"/>
      <c r="BG118" s="136"/>
      <c r="BH118" s="136"/>
      <c r="BI118" s="136"/>
      <c r="BJ118" s="136"/>
      <c r="BK118" s="136"/>
      <c r="BL118" s="136"/>
      <c r="BM118" s="136"/>
      <c r="BN118" s="136"/>
      <c r="BO118" s="136"/>
      <c r="BP118" s="136"/>
      <c r="BQ118" s="136"/>
      <c r="BR118" s="136"/>
      <c r="BS118" s="136"/>
      <c r="BT118" s="136"/>
      <c r="BU118" s="136"/>
      <c r="BV118" s="136"/>
      <c r="BW118" s="136"/>
      <c r="BX118" s="136"/>
      <c r="BY118" s="136"/>
      <c r="BZ118" s="136"/>
      <c r="CA118" s="136"/>
      <c r="CB118" s="136"/>
      <c r="CC118" s="136"/>
    </row>
    <row r="119" spans="1:98" x14ac:dyDescent="0.25">
      <c r="O119" s="136"/>
      <c r="P119" s="136"/>
      <c r="Q119" s="136"/>
      <c r="R119" s="136"/>
      <c r="S119" s="136"/>
      <c r="T119" s="136"/>
      <c r="U119" s="136"/>
      <c r="V119" s="136"/>
      <c r="W119" s="136"/>
      <c r="X119" s="136"/>
      <c r="Y119" s="136"/>
      <c r="Z119" s="136"/>
      <c r="AA119" s="136"/>
      <c r="AB119" s="136"/>
      <c r="AC119" s="136"/>
      <c r="AD119" s="136"/>
      <c r="AE119" s="136"/>
      <c r="AF119" s="136"/>
      <c r="AG119" s="136"/>
      <c r="AH119" s="136"/>
      <c r="AI119" s="136"/>
      <c r="AJ119" s="136"/>
      <c r="AK119" s="136"/>
      <c r="AL119" s="136"/>
      <c r="AM119" s="136"/>
      <c r="AN119" s="136"/>
      <c r="AO119" s="136"/>
      <c r="AP119" s="136"/>
      <c r="AQ119" s="136"/>
      <c r="AR119" s="136"/>
      <c r="AS119" s="136"/>
      <c r="AT119" s="136"/>
      <c r="AU119" s="136"/>
      <c r="AV119" s="136"/>
      <c r="AW119" s="136"/>
      <c r="AX119" s="136"/>
      <c r="AY119" s="136"/>
      <c r="AZ119" s="136"/>
      <c r="BA119" s="136"/>
      <c r="BB119" s="136"/>
      <c r="BC119" s="136"/>
      <c r="BD119" s="136"/>
      <c r="BE119" s="136"/>
      <c r="BF119" s="136"/>
      <c r="BG119" s="136"/>
      <c r="BH119" s="136"/>
      <c r="BI119" s="136"/>
      <c r="BJ119" s="136"/>
      <c r="BK119" s="136"/>
      <c r="BL119" s="136"/>
      <c r="BM119" s="136"/>
      <c r="BN119" s="136"/>
      <c r="BO119" s="136"/>
      <c r="BP119" s="136"/>
      <c r="BQ119" s="136"/>
      <c r="BR119" s="136"/>
      <c r="BS119" s="136"/>
      <c r="BT119" s="136"/>
      <c r="BU119" s="136"/>
      <c r="BV119" s="136"/>
      <c r="BW119" s="136"/>
      <c r="BX119" s="136"/>
      <c r="BY119" s="136"/>
      <c r="BZ119" s="136"/>
      <c r="CA119" s="136"/>
      <c r="CB119" s="136"/>
      <c r="CC119" s="136"/>
    </row>
    <row r="120" spans="1:98" x14ac:dyDescent="0.25">
      <c r="A120" s="163" t="s">
        <v>142</v>
      </c>
      <c r="B120" s="164"/>
      <c r="C120" s="164"/>
      <c r="D120" s="164"/>
      <c r="E120" s="164"/>
      <c r="F120" s="164"/>
      <c r="G120" s="164"/>
      <c r="H120" s="164"/>
      <c r="I120" s="164"/>
      <c r="J120" s="164"/>
      <c r="K120" s="164"/>
      <c r="L120" s="164"/>
      <c r="M120" s="164"/>
      <c r="N120" s="164"/>
      <c r="O120" s="164"/>
      <c r="P120" s="164"/>
      <c r="Q120" s="164"/>
      <c r="R120" s="164"/>
      <c r="S120" s="164"/>
      <c r="T120" s="164"/>
      <c r="U120" s="165"/>
    </row>
    <row r="121" spans="1:98" x14ac:dyDescent="0.25">
      <c r="A121" s="17"/>
      <c r="B121" s="136" t="s">
        <v>3</v>
      </c>
      <c r="C121" s="136" t="s">
        <v>4</v>
      </c>
      <c r="D121" s="136" t="s">
        <v>5</v>
      </c>
      <c r="E121" s="136" t="s">
        <v>6</v>
      </c>
      <c r="F121" s="136" t="s">
        <v>7</v>
      </c>
      <c r="G121" s="136" t="s">
        <v>8</v>
      </c>
      <c r="H121" s="136" t="s">
        <v>9</v>
      </c>
      <c r="I121" s="136" t="s">
        <v>10</v>
      </c>
      <c r="J121" s="136" t="s">
        <v>11</v>
      </c>
      <c r="K121" s="136" t="s">
        <v>12</v>
      </c>
      <c r="L121" s="136" t="s">
        <v>13</v>
      </c>
      <c r="M121" s="136" t="s">
        <v>14</v>
      </c>
      <c r="N121" s="136" t="s">
        <v>15</v>
      </c>
      <c r="O121" s="136" t="s">
        <v>16</v>
      </c>
      <c r="P121" s="136" t="s">
        <v>17</v>
      </c>
      <c r="Q121" s="136" t="s">
        <v>18</v>
      </c>
      <c r="R121" s="136" t="s">
        <v>19</v>
      </c>
      <c r="S121" s="136" t="s">
        <v>20</v>
      </c>
      <c r="T121" s="136" t="s">
        <v>21</v>
      </c>
      <c r="U121" s="18" t="s">
        <v>22</v>
      </c>
    </row>
    <row r="122" spans="1:98" x14ac:dyDescent="0.25">
      <c r="A122" s="17" t="s">
        <v>3</v>
      </c>
      <c r="B122" s="19">
        <f t="shared" ref="B122:B141" si="2">(ABS($B$3-B3)+ABS($B$26-B26)+ABS($B$49-B49)+ABS($B$72-B72)+ABS($B$95-B95))/$D$116</f>
        <v>0</v>
      </c>
      <c r="C122" s="20">
        <f t="shared" ref="C122:C141" si="3">(ABS($B$4-B3)+ABS($B$27-B26)+ABS($B$50-B49)+ABS($B$73-B72)+ABS($B$96-B95))/$D$116</f>
        <v>0</v>
      </c>
      <c r="D122" s="19">
        <f t="shared" ref="D122:D141" si="4">(ABS($B$5-B3)+ABS($B$28-B26)+ABS($B$51-B49)+ABS($B$74-B72)+ABS($B$97-B95))/$D$116</f>
        <v>0</v>
      </c>
      <c r="E122" s="19">
        <f t="shared" ref="E122:E141" si="5">(ABS($B$6-B3)+ABS($B$29-B26)+ABS($B$52-B49)+ABS($B$75-B72)+ABS($B$98-B95))/$D$116</f>
        <v>0</v>
      </c>
      <c r="F122" s="19">
        <f t="shared" ref="F122:F141" si="6">(ABS($B$7-B3)+ABS($B$30-B26)+ABS($B$53-B49)+ABS($B$76-B72)+ABS($B$99-B95))/$D$116</f>
        <v>0</v>
      </c>
      <c r="G122" s="19">
        <f t="shared" ref="G122:G141" si="7">(ABS($B$8-B3)+ABS($B$31-B26)+ABS($B$54-B49)+ABS($B$77-B72)+ABS($B$100-B95))/$D$116</f>
        <v>0</v>
      </c>
      <c r="H122" s="19">
        <f t="shared" ref="H122:H141" si="8">(ABS($B$9-B3)+ABS($B$32-B26)+ABS($B$55-B49)+ABS($B$78-B72)+ABS($B$101-B95))/$D$116</f>
        <v>0</v>
      </c>
      <c r="I122" s="19">
        <f t="shared" ref="I122:I130" si="9">(ABS($B$10-B3)+ABS($B$33-B26)+ABS($B$56-B49)+ABS($B$79-B72)+ABS($B$102-B95))/$D$116</f>
        <v>0</v>
      </c>
      <c r="J122" s="19">
        <f t="shared" ref="J122:J141" si="10">(ABS($B$11-B3)+ABS($B$34-B26)+ABS($B$57-B49)+ABS($B$80-B72)+ABS($B$103-B95))/$D$116</f>
        <v>0</v>
      </c>
      <c r="K122" s="19">
        <f t="shared" ref="K122:K141" si="11">(ABS($B$12-B3)+ABS($B$35-B26)+ABS($B$58-B49)+ABS($B$81-B72)+ABS($B$104-B95))/$D$116</f>
        <v>0</v>
      </c>
      <c r="L122" s="19">
        <f t="shared" ref="L122:L141" si="12">(ABS($B$13-B3)+ABS($B$36-B26)+ABS($B$59-B49)+ABS($B$82-B72)+ABS($B$105-B95))/$D$116</f>
        <v>0</v>
      </c>
      <c r="M122" s="19">
        <f t="shared" ref="M122:M141" si="13">(ABS($B$14-B3)+ABS($B$37-B26)+ABS($B$60-B49)+ABS($B$83-B72)+ABS($B$106-B95))/$D$116</f>
        <v>0</v>
      </c>
      <c r="N122" s="19">
        <f t="shared" ref="N122:N141" si="14">(ABS($B$15-B3)+ABS($B$38-B26)+ABS($B$61-B49)+ABS($B$84-B72)+ABS($B$107-B95))/$D$116</f>
        <v>0</v>
      </c>
      <c r="O122" s="19">
        <f t="shared" ref="O122:O135" si="15">(ABS($B$16-B3)+ABS($B$39-B26)+ABS($B$62-B49)+ABS($B$85-B72)+ABS($B$108-B95))/$D$116</f>
        <v>0</v>
      </c>
      <c r="P122" s="19">
        <f t="shared" ref="P122:P141" si="16">(ABS($B$17-B3)+ABS($B$40-B26)+ABS($B$63-B49)+ABS($B$86-B72)+ABS($B$109-B95))/$D$116</f>
        <v>0</v>
      </c>
      <c r="Q122" s="19">
        <f t="shared" ref="Q122:Q136" si="17">(ABS($B$18-B3)+ABS($B$41-B26)+ABS($B$64-B49)+ABS($B$87-B72)+ABS($B$110-B95))/$D$116</f>
        <v>0</v>
      </c>
      <c r="R122" s="19">
        <f t="shared" ref="R122:R137" si="18">(ABS($B$19-B3)+ABS($B$42-B26)+ABS($B$65-B49)+ABS($B$88-B72)+ABS($B$111-B95))/$D$116</f>
        <v>0</v>
      </c>
      <c r="S122" s="19">
        <f t="shared" ref="S122:S138" si="19">(ABS($B$20-B3)+ABS($B$43-B26)+ABS($B$66-B49)+ABS($B$89-B72)+ABS($B$112-B95))/$D$116</f>
        <v>0</v>
      </c>
      <c r="T122" s="19">
        <f t="shared" ref="T122:T139" si="20">(ABS($B$21-B3)+ABS($B$44-B26)+ABS($B$67-B49)+ABS($B$90-B72)+ABS($B$113-B95))/$D$116</f>
        <v>0</v>
      </c>
      <c r="U122" s="21">
        <f t="shared" ref="U122:U140" si="21">(ABS($B$22-B3)+ABS($B$45-B26)+ABS($B$68-B49)+ABS($B$91-B72)+ABS($B$114-B95))/$D$116</f>
        <v>0</v>
      </c>
    </row>
    <row r="123" spans="1:98" x14ac:dyDescent="0.25">
      <c r="A123" s="17" t="s">
        <v>4</v>
      </c>
      <c r="B123" s="19">
        <f t="shared" si="2"/>
        <v>0</v>
      </c>
      <c r="C123" s="20">
        <f t="shared" si="3"/>
        <v>0</v>
      </c>
      <c r="D123" s="19">
        <f t="shared" si="4"/>
        <v>0</v>
      </c>
      <c r="E123" s="19">
        <f t="shared" si="5"/>
        <v>0</v>
      </c>
      <c r="F123" s="19">
        <f t="shared" si="6"/>
        <v>0</v>
      </c>
      <c r="G123" s="19">
        <f t="shared" si="7"/>
        <v>0</v>
      </c>
      <c r="H123" s="19">
        <f t="shared" si="8"/>
        <v>0</v>
      </c>
      <c r="I123" s="19">
        <f t="shared" si="9"/>
        <v>0</v>
      </c>
      <c r="J123" s="19">
        <f t="shared" si="10"/>
        <v>0</v>
      </c>
      <c r="K123" s="19">
        <f t="shared" si="11"/>
        <v>0</v>
      </c>
      <c r="L123" s="19">
        <f t="shared" si="12"/>
        <v>0</v>
      </c>
      <c r="M123" s="19">
        <f t="shared" si="13"/>
        <v>0</v>
      </c>
      <c r="N123" s="19">
        <f t="shared" si="14"/>
        <v>0</v>
      </c>
      <c r="O123" s="19">
        <f t="shared" si="15"/>
        <v>0</v>
      </c>
      <c r="P123" s="19">
        <f t="shared" si="16"/>
        <v>0</v>
      </c>
      <c r="Q123" s="19">
        <f t="shared" si="17"/>
        <v>0</v>
      </c>
      <c r="R123" s="19">
        <f t="shared" si="18"/>
        <v>0</v>
      </c>
      <c r="S123" s="19">
        <f t="shared" si="19"/>
        <v>0</v>
      </c>
      <c r="T123" s="19">
        <f t="shared" si="20"/>
        <v>0</v>
      </c>
      <c r="U123" s="21">
        <f t="shared" si="21"/>
        <v>0</v>
      </c>
    </row>
    <row r="124" spans="1:98" x14ac:dyDescent="0.25">
      <c r="A124" s="17" t="s">
        <v>5</v>
      </c>
      <c r="B124" s="19">
        <f t="shared" si="2"/>
        <v>0</v>
      </c>
      <c r="C124" s="20">
        <f t="shared" si="3"/>
        <v>0</v>
      </c>
      <c r="D124" s="19">
        <f t="shared" si="4"/>
        <v>0</v>
      </c>
      <c r="E124" s="19">
        <f t="shared" si="5"/>
        <v>0</v>
      </c>
      <c r="F124" s="19">
        <f t="shared" si="6"/>
        <v>0</v>
      </c>
      <c r="G124" s="19">
        <f t="shared" si="7"/>
        <v>0</v>
      </c>
      <c r="H124" s="19">
        <f t="shared" si="8"/>
        <v>0</v>
      </c>
      <c r="I124" s="19">
        <f t="shared" si="9"/>
        <v>0</v>
      </c>
      <c r="J124" s="19">
        <f t="shared" si="10"/>
        <v>0</v>
      </c>
      <c r="K124" s="19">
        <f t="shared" si="11"/>
        <v>0</v>
      </c>
      <c r="L124" s="19">
        <f t="shared" si="12"/>
        <v>0</v>
      </c>
      <c r="M124" s="19">
        <f t="shared" si="13"/>
        <v>0</v>
      </c>
      <c r="N124" s="19">
        <f t="shared" si="14"/>
        <v>0</v>
      </c>
      <c r="O124" s="19">
        <f t="shared" si="15"/>
        <v>0</v>
      </c>
      <c r="P124" s="19">
        <f t="shared" si="16"/>
        <v>0</v>
      </c>
      <c r="Q124" s="19">
        <f t="shared" si="17"/>
        <v>0</v>
      </c>
      <c r="R124" s="19">
        <f t="shared" si="18"/>
        <v>0</v>
      </c>
      <c r="S124" s="19">
        <f t="shared" si="19"/>
        <v>0</v>
      </c>
      <c r="T124" s="19">
        <f t="shared" si="20"/>
        <v>0</v>
      </c>
      <c r="U124" s="21">
        <f t="shared" si="21"/>
        <v>0</v>
      </c>
    </row>
    <row r="125" spans="1:98" x14ac:dyDescent="0.25">
      <c r="A125" s="17" t="s">
        <v>6</v>
      </c>
      <c r="B125" s="19">
        <f t="shared" si="2"/>
        <v>0</v>
      </c>
      <c r="C125" s="20">
        <f t="shared" si="3"/>
        <v>0</v>
      </c>
      <c r="D125" s="19">
        <f t="shared" si="4"/>
        <v>0</v>
      </c>
      <c r="E125" s="19">
        <f t="shared" si="5"/>
        <v>0</v>
      </c>
      <c r="F125" s="19">
        <f t="shared" si="6"/>
        <v>0</v>
      </c>
      <c r="G125" s="19">
        <f t="shared" si="7"/>
        <v>0</v>
      </c>
      <c r="H125" s="19">
        <f t="shared" si="8"/>
        <v>0</v>
      </c>
      <c r="I125" s="19">
        <f t="shared" si="9"/>
        <v>0</v>
      </c>
      <c r="J125" s="19">
        <f t="shared" si="10"/>
        <v>0</v>
      </c>
      <c r="K125" s="19">
        <f t="shared" si="11"/>
        <v>0</v>
      </c>
      <c r="L125" s="19">
        <f t="shared" si="12"/>
        <v>0</v>
      </c>
      <c r="M125" s="19">
        <f t="shared" si="13"/>
        <v>0</v>
      </c>
      <c r="N125" s="19">
        <f t="shared" si="14"/>
        <v>0</v>
      </c>
      <c r="O125" s="19">
        <f t="shared" si="15"/>
        <v>0</v>
      </c>
      <c r="P125" s="19">
        <f t="shared" si="16"/>
        <v>0</v>
      </c>
      <c r="Q125" s="19">
        <f t="shared" si="17"/>
        <v>0</v>
      </c>
      <c r="R125" s="19">
        <f t="shared" si="18"/>
        <v>0</v>
      </c>
      <c r="S125" s="19">
        <f t="shared" si="19"/>
        <v>0</v>
      </c>
      <c r="T125" s="19">
        <f t="shared" si="20"/>
        <v>0</v>
      </c>
      <c r="U125" s="21">
        <f t="shared" si="21"/>
        <v>0</v>
      </c>
    </row>
    <row r="126" spans="1:98" x14ac:dyDescent="0.25">
      <c r="A126" s="17" t="s">
        <v>7</v>
      </c>
      <c r="B126" s="19">
        <f t="shared" si="2"/>
        <v>0</v>
      </c>
      <c r="C126" s="20">
        <f t="shared" si="3"/>
        <v>0</v>
      </c>
      <c r="D126" s="19">
        <f t="shared" si="4"/>
        <v>0</v>
      </c>
      <c r="E126" s="19">
        <f t="shared" si="5"/>
        <v>0</v>
      </c>
      <c r="F126" s="19">
        <f t="shared" si="6"/>
        <v>0</v>
      </c>
      <c r="G126" s="19">
        <f t="shared" si="7"/>
        <v>0</v>
      </c>
      <c r="H126" s="19">
        <f t="shared" si="8"/>
        <v>0</v>
      </c>
      <c r="I126" s="19">
        <f t="shared" si="9"/>
        <v>0</v>
      </c>
      <c r="J126" s="19">
        <f t="shared" si="10"/>
        <v>0</v>
      </c>
      <c r="K126" s="19">
        <f t="shared" si="11"/>
        <v>0</v>
      </c>
      <c r="L126" s="19">
        <f t="shared" si="12"/>
        <v>0</v>
      </c>
      <c r="M126" s="19">
        <f t="shared" si="13"/>
        <v>0</v>
      </c>
      <c r="N126" s="19">
        <f t="shared" si="14"/>
        <v>0</v>
      </c>
      <c r="O126" s="19">
        <f t="shared" si="15"/>
        <v>0</v>
      </c>
      <c r="P126" s="19">
        <f t="shared" si="16"/>
        <v>0</v>
      </c>
      <c r="Q126" s="19">
        <f t="shared" si="17"/>
        <v>0</v>
      </c>
      <c r="R126" s="19">
        <f t="shared" si="18"/>
        <v>0</v>
      </c>
      <c r="S126" s="19">
        <f t="shared" si="19"/>
        <v>0</v>
      </c>
      <c r="T126" s="19">
        <f t="shared" si="20"/>
        <v>0</v>
      </c>
      <c r="U126" s="21">
        <f t="shared" si="21"/>
        <v>0</v>
      </c>
    </row>
    <row r="127" spans="1:98" x14ac:dyDescent="0.25">
      <c r="A127" s="17" t="s">
        <v>8</v>
      </c>
      <c r="B127" s="19">
        <f t="shared" si="2"/>
        <v>0</v>
      </c>
      <c r="C127" s="20">
        <f t="shared" si="3"/>
        <v>0</v>
      </c>
      <c r="D127" s="19">
        <f t="shared" si="4"/>
        <v>0</v>
      </c>
      <c r="E127" s="19">
        <f t="shared" si="5"/>
        <v>0</v>
      </c>
      <c r="F127" s="19">
        <f t="shared" si="6"/>
        <v>0</v>
      </c>
      <c r="G127" s="19">
        <f t="shared" si="7"/>
        <v>0</v>
      </c>
      <c r="H127" s="19">
        <f t="shared" si="8"/>
        <v>0</v>
      </c>
      <c r="I127" s="19">
        <f t="shared" si="9"/>
        <v>0</v>
      </c>
      <c r="J127" s="19">
        <f t="shared" si="10"/>
        <v>0</v>
      </c>
      <c r="K127" s="19">
        <f t="shared" si="11"/>
        <v>0</v>
      </c>
      <c r="L127" s="19">
        <f t="shared" si="12"/>
        <v>0</v>
      </c>
      <c r="M127" s="19">
        <f t="shared" si="13"/>
        <v>0</v>
      </c>
      <c r="N127" s="19">
        <f t="shared" si="14"/>
        <v>0</v>
      </c>
      <c r="O127" s="19">
        <f t="shared" si="15"/>
        <v>0</v>
      </c>
      <c r="P127" s="19">
        <f t="shared" si="16"/>
        <v>0</v>
      </c>
      <c r="Q127" s="19">
        <f t="shared" si="17"/>
        <v>0</v>
      </c>
      <c r="R127" s="19">
        <f t="shared" si="18"/>
        <v>0</v>
      </c>
      <c r="S127" s="19">
        <f t="shared" si="19"/>
        <v>0</v>
      </c>
      <c r="T127" s="19">
        <f t="shared" si="20"/>
        <v>0</v>
      </c>
      <c r="U127" s="21">
        <f t="shared" si="21"/>
        <v>0</v>
      </c>
    </row>
    <row r="128" spans="1:98" x14ac:dyDescent="0.25">
      <c r="A128" s="17" t="s">
        <v>9</v>
      </c>
      <c r="B128" s="19">
        <f t="shared" si="2"/>
        <v>0</v>
      </c>
      <c r="C128" s="20">
        <f t="shared" si="3"/>
        <v>0</v>
      </c>
      <c r="D128" s="19">
        <f t="shared" si="4"/>
        <v>0</v>
      </c>
      <c r="E128" s="19">
        <f t="shared" si="5"/>
        <v>0</v>
      </c>
      <c r="F128" s="19">
        <f t="shared" si="6"/>
        <v>0</v>
      </c>
      <c r="G128" s="19">
        <f t="shared" si="7"/>
        <v>0</v>
      </c>
      <c r="H128" s="19">
        <f t="shared" si="8"/>
        <v>0</v>
      </c>
      <c r="I128" s="19">
        <f t="shared" si="9"/>
        <v>0</v>
      </c>
      <c r="J128" s="19">
        <f t="shared" si="10"/>
        <v>0</v>
      </c>
      <c r="K128" s="19">
        <f t="shared" si="11"/>
        <v>0</v>
      </c>
      <c r="L128" s="19">
        <f t="shared" si="12"/>
        <v>0</v>
      </c>
      <c r="M128" s="19">
        <f t="shared" si="13"/>
        <v>0</v>
      </c>
      <c r="N128" s="19">
        <f t="shared" si="14"/>
        <v>0</v>
      </c>
      <c r="O128" s="19">
        <f t="shared" si="15"/>
        <v>0</v>
      </c>
      <c r="P128" s="19">
        <f t="shared" si="16"/>
        <v>0</v>
      </c>
      <c r="Q128" s="19">
        <f t="shared" si="17"/>
        <v>0</v>
      </c>
      <c r="R128" s="19">
        <f t="shared" si="18"/>
        <v>0</v>
      </c>
      <c r="S128" s="19">
        <f t="shared" si="19"/>
        <v>0</v>
      </c>
      <c r="T128" s="19">
        <f t="shared" si="20"/>
        <v>0</v>
      </c>
      <c r="U128" s="21">
        <f t="shared" si="21"/>
        <v>0</v>
      </c>
    </row>
    <row r="129" spans="1:21" x14ac:dyDescent="0.25">
      <c r="A129" s="17" t="s">
        <v>10</v>
      </c>
      <c r="B129" s="19">
        <f t="shared" si="2"/>
        <v>0</v>
      </c>
      <c r="C129" s="20">
        <f t="shared" si="3"/>
        <v>0</v>
      </c>
      <c r="D129" s="19">
        <f t="shared" si="4"/>
        <v>0</v>
      </c>
      <c r="E129" s="19">
        <f t="shared" si="5"/>
        <v>0</v>
      </c>
      <c r="F129" s="19">
        <f t="shared" si="6"/>
        <v>0</v>
      </c>
      <c r="G129" s="19">
        <f t="shared" si="7"/>
        <v>0</v>
      </c>
      <c r="H129" s="19">
        <f t="shared" si="8"/>
        <v>0</v>
      </c>
      <c r="I129" s="19">
        <f t="shared" si="9"/>
        <v>0</v>
      </c>
      <c r="J129" s="19">
        <f t="shared" si="10"/>
        <v>0</v>
      </c>
      <c r="K129" s="19">
        <f t="shared" si="11"/>
        <v>0</v>
      </c>
      <c r="L129" s="19">
        <f t="shared" si="12"/>
        <v>0</v>
      </c>
      <c r="M129" s="19">
        <f t="shared" si="13"/>
        <v>0</v>
      </c>
      <c r="N129" s="19">
        <f t="shared" si="14"/>
        <v>0</v>
      </c>
      <c r="O129" s="19">
        <f t="shared" si="15"/>
        <v>0</v>
      </c>
      <c r="P129" s="19">
        <f t="shared" si="16"/>
        <v>0</v>
      </c>
      <c r="Q129" s="19">
        <f t="shared" si="17"/>
        <v>0</v>
      </c>
      <c r="R129" s="19">
        <f t="shared" si="18"/>
        <v>0</v>
      </c>
      <c r="S129" s="19">
        <f t="shared" si="19"/>
        <v>0</v>
      </c>
      <c r="T129" s="19">
        <f t="shared" si="20"/>
        <v>0</v>
      </c>
      <c r="U129" s="21">
        <f t="shared" si="21"/>
        <v>0</v>
      </c>
    </row>
    <row r="130" spans="1:21" x14ac:dyDescent="0.25">
      <c r="A130" s="17" t="s">
        <v>11</v>
      </c>
      <c r="B130" s="19">
        <f t="shared" si="2"/>
        <v>0</v>
      </c>
      <c r="C130" s="20">
        <f t="shared" si="3"/>
        <v>0</v>
      </c>
      <c r="D130" s="19">
        <f t="shared" si="4"/>
        <v>0</v>
      </c>
      <c r="E130" s="19">
        <f t="shared" si="5"/>
        <v>0</v>
      </c>
      <c r="F130" s="19">
        <f t="shared" si="6"/>
        <v>0</v>
      </c>
      <c r="G130" s="19">
        <f t="shared" si="7"/>
        <v>0</v>
      </c>
      <c r="H130" s="19">
        <f t="shared" si="8"/>
        <v>0</v>
      </c>
      <c r="I130" s="19">
        <f t="shared" si="9"/>
        <v>0</v>
      </c>
      <c r="J130" s="19">
        <f t="shared" si="10"/>
        <v>0</v>
      </c>
      <c r="K130" s="19">
        <f t="shared" si="11"/>
        <v>0</v>
      </c>
      <c r="L130" s="19">
        <f t="shared" si="12"/>
        <v>0</v>
      </c>
      <c r="M130" s="19">
        <f t="shared" si="13"/>
        <v>0</v>
      </c>
      <c r="N130" s="19">
        <f t="shared" si="14"/>
        <v>0</v>
      </c>
      <c r="O130" s="19">
        <f t="shared" si="15"/>
        <v>0</v>
      </c>
      <c r="P130" s="19">
        <f t="shared" si="16"/>
        <v>0</v>
      </c>
      <c r="Q130" s="19">
        <f t="shared" si="17"/>
        <v>0</v>
      </c>
      <c r="R130" s="19">
        <f t="shared" si="18"/>
        <v>0</v>
      </c>
      <c r="S130" s="19">
        <f t="shared" si="19"/>
        <v>0</v>
      </c>
      <c r="T130" s="19">
        <f t="shared" si="20"/>
        <v>0</v>
      </c>
      <c r="U130" s="21">
        <f t="shared" si="21"/>
        <v>0</v>
      </c>
    </row>
    <row r="131" spans="1:21" x14ac:dyDescent="0.25">
      <c r="A131" s="17" t="s">
        <v>12</v>
      </c>
      <c r="B131" s="19">
        <f t="shared" si="2"/>
        <v>0</v>
      </c>
      <c r="C131" s="20">
        <f t="shared" si="3"/>
        <v>0</v>
      </c>
      <c r="D131" s="19">
        <f t="shared" si="4"/>
        <v>0</v>
      </c>
      <c r="E131" s="19">
        <f t="shared" si="5"/>
        <v>0</v>
      </c>
      <c r="F131" s="19">
        <f t="shared" si="6"/>
        <v>0</v>
      </c>
      <c r="G131" s="19">
        <f t="shared" si="7"/>
        <v>0</v>
      </c>
      <c r="H131" s="19">
        <f t="shared" si="8"/>
        <v>0</v>
      </c>
      <c r="I131" s="19">
        <f>(ABS($B$10-B12)+ABS($B$33-B35)+ABS($B$56-B58)+ABS($B$79-B81)+ABS($B$102-B104))/$D$116</f>
        <v>0</v>
      </c>
      <c r="J131" s="19">
        <f t="shared" si="10"/>
        <v>0</v>
      </c>
      <c r="K131" s="19">
        <f t="shared" si="11"/>
        <v>0</v>
      </c>
      <c r="L131" s="19">
        <f t="shared" si="12"/>
        <v>0</v>
      </c>
      <c r="M131" s="19">
        <f t="shared" si="13"/>
        <v>0</v>
      </c>
      <c r="N131" s="19">
        <f t="shared" si="14"/>
        <v>0</v>
      </c>
      <c r="O131" s="19">
        <f t="shared" si="15"/>
        <v>0</v>
      </c>
      <c r="P131" s="19">
        <f t="shared" si="16"/>
        <v>0</v>
      </c>
      <c r="Q131" s="19">
        <f t="shared" si="17"/>
        <v>0</v>
      </c>
      <c r="R131" s="19">
        <f t="shared" si="18"/>
        <v>0</v>
      </c>
      <c r="S131" s="19">
        <f t="shared" si="19"/>
        <v>0</v>
      </c>
      <c r="T131" s="19">
        <f t="shared" si="20"/>
        <v>0</v>
      </c>
      <c r="U131" s="21">
        <f t="shared" si="21"/>
        <v>0</v>
      </c>
    </row>
    <row r="132" spans="1:21" x14ac:dyDescent="0.25">
      <c r="A132" s="17" t="s">
        <v>13</v>
      </c>
      <c r="B132" s="19">
        <f t="shared" si="2"/>
        <v>0</v>
      </c>
      <c r="C132" s="20">
        <f t="shared" si="3"/>
        <v>0</v>
      </c>
      <c r="D132" s="19">
        <f t="shared" si="4"/>
        <v>0</v>
      </c>
      <c r="E132" s="19">
        <f t="shared" si="5"/>
        <v>0</v>
      </c>
      <c r="F132" s="19">
        <f t="shared" si="6"/>
        <v>0</v>
      </c>
      <c r="G132" s="19">
        <f t="shared" si="7"/>
        <v>0</v>
      </c>
      <c r="H132" s="19">
        <f t="shared" si="8"/>
        <v>0</v>
      </c>
      <c r="I132" s="19">
        <f t="shared" ref="I132:I141" si="22">(ABS($B$10-B13)+ABS($B$33-B36)+ABS($B$56-B59)+ABS($B$79-B82)+ABS($B$102-B105))/$D$116</f>
        <v>0</v>
      </c>
      <c r="J132" s="19">
        <f t="shared" si="10"/>
        <v>0</v>
      </c>
      <c r="K132" s="19">
        <f t="shared" si="11"/>
        <v>0</v>
      </c>
      <c r="L132" s="19">
        <f t="shared" si="12"/>
        <v>0</v>
      </c>
      <c r="M132" s="19">
        <f t="shared" si="13"/>
        <v>0</v>
      </c>
      <c r="N132" s="19">
        <f t="shared" si="14"/>
        <v>0</v>
      </c>
      <c r="O132" s="19">
        <f t="shared" si="15"/>
        <v>0</v>
      </c>
      <c r="P132" s="19">
        <f t="shared" si="16"/>
        <v>0</v>
      </c>
      <c r="Q132" s="19">
        <f t="shared" si="17"/>
        <v>0</v>
      </c>
      <c r="R132" s="19">
        <f t="shared" si="18"/>
        <v>0</v>
      </c>
      <c r="S132" s="19">
        <f t="shared" si="19"/>
        <v>0</v>
      </c>
      <c r="T132" s="19">
        <f t="shared" si="20"/>
        <v>0</v>
      </c>
      <c r="U132" s="21">
        <f t="shared" si="21"/>
        <v>0</v>
      </c>
    </row>
    <row r="133" spans="1:21" x14ac:dyDescent="0.25">
      <c r="A133" s="17" t="s">
        <v>14</v>
      </c>
      <c r="B133" s="19">
        <f t="shared" si="2"/>
        <v>0</v>
      </c>
      <c r="C133" s="20">
        <f t="shared" si="3"/>
        <v>0</v>
      </c>
      <c r="D133" s="19">
        <f t="shared" si="4"/>
        <v>0</v>
      </c>
      <c r="E133" s="19">
        <f t="shared" si="5"/>
        <v>0</v>
      </c>
      <c r="F133" s="19">
        <f t="shared" si="6"/>
        <v>0</v>
      </c>
      <c r="G133" s="19">
        <f t="shared" si="7"/>
        <v>0</v>
      </c>
      <c r="H133" s="19">
        <f t="shared" si="8"/>
        <v>0</v>
      </c>
      <c r="I133" s="19">
        <f t="shared" si="22"/>
        <v>0</v>
      </c>
      <c r="J133" s="19">
        <f t="shared" si="10"/>
        <v>0</v>
      </c>
      <c r="K133" s="19">
        <f t="shared" si="11"/>
        <v>0</v>
      </c>
      <c r="L133" s="19">
        <f t="shared" si="12"/>
        <v>0</v>
      </c>
      <c r="M133" s="19">
        <f t="shared" si="13"/>
        <v>0</v>
      </c>
      <c r="N133" s="19">
        <f t="shared" si="14"/>
        <v>0</v>
      </c>
      <c r="O133" s="19">
        <f t="shared" si="15"/>
        <v>0</v>
      </c>
      <c r="P133" s="19">
        <f t="shared" si="16"/>
        <v>0</v>
      </c>
      <c r="Q133" s="19">
        <f t="shared" si="17"/>
        <v>0</v>
      </c>
      <c r="R133" s="19">
        <f t="shared" si="18"/>
        <v>0</v>
      </c>
      <c r="S133" s="19">
        <f t="shared" si="19"/>
        <v>0</v>
      </c>
      <c r="T133" s="19">
        <f t="shared" si="20"/>
        <v>0</v>
      </c>
      <c r="U133" s="21">
        <f t="shared" si="21"/>
        <v>0</v>
      </c>
    </row>
    <row r="134" spans="1:21" x14ac:dyDescent="0.25">
      <c r="A134" s="17" t="s">
        <v>15</v>
      </c>
      <c r="B134" s="19">
        <f t="shared" si="2"/>
        <v>0</v>
      </c>
      <c r="C134" s="20">
        <f t="shared" si="3"/>
        <v>0</v>
      </c>
      <c r="D134" s="19">
        <f t="shared" si="4"/>
        <v>0</v>
      </c>
      <c r="E134" s="19">
        <f t="shared" si="5"/>
        <v>0</v>
      </c>
      <c r="F134" s="19">
        <f t="shared" si="6"/>
        <v>0</v>
      </c>
      <c r="G134" s="19">
        <f t="shared" si="7"/>
        <v>0</v>
      </c>
      <c r="H134" s="19">
        <f t="shared" si="8"/>
        <v>0</v>
      </c>
      <c r="I134" s="19">
        <f t="shared" si="22"/>
        <v>0</v>
      </c>
      <c r="J134" s="19">
        <f t="shared" si="10"/>
        <v>0</v>
      </c>
      <c r="K134" s="19">
        <f t="shared" si="11"/>
        <v>0</v>
      </c>
      <c r="L134" s="19">
        <f t="shared" si="12"/>
        <v>0</v>
      </c>
      <c r="M134" s="19">
        <f t="shared" si="13"/>
        <v>0</v>
      </c>
      <c r="N134" s="19">
        <f t="shared" si="14"/>
        <v>0</v>
      </c>
      <c r="O134" s="19">
        <f t="shared" si="15"/>
        <v>0</v>
      </c>
      <c r="P134" s="19">
        <f t="shared" si="16"/>
        <v>0</v>
      </c>
      <c r="Q134" s="19">
        <f t="shared" si="17"/>
        <v>0</v>
      </c>
      <c r="R134" s="19">
        <f t="shared" si="18"/>
        <v>0</v>
      </c>
      <c r="S134" s="19">
        <f t="shared" si="19"/>
        <v>0</v>
      </c>
      <c r="T134" s="19">
        <f t="shared" si="20"/>
        <v>0</v>
      </c>
      <c r="U134" s="21">
        <f t="shared" si="21"/>
        <v>0</v>
      </c>
    </row>
    <row r="135" spans="1:21" x14ac:dyDescent="0.25">
      <c r="A135" s="17" t="s">
        <v>16</v>
      </c>
      <c r="B135" s="19">
        <f t="shared" si="2"/>
        <v>0</v>
      </c>
      <c r="C135" s="20">
        <f t="shared" si="3"/>
        <v>0</v>
      </c>
      <c r="D135" s="19">
        <f t="shared" si="4"/>
        <v>0</v>
      </c>
      <c r="E135" s="19">
        <f t="shared" si="5"/>
        <v>0</v>
      </c>
      <c r="F135" s="19">
        <f t="shared" si="6"/>
        <v>0</v>
      </c>
      <c r="G135" s="19">
        <f t="shared" si="7"/>
        <v>0</v>
      </c>
      <c r="H135" s="19">
        <f t="shared" si="8"/>
        <v>0</v>
      </c>
      <c r="I135" s="19">
        <f t="shared" si="22"/>
        <v>0</v>
      </c>
      <c r="J135" s="19">
        <f t="shared" si="10"/>
        <v>0</v>
      </c>
      <c r="K135" s="19">
        <f t="shared" si="11"/>
        <v>0</v>
      </c>
      <c r="L135" s="19">
        <f t="shared" si="12"/>
        <v>0</v>
      </c>
      <c r="M135" s="19">
        <f t="shared" si="13"/>
        <v>0</v>
      </c>
      <c r="N135" s="19">
        <f t="shared" si="14"/>
        <v>0</v>
      </c>
      <c r="O135" s="19">
        <f t="shared" si="15"/>
        <v>0</v>
      </c>
      <c r="P135" s="19">
        <f t="shared" si="16"/>
        <v>0</v>
      </c>
      <c r="Q135" s="19">
        <f t="shared" si="17"/>
        <v>0</v>
      </c>
      <c r="R135" s="19">
        <f t="shared" si="18"/>
        <v>0</v>
      </c>
      <c r="S135" s="19">
        <f t="shared" si="19"/>
        <v>0</v>
      </c>
      <c r="T135" s="19">
        <f t="shared" si="20"/>
        <v>0</v>
      </c>
      <c r="U135" s="21">
        <f t="shared" si="21"/>
        <v>0</v>
      </c>
    </row>
    <row r="136" spans="1:21" x14ac:dyDescent="0.25">
      <c r="A136" s="17" t="s">
        <v>17</v>
      </c>
      <c r="B136" s="19">
        <f t="shared" si="2"/>
        <v>0</v>
      </c>
      <c r="C136" s="20">
        <f t="shared" si="3"/>
        <v>0</v>
      </c>
      <c r="D136" s="19">
        <f t="shared" si="4"/>
        <v>0</v>
      </c>
      <c r="E136" s="19">
        <f t="shared" si="5"/>
        <v>0</v>
      </c>
      <c r="F136" s="19">
        <f t="shared" si="6"/>
        <v>0</v>
      </c>
      <c r="G136" s="19">
        <f t="shared" si="7"/>
        <v>0</v>
      </c>
      <c r="H136" s="19">
        <f t="shared" si="8"/>
        <v>0</v>
      </c>
      <c r="I136" s="19">
        <f t="shared" si="22"/>
        <v>0</v>
      </c>
      <c r="J136" s="19">
        <f t="shared" si="10"/>
        <v>0</v>
      </c>
      <c r="K136" s="19">
        <f t="shared" si="11"/>
        <v>0</v>
      </c>
      <c r="L136" s="19">
        <f t="shared" si="12"/>
        <v>0</v>
      </c>
      <c r="M136" s="19">
        <f t="shared" si="13"/>
        <v>0</v>
      </c>
      <c r="N136" s="19">
        <f t="shared" si="14"/>
        <v>0</v>
      </c>
      <c r="O136" s="19">
        <f t="shared" ref="O136:O141" si="23">(ABS($B$16-B17)+ABS($B$39-B40)+ABS($B$62-B63)+ABS($B$85-B86)+ABS($B$108-B109))/$D$116</f>
        <v>0</v>
      </c>
      <c r="P136" s="19">
        <f t="shared" si="16"/>
        <v>0</v>
      </c>
      <c r="Q136" s="19">
        <f t="shared" si="17"/>
        <v>0</v>
      </c>
      <c r="R136" s="19">
        <f t="shared" si="18"/>
        <v>0</v>
      </c>
      <c r="S136" s="19">
        <f t="shared" si="19"/>
        <v>0</v>
      </c>
      <c r="T136" s="19">
        <f t="shared" si="20"/>
        <v>0</v>
      </c>
      <c r="U136" s="21">
        <f t="shared" si="21"/>
        <v>0</v>
      </c>
    </row>
    <row r="137" spans="1:21" x14ac:dyDescent="0.25">
      <c r="A137" s="17" t="s">
        <v>18</v>
      </c>
      <c r="B137" s="19">
        <f t="shared" si="2"/>
        <v>0</v>
      </c>
      <c r="C137" s="20">
        <f t="shared" si="3"/>
        <v>0</v>
      </c>
      <c r="D137" s="19">
        <f t="shared" si="4"/>
        <v>0</v>
      </c>
      <c r="E137" s="19">
        <f t="shared" si="5"/>
        <v>0</v>
      </c>
      <c r="F137" s="19">
        <f t="shared" si="6"/>
        <v>0</v>
      </c>
      <c r="G137" s="19">
        <f t="shared" si="7"/>
        <v>0</v>
      </c>
      <c r="H137" s="19">
        <f t="shared" si="8"/>
        <v>0</v>
      </c>
      <c r="I137" s="19">
        <f t="shared" si="22"/>
        <v>0</v>
      </c>
      <c r="J137" s="19">
        <f t="shared" si="10"/>
        <v>0</v>
      </c>
      <c r="K137" s="19">
        <f t="shared" si="11"/>
        <v>0</v>
      </c>
      <c r="L137" s="19">
        <f t="shared" si="12"/>
        <v>0</v>
      </c>
      <c r="M137" s="19">
        <f t="shared" si="13"/>
        <v>0</v>
      </c>
      <c r="N137" s="19">
        <f t="shared" si="14"/>
        <v>0</v>
      </c>
      <c r="O137" s="19">
        <f t="shared" si="23"/>
        <v>0</v>
      </c>
      <c r="P137" s="19">
        <f t="shared" si="16"/>
        <v>0</v>
      </c>
      <c r="Q137" s="19">
        <f>(ABS($B$18-B18)+ABS($B$41-B41)+ABS($B$64-B64)+ABS($B$87-B87)+ABS($B$110-B110))/$D$116</f>
        <v>0</v>
      </c>
      <c r="R137" s="19">
        <f t="shared" si="18"/>
        <v>0</v>
      </c>
      <c r="S137" s="19">
        <f t="shared" si="19"/>
        <v>0</v>
      </c>
      <c r="T137" s="19">
        <f t="shared" si="20"/>
        <v>0</v>
      </c>
      <c r="U137" s="21">
        <f t="shared" si="21"/>
        <v>0</v>
      </c>
    </row>
    <row r="138" spans="1:21" x14ac:dyDescent="0.25">
      <c r="A138" s="17" t="s">
        <v>19</v>
      </c>
      <c r="B138" s="19">
        <f t="shared" si="2"/>
        <v>0</v>
      </c>
      <c r="C138" s="20">
        <f t="shared" si="3"/>
        <v>0</v>
      </c>
      <c r="D138" s="19">
        <f t="shared" si="4"/>
        <v>0</v>
      </c>
      <c r="E138" s="19">
        <f t="shared" si="5"/>
        <v>0</v>
      </c>
      <c r="F138" s="19">
        <f t="shared" si="6"/>
        <v>0</v>
      </c>
      <c r="G138" s="19">
        <f t="shared" si="7"/>
        <v>0</v>
      </c>
      <c r="H138" s="19">
        <f t="shared" si="8"/>
        <v>0</v>
      </c>
      <c r="I138" s="19">
        <f t="shared" si="22"/>
        <v>0</v>
      </c>
      <c r="J138" s="19">
        <f t="shared" si="10"/>
        <v>0</v>
      </c>
      <c r="K138" s="19">
        <f t="shared" si="11"/>
        <v>0</v>
      </c>
      <c r="L138" s="19">
        <f t="shared" si="12"/>
        <v>0</v>
      </c>
      <c r="M138" s="19">
        <f t="shared" si="13"/>
        <v>0</v>
      </c>
      <c r="N138" s="19">
        <f t="shared" si="14"/>
        <v>0</v>
      </c>
      <c r="O138" s="19">
        <f t="shared" si="23"/>
        <v>0</v>
      </c>
      <c r="P138" s="19">
        <f t="shared" si="16"/>
        <v>0</v>
      </c>
      <c r="Q138" s="19">
        <f>(ABS($B$18-B19)+ABS($B$41-B42)+ABS($B$64-B65)+ABS($B$87-B88)+ABS($B$110-B111))/$D$116</f>
        <v>0</v>
      </c>
      <c r="R138" s="19">
        <f>(ABS($B$19-B19)+ABS($B$42-B42)+ABS($B$65-B65)+ABS($B$88-B88)+ABS($B$111-B111))/$D$116</f>
        <v>0</v>
      </c>
      <c r="S138" s="19">
        <f t="shared" si="19"/>
        <v>0</v>
      </c>
      <c r="T138" s="19">
        <f t="shared" si="20"/>
        <v>0</v>
      </c>
      <c r="U138" s="21">
        <f t="shared" si="21"/>
        <v>0</v>
      </c>
    </row>
    <row r="139" spans="1:21" x14ac:dyDescent="0.25">
      <c r="A139" s="17" t="s">
        <v>20</v>
      </c>
      <c r="B139" s="19">
        <f t="shared" si="2"/>
        <v>0</v>
      </c>
      <c r="C139" s="20">
        <f t="shared" si="3"/>
        <v>0</v>
      </c>
      <c r="D139" s="19">
        <f t="shared" si="4"/>
        <v>0</v>
      </c>
      <c r="E139" s="19">
        <f t="shared" si="5"/>
        <v>0</v>
      </c>
      <c r="F139" s="19">
        <f t="shared" si="6"/>
        <v>0</v>
      </c>
      <c r="G139" s="19">
        <f t="shared" si="7"/>
        <v>0</v>
      </c>
      <c r="H139" s="19">
        <f t="shared" si="8"/>
        <v>0</v>
      </c>
      <c r="I139" s="19">
        <f t="shared" si="22"/>
        <v>0</v>
      </c>
      <c r="J139" s="19">
        <f t="shared" si="10"/>
        <v>0</v>
      </c>
      <c r="K139" s="19">
        <f t="shared" si="11"/>
        <v>0</v>
      </c>
      <c r="L139" s="19">
        <f t="shared" si="12"/>
        <v>0</v>
      </c>
      <c r="M139" s="19">
        <f t="shared" si="13"/>
        <v>0</v>
      </c>
      <c r="N139" s="19">
        <f t="shared" si="14"/>
        <v>0</v>
      </c>
      <c r="O139" s="19">
        <f t="shared" si="23"/>
        <v>0</v>
      </c>
      <c r="P139" s="19">
        <f t="shared" si="16"/>
        <v>0</v>
      </c>
      <c r="Q139" s="19">
        <f>(ABS($B$18-B20)+ABS($B$41-B43)+ABS($B$64-B66)+ABS($B$87-B89)+ABS($B$110-B112))/$D$116</f>
        <v>0</v>
      </c>
      <c r="R139" s="19">
        <f>(ABS($B$19-B20)+ABS($B$42-B43)+ABS($B$65-B66)+ABS($B$88-B89)+ABS($B$111-B112))/$D$116</f>
        <v>0</v>
      </c>
      <c r="S139" s="19">
        <f>(ABS($B$20-B20)+ABS($B$43-B43)+ABS($B$66-B66)+ABS($B$89-B89)+ABS($B$112-B112))/$D$116</f>
        <v>0</v>
      </c>
      <c r="T139" s="19">
        <f t="shared" si="20"/>
        <v>0</v>
      </c>
      <c r="U139" s="21">
        <f t="shared" si="21"/>
        <v>0</v>
      </c>
    </row>
    <row r="140" spans="1:21" x14ac:dyDescent="0.25">
      <c r="A140" s="17" t="s">
        <v>21</v>
      </c>
      <c r="B140" s="19">
        <f t="shared" si="2"/>
        <v>0</v>
      </c>
      <c r="C140" s="20">
        <f t="shared" si="3"/>
        <v>0</v>
      </c>
      <c r="D140" s="19">
        <f t="shared" si="4"/>
        <v>0</v>
      </c>
      <c r="E140" s="19">
        <f t="shared" si="5"/>
        <v>0</v>
      </c>
      <c r="F140" s="19">
        <f t="shared" si="6"/>
        <v>0</v>
      </c>
      <c r="G140" s="19">
        <f t="shared" si="7"/>
        <v>0</v>
      </c>
      <c r="H140" s="19">
        <f t="shared" si="8"/>
        <v>0</v>
      </c>
      <c r="I140" s="19">
        <f t="shared" si="22"/>
        <v>0</v>
      </c>
      <c r="J140" s="19">
        <f t="shared" si="10"/>
        <v>0</v>
      </c>
      <c r="K140" s="19">
        <f t="shared" si="11"/>
        <v>0</v>
      </c>
      <c r="L140" s="19">
        <f t="shared" si="12"/>
        <v>0</v>
      </c>
      <c r="M140" s="19">
        <f t="shared" si="13"/>
        <v>0</v>
      </c>
      <c r="N140" s="19">
        <f t="shared" si="14"/>
        <v>0</v>
      </c>
      <c r="O140" s="19">
        <f t="shared" si="23"/>
        <v>0</v>
      </c>
      <c r="P140" s="19">
        <f t="shared" si="16"/>
        <v>0</v>
      </c>
      <c r="Q140" s="19">
        <f>(ABS($B$18-B21)+ABS($B$41-B44)+ABS($B$64-B67)+ABS($B$87-B90)+ABS($B$110-B113))/$D$116</f>
        <v>0</v>
      </c>
      <c r="R140" s="19">
        <f>(ABS($B$19-B21)+ABS($B$42-B44)+ABS($B$65-B67)+ABS($B$88-B90)+ABS($B$111-B113))/$D$116</f>
        <v>0</v>
      </c>
      <c r="S140" s="19">
        <f>(ABS($B$20-B21)+ABS($B$43-B44)+ABS($B$66-B67)+ABS($B$89-B90)+ABS($B$112-B113))/$D$116</f>
        <v>0</v>
      </c>
      <c r="T140" s="19">
        <f>(ABS($B$21-B21)+ABS($B$44-B44)+ABS($B$67-B67)+ABS($B$90-B90)+ABS($B$113-B113))/$D$116</f>
        <v>0</v>
      </c>
      <c r="U140" s="21">
        <f t="shared" si="21"/>
        <v>0</v>
      </c>
    </row>
    <row r="141" spans="1:21" x14ac:dyDescent="0.25">
      <c r="A141" s="22" t="s">
        <v>22</v>
      </c>
      <c r="B141" s="19">
        <f t="shared" si="2"/>
        <v>0</v>
      </c>
      <c r="C141" s="20">
        <f t="shared" si="3"/>
        <v>0</v>
      </c>
      <c r="D141" s="19">
        <f t="shared" si="4"/>
        <v>0</v>
      </c>
      <c r="E141" s="19">
        <f t="shared" si="5"/>
        <v>0</v>
      </c>
      <c r="F141" s="19">
        <f t="shared" si="6"/>
        <v>0</v>
      </c>
      <c r="G141" s="19">
        <f t="shared" si="7"/>
        <v>0</v>
      </c>
      <c r="H141" s="19">
        <f t="shared" si="8"/>
        <v>0</v>
      </c>
      <c r="I141" s="19">
        <f t="shared" si="22"/>
        <v>0</v>
      </c>
      <c r="J141" s="19">
        <f t="shared" si="10"/>
        <v>0</v>
      </c>
      <c r="K141" s="19">
        <f t="shared" si="11"/>
        <v>0</v>
      </c>
      <c r="L141" s="19">
        <f t="shared" si="12"/>
        <v>0</v>
      </c>
      <c r="M141" s="19">
        <f t="shared" si="13"/>
        <v>0</v>
      </c>
      <c r="N141" s="19">
        <f t="shared" si="14"/>
        <v>0</v>
      </c>
      <c r="O141" s="19">
        <f t="shared" si="23"/>
        <v>0</v>
      </c>
      <c r="P141" s="19">
        <f t="shared" si="16"/>
        <v>0</v>
      </c>
      <c r="Q141" s="19">
        <f>(ABS($B$18-B22)+ABS($B$41-B45)+ABS($B$64-B68)+ABS($B$87-B91)+ABS($B$110-B114))/$D$116</f>
        <v>0</v>
      </c>
      <c r="R141" s="19">
        <f>(ABS($B$19-B22)+ABS($B$42-B45)+ABS($B$65-B68)+ABS($B$88-B91)+ABS($B$111-B114))/$D$116</f>
        <v>0</v>
      </c>
      <c r="S141" s="19">
        <f>(ABS($B$20-B22)+ABS($B$43-B45)+ABS($B$66-B68)+ABS($B$89-B91)+ABS($B$112-B114))/$D$116</f>
        <v>0</v>
      </c>
      <c r="T141" s="19">
        <f>(ABS($B$21-B22)+ABS($B$44-B45)+ABS($B$67-B68)+ABS($B$90-B91)+ABS($B$113-B114))/$D$116</f>
        <v>0</v>
      </c>
      <c r="U141" s="21">
        <f>(ABS($B$22-B22)+ABS($B$45-B45)+ABS($B$68-B68)+ABS($B$91-B91)+ABS($B$114-B114))/$D$116</f>
        <v>0</v>
      </c>
    </row>
  </sheetData>
  <mergeCells count="18">
    <mergeCell ref="AC24:AL24"/>
    <mergeCell ref="AQ24:AZ24"/>
    <mergeCell ref="BE24:BN24"/>
    <mergeCell ref="BS24:CB24"/>
    <mergeCell ref="CG24:CP24"/>
    <mergeCell ref="AE70:AN70"/>
    <mergeCell ref="AS70:BB70"/>
    <mergeCell ref="BG70:BP70"/>
    <mergeCell ref="BU70:CD70"/>
    <mergeCell ref="AE47:AN47"/>
    <mergeCell ref="AS47:BB47"/>
    <mergeCell ref="BG47:BP47"/>
    <mergeCell ref="BU47:CD47"/>
    <mergeCell ref="A120:U120"/>
    <mergeCell ref="AE93:AN93"/>
    <mergeCell ref="AS93:BB93"/>
    <mergeCell ref="BG93:BP93"/>
    <mergeCell ref="BU93:CD93"/>
  </mergeCells>
  <phoneticPr fontId="1" type="noConversion"/>
  <conditionalFormatting sqref="B122:U141">
    <cfRule type="cellIs" dxfId="3" priority="1" operator="equal">
      <formula>0</formula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41"/>
  <sheetViews>
    <sheetView topLeftCell="A21" zoomScaleNormal="100" workbookViewId="0">
      <selection activeCell="A21" sqref="A1:XFD1048576"/>
    </sheetView>
  </sheetViews>
  <sheetFormatPr defaultRowHeight="13.8" x14ac:dyDescent="0.25"/>
  <cols>
    <col min="1" max="1" width="9.5546875" style="65" bestFit="1" customWidth="1"/>
    <col min="2" max="3" width="7.5546875" style="65" bestFit="1" customWidth="1"/>
    <col min="4" max="8" width="6.5546875" style="65" bestFit="1" customWidth="1"/>
    <col min="9" max="9" width="6.88671875" style="65" customWidth="1"/>
    <col min="10" max="21" width="6.5546875" style="65" bestFit="1" customWidth="1"/>
    <col min="22" max="25" width="7.44140625" style="65" bestFit="1" customWidth="1"/>
    <col min="26" max="26" width="8.5546875" style="65" bestFit="1" customWidth="1"/>
    <col min="27" max="27" width="7.44140625" style="65" bestFit="1" customWidth="1"/>
    <col min="28" max="28" width="8.5546875" style="65" bestFit="1" customWidth="1"/>
    <col min="29" max="31" width="7.44140625" style="65" bestFit="1" customWidth="1"/>
    <col min="32" max="32" width="5.21875" style="65" bestFit="1" customWidth="1"/>
    <col min="33" max="39" width="7.44140625" style="65" bestFit="1" customWidth="1"/>
    <col min="40" max="40" width="8.5546875" style="65" bestFit="1" customWidth="1"/>
    <col min="41" max="41" width="7.44140625" style="65" bestFit="1" customWidth="1"/>
    <col min="42" max="42" width="8.5546875" style="65" bestFit="1" customWidth="1"/>
    <col min="43" max="52" width="7.44140625" style="65" bestFit="1" customWidth="1"/>
    <col min="53" max="53" width="3" style="65" bestFit="1" customWidth="1"/>
    <col min="54" max="54" width="8.5546875" style="65" bestFit="1" customWidth="1"/>
    <col min="55" max="55" width="4.109375" style="65" bestFit="1" customWidth="1"/>
    <col min="56" max="56" width="8.5546875" style="65" bestFit="1" customWidth="1"/>
    <col min="57" max="57" width="5.33203125" style="65" bestFit="1" customWidth="1"/>
    <col min="58" max="61" width="4.109375" style="65" bestFit="1" customWidth="1"/>
    <col min="62" max="67" width="3" style="65" bestFit="1" customWidth="1"/>
    <col min="68" max="68" width="8.5546875" style="65" bestFit="1" customWidth="1"/>
    <col min="69" max="69" width="4.109375" style="65" bestFit="1" customWidth="1"/>
    <col min="70" max="70" width="8.5546875" style="65" bestFit="1" customWidth="1"/>
    <col min="71" max="71" width="5.33203125" style="65" bestFit="1" customWidth="1"/>
    <col min="72" max="75" width="4.109375" style="65" bestFit="1" customWidth="1"/>
    <col min="76" max="81" width="3" style="65" bestFit="1" customWidth="1"/>
    <col min="82" max="82" width="8.5546875" style="65" bestFit="1" customWidth="1"/>
    <col min="83" max="83" width="4.109375" style="65" bestFit="1" customWidth="1"/>
    <col min="84" max="84" width="8.5546875" style="65" bestFit="1" customWidth="1"/>
    <col min="85" max="85" width="5.33203125" style="65" bestFit="1" customWidth="1"/>
    <col min="86" max="89" width="4.109375" style="65" bestFit="1" customWidth="1"/>
    <col min="90" max="95" width="3" style="65" bestFit="1" customWidth="1"/>
    <col min="96" max="96" width="8.5546875" style="65" bestFit="1" customWidth="1"/>
    <col min="97" max="97" width="4.109375" style="65" bestFit="1" customWidth="1"/>
    <col min="98" max="98" width="8.5546875" style="65" bestFit="1" customWidth="1"/>
    <col min="99" max="16384" width="8.88671875" style="65"/>
  </cols>
  <sheetData>
    <row r="1" spans="1:86" x14ac:dyDescent="0.25">
      <c r="A1" s="137" t="s">
        <v>253</v>
      </c>
      <c r="B1" s="65" t="s">
        <v>23</v>
      </c>
      <c r="C1" s="76" t="s">
        <v>188</v>
      </c>
      <c r="D1" s="76" t="s">
        <v>189</v>
      </c>
      <c r="E1" s="76" t="s">
        <v>190</v>
      </c>
      <c r="F1" s="76" t="s">
        <v>191</v>
      </c>
      <c r="G1" s="76" t="s">
        <v>192</v>
      </c>
      <c r="H1" s="76" t="s">
        <v>193</v>
      </c>
      <c r="I1" s="76" t="s">
        <v>194</v>
      </c>
      <c r="J1" s="76" t="s">
        <v>195</v>
      </c>
      <c r="K1" s="76" t="s">
        <v>196</v>
      </c>
      <c r="L1" s="76" t="s">
        <v>197</v>
      </c>
      <c r="M1" s="76" t="s">
        <v>198</v>
      </c>
      <c r="N1" s="76" t="s">
        <v>199</v>
      </c>
      <c r="O1" s="76" t="s">
        <v>202</v>
      </c>
      <c r="P1" s="76" t="s">
        <v>203</v>
      </c>
      <c r="Q1" s="76" t="s">
        <v>204</v>
      </c>
      <c r="R1" s="76" t="s">
        <v>205</v>
      </c>
      <c r="S1" s="76" t="s">
        <v>206</v>
      </c>
      <c r="T1" s="76" t="s">
        <v>207</v>
      </c>
      <c r="U1" s="76" t="s">
        <v>208</v>
      </c>
      <c r="V1" s="76" t="s">
        <v>252</v>
      </c>
      <c r="W1" s="76"/>
      <c r="X1" s="76"/>
      <c r="Y1" s="76"/>
      <c r="Z1" s="76"/>
      <c r="AA1" s="136"/>
      <c r="AB1" s="136"/>
      <c r="AC1" s="136"/>
      <c r="AD1" s="136"/>
      <c r="AE1" s="76"/>
      <c r="AF1" s="76"/>
      <c r="AG1" s="76"/>
      <c r="AH1" s="76"/>
      <c r="AI1" s="76"/>
      <c r="AJ1" s="76"/>
      <c r="AK1" s="76"/>
      <c r="AL1" s="76"/>
      <c r="AM1" s="76"/>
      <c r="AN1" s="76"/>
      <c r="AO1" s="136"/>
      <c r="AP1" s="136"/>
      <c r="AQ1" s="136"/>
      <c r="AR1" s="136"/>
      <c r="AS1" s="76"/>
      <c r="AT1" s="76"/>
      <c r="AU1" s="76"/>
      <c r="AV1" s="76"/>
      <c r="AW1" s="76"/>
      <c r="AX1" s="76"/>
      <c r="AY1" s="76"/>
      <c r="AZ1" s="76"/>
      <c r="BA1" s="76"/>
      <c r="BB1" s="76"/>
      <c r="BC1" s="136"/>
      <c r="BD1" s="136"/>
      <c r="BE1" s="136"/>
      <c r="BF1" s="136"/>
      <c r="BG1" s="76"/>
      <c r="BH1" s="76"/>
      <c r="BI1" s="76"/>
      <c r="BJ1" s="76"/>
      <c r="BK1" s="76"/>
      <c r="BL1" s="76"/>
      <c r="BM1" s="76"/>
      <c r="BN1" s="76"/>
      <c r="BO1" s="76"/>
      <c r="BP1" s="76"/>
      <c r="BQ1" s="136"/>
      <c r="BU1" s="73"/>
      <c r="BV1" s="73"/>
      <c r="BW1" s="73"/>
      <c r="BX1" s="73"/>
      <c r="BY1" s="73"/>
      <c r="BZ1" s="73"/>
      <c r="CA1" s="73"/>
      <c r="CB1" s="73"/>
      <c r="CC1" s="73"/>
      <c r="CD1" s="73"/>
      <c r="CE1" s="5"/>
    </row>
    <row r="2" spans="1:86" x14ac:dyDescent="0.25">
      <c r="A2" s="137" t="s">
        <v>1</v>
      </c>
      <c r="B2" s="134"/>
      <c r="C2" s="136"/>
      <c r="D2" s="136"/>
      <c r="E2" s="136"/>
      <c r="F2" s="136"/>
      <c r="G2" s="136"/>
      <c r="H2" s="136"/>
      <c r="I2" s="136"/>
      <c r="J2" s="136"/>
      <c r="K2" s="136"/>
      <c r="L2" s="136"/>
      <c r="M2" s="136"/>
      <c r="N2" s="136"/>
      <c r="O2" s="136"/>
      <c r="P2" s="136"/>
      <c r="Q2" s="136"/>
      <c r="R2" s="136"/>
      <c r="S2" s="136"/>
      <c r="T2" s="136"/>
      <c r="U2" s="136"/>
      <c r="V2" s="136"/>
      <c r="W2" s="136"/>
      <c r="X2" s="136"/>
      <c r="Y2" s="136"/>
      <c r="Z2" s="136"/>
      <c r="AA2" s="136"/>
      <c r="AB2" s="75"/>
      <c r="AC2" s="136"/>
      <c r="AD2" s="136"/>
      <c r="AE2" s="136"/>
      <c r="AF2" s="136"/>
      <c r="AG2" s="136"/>
      <c r="AH2" s="136"/>
      <c r="AI2" s="136"/>
      <c r="AJ2" s="136"/>
      <c r="AK2" s="136"/>
      <c r="AL2" s="136"/>
      <c r="AM2" s="136"/>
      <c r="AN2" s="136"/>
      <c r="AO2" s="136"/>
      <c r="AP2" s="75"/>
      <c r="AQ2" s="136"/>
      <c r="AR2" s="136"/>
      <c r="AS2" s="136"/>
      <c r="AT2" s="136"/>
      <c r="AU2" s="136"/>
      <c r="AV2" s="136"/>
      <c r="AW2" s="136"/>
      <c r="AX2" s="136"/>
      <c r="AY2" s="136"/>
      <c r="AZ2" s="136"/>
      <c r="BA2" s="136"/>
      <c r="BB2" s="136"/>
      <c r="BC2" s="136"/>
      <c r="BD2" s="75"/>
      <c r="BE2" s="136"/>
      <c r="BF2" s="136"/>
      <c r="BG2" s="136"/>
      <c r="BH2" s="136"/>
      <c r="BI2" s="136"/>
      <c r="BJ2" s="136"/>
      <c r="BK2" s="136"/>
      <c r="BL2" s="136"/>
      <c r="BM2" s="136"/>
      <c r="BN2" s="136"/>
      <c r="BO2" s="136"/>
      <c r="BP2" s="136"/>
      <c r="BQ2" s="136"/>
      <c r="BR2" s="134"/>
      <c r="BU2" s="137"/>
      <c r="BV2" s="137"/>
      <c r="BW2" s="137"/>
      <c r="BX2" s="137"/>
      <c r="BY2" s="137"/>
      <c r="BZ2" s="137"/>
      <c r="CA2" s="137"/>
      <c r="CB2" s="137"/>
      <c r="CC2" s="137"/>
      <c r="CD2" s="137"/>
      <c r="CE2" s="5"/>
      <c r="CF2" s="134"/>
    </row>
    <row r="3" spans="1:86" x14ac:dyDescent="0.25">
      <c r="A3" s="137" t="s">
        <v>3</v>
      </c>
      <c r="B3" s="34"/>
      <c r="C3" s="136"/>
      <c r="D3" s="136">
        <f>ABS('C2'!D3-'C2'!$C3)</f>
        <v>0</v>
      </c>
      <c r="E3" s="136">
        <f>ABS('C2'!E3-'C2'!$C3)</f>
        <v>0.29166666666666663</v>
      </c>
      <c r="F3" s="136">
        <f>ABS('C2'!F3-'C2'!$C3)</f>
        <v>0.29166666666666663</v>
      </c>
      <c r="G3" s="136">
        <f>ABS('C2'!G3-'C2'!$C3)</f>
        <v>0.29166666666666663</v>
      </c>
      <c r="H3" s="136">
        <f>ABS('C2'!H3-'C2'!$C3)</f>
        <v>0.29166666666666663</v>
      </c>
      <c r="I3" s="136">
        <f>ABS('C2'!I3-'C2'!$C3)</f>
        <v>0.29166666666666663</v>
      </c>
      <c r="J3" s="136"/>
      <c r="K3" s="136"/>
      <c r="L3" s="136"/>
      <c r="M3" s="136"/>
      <c r="N3" s="136"/>
      <c r="O3" s="136"/>
      <c r="P3" s="136"/>
      <c r="Q3" s="136"/>
      <c r="R3" s="136"/>
      <c r="S3" s="136"/>
      <c r="T3" s="136"/>
      <c r="U3" s="136"/>
      <c r="V3" s="136">
        <f>SUM(D3:U3)</f>
        <v>1.458333333333333</v>
      </c>
      <c r="W3" s="136"/>
      <c r="X3" s="136"/>
      <c r="Y3" s="136"/>
      <c r="Z3" s="136"/>
      <c r="AA3" s="136"/>
      <c r="AB3" s="75"/>
      <c r="AC3" s="136"/>
      <c r="AD3" s="75"/>
      <c r="AE3" s="136"/>
      <c r="AF3" s="136"/>
      <c r="AG3" s="136"/>
      <c r="AH3" s="136"/>
      <c r="AI3" s="136"/>
      <c r="AJ3" s="136"/>
      <c r="AK3" s="136"/>
      <c r="AL3" s="136"/>
      <c r="AM3" s="136"/>
      <c r="AN3" s="136"/>
      <c r="AO3" s="136"/>
      <c r="AP3" s="75"/>
      <c r="AQ3" s="136"/>
      <c r="AR3" s="75"/>
      <c r="AS3" s="136"/>
      <c r="AT3" s="136"/>
      <c r="AU3" s="136"/>
      <c r="AV3" s="136"/>
      <c r="AW3" s="136"/>
      <c r="AX3" s="136"/>
      <c r="AY3" s="136"/>
      <c r="AZ3" s="136"/>
      <c r="BA3" s="136"/>
      <c r="BB3" s="136"/>
      <c r="BC3" s="136"/>
      <c r="BD3" s="75"/>
      <c r="BE3" s="136"/>
      <c r="BF3" s="75"/>
      <c r="BG3" s="136"/>
      <c r="BH3" s="136"/>
      <c r="BI3" s="136"/>
      <c r="BJ3" s="136"/>
      <c r="BK3" s="136"/>
      <c r="BL3" s="136"/>
      <c r="BM3" s="136"/>
      <c r="BN3" s="136"/>
      <c r="BO3" s="136"/>
      <c r="BP3" s="136"/>
      <c r="BQ3" s="136"/>
      <c r="BR3" s="134"/>
      <c r="BT3" s="134"/>
      <c r="BU3" s="137"/>
      <c r="BV3" s="137"/>
      <c r="BW3" s="137"/>
      <c r="BX3" s="137"/>
      <c r="BY3" s="137"/>
      <c r="BZ3" s="137"/>
      <c r="CA3" s="137"/>
      <c r="CB3" s="137"/>
      <c r="CC3" s="137"/>
      <c r="CD3" s="137"/>
      <c r="CE3" s="5"/>
      <c r="CF3" s="134"/>
      <c r="CH3" s="134"/>
    </row>
    <row r="4" spans="1:86" x14ac:dyDescent="0.25">
      <c r="A4" s="137" t="s">
        <v>4</v>
      </c>
      <c r="B4" s="34"/>
      <c r="C4" s="136"/>
      <c r="D4" s="136">
        <f>ABS('C2'!D4-'C2'!$C4)</f>
        <v>0</v>
      </c>
      <c r="E4" s="136">
        <f>ABS('C2'!E4-'C2'!$C4)</f>
        <v>0</v>
      </c>
      <c r="F4" s="136">
        <f>ABS('C2'!F4-'C2'!$C4)</f>
        <v>0</v>
      </c>
      <c r="G4" s="136">
        <f>ABS('C2'!G4-'C2'!$C4)</f>
        <v>0</v>
      </c>
      <c r="H4" s="136">
        <f>ABS('C2'!H4-'C2'!$C4)</f>
        <v>0</v>
      </c>
      <c r="I4" s="136">
        <f>ABS('C2'!I4-'C2'!$C4)</f>
        <v>0</v>
      </c>
      <c r="J4" s="136"/>
      <c r="K4" s="136"/>
      <c r="L4" s="136"/>
      <c r="M4" s="136"/>
      <c r="N4" s="136"/>
      <c r="O4" s="136"/>
      <c r="P4" s="75"/>
      <c r="Q4" s="136"/>
      <c r="R4" s="136"/>
      <c r="S4" s="136"/>
      <c r="T4" s="136"/>
      <c r="U4" s="136"/>
      <c r="V4" s="136">
        <f t="shared" ref="V4:V67" si="0">SUM(D4:U4)</f>
        <v>0</v>
      </c>
      <c r="W4" s="136"/>
      <c r="X4" s="136"/>
      <c r="Y4" s="136"/>
      <c r="Z4" s="136"/>
      <c r="AA4" s="136"/>
      <c r="AB4" s="75"/>
      <c r="AC4" s="136"/>
      <c r="AD4" s="75"/>
      <c r="AE4" s="136"/>
      <c r="AF4" s="136"/>
      <c r="AG4" s="136"/>
      <c r="AH4" s="136"/>
      <c r="AI4" s="136"/>
      <c r="AJ4" s="136"/>
      <c r="AK4" s="136"/>
      <c r="AL4" s="136"/>
      <c r="AM4" s="136"/>
      <c r="AN4" s="136"/>
      <c r="AO4" s="136"/>
      <c r="AP4" s="75"/>
      <c r="AQ4" s="136"/>
      <c r="AR4" s="75"/>
      <c r="AS4" s="136"/>
      <c r="AT4" s="136"/>
      <c r="AU4" s="136"/>
      <c r="AV4" s="136"/>
      <c r="AW4" s="136"/>
      <c r="AX4" s="136"/>
      <c r="AY4" s="136"/>
      <c r="AZ4" s="136"/>
      <c r="BA4" s="136"/>
      <c r="BB4" s="136"/>
      <c r="BC4" s="136"/>
      <c r="BD4" s="75"/>
      <c r="BE4" s="136"/>
      <c r="BF4" s="75"/>
      <c r="BG4" s="136"/>
      <c r="BH4" s="136"/>
      <c r="BI4" s="136"/>
      <c r="BJ4" s="136"/>
      <c r="BK4" s="136"/>
      <c r="BL4" s="136"/>
      <c r="BM4" s="136"/>
      <c r="BN4" s="136"/>
      <c r="BO4" s="136"/>
      <c r="BP4" s="136"/>
      <c r="BQ4" s="136"/>
      <c r="BR4" s="134"/>
      <c r="BT4" s="134"/>
      <c r="BU4" s="137"/>
      <c r="BV4" s="137"/>
      <c r="BW4" s="137"/>
      <c r="BX4" s="137"/>
      <c r="BY4" s="137"/>
      <c r="BZ4" s="137"/>
      <c r="CA4" s="137"/>
      <c r="CB4" s="137"/>
      <c r="CC4" s="137"/>
      <c r="CD4" s="137"/>
      <c r="CE4" s="5"/>
      <c r="CF4" s="134"/>
      <c r="CH4" s="134"/>
    </row>
    <row r="5" spans="1:86" x14ac:dyDescent="0.25">
      <c r="A5" s="137" t="s">
        <v>5</v>
      </c>
      <c r="B5" s="34"/>
      <c r="C5" s="136"/>
      <c r="D5" s="136">
        <f>ABS('C2'!D5-'C2'!$C5)</f>
        <v>0</v>
      </c>
      <c r="E5" s="136">
        <f>ABS('C2'!E5-'C2'!$C5)</f>
        <v>0</v>
      </c>
      <c r="F5" s="136">
        <f>ABS('C2'!F5-'C2'!$C5)</f>
        <v>0</v>
      </c>
      <c r="G5" s="136">
        <f>ABS('C2'!G5-'C2'!$C5)</f>
        <v>0</v>
      </c>
      <c r="H5" s="136">
        <f>ABS('C2'!H5-'C2'!$C5)</f>
        <v>0</v>
      </c>
      <c r="I5" s="136">
        <f>ABS('C2'!I5-'C2'!$C5)</f>
        <v>0</v>
      </c>
      <c r="J5" s="136"/>
      <c r="K5" s="136"/>
      <c r="L5" s="136"/>
      <c r="M5" s="136"/>
      <c r="N5" s="136"/>
      <c r="O5" s="136"/>
      <c r="P5" s="75"/>
      <c r="Q5" s="136"/>
      <c r="R5" s="136"/>
      <c r="S5" s="136"/>
      <c r="T5" s="136"/>
      <c r="U5" s="136"/>
      <c r="V5" s="136">
        <f t="shared" si="0"/>
        <v>0</v>
      </c>
      <c r="W5" s="136"/>
      <c r="X5" s="136"/>
      <c r="Y5" s="136"/>
      <c r="Z5" s="136"/>
      <c r="AA5" s="136"/>
      <c r="AB5" s="75"/>
      <c r="AC5" s="136"/>
      <c r="AD5" s="75"/>
      <c r="AE5" s="136"/>
      <c r="AF5" s="136"/>
      <c r="AG5" s="136"/>
      <c r="AH5" s="136"/>
      <c r="AI5" s="136"/>
      <c r="AJ5" s="136"/>
      <c r="AK5" s="136"/>
      <c r="AL5" s="136"/>
      <c r="AM5" s="136"/>
      <c r="AN5" s="136"/>
      <c r="AO5" s="136"/>
      <c r="AP5" s="75"/>
      <c r="AQ5" s="136"/>
      <c r="AR5" s="75"/>
      <c r="AS5" s="136"/>
      <c r="AT5" s="136"/>
      <c r="AU5" s="136"/>
      <c r="AV5" s="136"/>
      <c r="AW5" s="136"/>
      <c r="AX5" s="136"/>
      <c r="AY5" s="136"/>
      <c r="AZ5" s="136"/>
      <c r="BA5" s="136"/>
      <c r="BB5" s="136"/>
      <c r="BC5" s="136"/>
      <c r="BD5" s="75"/>
      <c r="BE5" s="136"/>
      <c r="BF5" s="75"/>
      <c r="BG5" s="136"/>
      <c r="BH5" s="136"/>
      <c r="BI5" s="136"/>
      <c r="BJ5" s="136"/>
      <c r="BK5" s="136"/>
      <c r="BL5" s="136"/>
      <c r="BM5" s="136"/>
      <c r="BN5" s="136"/>
      <c r="BO5" s="136"/>
      <c r="BP5" s="136"/>
      <c r="BQ5" s="136"/>
      <c r="BR5" s="134"/>
      <c r="BT5" s="134"/>
      <c r="BU5" s="137"/>
      <c r="BV5" s="137"/>
      <c r="BW5" s="137"/>
      <c r="BX5" s="137"/>
      <c r="BY5" s="137"/>
      <c r="BZ5" s="137"/>
      <c r="CA5" s="137"/>
      <c r="CB5" s="137"/>
      <c r="CC5" s="137"/>
      <c r="CD5" s="137"/>
      <c r="CE5" s="5"/>
      <c r="CF5" s="134"/>
      <c r="CH5" s="134"/>
    </row>
    <row r="6" spans="1:86" x14ac:dyDescent="0.25">
      <c r="A6" s="137" t="s">
        <v>6</v>
      </c>
      <c r="B6" s="34"/>
      <c r="C6" s="136"/>
      <c r="D6" s="136">
        <f>ABS('C2'!D6-'C2'!$C6)</f>
        <v>0</v>
      </c>
      <c r="E6" s="136">
        <f>ABS('C2'!E6-'C2'!$C6)</f>
        <v>0</v>
      </c>
      <c r="F6" s="136">
        <f>ABS('C2'!F6-'C2'!$C6)</f>
        <v>0</v>
      </c>
      <c r="G6" s="136">
        <f>ABS('C2'!G6-'C2'!$C6)</f>
        <v>0</v>
      </c>
      <c r="H6" s="136">
        <f>ABS('C2'!H6-'C2'!$C6)</f>
        <v>0.12115551826636939</v>
      </c>
      <c r="I6" s="136">
        <f>ABS('C2'!I6-'C2'!$C6)</f>
        <v>0.12115551826636939</v>
      </c>
      <c r="J6" s="136"/>
      <c r="K6" s="136"/>
      <c r="L6" s="136"/>
      <c r="M6" s="136"/>
      <c r="N6" s="136"/>
      <c r="O6" s="136"/>
      <c r="P6" s="75"/>
      <c r="Q6" s="136"/>
      <c r="R6" s="136"/>
      <c r="S6" s="136"/>
      <c r="T6" s="136"/>
      <c r="U6" s="136"/>
      <c r="V6" s="136">
        <f t="shared" si="0"/>
        <v>0.24231103653273878</v>
      </c>
      <c r="W6" s="136"/>
      <c r="X6" s="136"/>
      <c r="Y6" s="136"/>
      <c r="Z6" s="136"/>
      <c r="AA6" s="136"/>
      <c r="AB6" s="75"/>
      <c r="AC6" s="136"/>
      <c r="AD6" s="75"/>
      <c r="AE6" s="136"/>
      <c r="AF6" s="136"/>
      <c r="AG6" s="136"/>
      <c r="AH6" s="136"/>
      <c r="AI6" s="136"/>
      <c r="AJ6" s="136"/>
      <c r="AK6" s="136"/>
      <c r="AL6" s="136"/>
      <c r="AM6" s="136"/>
      <c r="AN6" s="136"/>
      <c r="AO6" s="136"/>
      <c r="AP6" s="75"/>
      <c r="AQ6" s="136"/>
      <c r="AR6" s="75"/>
      <c r="AS6" s="136"/>
      <c r="AT6" s="136"/>
      <c r="AU6" s="136"/>
      <c r="AV6" s="136"/>
      <c r="AW6" s="136"/>
      <c r="AX6" s="136"/>
      <c r="AY6" s="136"/>
      <c r="AZ6" s="136"/>
      <c r="BA6" s="136"/>
      <c r="BB6" s="136"/>
      <c r="BC6" s="136"/>
      <c r="BD6" s="75"/>
      <c r="BE6" s="136"/>
      <c r="BF6" s="75"/>
      <c r="BG6" s="136"/>
      <c r="BH6" s="136"/>
      <c r="BI6" s="136"/>
      <c r="BJ6" s="136"/>
      <c r="BK6" s="136"/>
      <c r="BL6" s="136"/>
      <c r="BM6" s="136"/>
      <c r="BN6" s="136"/>
      <c r="BO6" s="136"/>
      <c r="BP6" s="136"/>
      <c r="BQ6" s="136"/>
      <c r="BR6" s="134"/>
      <c r="BT6" s="134"/>
      <c r="BU6" s="137"/>
      <c r="BV6" s="137"/>
      <c r="BW6" s="137"/>
      <c r="BX6" s="137"/>
      <c r="BY6" s="137"/>
      <c r="BZ6" s="137"/>
      <c r="CA6" s="137"/>
      <c r="CB6" s="137"/>
      <c r="CC6" s="137"/>
      <c r="CD6" s="137"/>
      <c r="CE6" s="5"/>
      <c r="CF6" s="134"/>
      <c r="CH6" s="134"/>
    </row>
    <row r="7" spans="1:86" x14ac:dyDescent="0.25">
      <c r="A7" s="137" t="s">
        <v>7</v>
      </c>
      <c r="B7" s="34"/>
      <c r="C7" s="136"/>
      <c r="D7" s="136">
        <f>ABS('C2'!D7-'C2'!$C7)</f>
        <v>0</v>
      </c>
      <c r="E7" s="136">
        <f>ABS('C2'!E7-'C2'!$C7)</f>
        <v>0</v>
      </c>
      <c r="F7" s="136">
        <f>ABS('C2'!F7-'C2'!$C7)</f>
        <v>0</v>
      </c>
      <c r="G7" s="136">
        <f>ABS('C2'!G7-'C2'!$C7)</f>
        <v>0</v>
      </c>
      <c r="H7" s="136">
        <f>ABS('C2'!H7-'C2'!$C7)</f>
        <v>0</v>
      </c>
      <c r="I7" s="136">
        <f>ABS('C2'!I7-'C2'!$C7)</f>
        <v>0</v>
      </c>
      <c r="J7" s="136"/>
      <c r="K7" s="136"/>
      <c r="L7" s="136"/>
      <c r="M7" s="136"/>
      <c r="N7" s="136"/>
      <c r="O7" s="136"/>
      <c r="P7" s="75"/>
      <c r="Q7" s="136"/>
      <c r="R7" s="136"/>
      <c r="S7" s="136"/>
      <c r="T7" s="136"/>
      <c r="U7" s="136"/>
      <c r="V7" s="136">
        <f t="shared" si="0"/>
        <v>0</v>
      </c>
      <c r="W7" s="136"/>
      <c r="X7" s="136"/>
      <c r="Y7" s="136"/>
      <c r="Z7" s="136"/>
      <c r="AA7" s="136"/>
      <c r="AB7" s="75"/>
      <c r="AC7" s="136"/>
      <c r="AD7" s="75"/>
      <c r="AE7" s="136"/>
      <c r="AF7" s="136"/>
      <c r="AG7" s="136"/>
      <c r="AH7" s="136"/>
      <c r="AI7" s="136"/>
      <c r="AJ7" s="136"/>
      <c r="AK7" s="136"/>
      <c r="AL7" s="136"/>
      <c r="AM7" s="136"/>
      <c r="AN7" s="136"/>
      <c r="AO7" s="136"/>
      <c r="AP7" s="75"/>
      <c r="AQ7" s="136"/>
      <c r="AR7" s="75"/>
      <c r="AS7" s="136"/>
      <c r="AT7" s="136"/>
      <c r="AU7" s="136"/>
      <c r="AV7" s="136"/>
      <c r="AW7" s="136"/>
      <c r="AX7" s="136"/>
      <c r="AY7" s="136"/>
      <c r="AZ7" s="136"/>
      <c r="BA7" s="136"/>
      <c r="BB7" s="136"/>
      <c r="BC7" s="136"/>
      <c r="BD7" s="75"/>
      <c r="BE7" s="136"/>
      <c r="BF7" s="75"/>
      <c r="BG7" s="136"/>
      <c r="BH7" s="136"/>
      <c r="BI7" s="136"/>
      <c r="BJ7" s="136"/>
      <c r="BK7" s="136"/>
      <c r="BL7" s="136"/>
      <c r="BM7" s="136"/>
      <c r="BN7" s="136"/>
      <c r="BO7" s="136"/>
      <c r="BP7" s="136"/>
      <c r="BQ7" s="136"/>
      <c r="BR7" s="134"/>
      <c r="BT7" s="134"/>
      <c r="BU7" s="137"/>
      <c r="BV7" s="137"/>
      <c r="BW7" s="137"/>
      <c r="BX7" s="137"/>
      <c r="BY7" s="137"/>
      <c r="BZ7" s="137"/>
      <c r="CA7" s="137"/>
      <c r="CB7" s="137"/>
      <c r="CC7" s="137"/>
      <c r="CD7" s="137"/>
      <c r="CE7" s="5"/>
      <c r="CF7" s="134"/>
      <c r="CH7" s="134"/>
    </row>
    <row r="8" spans="1:86" x14ac:dyDescent="0.25">
      <c r="A8" s="137" t="s">
        <v>8</v>
      </c>
      <c r="B8" s="34"/>
      <c r="C8" s="136"/>
      <c r="D8" s="136">
        <f>ABS('C2'!D8-'C2'!$C8)</f>
        <v>0</v>
      </c>
      <c r="E8" s="136">
        <f>ABS('C2'!E8-'C2'!$C8)</f>
        <v>0</v>
      </c>
      <c r="F8" s="136">
        <f>ABS('C2'!F8-'C2'!$C8)</f>
        <v>0.22916666666666663</v>
      </c>
      <c r="G8" s="136">
        <f>ABS('C2'!G8-'C2'!$C8)</f>
        <v>0.22916666666666663</v>
      </c>
      <c r="H8" s="136">
        <f>ABS('C2'!H8-'C2'!$C8)</f>
        <v>0.22916666666666663</v>
      </c>
      <c r="I8" s="136">
        <f>ABS('C2'!I8-'C2'!$C8)</f>
        <v>0.40432775913318464</v>
      </c>
      <c r="J8" s="136"/>
      <c r="K8" s="136"/>
      <c r="L8" s="136"/>
      <c r="M8" s="136"/>
      <c r="N8" s="136"/>
      <c r="O8" s="136"/>
      <c r="P8" s="75"/>
      <c r="Q8" s="136"/>
      <c r="R8" s="136"/>
      <c r="S8" s="136"/>
      <c r="T8" s="136"/>
      <c r="U8" s="136"/>
      <c r="V8" s="136">
        <f t="shared" si="0"/>
        <v>1.0918277591331846</v>
      </c>
      <c r="W8" s="136"/>
      <c r="X8" s="136"/>
      <c r="Y8" s="136"/>
      <c r="Z8" s="136"/>
      <c r="AA8" s="136"/>
      <c r="AB8" s="75"/>
      <c r="AC8" s="136"/>
      <c r="AD8" s="75"/>
      <c r="AE8" s="136"/>
      <c r="AF8" s="136"/>
      <c r="AG8" s="136"/>
      <c r="AH8" s="136"/>
      <c r="AI8" s="136"/>
      <c r="AJ8" s="136"/>
      <c r="AK8" s="136"/>
      <c r="AL8" s="136"/>
      <c r="AM8" s="136"/>
      <c r="AN8" s="136"/>
      <c r="AO8" s="136"/>
      <c r="AP8" s="75"/>
      <c r="AQ8" s="136"/>
      <c r="AR8" s="75"/>
      <c r="AS8" s="136"/>
      <c r="AT8" s="136"/>
      <c r="AU8" s="136"/>
      <c r="AV8" s="136"/>
      <c r="AW8" s="136"/>
      <c r="AX8" s="136"/>
      <c r="AY8" s="136"/>
      <c r="AZ8" s="136"/>
      <c r="BA8" s="136"/>
      <c r="BB8" s="136"/>
      <c r="BC8" s="136"/>
      <c r="BD8" s="75"/>
      <c r="BE8" s="136"/>
      <c r="BF8" s="75"/>
      <c r="BG8" s="136"/>
      <c r="BH8" s="136"/>
      <c r="BI8" s="136"/>
      <c r="BJ8" s="136"/>
      <c r="BK8" s="136"/>
      <c r="BL8" s="136"/>
      <c r="BM8" s="136"/>
      <c r="BN8" s="136"/>
      <c r="BO8" s="136"/>
      <c r="BP8" s="136"/>
      <c r="BQ8" s="136"/>
      <c r="BR8" s="134"/>
      <c r="BT8" s="134"/>
      <c r="BU8" s="137"/>
      <c r="BV8" s="137"/>
      <c r="BW8" s="137"/>
      <c r="BX8" s="137"/>
      <c r="BY8" s="137"/>
      <c r="BZ8" s="137"/>
      <c r="CA8" s="137"/>
      <c r="CB8" s="137"/>
      <c r="CC8" s="137"/>
      <c r="CD8" s="137"/>
      <c r="CE8" s="5"/>
      <c r="CF8" s="134"/>
      <c r="CH8" s="134"/>
    </row>
    <row r="9" spans="1:86" x14ac:dyDescent="0.25">
      <c r="A9" s="137" t="s">
        <v>9</v>
      </c>
      <c r="B9" s="34"/>
      <c r="C9" s="136"/>
      <c r="D9" s="136">
        <f>ABS('C2'!D9-'C2'!$C9)</f>
        <v>0</v>
      </c>
      <c r="E9" s="136">
        <f>ABS('C2'!E9-'C2'!$C9)</f>
        <v>0</v>
      </c>
      <c r="F9" s="136">
        <f>ABS('C2'!F9-'C2'!$C9)</f>
        <v>0</v>
      </c>
      <c r="G9" s="136">
        <f>ABS('C2'!G9-'C2'!$C9)</f>
        <v>0</v>
      </c>
      <c r="H9" s="136">
        <f>ABS('C2'!H9-'C2'!$C9)</f>
        <v>0</v>
      </c>
      <c r="I9" s="136">
        <f>ABS('C2'!I9-'C2'!$C9)</f>
        <v>0</v>
      </c>
      <c r="J9" s="136"/>
      <c r="K9" s="136"/>
      <c r="L9" s="136"/>
      <c r="M9" s="136"/>
      <c r="N9" s="136"/>
      <c r="O9" s="136"/>
      <c r="P9" s="75"/>
      <c r="Q9" s="136"/>
      <c r="R9" s="136"/>
      <c r="S9" s="136"/>
      <c r="T9" s="136"/>
      <c r="U9" s="136"/>
      <c r="V9" s="136">
        <f t="shared" si="0"/>
        <v>0</v>
      </c>
      <c r="W9" s="136"/>
      <c r="X9" s="136"/>
      <c r="Y9" s="136"/>
      <c r="Z9" s="136"/>
      <c r="AA9" s="136"/>
      <c r="AB9" s="75"/>
      <c r="AC9" s="136"/>
      <c r="AD9" s="75"/>
      <c r="AE9" s="136"/>
      <c r="AF9" s="136"/>
      <c r="AG9" s="136"/>
      <c r="AH9" s="136"/>
      <c r="AI9" s="136"/>
      <c r="AJ9" s="136"/>
      <c r="AK9" s="136"/>
      <c r="AL9" s="136"/>
      <c r="AM9" s="136"/>
      <c r="AN9" s="136"/>
      <c r="AO9" s="136"/>
      <c r="AP9" s="75"/>
      <c r="AQ9" s="136"/>
      <c r="AR9" s="75"/>
      <c r="AS9" s="136"/>
      <c r="AT9" s="136"/>
      <c r="AU9" s="136"/>
      <c r="AV9" s="136"/>
      <c r="AW9" s="136"/>
      <c r="AX9" s="136"/>
      <c r="AY9" s="136"/>
      <c r="AZ9" s="136"/>
      <c r="BA9" s="136"/>
      <c r="BB9" s="136"/>
      <c r="BC9" s="136"/>
      <c r="BD9" s="75"/>
      <c r="BE9" s="136"/>
      <c r="BF9" s="75"/>
      <c r="BG9" s="136"/>
      <c r="BH9" s="136"/>
      <c r="BI9" s="136"/>
      <c r="BJ9" s="136"/>
      <c r="BK9" s="136"/>
      <c r="BL9" s="136"/>
      <c r="BM9" s="136"/>
      <c r="BN9" s="136"/>
      <c r="BO9" s="136"/>
      <c r="BP9" s="136"/>
      <c r="BQ9" s="136"/>
      <c r="BR9" s="134"/>
      <c r="BT9" s="134"/>
      <c r="BU9" s="137"/>
      <c r="BV9" s="137"/>
      <c r="BW9" s="137"/>
      <c r="BX9" s="137"/>
      <c r="BY9" s="137"/>
      <c r="BZ9" s="137"/>
      <c r="CA9" s="137"/>
      <c r="CB9" s="137"/>
      <c r="CC9" s="137"/>
      <c r="CD9" s="137"/>
      <c r="CE9" s="5"/>
      <c r="CF9" s="134"/>
      <c r="CH9" s="134"/>
    </row>
    <row r="10" spans="1:86" x14ac:dyDescent="0.25">
      <c r="A10" s="137" t="s">
        <v>10</v>
      </c>
      <c r="B10" s="34"/>
      <c r="C10" s="136"/>
      <c r="D10" s="136">
        <f>ABS('C2'!D10-'C2'!$C10)</f>
        <v>0</v>
      </c>
      <c r="E10" s="136">
        <f>ABS('C2'!E10-'C2'!$C10)</f>
        <v>0</v>
      </c>
      <c r="F10" s="136">
        <f>ABS('C2'!F10-'C2'!$C10)</f>
        <v>0</v>
      </c>
      <c r="G10" s="136">
        <f>ABS('C2'!G10-'C2'!$C10)</f>
        <v>0</v>
      </c>
      <c r="H10" s="136">
        <f>ABS('C2'!H10-'C2'!$C10)</f>
        <v>0</v>
      </c>
      <c r="I10" s="136">
        <f>ABS('C2'!I10-'C2'!$C10)</f>
        <v>0</v>
      </c>
      <c r="J10" s="136"/>
      <c r="K10" s="136"/>
      <c r="L10" s="136"/>
      <c r="M10" s="136"/>
      <c r="N10" s="136"/>
      <c r="O10" s="136"/>
      <c r="P10" s="75"/>
      <c r="Q10" s="136"/>
      <c r="R10" s="136"/>
      <c r="S10" s="136"/>
      <c r="T10" s="136"/>
      <c r="U10" s="136"/>
      <c r="V10" s="136">
        <f t="shared" si="0"/>
        <v>0</v>
      </c>
      <c r="W10" s="136"/>
      <c r="X10" s="136"/>
      <c r="Y10" s="136"/>
      <c r="Z10" s="136"/>
      <c r="AA10" s="136"/>
      <c r="AB10" s="75"/>
      <c r="AC10" s="136"/>
      <c r="AD10" s="75"/>
      <c r="AE10" s="136"/>
      <c r="AF10" s="136"/>
      <c r="AG10" s="136"/>
      <c r="AH10" s="136"/>
      <c r="AI10" s="136"/>
      <c r="AJ10" s="136"/>
      <c r="AK10" s="136"/>
      <c r="AL10" s="136"/>
      <c r="AM10" s="136"/>
      <c r="AN10" s="136"/>
      <c r="AO10" s="136"/>
      <c r="AP10" s="75"/>
      <c r="AQ10" s="136"/>
      <c r="AR10" s="75"/>
      <c r="AS10" s="136"/>
      <c r="AT10" s="136"/>
      <c r="AU10" s="136"/>
      <c r="AV10" s="136"/>
      <c r="AW10" s="136"/>
      <c r="AX10" s="136"/>
      <c r="AY10" s="136"/>
      <c r="AZ10" s="136"/>
      <c r="BA10" s="136"/>
      <c r="BB10" s="136"/>
      <c r="BC10" s="136"/>
      <c r="BD10" s="75"/>
      <c r="BE10" s="136"/>
      <c r="BF10" s="75"/>
      <c r="BG10" s="136"/>
      <c r="BH10" s="136"/>
      <c r="BI10" s="136"/>
      <c r="BJ10" s="136"/>
      <c r="BK10" s="136"/>
      <c r="BL10" s="136"/>
      <c r="BM10" s="136"/>
      <c r="BN10" s="136"/>
      <c r="BO10" s="136"/>
      <c r="BP10" s="136"/>
      <c r="BQ10" s="136"/>
      <c r="BR10" s="134"/>
      <c r="BT10" s="134"/>
      <c r="BU10" s="137"/>
      <c r="BV10" s="137"/>
      <c r="BW10" s="137"/>
      <c r="BX10" s="137"/>
      <c r="BY10" s="137"/>
      <c r="BZ10" s="137"/>
      <c r="CA10" s="137"/>
      <c r="CB10" s="137"/>
      <c r="CC10" s="137"/>
      <c r="CD10" s="137"/>
      <c r="CE10" s="5"/>
      <c r="CF10" s="134"/>
      <c r="CH10" s="134"/>
    </row>
    <row r="11" spans="1:86" x14ac:dyDescent="0.25">
      <c r="A11" s="137" t="s">
        <v>11</v>
      </c>
      <c r="B11" s="34"/>
      <c r="C11" s="136"/>
      <c r="D11" s="136">
        <f>ABS('C2'!D11-'C2'!$C11)</f>
        <v>0</v>
      </c>
      <c r="E11" s="136">
        <f>ABS('C2'!E11-'C2'!$C11)</f>
        <v>0</v>
      </c>
      <c r="F11" s="136">
        <f>ABS('C2'!F11-'C2'!$C11)</f>
        <v>0</v>
      </c>
      <c r="G11" s="136">
        <f>ABS('C2'!G11-'C2'!$C11)</f>
        <v>0</v>
      </c>
      <c r="H11" s="136">
        <f>ABS('C2'!H11-'C2'!$C11)</f>
        <v>0</v>
      </c>
      <c r="I11" s="136">
        <f>ABS('C2'!I11-'C2'!$C11)</f>
        <v>0</v>
      </c>
      <c r="J11" s="136"/>
      <c r="K11" s="136"/>
      <c r="L11" s="136"/>
      <c r="M11" s="136"/>
      <c r="N11" s="136"/>
      <c r="O11" s="136"/>
      <c r="P11" s="75"/>
      <c r="Q11" s="136"/>
      <c r="R11" s="136"/>
      <c r="S11" s="136"/>
      <c r="T11" s="136"/>
      <c r="U11" s="136"/>
      <c r="V11" s="136">
        <f t="shared" si="0"/>
        <v>0</v>
      </c>
      <c r="W11" s="136"/>
      <c r="X11" s="136"/>
      <c r="Y11" s="136"/>
      <c r="Z11" s="136"/>
      <c r="AA11" s="136"/>
      <c r="AB11" s="75"/>
      <c r="AC11" s="136"/>
      <c r="AD11" s="75"/>
      <c r="AE11" s="136"/>
      <c r="AF11" s="136"/>
      <c r="AG11" s="136"/>
      <c r="AH11" s="136"/>
      <c r="AI11" s="136"/>
      <c r="AJ11" s="136"/>
      <c r="AK11" s="136"/>
      <c r="AL11" s="136"/>
      <c r="AM11" s="136"/>
      <c r="AN11" s="136"/>
      <c r="AO11" s="136"/>
      <c r="AP11" s="75"/>
      <c r="AQ11" s="136"/>
      <c r="AR11" s="75"/>
      <c r="AS11" s="136"/>
      <c r="AT11" s="136"/>
      <c r="AU11" s="136"/>
      <c r="AV11" s="136"/>
      <c r="AW11" s="136"/>
      <c r="AX11" s="136"/>
      <c r="AY11" s="136"/>
      <c r="AZ11" s="136"/>
      <c r="BA11" s="136"/>
      <c r="BB11" s="136"/>
      <c r="BC11" s="136"/>
      <c r="BD11" s="75"/>
      <c r="BE11" s="136"/>
      <c r="BF11" s="75"/>
      <c r="BG11" s="136"/>
      <c r="BH11" s="136"/>
      <c r="BI11" s="136"/>
      <c r="BJ11" s="136"/>
      <c r="BK11" s="136"/>
      <c r="BL11" s="136"/>
      <c r="BM11" s="136"/>
      <c r="BN11" s="136"/>
      <c r="BO11" s="136"/>
      <c r="BP11" s="136"/>
      <c r="BQ11" s="136"/>
      <c r="BR11" s="134"/>
      <c r="BT11" s="134"/>
      <c r="BU11" s="137"/>
      <c r="BV11" s="137"/>
      <c r="BW11" s="137"/>
      <c r="BX11" s="137"/>
      <c r="BY11" s="137"/>
      <c r="BZ11" s="137"/>
      <c r="CA11" s="137"/>
      <c r="CB11" s="137"/>
      <c r="CC11" s="137"/>
      <c r="CD11" s="137"/>
      <c r="CE11" s="5"/>
      <c r="CF11" s="134"/>
      <c r="CH11" s="134"/>
    </row>
    <row r="12" spans="1:86" x14ac:dyDescent="0.25">
      <c r="A12" s="137" t="s">
        <v>12</v>
      </c>
      <c r="B12" s="34"/>
      <c r="C12" s="136"/>
      <c r="D12" s="136">
        <f>ABS('C2'!D12-'C2'!$C12)</f>
        <v>0</v>
      </c>
      <c r="E12" s="136">
        <f>ABS('C2'!E12-'C2'!$C12)</f>
        <v>0</v>
      </c>
      <c r="F12" s="136">
        <f>ABS('C2'!F12-'C2'!$C12)</f>
        <v>0</v>
      </c>
      <c r="G12" s="136">
        <f>ABS('C2'!G12-'C2'!$C12)</f>
        <v>0</v>
      </c>
      <c r="H12" s="136">
        <f>ABS('C2'!H12-'C2'!$C12)</f>
        <v>0.16943719862351059</v>
      </c>
      <c r="I12" s="136">
        <f>ABS('C2'!I12-'C2'!$C12)</f>
        <v>0.16943719862351059</v>
      </c>
      <c r="J12" s="136"/>
      <c r="K12" s="136"/>
      <c r="L12" s="136"/>
      <c r="M12" s="136"/>
      <c r="N12" s="136"/>
      <c r="O12" s="136"/>
      <c r="P12" s="75"/>
      <c r="Q12" s="136"/>
      <c r="R12" s="136"/>
      <c r="S12" s="136"/>
      <c r="T12" s="136"/>
      <c r="U12" s="136"/>
      <c r="V12" s="136">
        <f t="shared" si="0"/>
        <v>0.33887439724702118</v>
      </c>
      <c r="W12" s="136"/>
      <c r="X12" s="136"/>
      <c r="Y12" s="136"/>
      <c r="Z12" s="136"/>
      <c r="AA12" s="136"/>
      <c r="AB12" s="75"/>
      <c r="AC12" s="136"/>
      <c r="AD12" s="75"/>
      <c r="AE12" s="136"/>
      <c r="AF12" s="136"/>
      <c r="AG12" s="136"/>
      <c r="AH12" s="136"/>
      <c r="AI12" s="136"/>
      <c r="AJ12" s="136"/>
      <c r="AK12" s="136"/>
      <c r="AL12" s="136"/>
      <c r="AM12" s="136"/>
      <c r="AN12" s="136"/>
      <c r="AO12" s="136"/>
      <c r="AP12" s="75"/>
      <c r="AQ12" s="136"/>
      <c r="AR12" s="75"/>
      <c r="AS12" s="136"/>
      <c r="AT12" s="136"/>
      <c r="AU12" s="136"/>
      <c r="AV12" s="136"/>
      <c r="AW12" s="136"/>
      <c r="AX12" s="136"/>
      <c r="AY12" s="136"/>
      <c r="AZ12" s="136"/>
      <c r="BA12" s="136"/>
      <c r="BB12" s="136"/>
      <c r="BC12" s="136"/>
      <c r="BD12" s="75"/>
      <c r="BE12" s="136"/>
      <c r="BF12" s="75"/>
      <c r="BG12" s="136"/>
      <c r="BH12" s="136"/>
      <c r="BI12" s="136"/>
      <c r="BJ12" s="136"/>
      <c r="BK12" s="136"/>
      <c r="BL12" s="136"/>
      <c r="BM12" s="136"/>
      <c r="BN12" s="136"/>
      <c r="BO12" s="136"/>
      <c r="BP12" s="136"/>
      <c r="BQ12" s="136"/>
      <c r="BR12" s="134"/>
      <c r="BT12" s="134"/>
      <c r="BU12" s="137"/>
      <c r="BV12" s="137"/>
      <c r="BW12" s="137"/>
      <c r="BX12" s="137"/>
      <c r="BY12" s="137"/>
      <c r="BZ12" s="137"/>
      <c r="CA12" s="137"/>
      <c r="CB12" s="137"/>
      <c r="CC12" s="137"/>
      <c r="CD12" s="137"/>
      <c r="CE12" s="5"/>
      <c r="CF12" s="134"/>
      <c r="CH12" s="134"/>
    </row>
    <row r="13" spans="1:86" x14ac:dyDescent="0.25">
      <c r="A13" s="137" t="s">
        <v>13</v>
      </c>
      <c r="B13" s="135"/>
      <c r="C13" s="136"/>
      <c r="D13" s="136">
        <f>ABS('C2'!D13-'C2'!$C13)</f>
        <v>0.14091490182291599</v>
      </c>
      <c r="E13" s="136">
        <f>ABS('C2'!E13-'C2'!$C13)</f>
        <v>0.21137235273437394</v>
      </c>
      <c r="F13" s="136">
        <f>ABS('C2'!F13-'C2'!$C13)</f>
        <v>0.21137235273437394</v>
      </c>
      <c r="G13" s="136">
        <f>ABS('C2'!G13-'C2'!$C13)</f>
        <v>0.21137235273437394</v>
      </c>
      <c r="H13" s="136">
        <f>ABS('C2'!H13-'C2'!$C13)</f>
        <v>0.21137235273437394</v>
      </c>
      <c r="I13" s="136">
        <f>ABS('C2'!I13-'C2'!$C13)</f>
        <v>0.21137235273437394</v>
      </c>
      <c r="J13" s="136"/>
      <c r="K13" s="136"/>
      <c r="L13" s="136"/>
      <c r="M13" s="136"/>
      <c r="N13" s="136"/>
      <c r="O13" s="136"/>
      <c r="P13" s="75"/>
      <c r="Q13" s="136"/>
      <c r="R13" s="136"/>
      <c r="S13" s="136"/>
      <c r="T13" s="136"/>
      <c r="U13" s="136"/>
      <c r="V13" s="136">
        <f t="shared" si="0"/>
        <v>1.1977766654947857</v>
      </c>
      <c r="W13" s="136"/>
      <c r="X13" s="136"/>
      <c r="Y13" s="136"/>
      <c r="Z13" s="136"/>
      <c r="AA13" s="136"/>
      <c r="AB13" s="75"/>
      <c r="AC13" s="136"/>
      <c r="AD13" s="75"/>
      <c r="AE13" s="136"/>
      <c r="AF13" s="136"/>
      <c r="AG13" s="136"/>
      <c r="AH13" s="136"/>
      <c r="AI13" s="136"/>
      <c r="AJ13" s="136"/>
      <c r="AK13" s="136"/>
      <c r="AL13" s="136"/>
      <c r="AM13" s="136"/>
      <c r="AN13" s="136"/>
      <c r="AO13" s="136"/>
      <c r="AP13" s="75"/>
      <c r="AQ13" s="136"/>
      <c r="AR13" s="75"/>
      <c r="AS13" s="136"/>
      <c r="AT13" s="136"/>
      <c r="AU13" s="136"/>
      <c r="AV13" s="136"/>
      <c r="AW13" s="136"/>
      <c r="AX13" s="136"/>
      <c r="AY13" s="136"/>
      <c r="AZ13" s="136"/>
      <c r="BA13" s="136"/>
      <c r="BB13" s="136"/>
      <c r="BC13" s="136"/>
      <c r="BD13" s="75"/>
      <c r="BE13" s="136"/>
      <c r="BF13" s="75"/>
      <c r="BG13" s="136"/>
      <c r="BH13" s="136"/>
      <c r="BI13" s="136"/>
      <c r="BJ13" s="136"/>
      <c r="BK13" s="136"/>
      <c r="BL13" s="136"/>
      <c r="BM13" s="136"/>
      <c r="BN13" s="136"/>
      <c r="BO13" s="136"/>
      <c r="BP13" s="136"/>
      <c r="BQ13" s="136"/>
      <c r="BR13" s="134"/>
      <c r="BT13" s="134"/>
      <c r="BU13" s="137"/>
      <c r="BV13" s="137"/>
      <c r="BW13" s="137"/>
      <c r="BX13" s="137"/>
      <c r="BY13" s="137"/>
      <c r="BZ13" s="137"/>
      <c r="CA13" s="137"/>
      <c r="CB13" s="137"/>
      <c r="CC13" s="137"/>
      <c r="CD13" s="137"/>
      <c r="CE13" s="5"/>
      <c r="CF13" s="134"/>
      <c r="CH13" s="134"/>
    </row>
    <row r="14" spans="1:86" x14ac:dyDescent="0.25">
      <c r="A14" s="137" t="s">
        <v>14</v>
      </c>
      <c r="B14" s="34"/>
      <c r="C14" s="136"/>
      <c r="D14" s="136">
        <f>ABS('C2'!D14-'C2'!$C14)</f>
        <v>0</v>
      </c>
      <c r="E14" s="136">
        <f>ABS('C2'!E14-'C2'!$C14)</f>
        <v>0</v>
      </c>
      <c r="F14" s="136">
        <f>ABS('C2'!F14-'C2'!$C14)</f>
        <v>0.22916666666666663</v>
      </c>
      <c r="G14" s="136">
        <f>ABS('C2'!G14-'C2'!$C14)</f>
        <v>0.22916666666666663</v>
      </c>
      <c r="H14" s="136">
        <f>ABS('C2'!H14-'C2'!$C14)</f>
        <v>0.22916666666666663</v>
      </c>
      <c r="I14" s="136">
        <f>ABS('C2'!I14-'C2'!$C14)</f>
        <v>0.22916666666666663</v>
      </c>
      <c r="J14" s="136"/>
      <c r="K14" s="136"/>
      <c r="L14" s="136"/>
      <c r="M14" s="136"/>
      <c r="N14" s="136"/>
      <c r="O14" s="136"/>
      <c r="P14" s="75"/>
      <c r="Q14" s="136"/>
      <c r="R14" s="136"/>
      <c r="S14" s="136"/>
      <c r="T14" s="136"/>
      <c r="U14" s="136"/>
      <c r="V14" s="136">
        <f>SUM(D14:U14)</f>
        <v>0.91666666666666652</v>
      </c>
      <c r="W14" s="136"/>
      <c r="X14" s="136"/>
      <c r="Y14" s="136"/>
      <c r="Z14" s="136"/>
      <c r="AA14" s="136"/>
      <c r="AB14" s="75"/>
      <c r="AC14" s="136"/>
      <c r="AD14" s="75"/>
      <c r="AE14" s="136"/>
      <c r="AF14" s="136"/>
      <c r="AG14" s="136"/>
      <c r="AH14" s="136"/>
      <c r="AI14" s="136"/>
      <c r="AJ14" s="136"/>
      <c r="AK14" s="136"/>
      <c r="AL14" s="136"/>
      <c r="AM14" s="136"/>
      <c r="AN14" s="136"/>
      <c r="AO14" s="136"/>
      <c r="AP14" s="75"/>
      <c r="AQ14" s="136"/>
      <c r="AR14" s="75"/>
      <c r="AS14" s="136"/>
      <c r="AT14" s="136"/>
      <c r="AU14" s="136"/>
      <c r="AV14" s="136"/>
      <c r="AW14" s="136"/>
      <c r="AX14" s="136"/>
      <c r="AY14" s="136"/>
      <c r="AZ14" s="136"/>
      <c r="BA14" s="136"/>
      <c r="BB14" s="136"/>
      <c r="BC14" s="136"/>
      <c r="BD14" s="75"/>
      <c r="BE14" s="136"/>
      <c r="BF14" s="75"/>
      <c r="BG14" s="136"/>
      <c r="BH14" s="136"/>
      <c r="BI14" s="136"/>
      <c r="BJ14" s="136"/>
      <c r="BK14" s="136"/>
      <c r="BL14" s="136"/>
      <c r="BM14" s="136"/>
      <c r="BN14" s="136"/>
      <c r="BO14" s="136"/>
      <c r="BP14" s="136"/>
      <c r="BQ14" s="136"/>
      <c r="BR14" s="134"/>
      <c r="BT14" s="134"/>
      <c r="BU14" s="137"/>
      <c r="BV14" s="137"/>
      <c r="BW14" s="137"/>
      <c r="BX14" s="137"/>
      <c r="BY14" s="137"/>
      <c r="BZ14" s="137"/>
      <c r="CA14" s="137"/>
      <c r="CB14" s="137"/>
      <c r="CC14" s="137"/>
      <c r="CD14" s="137"/>
      <c r="CE14" s="5"/>
      <c r="CF14" s="134"/>
      <c r="CH14" s="134"/>
    </row>
    <row r="15" spans="1:86" x14ac:dyDescent="0.25">
      <c r="A15" s="137" t="s">
        <v>15</v>
      </c>
      <c r="B15" s="34"/>
      <c r="C15" s="136"/>
      <c r="D15" s="136">
        <f>ABS('C2'!D15-'C2'!$C15)</f>
        <v>0</v>
      </c>
      <c r="E15" s="136">
        <f>ABS('C2'!E15-'C2'!$C15)</f>
        <v>0</v>
      </c>
      <c r="F15" s="136">
        <f>ABS('C2'!F15-'C2'!$C15)</f>
        <v>0.23408509817708401</v>
      </c>
      <c r="G15" s="136">
        <f>ABS('C2'!G15-'C2'!$C15)</f>
        <v>0.23408509817708401</v>
      </c>
      <c r="H15" s="136">
        <f>ABS('C2'!H15-'C2'!$C15)</f>
        <v>0.35112764726562606</v>
      </c>
      <c r="I15" s="136">
        <f>ABS('C2'!I15-'C2'!$C15)</f>
        <v>0.35112764726562606</v>
      </c>
      <c r="J15" s="136"/>
      <c r="K15" s="136"/>
      <c r="L15" s="136"/>
      <c r="M15" s="136"/>
      <c r="N15" s="136"/>
      <c r="O15" s="136"/>
      <c r="P15" s="75"/>
      <c r="Q15" s="136"/>
      <c r="R15" s="136"/>
      <c r="S15" s="136"/>
      <c r="T15" s="136"/>
      <c r="U15" s="136"/>
      <c r="V15" s="136">
        <f t="shared" si="0"/>
        <v>1.1704254908854201</v>
      </c>
      <c r="W15" s="136"/>
      <c r="X15" s="136"/>
      <c r="Y15" s="136"/>
      <c r="Z15" s="136"/>
      <c r="AA15" s="136"/>
      <c r="AB15" s="75"/>
      <c r="AC15" s="136"/>
      <c r="AD15" s="75"/>
      <c r="AE15" s="136"/>
      <c r="AF15" s="136"/>
      <c r="AG15" s="136"/>
      <c r="AH15" s="136"/>
      <c r="AI15" s="136"/>
      <c r="AJ15" s="136"/>
      <c r="AK15" s="136"/>
      <c r="AL15" s="136"/>
      <c r="AM15" s="136"/>
      <c r="AN15" s="136"/>
      <c r="AO15" s="136"/>
      <c r="AP15" s="75"/>
      <c r="AQ15" s="136"/>
      <c r="AR15" s="75"/>
      <c r="AS15" s="136"/>
      <c r="AT15" s="136"/>
      <c r="AU15" s="136"/>
      <c r="AV15" s="136"/>
      <c r="AW15" s="136"/>
      <c r="AX15" s="136"/>
      <c r="AY15" s="136"/>
      <c r="AZ15" s="136"/>
      <c r="BA15" s="136"/>
      <c r="BB15" s="136"/>
      <c r="BC15" s="136"/>
      <c r="BD15" s="75"/>
      <c r="BE15" s="136"/>
      <c r="BF15" s="75"/>
      <c r="BG15" s="136"/>
      <c r="BH15" s="136"/>
      <c r="BI15" s="136"/>
      <c r="BJ15" s="136"/>
      <c r="BK15" s="136"/>
      <c r="BL15" s="136"/>
      <c r="BM15" s="136"/>
      <c r="BN15" s="136"/>
      <c r="BO15" s="136"/>
      <c r="BP15" s="136"/>
      <c r="BQ15" s="136"/>
      <c r="BR15" s="134"/>
      <c r="BT15" s="134"/>
      <c r="BU15" s="137"/>
      <c r="BV15" s="137"/>
      <c r="BW15" s="137"/>
      <c r="BX15" s="137"/>
      <c r="BY15" s="137"/>
      <c r="BZ15" s="137"/>
      <c r="CA15" s="137"/>
      <c r="CB15" s="137"/>
      <c r="CC15" s="137"/>
      <c r="CD15" s="137"/>
      <c r="CE15" s="5"/>
      <c r="CF15" s="134"/>
      <c r="CH15" s="134"/>
    </row>
    <row r="16" spans="1:86" x14ac:dyDescent="0.25">
      <c r="A16" s="137" t="s">
        <v>16</v>
      </c>
      <c r="B16" s="34"/>
      <c r="C16" s="136"/>
      <c r="D16" s="136">
        <f>ABS('C2'!D16-'C2'!$C16)</f>
        <v>0</v>
      </c>
      <c r="E16" s="136">
        <f>ABS('C2'!E16-'C2'!$C16)</f>
        <v>6.5270531956843958E-2</v>
      </c>
      <c r="F16" s="136">
        <f>ABS('C2'!F16-'C2'!$C16)</f>
        <v>6.5270531956843958E-2</v>
      </c>
      <c r="G16" s="136">
        <f>ABS('C2'!G16-'C2'!$C16)</f>
        <v>6.5270531956843958E-2</v>
      </c>
      <c r="H16" s="136">
        <f>ABS('C2'!H16-'C2'!$C16)</f>
        <v>6.5270531956843958E-2</v>
      </c>
      <c r="I16" s="136">
        <f>ABS('C2'!I16-'C2'!$C16)</f>
        <v>6.5270531956843958E-2</v>
      </c>
      <c r="J16" s="136"/>
      <c r="K16" s="136"/>
      <c r="L16" s="136"/>
      <c r="M16" s="136"/>
      <c r="N16" s="136"/>
      <c r="O16" s="136"/>
      <c r="P16" s="75"/>
      <c r="Q16" s="136"/>
      <c r="R16" s="136"/>
      <c r="S16" s="136"/>
      <c r="T16" s="136"/>
      <c r="U16" s="136"/>
      <c r="V16" s="136">
        <f t="shared" si="0"/>
        <v>0.32635265978421979</v>
      </c>
      <c r="W16" s="136"/>
      <c r="X16" s="136"/>
      <c r="Y16" s="136"/>
      <c r="Z16" s="136"/>
      <c r="AA16" s="136"/>
      <c r="AB16" s="75"/>
      <c r="AC16" s="136"/>
      <c r="AD16" s="75"/>
      <c r="AE16" s="136"/>
      <c r="AF16" s="136"/>
      <c r="AG16" s="136"/>
      <c r="AH16" s="136"/>
      <c r="AI16" s="136"/>
      <c r="AJ16" s="136"/>
      <c r="AK16" s="136"/>
      <c r="AL16" s="136"/>
      <c r="AM16" s="136"/>
      <c r="AN16" s="136"/>
      <c r="AO16" s="136"/>
      <c r="AP16" s="75"/>
      <c r="AQ16" s="136"/>
      <c r="AR16" s="75"/>
      <c r="AS16" s="136"/>
      <c r="AT16" s="136"/>
      <c r="AU16" s="136"/>
      <c r="AV16" s="136"/>
      <c r="AW16" s="136"/>
      <c r="AX16" s="136"/>
      <c r="AY16" s="136"/>
      <c r="AZ16" s="136"/>
      <c r="BA16" s="136"/>
      <c r="BB16" s="136"/>
      <c r="BC16" s="136"/>
      <c r="BD16" s="75"/>
      <c r="BE16" s="136"/>
      <c r="BF16" s="75"/>
      <c r="BG16" s="136"/>
      <c r="BH16" s="136"/>
      <c r="BI16" s="136"/>
      <c r="BJ16" s="136"/>
      <c r="BK16" s="136"/>
      <c r="BL16" s="136"/>
      <c r="BM16" s="136"/>
      <c r="BN16" s="136"/>
      <c r="BO16" s="136"/>
      <c r="BP16" s="136"/>
      <c r="BQ16" s="136"/>
      <c r="BR16" s="134"/>
      <c r="BT16" s="134"/>
      <c r="BU16" s="137"/>
      <c r="BV16" s="137"/>
      <c r="BW16" s="137"/>
      <c r="BX16" s="137"/>
      <c r="BY16" s="137"/>
      <c r="BZ16" s="137"/>
      <c r="CA16" s="137"/>
      <c r="CB16" s="137"/>
      <c r="CC16" s="137"/>
      <c r="CD16" s="137"/>
      <c r="CE16" s="5"/>
      <c r="CF16" s="134"/>
      <c r="CH16" s="134"/>
    </row>
    <row r="17" spans="1:98" x14ac:dyDescent="0.25">
      <c r="A17" s="137" t="s">
        <v>17</v>
      </c>
      <c r="B17" s="34"/>
      <c r="C17" s="136"/>
      <c r="D17" s="136">
        <f>ABS('C2'!D17-'C2'!$C17)</f>
        <v>0</v>
      </c>
      <c r="E17" s="136">
        <f>ABS('C2'!E17-'C2'!$C17)</f>
        <v>0</v>
      </c>
      <c r="F17" s="136">
        <f>ABS('C2'!F17-'C2'!$C17)</f>
        <v>0.22755574200148665</v>
      </c>
      <c r="G17" s="136">
        <f>ABS('C2'!G17-'C2'!$C17)</f>
        <v>0.22755574200148665</v>
      </c>
      <c r="H17" s="136">
        <f>ABS('C2'!H17-'C2'!$C17)</f>
        <v>0.22755574200148665</v>
      </c>
      <c r="I17" s="136">
        <f>ABS('C2'!I17-'C2'!$C17)</f>
        <v>0.22755574200148665</v>
      </c>
      <c r="J17" s="136"/>
      <c r="K17" s="136"/>
      <c r="L17" s="136"/>
      <c r="M17" s="136"/>
      <c r="N17" s="136"/>
      <c r="O17" s="136"/>
      <c r="P17" s="75"/>
      <c r="Q17" s="136"/>
      <c r="R17" s="136"/>
      <c r="S17" s="136"/>
      <c r="T17" s="136"/>
      <c r="U17" s="136"/>
      <c r="V17" s="136">
        <f t="shared" si="0"/>
        <v>0.9102229680059466</v>
      </c>
      <c r="W17" s="136"/>
      <c r="X17" s="136"/>
      <c r="Y17" s="136"/>
      <c r="Z17" s="136"/>
      <c r="AA17" s="136"/>
      <c r="AB17" s="75"/>
      <c r="AC17" s="136"/>
      <c r="AD17" s="75"/>
      <c r="AE17" s="136"/>
      <c r="AF17" s="136"/>
      <c r="AG17" s="136"/>
      <c r="AH17" s="136"/>
      <c r="AI17" s="136"/>
      <c r="AJ17" s="136"/>
      <c r="AK17" s="136"/>
      <c r="AL17" s="136"/>
      <c r="AM17" s="136"/>
      <c r="AN17" s="136"/>
      <c r="AO17" s="136"/>
      <c r="AP17" s="75"/>
      <c r="AQ17" s="136"/>
      <c r="AR17" s="75"/>
      <c r="AS17" s="136"/>
      <c r="AT17" s="136"/>
      <c r="AU17" s="136"/>
      <c r="AV17" s="136"/>
      <c r="AW17" s="136"/>
      <c r="AX17" s="136"/>
      <c r="AY17" s="136"/>
      <c r="AZ17" s="136"/>
      <c r="BA17" s="136"/>
      <c r="BB17" s="136"/>
      <c r="BC17" s="136"/>
      <c r="BD17" s="75"/>
      <c r="BE17" s="136"/>
      <c r="BF17" s="75"/>
      <c r="BG17" s="136"/>
      <c r="BH17" s="136"/>
      <c r="BI17" s="136"/>
      <c r="BJ17" s="136"/>
      <c r="BK17" s="136"/>
      <c r="BL17" s="136"/>
      <c r="BM17" s="136"/>
      <c r="BN17" s="136"/>
      <c r="BO17" s="136"/>
      <c r="BP17" s="136"/>
      <c r="BQ17" s="136"/>
      <c r="BR17" s="134"/>
      <c r="BT17" s="134"/>
      <c r="BU17" s="137"/>
      <c r="BV17" s="137"/>
      <c r="BW17" s="137"/>
      <c r="BX17" s="137"/>
      <c r="BY17" s="137"/>
      <c r="BZ17" s="137"/>
      <c r="CA17" s="137"/>
      <c r="CB17" s="137"/>
      <c r="CC17" s="137"/>
      <c r="CD17" s="137"/>
      <c r="CE17" s="5"/>
      <c r="CF17" s="134"/>
      <c r="CH17" s="134"/>
    </row>
    <row r="18" spans="1:98" x14ac:dyDescent="0.25">
      <c r="A18" s="137" t="s">
        <v>18</v>
      </c>
      <c r="B18" s="34"/>
      <c r="C18" s="136"/>
      <c r="D18" s="136">
        <f>ABS('C2'!D18-'C2'!$C18)</f>
        <v>0</v>
      </c>
      <c r="E18" s="136">
        <f>ABS('C2'!E18-'C2'!$C18)</f>
        <v>0</v>
      </c>
      <c r="F18" s="136">
        <f>ABS('C2'!F18-'C2'!$C18)</f>
        <v>0</v>
      </c>
      <c r="G18" s="136">
        <f>ABS('C2'!G18-'C2'!$C18)</f>
        <v>0</v>
      </c>
      <c r="H18" s="136">
        <f>ABS('C2'!H18-'C2'!$C18)</f>
        <v>0</v>
      </c>
      <c r="I18" s="136">
        <f>ABS('C2'!I18-'C2'!$C18)</f>
        <v>0</v>
      </c>
      <c r="J18" s="136"/>
      <c r="K18" s="136"/>
      <c r="L18" s="136"/>
      <c r="M18" s="136"/>
      <c r="N18" s="136"/>
      <c r="O18" s="136"/>
      <c r="P18" s="75"/>
      <c r="Q18" s="136"/>
      <c r="R18" s="136"/>
      <c r="S18" s="136"/>
      <c r="T18" s="136"/>
      <c r="U18" s="136"/>
      <c r="V18" s="136">
        <f t="shared" si="0"/>
        <v>0</v>
      </c>
      <c r="W18" s="136"/>
      <c r="X18" s="136"/>
      <c r="Y18" s="136"/>
      <c r="Z18" s="136"/>
      <c r="AA18" s="136"/>
      <c r="AB18" s="75"/>
      <c r="AC18" s="136"/>
      <c r="AD18" s="75"/>
      <c r="AE18" s="136"/>
      <c r="AF18" s="136"/>
      <c r="AG18" s="136"/>
      <c r="AH18" s="136"/>
      <c r="AI18" s="136"/>
      <c r="AJ18" s="136"/>
      <c r="AK18" s="136"/>
      <c r="AL18" s="136"/>
      <c r="AM18" s="136"/>
      <c r="AN18" s="136"/>
      <c r="AO18" s="136"/>
      <c r="AP18" s="75"/>
      <c r="AQ18" s="136"/>
      <c r="AR18" s="75"/>
      <c r="AS18" s="136"/>
      <c r="AT18" s="136"/>
      <c r="AU18" s="136"/>
      <c r="AV18" s="136"/>
      <c r="AW18" s="136"/>
      <c r="AX18" s="136"/>
      <c r="AY18" s="136"/>
      <c r="AZ18" s="136"/>
      <c r="BA18" s="136"/>
      <c r="BB18" s="136"/>
      <c r="BC18" s="136"/>
      <c r="BD18" s="75"/>
      <c r="BE18" s="136"/>
      <c r="BF18" s="75"/>
      <c r="BG18" s="136"/>
      <c r="BH18" s="136"/>
      <c r="BI18" s="136"/>
      <c r="BJ18" s="136"/>
      <c r="BK18" s="136"/>
      <c r="BL18" s="136"/>
      <c r="BM18" s="136"/>
      <c r="BN18" s="136"/>
      <c r="BO18" s="136"/>
      <c r="BP18" s="136"/>
      <c r="BQ18" s="136"/>
      <c r="BR18" s="134"/>
      <c r="BT18" s="134"/>
      <c r="BU18" s="137"/>
      <c r="BV18" s="137"/>
      <c r="BW18" s="137"/>
      <c r="BX18" s="137"/>
      <c r="BY18" s="137"/>
      <c r="BZ18" s="137"/>
      <c r="CA18" s="137"/>
      <c r="CB18" s="137"/>
      <c r="CC18" s="137"/>
      <c r="CD18" s="137"/>
      <c r="CE18" s="5"/>
      <c r="CF18" s="134"/>
      <c r="CH18" s="134"/>
    </row>
    <row r="19" spans="1:98" x14ac:dyDescent="0.25">
      <c r="A19" s="137" t="s">
        <v>19</v>
      </c>
      <c r="B19" s="34"/>
      <c r="C19" s="136"/>
      <c r="D19" s="136">
        <f>ABS('C2'!D19-'C2'!$C19)</f>
        <v>0</v>
      </c>
      <c r="E19" s="136">
        <f>ABS('C2'!E19-'C2'!$C19)</f>
        <v>0</v>
      </c>
      <c r="F19" s="136">
        <f>ABS('C2'!F19-'C2'!$C19)</f>
        <v>0</v>
      </c>
      <c r="G19" s="136">
        <f>ABS('C2'!G19-'C2'!$C19)</f>
        <v>0</v>
      </c>
      <c r="H19" s="136">
        <f>ABS('C2'!H19-'C2'!$C19)</f>
        <v>0</v>
      </c>
      <c r="I19" s="136">
        <f>ABS('C2'!I19-'C2'!$C19)</f>
        <v>0</v>
      </c>
      <c r="J19" s="136"/>
      <c r="K19" s="136"/>
      <c r="L19" s="136"/>
      <c r="M19" s="136"/>
      <c r="N19" s="136"/>
      <c r="O19" s="136"/>
      <c r="P19" s="75"/>
      <c r="Q19" s="136"/>
      <c r="R19" s="136"/>
      <c r="S19" s="136"/>
      <c r="T19" s="136"/>
      <c r="U19" s="136"/>
      <c r="V19" s="136">
        <f t="shared" si="0"/>
        <v>0</v>
      </c>
      <c r="W19" s="136"/>
      <c r="X19" s="136"/>
      <c r="Y19" s="136"/>
      <c r="Z19" s="136"/>
      <c r="AA19" s="136"/>
      <c r="AB19" s="75"/>
      <c r="AC19" s="136"/>
      <c r="AD19" s="75"/>
      <c r="AE19" s="136"/>
      <c r="AF19" s="136"/>
      <c r="AG19" s="136"/>
      <c r="AH19" s="136"/>
      <c r="AI19" s="136"/>
      <c r="AJ19" s="136"/>
      <c r="AK19" s="136"/>
      <c r="AL19" s="136"/>
      <c r="AM19" s="136"/>
      <c r="AN19" s="136"/>
      <c r="AO19" s="136"/>
      <c r="AP19" s="75"/>
      <c r="AQ19" s="136"/>
      <c r="AR19" s="75"/>
      <c r="AS19" s="136"/>
      <c r="AT19" s="136"/>
      <c r="AU19" s="136"/>
      <c r="AV19" s="136"/>
      <c r="AW19" s="136"/>
      <c r="AX19" s="136"/>
      <c r="AY19" s="136"/>
      <c r="AZ19" s="136"/>
      <c r="BA19" s="136"/>
      <c r="BB19" s="136"/>
      <c r="BC19" s="136"/>
      <c r="BD19" s="75"/>
      <c r="BE19" s="136"/>
      <c r="BF19" s="75"/>
      <c r="BG19" s="136"/>
      <c r="BH19" s="136"/>
      <c r="BI19" s="136"/>
      <c r="BJ19" s="136"/>
      <c r="BK19" s="136"/>
      <c r="BL19" s="136"/>
      <c r="BM19" s="136"/>
      <c r="BN19" s="136"/>
      <c r="BO19" s="136"/>
      <c r="BP19" s="136"/>
      <c r="BQ19" s="136"/>
      <c r="BR19" s="134"/>
      <c r="BT19" s="134"/>
      <c r="BU19" s="137"/>
      <c r="BV19" s="137"/>
      <c r="BW19" s="137"/>
      <c r="BX19" s="137"/>
      <c r="BY19" s="137"/>
      <c r="BZ19" s="137"/>
      <c r="CA19" s="137"/>
      <c r="CB19" s="137"/>
      <c r="CC19" s="137"/>
      <c r="CD19" s="137"/>
      <c r="CE19" s="5"/>
      <c r="CF19" s="134"/>
      <c r="CH19" s="134"/>
    </row>
    <row r="20" spans="1:98" x14ac:dyDescent="0.25">
      <c r="A20" s="137" t="s">
        <v>20</v>
      </c>
      <c r="B20" s="34"/>
      <c r="C20" s="136"/>
      <c r="D20" s="136">
        <f>ABS('C2'!D20-'C2'!$C20)</f>
        <v>0.29658509817708401</v>
      </c>
      <c r="E20" s="136">
        <f>ABS('C2'!E20-'C2'!$C20)</f>
        <v>0.29658509817708401</v>
      </c>
      <c r="F20" s="136">
        <f>ABS('C2'!F20-'C2'!$C20)</f>
        <v>0.29658509817708401</v>
      </c>
      <c r="G20" s="136">
        <f>ABS('C2'!G20-'C2'!$C20)</f>
        <v>0.29658509817708401</v>
      </c>
      <c r="H20" s="136">
        <f>ABS('C2'!H20-'C2'!$C20)</f>
        <v>0.44487764726562606</v>
      </c>
      <c r="I20" s="136">
        <f>ABS('C2'!I20-'C2'!$C20)</f>
        <v>0.44487764726562606</v>
      </c>
      <c r="J20" s="136"/>
      <c r="K20" s="136"/>
      <c r="L20" s="136"/>
      <c r="M20" s="136"/>
      <c r="N20" s="136"/>
      <c r="O20" s="136"/>
      <c r="P20" s="75"/>
      <c r="Q20" s="136"/>
      <c r="R20" s="136"/>
      <c r="S20" s="136"/>
      <c r="T20" s="136"/>
      <c r="U20" s="136"/>
      <c r="V20" s="136">
        <f t="shared" si="0"/>
        <v>2.0760956872395879</v>
      </c>
      <c r="W20" s="136"/>
      <c r="X20" s="136"/>
      <c r="Y20" s="136"/>
      <c r="Z20" s="136"/>
      <c r="AA20" s="136"/>
      <c r="AB20" s="75"/>
      <c r="AC20" s="136"/>
      <c r="AD20" s="75"/>
      <c r="AE20" s="136"/>
      <c r="AF20" s="136"/>
      <c r="AG20" s="136"/>
      <c r="AH20" s="136"/>
      <c r="AI20" s="136"/>
      <c r="AJ20" s="136"/>
      <c r="AK20" s="136"/>
      <c r="AL20" s="136"/>
      <c r="AM20" s="136"/>
      <c r="AN20" s="136"/>
      <c r="AO20" s="136"/>
      <c r="AP20" s="75"/>
      <c r="AQ20" s="136"/>
      <c r="AR20" s="75"/>
      <c r="AS20" s="136"/>
      <c r="AT20" s="136"/>
      <c r="AU20" s="136"/>
      <c r="AV20" s="136"/>
      <c r="AW20" s="136"/>
      <c r="AX20" s="136"/>
      <c r="AY20" s="136"/>
      <c r="AZ20" s="136"/>
      <c r="BA20" s="136"/>
      <c r="BB20" s="136"/>
      <c r="BC20" s="136"/>
      <c r="BD20" s="75"/>
      <c r="BE20" s="136"/>
      <c r="BF20" s="75"/>
      <c r="BG20" s="136"/>
      <c r="BH20" s="136"/>
      <c r="BI20" s="136"/>
      <c r="BJ20" s="136"/>
      <c r="BK20" s="136"/>
      <c r="BL20" s="136"/>
      <c r="BM20" s="136"/>
      <c r="BN20" s="136"/>
      <c r="BO20" s="136"/>
      <c r="BP20" s="136"/>
      <c r="BQ20" s="136"/>
      <c r="BR20" s="134"/>
      <c r="BT20" s="134"/>
      <c r="BU20" s="137"/>
      <c r="BV20" s="137"/>
      <c r="BW20" s="137"/>
      <c r="BX20" s="137"/>
      <c r="BY20" s="137"/>
      <c r="BZ20" s="137"/>
      <c r="CA20" s="137"/>
      <c r="CB20" s="137"/>
      <c r="CC20" s="137"/>
      <c r="CD20" s="137"/>
      <c r="CE20" s="5"/>
      <c r="CF20" s="134"/>
      <c r="CH20" s="134"/>
    </row>
    <row r="21" spans="1:98" x14ac:dyDescent="0.25">
      <c r="A21" s="137" t="s">
        <v>21</v>
      </c>
      <c r="B21" s="34"/>
      <c r="C21" s="136"/>
      <c r="D21" s="136">
        <f>ABS('C2'!D21-'C2'!$C21)</f>
        <v>0</v>
      </c>
      <c r="E21" s="136">
        <f>ABS('C2'!E21-'C2'!$C21)</f>
        <v>0</v>
      </c>
      <c r="F21" s="136">
        <f>ABS('C2'!F21-'C2'!$C21)</f>
        <v>0</v>
      </c>
      <c r="G21" s="136">
        <f>ABS('C2'!G21-'C2'!$C21)</f>
        <v>0</v>
      </c>
      <c r="H21" s="136">
        <f>ABS('C2'!H21-'C2'!$C21)</f>
        <v>0</v>
      </c>
      <c r="I21" s="136">
        <f>ABS('C2'!I21-'C2'!$C21)</f>
        <v>0</v>
      </c>
      <c r="J21" s="136"/>
      <c r="K21" s="136"/>
      <c r="L21" s="136"/>
      <c r="M21" s="136"/>
      <c r="N21" s="136"/>
      <c r="O21" s="136"/>
      <c r="P21" s="75"/>
      <c r="Q21" s="136"/>
      <c r="R21" s="136"/>
      <c r="S21" s="136"/>
      <c r="T21" s="136"/>
      <c r="U21" s="136"/>
      <c r="V21" s="136">
        <f t="shared" si="0"/>
        <v>0</v>
      </c>
      <c r="W21" s="136"/>
      <c r="X21" s="136"/>
      <c r="Y21" s="136"/>
      <c r="Z21" s="136"/>
      <c r="AA21" s="136"/>
      <c r="AB21" s="75"/>
      <c r="AC21" s="136"/>
      <c r="AD21" s="75"/>
      <c r="AE21" s="136"/>
      <c r="AF21" s="136"/>
      <c r="AG21" s="136"/>
      <c r="AH21" s="136"/>
      <c r="AI21" s="136"/>
      <c r="AJ21" s="136"/>
      <c r="AK21" s="136"/>
      <c r="AL21" s="136"/>
      <c r="AM21" s="136"/>
      <c r="AN21" s="136"/>
      <c r="AO21" s="136"/>
      <c r="AP21" s="75"/>
      <c r="AQ21" s="136"/>
      <c r="AR21" s="75"/>
      <c r="AS21" s="136"/>
      <c r="AT21" s="136"/>
      <c r="AU21" s="136"/>
      <c r="AV21" s="136"/>
      <c r="AW21" s="136"/>
      <c r="AX21" s="136"/>
      <c r="AY21" s="136"/>
      <c r="AZ21" s="136"/>
      <c r="BA21" s="136"/>
      <c r="BB21" s="136"/>
      <c r="BC21" s="136"/>
      <c r="BD21" s="75"/>
      <c r="BE21" s="136"/>
      <c r="BF21" s="75"/>
      <c r="BG21" s="136"/>
      <c r="BH21" s="136"/>
      <c r="BI21" s="136"/>
      <c r="BJ21" s="136"/>
      <c r="BK21" s="136"/>
      <c r="BL21" s="136"/>
      <c r="BM21" s="136"/>
      <c r="BN21" s="136"/>
      <c r="BO21" s="136"/>
      <c r="BP21" s="136"/>
      <c r="BQ21" s="136"/>
      <c r="BR21" s="134"/>
      <c r="BT21" s="134"/>
      <c r="BU21" s="137"/>
      <c r="BV21" s="137"/>
      <c r="BW21" s="137"/>
      <c r="BX21" s="137"/>
      <c r="BY21" s="137"/>
      <c r="BZ21" s="137"/>
      <c r="CA21" s="137"/>
      <c r="CB21" s="137"/>
      <c r="CC21" s="137"/>
      <c r="CD21" s="137"/>
      <c r="CE21" s="5"/>
      <c r="CF21" s="134"/>
      <c r="CH21" s="134"/>
    </row>
    <row r="22" spans="1:98" x14ac:dyDescent="0.25">
      <c r="A22" s="137" t="s">
        <v>22</v>
      </c>
      <c r="B22" s="34"/>
      <c r="C22" s="136"/>
      <c r="D22" s="136">
        <f>ABS('C2'!D22-'C2'!$C22)</f>
        <v>0</v>
      </c>
      <c r="E22" s="136">
        <f>ABS('C2'!E22-'C2'!$C22)</f>
        <v>0</v>
      </c>
      <c r="F22" s="136">
        <f>ABS('C2'!F22-'C2'!$C22)</f>
        <v>0</v>
      </c>
      <c r="G22" s="136">
        <f>ABS('C2'!G22-'C2'!$C22)</f>
        <v>0</v>
      </c>
      <c r="H22" s="136">
        <f>ABS('C2'!H22-'C2'!$C22)</f>
        <v>0</v>
      </c>
      <c r="I22" s="136">
        <f>ABS('C2'!I22-'C2'!$C22)</f>
        <v>0</v>
      </c>
      <c r="J22" s="136"/>
      <c r="K22" s="136"/>
      <c r="L22" s="136"/>
      <c r="M22" s="136"/>
      <c r="N22" s="136"/>
      <c r="O22" s="136"/>
      <c r="P22" s="75"/>
      <c r="Q22" s="136"/>
      <c r="R22" s="136"/>
      <c r="S22" s="136"/>
      <c r="T22" s="136"/>
      <c r="U22" s="136"/>
      <c r="V22" s="136">
        <f t="shared" si="0"/>
        <v>0</v>
      </c>
      <c r="W22" s="136"/>
      <c r="X22" s="136"/>
      <c r="Y22" s="136"/>
      <c r="Z22" s="136"/>
      <c r="AA22" s="136"/>
      <c r="AB22" s="75"/>
      <c r="AC22" s="136"/>
      <c r="AD22" s="75"/>
      <c r="AE22" s="136"/>
      <c r="AF22" s="136"/>
      <c r="AG22" s="136"/>
      <c r="AH22" s="136"/>
      <c r="AI22" s="136"/>
      <c r="AJ22" s="136"/>
      <c r="AK22" s="136"/>
      <c r="AL22" s="136"/>
      <c r="AM22" s="136"/>
      <c r="AN22" s="136"/>
      <c r="AO22" s="136"/>
      <c r="AP22" s="75"/>
      <c r="AQ22" s="136"/>
      <c r="AR22" s="75"/>
      <c r="AS22" s="136"/>
      <c r="AT22" s="136"/>
      <c r="AU22" s="136"/>
      <c r="AV22" s="136"/>
      <c r="AW22" s="136"/>
      <c r="AX22" s="136"/>
      <c r="AY22" s="136"/>
      <c r="AZ22" s="136"/>
      <c r="BA22" s="136"/>
      <c r="BB22" s="136"/>
      <c r="BC22" s="136"/>
      <c r="BD22" s="75"/>
      <c r="BE22" s="136"/>
      <c r="BF22" s="75"/>
      <c r="BG22" s="136"/>
      <c r="BH22" s="136"/>
      <c r="BI22" s="136"/>
      <c r="BJ22" s="136"/>
      <c r="BK22" s="136"/>
      <c r="BL22" s="136"/>
      <c r="BM22" s="136"/>
      <c r="BN22" s="136"/>
      <c r="BO22" s="136"/>
      <c r="BP22" s="136"/>
      <c r="BQ22" s="136"/>
      <c r="BR22" s="134"/>
      <c r="BT22" s="134"/>
      <c r="BU22" s="137"/>
      <c r="BV22" s="137"/>
      <c r="BW22" s="137"/>
      <c r="BX22" s="137"/>
      <c r="BY22" s="137"/>
      <c r="BZ22" s="137"/>
      <c r="CA22" s="137"/>
      <c r="CB22" s="137"/>
      <c r="CC22" s="137"/>
      <c r="CD22" s="137"/>
      <c r="CE22" s="5"/>
      <c r="CF22" s="134"/>
      <c r="CH22" s="134"/>
    </row>
    <row r="23" spans="1:98" s="64" customFormat="1" x14ac:dyDescent="0.25">
      <c r="A23" s="136"/>
      <c r="B23" s="34"/>
      <c r="C23" s="136"/>
      <c r="D23" s="136">
        <f>ABS('C2'!D23-'C2'!$C23)</f>
        <v>0</v>
      </c>
      <c r="E23" s="136">
        <f>ABS('C2'!E23-'C2'!$C23)</f>
        <v>0</v>
      </c>
      <c r="F23" s="136">
        <f>ABS('C2'!F23-'C2'!$C23)</f>
        <v>0</v>
      </c>
      <c r="G23" s="136">
        <f>ABS('C2'!G23-'C2'!$C23)</f>
        <v>0</v>
      </c>
      <c r="H23" s="136">
        <f>ABS('C2'!H23-'C2'!$C23)</f>
        <v>0</v>
      </c>
      <c r="I23" s="136">
        <f>ABS('C2'!I23-'C2'!$C23)</f>
        <v>0</v>
      </c>
      <c r="J23" s="136"/>
      <c r="K23" s="136"/>
      <c r="L23" s="136"/>
      <c r="M23" s="136"/>
      <c r="N23" s="136"/>
      <c r="O23" s="136"/>
      <c r="P23" s="136"/>
      <c r="Q23" s="136"/>
      <c r="R23" s="136"/>
      <c r="S23" s="136"/>
      <c r="T23" s="136"/>
      <c r="U23" s="136"/>
      <c r="V23" s="136">
        <f t="shared" si="0"/>
        <v>0</v>
      </c>
      <c r="W23" s="136"/>
      <c r="X23" s="136"/>
      <c r="Y23" s="136"/>
      <c r="Z23" s="75"/>
      <c r="AA23" s="136"/>
      <c r="AB23" s="75"/>
      <c r="AC23" s="136"/>
      <c r="AD23" s="136"/>
      <c r="AE23" s="136"/>
      <c r="AF23" s="136"/>
      <c r="AG23" s="136"/>
      <c r="AH23" s="136"/>
      <c r="AI23" s="136"/>
      <c r="AJ23" s="136"/>
      <c r="AK23" s="136"/>
      <c r="AL23" s="136"/>
      <c r="AM23" s="136"/>
      <c r="AN23" s="75"/>
      <c r="AO23" s="136"/>
      <c r="AP23" s="75"/>
      <c r="AQ23" s="136"/>
      <c r="AR23" s="136"/>
      <c r="AS23" s="136"/>
      <c r="AT23" s="136"/>
      <c r="AU23" s="136"/>
      <c r="AV23" s="136"/>
      <c r="AW23" s="136"/>
      <c r="AX23" s="136"/>
      <c r="AY23" s="136"/>
      <c r="AZ23" s="136"/>
      <c r="BA23" s="136"/>
      <c r="BB23" s="75"/>
      <c r="BC23" s="136"/>
      <c r="BD23" s="75"/>
      <c r="BE23" s="136"/>
      <c r="BF23" s="136"/>
      <c r="BG23" s="136"/>
      <c r="BH23" s="136"/>
      <c r="BI23" s="136"/>
      <c r="BJ23" s="136"/>
      <c r="BK23" s="136"/>
      <c r="BL23" s="136"/>
      <c r="BM23" s="136"/>
      <c r="BN23" s="136"/>
      <c r="BO23" s="136"/>
      <c r="BP23" s="75"/>
      <c r="BQ23" s="136"/>
      <c r="BR23" s="75"/>
      <c r="BS23" s="136"/>
      <c r="BT23" s="136"/>
      <c r="BU23" s="136"/>
      <c r="BV23" s="136"/>
      <c r="BW23" s="136"/>
      <c r="BX23" s="136"/>
      <c r="BY23" s="136"/>
      <c r="BZ23" s="136"/>
      <c r="CA23" s="136"/>
      <c r="CB23" s="136"/>
      <c r="CC23" s="136"/>
      <c r="CD23" s="34"/>
      <c r="CF23" s="34"/>
      <c r="CG23" s="136"/>
      <c r="CH23" s="136"/>
      <c r="CI23" s="136"/>
      <c r="CJ23" s="136"/>
      <c r="CK23" s="136"/>
      <c r="CL23" s="136"/>
      <c r="CM23" s="136"/>
      <c r="CN23" s="136"/>
      <c r="CO23" s="136"/>
      <c r="CP23" s="136"/>
      <c r="CQ23" s="136"/>
      <c r="CR23" s="34"/>
      <c r="CT23" s="34"/>
    </row>
    <row r="24" spans="1:98" x14ac:dyDescent="0.25">
      <c r="A24" s="137" t="s">
        <v>169</v>
      </c>
      <c r="B24" s="34">
        <f>算例!F24</f>
        <v>0</v>
      </c>
      <c r="C24" s="136"/>
      <c r="D24" s="136">
        <f>ABS('C2'!D24-'C2'!$C24)</f>
        <v>0</v>
      </c>
      <c r="E24" s="136">
        <f>ABS('C2'!E24-'C2'!$C24)</f>
        <v>0</v>
      </c>
      <c r="F24" s="136">
        <f>ABS('C2'!F24-'C2'!$C24)</f>
        <v>0</v>
      </c>
      <c r="G24" s="136">
        <f>ABS('C2'!G24-'C2'!$C24)</f>
        <v>0</v>
      </c>
      <c r="H24" s="136">
        <f>ABS('C2'!H24-'C2'!$C24)</f>
        <v>0</v>
      </c>
      <c r="I24" s="136">
        <f>ABS('C2'!I24-'C2'!$C24)</f>
        <v>0</v>
      </c>
      <c r="J24" s="136"/>
      <c r="K24" s="136"/>
      <c r="L24" s="136"/>
      <c r="M24" s="136"/>
      <c r="N24" s="136"/>
      <c r="O24" s="76"/>
      <c r="P24" s="76"/>
      <c r="Q24" s="76"/>
      <c r="R24" s="76"/>
      <c r="S24" s="76"/>
      <c r="T24" s="76"/>
      <c r="U24" s="76"/>
      <c r="V24" s="136">
        <f t="shared" si="0"/>
        <v>0</v>
      </c>
      <c r="W24" s="76"/>
      <c r="X24" s="76"/>
      <c r="Y24" s="136"/>
      <c r="Z24" s="136"/>
      <c r="AA24" s="136"/>
      <c r="AB24" s="136"/>
      <c r="AC24" s="153"/>
      <c r="AD24" s="153"/>
      <c r="AE24" s="153"/>
      <c r="AF24" s="153"/>
      <c r="AG24" s="153"/>
      <c r="AH24" s="153"/>
      <c r="AI24" s="153"/>
      <c r="AJ24" s="153"/>
      <c r="AK24" s="153"/>
      <c r="AL24" s="153"/>
      <c r="AM24" s="136"/>
      <c r="AN24" s="136"/>
      <c r="AO24" s="136"/>
      <c r="AP24" s="136"/>
      <c r="AQ24" s="153"/>
      <c r="AR24" s="153"/>
      <c r="AS24" s="153"/>
      <c r="AT24" s="153"/>
      <c r="AU24" s="153"/>
      <c r="AV24" s="153"/>
      <c r="AW24" s="153"/>
      <c r="AX24" s="153"/>
      <c r="AY24" s="153"/>
      <c r="AZ24" s="153"/>
      <c r="BA24" s="136"/>
      <c r="BB24" s="136"/>
      <c r="BC24" s="136"/>
      <c r="BD24" s="136"/>
      <c r="BE24" s="153"/>
      <c r="BF24" s="153"/>
      <c r="BG24" s="153"/>
      <c r="BH24" s="153"/>
      <c r="BI24" s="153"/>
      <c r="BJ24" s="153"/>
      <c r="BK24" s="153"/>
      <c r="BL24" s="153"/>
      <c r="BM24" s="153"/>
      <c r="BN24" s="153"/>
      <c r="BO24" s="136"/>
      <c r="BP24" s="136"/>
      <c r="BQ24" s="136"/>
      <c r="BR24" s="136"/>
      <c r="BS24" s="153"/>
      <c r="BT24" s="153"/>
      <c r="BU24" s="153"/>
      <c r="BV24" s="153"/>
      <c r="BW24" s="153"/>
      <c r="BX24" s="153"/>
      <c r="BY24" s="153"/>
      <c r="BZ24" s="153"/>
      <c r="CA24" s="153"/>
      <c r="CB24" s="153"/>
      <c r="CC24" s="136"/>
      <c r="CG24" s="166"/>
      <c r="CH24" s="166"/>
      <c r="CI24" s="166"/>
      <c r="CJ24" s="166"/>
      <c r="CK24" s="166"/>
      <c r="CL24" s="166"/>
      <c r="CM24" s="166"/>
      <c r="CN24" s="166"/>
      <c r="CO24" s="166"/>
      <c r="CP24" s="166"/>
      <c r="CQ24" s="5"/>
    </row>
    <row r="25" spans="1:98" x14ac:dyDescent="0.25">
      <c r="A25" s="137" t="s">
        <v>1</v>
      </c>
      <c r="B25" s="34" t="str">
        <f>算例!F25</f>
        <v>得分</v>
      </c>
      <c r="C25" s="136"/>
      <c r="D25" s="136">
        <f>ABS('C2'!D25-'C2'!$C25)</f>
        <v>0</v>
      </c>
      <c r="E25" s="136">
        <f>ABS('C2'!E25-'C2'!$C25)</f>
        <v>0</v>
      </c>
      <c r="F25" s="136">
        <f>ABS('C2'!F25-'C2'!$C25)</f>
        <v>0</v>
      </c>
      <c r="G25" s="136">
        <f>ABS('C2'!G25-'C2'!$C25)</f>
        <v>0</v>
      </c>
      <c r="H25" s="136">
        <f>ABS('C2'!H25-'C2'!$C25)</f>
        <v>0</v>
      </c>
      <c r="I25" s="136">
        <f>ABS('C2'!I25-'C2'!$C25)</f>
        <v>0</v>
      </c>
      <c r="J25" s="136"/>
      <c r="K25" s="136"/>
      <c r="L25" s="136"/>
      <c r="M25" s="136"/>
      <c r="N25" s="136"/>
      <c r="O25" s="136"/>
      <c r="P25" s="75"/>
      <c r="Q25" s="136"/>
      <c r="R25" s="136"/>
      <c r="S25" s="136"/>
      <c r="T25" s="136"/>
      <c r="U25" s="136"/>
      <c r="V25" s="136">
        <f t="shared" si="0"/>
        <v>0</v>
      </c>
      <c r="W25" s="136"/>
      <c r="X25" s="136"/>
      <c r="Y25" s="136"/>
      <c r="Z25" s="136"/>
      <c r="AA25" s="136"/>
      <c r="AB25" s="75"/>
      <c r="AC25" s="136"/>
      <c r="AD25" s="75"/>
      <c r="AE25" s="136"/>
      <c r="AF25" s="136"/>
      <c r="AG25" s="136"/>
      <c r="AH25" s="136"/>
      <c r="AI25" s="136"/>
      <c r="AJ25" s="136"/>
      <c r="AK25" s="136"/>
      <c r="AL25" s="136"/>
      <c r="AM25" s="136"/>
      <c r="AN25" s="136"/>
      <c r="AO25" s="136"/>
      <c r="AP25" s="75"/>
      <c r="AQ25" s="136"/>
      <c r="AR25" s="75"/>
      <c r="AS25" s="136"/>
      <c r="AT25" s="136"/>
      <c r="AU25" s="136"/>
      <c r="AV25" s="136"/>
      <c r="AW25" s="136"/>
      <c r="AX25" s="136"/>
      <c r="AY25" s="136"/>
      <c r="AZ25" s="136"/>
      <c r="BA25" s="136"/>
      <c r="BB25" s="136"/>
      <c r="BC25" s="136"/>
      <c r="BD25" s="75"/>
      <c r="BE25" s="136"/>
      <c r="BF25" s="75"/>
      <c r="BG25" s="136"/>
      <c r="BH25" s="136"/>
      <c r="BI25" s="136"/>
      <c r="BJ25" s="136"/>
      <c r="BK25" s="136"/>
      <c r="BL25" s="136"/>
      <c r="BM25" s="136"/>
      <c r="BN25" s="136"/>
      <c r="BO25" s="136"/>
      <c r="BP25" s="136"/>
      <c r="BQ25" s="136"/>
      <c r="BR25" s="134"/>
      <c r="BT25" s="134"/>
      <c r="BU25" s="137"/>
      <c r="BV25" s="137"/>
      <c r="BW25" s="137"/>
      <c r="BX25" s="137"/>
      <c r="BY25" s="137"/>
      <c r="BZ25" s="137"/>
      <c r="CA25" s="137"/>
      <c r="CB25" s="137"/>
      <c r="CC25" s="137"/>
      <c r="CD25" s="137"/>
      <c r="CE25" s="5"/>
      <c r="CF25" s="134"/>
      <c r="CH25" s="134"/>
    </row>
    <row r="26" spans="1:98" x14ac:dyDescent="0.25">
      <c r="A26" s="137" t="s">
        <v>3</v>
      </c>
      <c r="B26" s="34"/>
      <c r="C26" s="136"/>
      <c r="D26" s="136">
        <f>ABS('C2'!D26-'C2'!$C26)</f>
        <v>0</v>
      </c>
      <c r="E26" s="136">
        <f>ABS('C2'!E26-'C2'!$C26)</f>
        <v>0</v>
      </c>
      <c r="F26" s="136">
        <f>ABS('C2'!F26-'C2'!$C26)</f>
        <v>0</v>
      </c>
      <c r="G26" s="136">
        <f>ABS('C2'!G26-'C2'!$C26)</f>
        <v>0</v>
      </c>
      <c r="H26" s="136">
        <f>ABS('C2'!H26-'C2'!$C26)</f>
        <v>0</v>
      </c>
      <c r="I26" s="136">
        <f>ABS('C2'!I26-'C2'!$C26)</f>
        <v>0</v>
      </c>
      <c r="J26" s="136"/>
      <c r="K26" s="136"/>
      <c r="L26" s="136"/>
      <c r="M26" s="136"/>
      <c r="N26" s="136"/>
      <c r="O26" s="136"/>
      <c r="P26" s="75"/>
      <c r="Q26" s="136"/>
      <c r="R26" s="136"/>
      <c r="S26" s="136"/>
      <c r="T26" s="136"/>
      <c r="U26" s="136"/>
      <c r="V26" s="136">
        <f t="shared" si="0"/>
        <v>0</v>
      </c>
      <c r="W26" s="136"/>
      <c r="X26" s="136"/>
      <c r="Y26" s="136"/>
      <c r="Z26" s="136"/>
      <c r="AA26" s="136"/>
      <c r="AB26" s="75"/>
      <c r="AC26" s="136"/>
      <c r="AD26" s="75"/>
      <c r="AE26" s="136"/>
      <c r="AF26" s="136"/>
      <c r="AG26" s="136"/>
      <c r="AH26" s="136"/>
      <c r="AI26" s="136"/>
      <c r="AJ26" s="136"/>
      <c r="AK26" s="136"/>
      <c r="AL26" s="136"/>
      <c r="AM26" s="136"/>
      <c r="AN26" s="136"/>
      <c r="AO26" s="136"/>
      <c r="AP26" s="75"/>
      <c r="AQ26" s="136"/>
      <c r="AR26" s="75"/>
      <c r="AS26" s="136"/>
      <c r="AT26" s="136"/>
      <c r="AU26" s="136"/>
      <c r="AV26" s="136"/>
      <c r="AW26" s="136"/>
      <c r="AX26" s="136"/>
      <c r="AY26" s="136"/>
      <c r="AZ26" s="136"/>
      <c r="BA26" s="136"/>
      <c r="BB26" s="136"/>
      <c r="BC26" s="136"/>
      <c r="BD26" s="75"/>
      <c r="BE26" s="136"/>
      <c r="BF26" s="75"/>
      <c r="BG26" s="136"/>
      <c r="BH26" s="136"/>
      <c r="BI26" s="136"/>
      <c r="BJ26" s="136"/>
      <c r="BK26" s="136"/>
      <c r="BL26" s="136"/>
      <c r="BM26" s="136"/>
      <c r="BN26" s="136"/>
      <c r="BO26" s="136"/>
      <c r="BP26" s="136"/>
      <c r="BQ26" s="136"/>
      <c r="BR26" s="134"/>
      <c r="BT26" s="134"/>
      <c r="BU26" s="137"/>
      <c r="BV26" s="137"/>
      <c r="BW26" s="137"/>
      <c r="BX26" s="137"/>
      <c r="BY26" s="137"/>
      <c r="BZ26" s="137"/>
      <c r="CA26" s="137"/>
      <c r="CB26" s="137"/>
      <c r="CC26" s="137"/>
      <c r="CD26" s="137"/>
      <c r="CE26" s="5"/>
      <c r="CF26" s="134"/>
      <c r="CH26" s="134"/>
    </row>
    <row r="27" spans="1:98" x14ac:dyDescent="0.25">
      <c r="A27" s="137" t="s">
        <v>4</v>
      </c>
      <c r="B27" s="34"/>
      <c r="C27" s="136"/>
      <c r="D27" s="136">
        <f>ABS('C2'!D27-'C2'!$C27)</f>
        <v>0</v>
      </c>
      <c r="E27" s="136">
        <f>ABS('C2'!E27-'C2'!$C27)</f>
        <v>0</v>
      </c>
      <c r="F27" s="136">
        <f>ABS('C2'!F27-'C2'!$C27)</f>
        <v>0</v>
      </c>
      <c r="G27" s="136">
        <f>ABS('C2'!G27-'C2'!$C27)</f>
        <v>0</v>
      </c>
      <c r="H27" s="136">
        <f>ABS('C2'!H27-'C2'!$C27)</f>
        <v>0</v>
      </c>
      <c r="I27" s="136">
        <f>ABS('C2'!I27-'C2'!$C27)</f>
        <v>0</v>
      </c>
      <c r="J27" s="136"/>
      <c r="K27" s="136"/>
      <c r="L27" s="136"/>
      <c r="M27" s="136"/>
      <c r="N27" s="75"/>
      <c r="O27" s="136"/>
      <c r="P27" s="75"/>
      <c r="Q27" s="136"/>
      <c r="R27" s="136"/>
      <c r="S27" s="136"/>
      <c r="T27" s="136"/>
      <c r="U27" s="136"/>
      <c r="V27" s="136">
        <f t="shared" si="0"/>
        <v>0</v>
      </c>
      <c r="W27" s="136"/>
      <c r="X27" s="136"/>
      <c r="Y27" s="136"/>
      <c r="Z27" s="136"/>
      <c r="AA27" s="136"/>
      <c r="AB27" s="75"/>
      <c r="AC27" s="136"/>
      <c r="AD27" s="75"/>
      <c r="AE27" s="136"/>
      <c r="AF27" s="136"/>
      <c r="AG27" s="136"/>
      <c r="AH27" s="136"/>
      <c r="AI27" s="136"/>
      <c r="AJ27" s="136"/>
      <c r="AK27" s="136"/>
      <c r="AL27" s="136"/>
      <c r="AM27" s="136"/>
      <c r="AN27" s="136"/>
      <c r="AO27" s="136"/>
      <c r="AP27" s="75"/>
      <c r="AQ27" s="136"/>
      <c r="AR27" s="75"/>
      <c r="AS27" s="136"/>
      <c r="AT27" s="136"/>
      <c r="AU27" s="136"/>
      <c r="AV27" s="136"/>
      <c r="AW27" s="136"/>
      <c r="AX27" s="136"/>
      <c r="AY27" s="136"/>
      <c r="AZ27" s="136"/>
      <c r="BA27" s="136"/>
      <c r="BB27" s="136"/>
      <c r="BC27" s="136"/>
      <c r="BD27" s="75"/>
      <c r="BE27" s="136"/>
      <c r="BF27" s="75"/>
      <c r="BG27" s="136"/>
      <c r="BH27" s="136"/>
      <c r="BI27" s="136"/>
      <c r="BJ27" s="136"/>
      <c r="BK27" s="136"/>
      <c r="BL27" s="136"/>
      <c r="BM27" s="136"/>
      <c r="BN27" s="136"/>
      <c r="BO27" s="136"/>
      <c r="BP27" s="136"/>
      <c r="BQ27" s="136"/>
      <c r="BR27" s="134"/>
      <c r="BT27" s="134"/>
      <c r="BU27" s="137"/>
      <c r="BV27" s="137"/>
      <c r="BW27" s="137"/>
      <c r="BX27" s="137"/>
      <c r="BY27" s="137"/>
      <c r="BZ27" s="137"/>
      <c r="CA27" s="137"/>
      <c r="CB27" s="137"/>
      <c r="CC27" s="137"/>
      <c r="CD27" s="137"/>
      <c r="CE27" s="5"/>
      <c r="CF27" s="134"/>
      <c r="CH27" s="134"/>
    </row>
    <row r="28" spans="1:98" x14ac:dyDescent="0.25">
      <c r="A28" s="137" t="s">
        <v>5</v>
      </c>
      <c r="B28" s="34"/>
      <c r="C28" s="136"/>
      <c r="D28" s="136">
        <f>ABS('C2'!D28-'C2'!$C28)</f>
        <v>0</v>
      </c>
      <c r="E28" s="136">
        <f>ABS('C2'!E28-'C2'!$C28)</f>
        <v>0</v>
      </c>
      <c r="F28" s="136">
        <f>ABS('C2'!F28-'C2'!$C28)</f>
        <v>0</v>
      </c>
      <c r="G28" s="136">
        <f>ABS('C2'!G28-'C2'!$C28)</f>
        <v>0</v>
      </c>
      <c r="H28" s="136">
        <f>ABS('C2'!H28-'C2'!$C28)</f>
        <v>0</v>
      </c>
      <c r="I28" s="136">
        <f>ABS('C2'!I28-'C2'!$C28)</f>
        <v>0</v>
      </c>
      <c r="J28" s="136"/>
      <c r="K28" s="136"/>
      <c r="L28" s="136"/>
      <c r="M28" s="136"/>
      <c r="N28" s="75"/>
      <c r="O28" s="136"/>
      <c r="P28" s="75"/>
      <c r="Q28" s="136"/>
      <c r="R28" s="136"/>
      <c r="S28" s="136"/>
      <c r="T28" s="136"/>
      <c r="U28" s="136"/>
      <c r="V28" s="136">
        <f t="shared" si="0"/>
        <v>0</v>
      </c>
      <c r="W28" s="136"/>
      <c r="X28" s="136"/>
      <c r="Y28" s="136"/>
      <c r="Z28" s="136"/>
      <c r="AA28" s="136"/>
      <c r="AB28" s="75"/>
      <c r="AC28" s="136"/>
      <c r="AD28" s="75"/>
      <c r="AE28" s="136"/>
      <c r="AF28" s="136"/>
      <c r="AG28" s="136"/>
      <c r="AH28" s="136"/>
      <c r="AI28" s="136"/>
      <c r="AJ28" s="136"/>
      <c r="AK28" s="136"/>
      <c r="AL28" s="136"/>
      <c r="AM28" s="136"/>
      <c r="AN28" s="136"/>
      <c r="AO28" s="136"/>
      <c r="AP28" s="75"/>
      <c r="AQ28" s="136"/>
      <c r="AR28" s="75"/>
      <c r="AS28" s="136"/>
      <c r="AT28" s="136"/>
      <c r="AU28" s="136"/>
      <c r="AV28" s="136"/>
      <c r="AW28" s="136"/>
      <c r="AX28" s="136"/>
      <c r="AY28" s="136"/>
      <c r="AZ28" s="136"/>
      <c r="BA28" s="136"/>
      <c r="BB28" s="136"/>
      <c r="BC28" s="136"/>
      <c r="BD28" s="75"/>
      <c r="BE28" s="136"/>
      <c r="BF28" s="75"/>
      <c r="BG28" s="136"/>
      <c r="BH28" s="136"/>
      <c r="BI28" s="136"/>
      <c r="BJ28" s="136"/>
      <c r="BK28" s="136"/>
      <c r="BL28" s="136"/>
      <c r="BM28" s="136"/>
      <c r="BN28" s="136"/>
      <c r="BO28" s="136"/>
      <c r="BP28" s="136"/>
      <c r="BQ28" s="136"/>
      <c r="BR28" s="134"/>
      <c r="BT28" s="134"/>
      <c r="BU28" s="137"/>
      <c r="BV28" s="137"/>
      <c r="BW28" s="137"/>
      <c r="BX28" s="137"/>
      <c r="BY28" s="137"/>
      <c r="BZ28" s="137"/>
      <c r="CA28" s="137"/>
      <c r="CB28" s="137"/>
      <c r="CC28" s="137"/>
      <c r="CD28" s="137"/>
      <c r="CE28" s="5"/>
      <c r="CF28" s="134"/>
      <c r="CH28" s="134"/>
    </row>
    <row r="29" spans="1:98" x14ac:dyDescent="0.25">
      <c r="A29" s="137" t="s">
        <v>6</v>
      </c>
      <c r="B29" s="34"/>
      <c r="C29" s="136"/>
      <c r="D29" s="136">
        <f>ABS('C2'!D29-'C2'!$C29)</f>
        <v>0</v>
      </c>
      <c r="E29" s="136">
        <f>ABS('C2'!E29-'C2'!$C29)</f>
        <v>0</v>
      </c>
      <c r="F29" s="136">
        <f>ABS('C2'!F29-'C2'!$C29)</f>
        <v>0</v>
      </c>
      <c r="G29" s="136">
        <f>ABS('C2'!G29-'C2'!$C29)</f>
        <v>0</v>
      </c>
      <c r="H29" s="136">
        <f>ABS('C2'!H29-'C2'!$C29)</f>
        <v>0</v>
      </c>
      <c r="I29" s="136">
        <f>ABS('C2'!I29-'C2'!$C29)</f>
        <v>0</v>
      </c>
      <c r="J29" s="136"/>
      <c r="K29" s="136"/>
      <c r="L29" s="136"/>
      <c r="M29" s="136"/>
      <c r="N29" s="75"/>
      <c r="O29" s="136"/>
      <c r="P29" s="75"/>
      <c r="Q29" s="136"/>
      <c r="R29" s="136"/>
      <c r="S29" s="136"/>
      <c r="T29" s="136"/>
      <c r="U29" s="136"/>
      <c r="V29" s="136">
        <f t="shared" si="0"/>
        <v>0</v>
      </c>
      <c r="W29" s="136"/>
      <c r="X29" s="136"/>
      <c r="Y29" s="136"/>
      <c r="Z29" s="136"/>
      <c r="AA29" s="136"/>
      <c r="AB29" s="75"/>
      <c r="AC29" s="136"/>
      <c r="AD29" s="75"/>
      <c r="AE29" s="136"/>
      <c r="AF29" s="136"/>
      <c r="AG29" s="136"/>
      <c r="AH29" s="136"/>
      <c r="AI29" s="136"/>
      <c r="AJ29" s="136"/>
      <c r="AK29" s="136"/>
      <c r="AL29" s="136"/>
      <c r="AM29" s="136"/>
      <c r="AN29" s="136"/>
      <c r="AO29" s="136"/>
      <c r="AP29" s="75"/>
      <c r="AQ29" s="136"/>
      <c r="AR29" s="75"/>
      <c r="AS29" s="136"/>
      <c r="AT29" s="136"/>
      <c r="AU29" s="136"/>
      <c r="AV29" s="136"/>
      <c r="AW29" s="136"/>
      <c r="AX29" s="136"/>
      <c r="AY29" s="136"/>
      <c r="AZ29" s="136"/>
      <c r="BA29" s="136"/>
      <c r="BB29" s="136"/>
      <c r="BC29" s="136"/>
      <c r="BD29" s="75"/>
      <c r="BE29" s="136"/>
      <c r="BF29" s="75"/>
      <c r="BG29" s="136"/>
      <c r="BH29" s="136"/>
      <c r="BI29" s="136"/>
      <c r="BJ29" s="136"/>
      <c r="BK29" s="136"/>
      <c r="BL29" s="136"/>
      <c r="BM29" s="136"/>
      <c r="BN29" s="136"/>
      <c r="BO29" s="136"/>
      <c r="BP29" s="136"/>
      <c r="BQ29" s="136"/>
      <c r="BR29" s="134"/>
      <c r="BT29" s="134"/>
      <c r="BU29" s="137"/>
      <c r="BV29" s="137"/>
      <c r="BW29" s="137"/>
      <c r="BX29" s="137"/>
      <c r="BY29" s="137"/>
      <c r="BZ29" s="137"/>
      <c r="CA29" s="137"/>
      <c r="CB29" s="137"/>
      <c r="CC29" s="137"/>
      <c r="CD29" s="137"/>
      <c r="CE29" s="5"/>
      <c r="CF29" s="134"/>
      <c r="CH29" s="134"/>
    </row>
    <row r="30" spans="1:98" x14ac:dyDescent="0.25">
      <c r="A30" s="137" t="s">
        <v>7</v>
      </c>
      <c r="B30" s="34"/>
      <c r="C30" s="136"/>
      <c r="D30" s="136">
        <f>ABS('C2'!D30-'C2'!$C30)</f>
        <v>0</v>
      </c>
      <c r="E30" s="136">
        <f>ABS('C2'!E30-'C2'!$C30)</f>
        <v>0</v>
      </c>
      <c r="F30" s="136">
        <f>ABS('C2'!F30-'C2'!$C30)</f>
        <v>0</v>
      </c>
      <c r="G30" s="136">
        <f>ABS('C2'!G30-'C2'!$C30)</f>
        <v>0</v>
      </c>
      <c r="H30" s="136">
        <f>ABS('C2'!H30-'C2'!$C30)</f>
        <v>0</v>
      </c>
      <c r="I30" s="136">
        <f>ABS('C2'!I30-'C2'!$C30)</f>
        <v>0</v>
      </c>
      <c r="J30" s="136"/>
      <c r="K30" s="136"/>
      <c r="L30" s="136"/>
      <c r="M30" s="136"/>
      <c r="N30" s="75"/>
      <c r="O30" s="136"/>
      <c r="P30" s="75"/>
      <c r="Q30" s="136"/>
      <c r="R30" s="136"/>
      <c r="S30" s="136"/>
      <c r="T30" s="136"/>
      <c r="U30" s="136"/>
      <c r="V30" s="136">
        <f t="shared" si="0"/>
        <v>0</v>
      </c>
      <c r="W30" s="136"/>
      <c r="X30" s="136"/>
      <c r="Y30" s="136"/>
      <c r="Z30" s="136"/>
      <c r="AA30" s="136"/>
      <c r="AB30" s="75"/>
      <c r="AC30" s="136"/>
      <c r="AD30" s="75"/>
      <c r="AE30" s="136"/>
      <c r="AF30" s="136"/>
      <c r="AG30" s="136"/>
      <c r="AH30" s="136"/>
      <c r="AI30" s="136"/>
      <c r="AJ30" s="136"/>
      <c r="AK30" s="136"/>
      <c r="AL30" s="136"/>
      <c r="AM30" s="136"/>
      <c r="AN30" s="136"/>
      <c r="AO30" s="136"/>
      <c r="AP30" s="75"/>
      <c r="AQ30" s="136"/>
      <c r="AR30" s="75"/>
      <c r="AS30" s="136"/>
      <c r="AT30" s="136"/>
      <c r="AU30" s="136"/>
      <c r="AV30" s="136"/>
      <c r="AW30" s="136"/>
      <c r="AX30" s="136"/>
      <c r="AY30" s="136"/>
      <c r="AZ30" s="136"/>
      <c r="BA30" s="136"/>
      <c r="BB30" s="136"/>
      <c r="BC30" s="136"/>
      <c r="BD30" s="75"/>
      <c r="BE30" s="136"/>
      <c r="BF30" s="75"/>
      <c r="BG30" s="136"/>
      <c r="BH30" s="136"/>
      <c r="BI30" s="136"/>
      <c r="BJ30" s="136"/>
      <c r="BK30" s="136"/>
      <c r="BL30" s="136"/>
      <c r="BM30" s="136"/>
      <c r="BN30" s="136"/>
      <c r="BO30" s="136"/>
      <c r="BP30" s="136"/>
      <c r="BQ30" s="136"/>
      <c r="BR30" s="134"/>
      <c r="BT30" s="134"/>
      <c r="BU30" s="137"/>
      <c r="BV30" s="137"/>
      <c r="BW30" s="137"/>
      <c r="BX30" s="137"/>
      <c r="BY30" s="137"/>
      <c r="BZ30" s="137"/>
      <c r="CA30" s="137"/>
      <c r="CB30" s="137"/>
      <c r="CC30" s="137"/>
      <c r="CD30" s="137"/>
      <c r="CE30" s="5"/>
      <c r="CF30" s="134"/>
      <c r="CH30" s="134"/>
    </row>
    <row r="31" spans="1:98" x14ac:dyDescent="0.25">
      <c r="A31" s="137" t="s">
        <v>8</v>
      </c>
      <c r="B31" s="135"/>
      <c r="C31" s="136"/>
      <c r="D31" s="136">
        <f>ABS('C2'!D31-'C2'!$C31)</f>
        <v>0</v>
      </c>
      <c r="E31" s="136">
        <f>ABS('C2'!E31-'C2'!$C31)</f>
        <v>0</v>
      </c>
      <c r="F31" s="136">
        <f>ABS('C2'!F31-'C2'!$C31)</f>
        <v>0</v>
      </c>
      <c r="G31" s="136">
        <f>ABS('C2'!G31-'C2'!$C31)</f>
        <v>0</v>
      </c>
      <c r="H31" s="136">
        <f>ABS('C2'!H31-'C2'!$C31)</f>
        <v>0</v>
      </c>
      <c r="I31" s="136">
        <f>ABS('C2'!I31-'C2'!$C31)</f>
        <v>0</v>
      </c>
      <c r="J31" s="136"/>
      <c r="K31" s="136"/>
      <c r="L31" s="136"/>
      <c r="M31" s="136"/>
      <c r="N31" s="75"/>
      <c r="O31" s="136"/>
      <c r="P31" s="75"/>
      <c r="Q31" s="136"/>
      <c r="R31" s="136"/>
      <c r="S31" s="136"/>
      <c r="T31" s="136"/>
      <c r="U31" s="136"/>
      <c r="V31" s="136">
        <f t="shared" si="0"/>
        <v>0</v>
      </c>
      <c r="W31" s="136"/>
      <c r="X31" s="136"/>
      <c r="Y31" s="136"/>
      <c r="Z31" s="136"/>
      <c r="AA31" s="136"/>
      <c r="AB31" s="75"/>
      <c r="AC31" s="136"/>
      <c r="AD31" s="75"/>
      <c r="AE31" s="136"/>
      <c r="AF31" s="136"/>
      <c r="AG31" s="136"/>
      <c r="AH31" s="136"/>
      <c r="AI31" s="136"/>
      <c r="AJ31" s="136"/>
      <c r="AK31" s="136"/>
      <c r="AL31" s="136"/>
      <c r="AM31" s="136"/>
      <c r="AN31" s="136"/>
      <c r="AO31" s="136"/>
      <c r="AP31" s="75"/>
      <c r="AQ31" s="136"/>
      <c r="AR31" s="75"/>
      <c r="AS31" s="136"/>
      <c r="AT31" s="136"/>
      <c r="AU31" s="136"/>
      <c r="AV31" s="136"/>
      <c r="AW31" s="136"/>
      <c r="AX31" s="136"/>
      <c r="AY31" s="136"/>
      <c r="AZ31" s="136"/>
      <c r="BA31" s="136"/>
      <c r="BB31" s="136"/>
      <c r="BC31" s="136"/>
      <c r="BD31" s="75"/>
      <c r="BE31" s="136"/>
      <c r="BF31" s="75"/>
      <c r="BG31" s="136"/>
      <c r="BH31" s="136"/>
      <c r="BI31" s="136"/>
      <c r="BJ31" s="136"/>
      <c r="BK31" s="136"/>
      <c r="BL31" s="136"/>
      <c r="BM31" s="136"/>
      <c r="BN31" s="136"/>
      <c r="BO31" s="136"/>
      <c r="BP31" s="136"/>
      <c r="BQ31" s="136"/>
      <c r="BR31" s="134"/>
      <c r="BT31" s="134"/>
      <c r="BU31" s="137"/>
      <c r="BV31" s="137"/>
      <c r="BW31" s="137"/>
      <c r="BX31" s="137"/>
      <c r="BY31" s="137"/>
      <c r="BZ31" s="137"/>
      <c r="CA31" s="137"/>
      <c r="CB31" s="137"/>
      <c r="CC31" s="137"/>
      <c r="CD31" s="137"/>
      <c r="CE31" s="5"/>
      <c r="CF31" s="134"/>
      <c r="CH31" s="134"/>
    </row>
    <row r="32" spans="1:98" x14ac:dyDescent="0.25">
      <c r="A32" s="137" t="s">
        <v>9</v>
      </c>
      <c r="B32" s="34"/>
      <c r="C32" s="136"/>
      <c r="D32" s="136">
        <f>ABS('C2'!D32-'C2'!$C32)</f>
        <v>0</v>
      </c>
      <c r="E32" s="136">
        <f>ABS('C2'!E32-'C2'!$C32)</f>
        <v>0</v>
      </c>
      <c r="F32" s="136">
        <f>ABS('C2'!F32-'C2'!$C32)</f>
        <v>0</v>
      </c>
      <c r="G32" s="136">
        <f>ABS('C2'!G32-'C2'!$C32)</f>
        <v>0</v>
      </c>
      <c r="H32" s="136">
        <f>ABS('C2'!H32-'C2'!$C32)</f>
        <v>0</v>
      </c>
      <c r="I32" s="136">
        <f>ABS('C2'!I32-'C2'!$C32)</f>
        <v>0</v>
      </c>
      <c r="J32" s="136"/>
      <c r="K32" s="136"/>
      <c r="L32" s="136"/>
      <c r="M32" s="136"/>
      <c r="N32" s="75"/>
      <c r="O32" s="136"/>
      <c r="P32" s="75"/>
      <c r="Q32" s="136"/>
      <c r="R32" s="136"/>
      <c r="S32" s="136"/>
      <c r="T32" s="136"/>
      <c r="U32" s="136"/>
      <c r="V32" s="136">
        <f t="shared" si="0"/>
        <v>0</v>
      </c>
      <c r="W32" s="136"/>
      <c r="X32" s="136"/>
      <c r="Y32" s="136"/>
      <c r="Z32" s="136"/>
      <c r="AA32" s="136"/>
      <c r="AB32" s="75"/>
      <c r="AC32" s="136"/>
      <c r="AD32" s="75"/>
      <c r="AE32" s="136"/>
      <c r="AF32" s="136"/>
      <c r="AG32" s="136"/>
      <c r="AH32" s="136"/>
      <c r="AI32" s="136"/>
      <c r="AJ32" s="136"/>
      <c r="AK32" s="136"/>
      <c r="AL32" s="136"/>
      <c r="AM32" s="136"/>
      <c r="AN32" s="136"/>
      <c r="AO32" s="136"/>
      <c r="AP32" s="75"/>
      <c r="AQ32" s="136"/>
      <c r="AR32" s="75"/>
      <c r="AS32" s="136"/>
      <c r="AT32" s="136"/>
      <c r="AU32" s="136"/>
      <c r="AV32" s="136"/>
      <c r="AW32" s="136"/>
      <c r="AX32" s="136"/>
      <c r="AY32" s="136"/>
      <c r="AZ32" s="136"/>
      <c r="BA32" s="136"/>
      <c r="BB32" s="136"/>
      <c r="BC32" s="136"/>
      <c r="BD32" s="75"/>
      <c r="BE32" s="136"/>
      <c r="BF32" s="75"/>
      <c r="BG32" s="136"/>
      <c r="BH32" s="136"/>
      <c r="BI32" s="136"/>
      <c r="BJ32" s="136"/>
      <c r="BK32" s="136"/>
      <c r="BL32" s="136"/>
      <c r="BM32" s="136"/>
      <c r="BN32" s="136"/>
      <c r="BO32" s="136"/>
      <c r="BP32" s="136"/>
      <c r="BQ32" s="136"/>
      <c r="BR32" s="134"/>
      <c r="BT32" s="134"/>
      <c r="BU32" s="137"/>
      <c r="BV32" s="137"/>
      <c r="BW32" s="137"/>
      <c r="BX32" s="137"/>
      <c r="BY32" s="137"/>
      <c r="BZ32" s="137"/>
      <c r="CA32" s="137"/>
      <c r="CB32" s="137"/>
      <c r="CC32" s="137"/>
      <c r="CD32" s="137"/>
      <c r="CE32" s="5"/>
      <c r="CF32" s="134"/>
      <c r="CH32" s="134"/>
    </row>
    <row r="33" spans="1:86" x14ac:dyDescent="0.25">
      <c r="A33" s="137" t="s">
        <v>10</v>
      </c>
      <c r="B33" s="34"/>
      <c r="C33" s="136"/>
      <c r="D33" s="136">
        <f>ABS('C2'!D33-'C2'!$C33)</f>
        <v>0</v>
      </c>
      <c r="E33" s="136">
        <f>ABS('C2'!E33-'C2'!$C33)</f>
        <v>0</v>
      </c>
      <c r="F33" s="136">
        <f>ABS('C2'!F33-'C2'!$C33)</f>
        <v>0</v>
      </c>
      <c r="G33" s="136">
        <f>ABS('C2'!G33-'C2'!$C33)</f>
        <v>0</v>
      </c>
      <c r="H33" s="136">
        <f>ABS('C2'!H33-'C2'!$C33)</f>
        <v>0</v>
      </c>
      <c r="I33" s="136">
        <f>ABS('C2'!I33-'C2'!$C33)</f>
        <v>0</v>
      </c>
      <c r="J33" s="136"/>
      <c r="K33" s="136"/>
      <c r="L33" s="136"/>
      <c r="M33" s="136"/>
      <c r="N33" s="75"/>
      <c r="O33" s="136"/>
      <c r="P33" s="75"/>
      <c r="Q33" s="136"/>
      <c r="R33" s="136"/>
      <c r="S33" s="136"/>
      <c r="T33" s="136"/>
      <c r="U33" s="136"/>
      <c r="V33" s="136">
        <f t="shared" si="0"/>
        <v>0</v>
      </c>
      <c r="W33" s="136"/>
      <c r="X33" s="136"/>
      <c r="Y33" s="136"/>
      <c r="Z33" s="136"/>
      <c r="AA33" s="136"/>
      <c r="AB33" s="75"/>
      <c r="AC33" s="136"/>
      <c r="AD33" s="75"/>
      <c r="AE33" s="136"/>
      <c r="AF33" s="136"/>
      <c r="AG33" s="136"/>
      <c r="AH33" s="136"/>
      <c r="AI33" s="136"/>
      <c r="AJ33" s="136"/>
      <c r="AK33" s="136"/>
      <c r="AL33" s="136"/>
      <c r="AM33" s="136"/>
      <c r="AN33" s="136"/>
      <c r="AO33" s="136"/>
      <c r="AP33" s="75"/>
      <c r="AQ33" s="136"/>
      <c r="AR33" s="75"/>
      <c r="AS33" s="136"/>
      <c r="AT33" s="136"/>
      <c r="AU33" s="136"/>
      <c r="AV33" s="136"/>
      <c r="AW33" s="136"/>
      <c r="AX33" s="136"/>
      <c r="AY33" s="136"/>
      <c r="AZ33" s="136"/>
      <c r="BA33" s="136"/>
      <c r="BB33" s="136"/>
      <c r="BC33" s="136"/>
      <c r="BD33" s="75"/>
      <c r="BE33" s="136"/>
      <c r="BF33" s="75"/>
      <c r="BG33" s="136"/>
      <c r="BH33" s="136"/>
      <c r="BI33" s="136"/>
      <c r="BJ33" s="136"/>
      <c r="BK33" s="136"/>
      <c r="BL33" s="136"/>
      <c r="BM33" s="136"/>
      <c r="BN33" s="136"/>
      <c r="BO33" s="136"/>
      <c r="BP33" s="136"/>
      <c r="BQ33" s="136"/>
      <c r="BR33" s="134"/>
      <c r="BT33" s="134"/>
      <c r="BU33" s="137"/>
      <c r="BV33" s="137"/>
      <c r="BW33" s="137"/>
      <c r="BX33" s="137"/>
      <c r="BY33" s="137"/>
      <c r="BZ33" s="137"/>
      <c r="CA33" s="137"/>
      <c r="CB33" s="137"/>
      <c r="CC33" s="137"/>
      <c r="CD33" s="137"/>
      <c r="CE33" s="5"/>
      <c r="CF33" s="134"/>
      <c r="CH33" s="134"/>
    </row>
    <row r="34" spans="1:86" x14ac:dyDescent="0.25">
      <c r="A34" s="137" t="s">
        <v>11</v>
      </c>
      <c r="B34" s="34"/>
      <c r="C34" s="136"/>
      <c r="D34" s="136">
        <f>ABS('C2'!D34-'C2'!$C34)</f>
        <v>0.25415319004302039</v>
      </c>
      <c r="E34" s="136">
        <f>ABS('C2'!E34-'C2'!$C34)</f>
        <v>0.25415319004302039</v>
      </c>
      <c r="F34" s="136">
        <f>ABS('C2'!F34-'C2'!$C34)</f>
        <v>0.25415319004302039</v>
      </c>
      <c r="G34" s="136">
        <f>ABS('C2'!G34-'C2'!$C34)</f>
        <v>0.25415319004302039</v>
      </c>
      <c r="H34" s="136">
        <f>ABS('C2'!H34-'C2'!$C34)</f>
        <v>0.25415319004302039</v>
      </c>
      <c r="I34" s="136">
        <f>ABS('C2'!I34-'C2'!$C34)</f>
        <v>0.25415319004302039</v>
      </c>
      <c r="J34" s="136"/>
      <c r="K34" s="136"/>
      <c r="L34" s="136"/>
      <c r="M34" s="136"/>
      <c r="N34" s="75"/>
      <c r="O34" s="136"/>
      <c r="P34" s="75"/>
      <c r="Q34" s="136"/>
      <c r="R34" s="136"/>
      <c r="S34" s="136"/>
      <c r="T34" s="136"/>
      <c r="U34" s="136"/>
      <c r="V34" s="136">
        <f t="shared" si="0"/>
        <v>1.5249191402581226</v>
      </c>
      <c r="W34" s="136"/>
      <c r="X34" s="136"/>
      <c r="Y34" s="136"/>
      <c r="Z34" s="136"/>
      <c r="AA34" s="136"/>
      <c r="AB34" s="75"/>
      <c r="AC34" s="136"/>
      <c r="AD34" s="75"/>
      <c r="AE34" s="136"/>
      <c r="AF34" s="136"/>
      <c r="AG34" s="136"/>
      <c r="AH34" s="136"/>
      <c r="AI34" s="136"/>
      <c r="AJ34" s="136"/>
      <c r="AK34" s="136"/>
      <c r="AL34" s="136"/>
      <c r="AM34" s="136"/>
      <c r="AN34" s="136"/>
      <c r="AO34" s="136"/>
      <c r="AP34" s="75"/>
      <c r="AQ34" s="136"/>
      <c r="AR34" s="75"/>
      <c r="AS34" s="136"/>
      <c r="AT34" s="136"/>
      <c r="AU34" s="136"/>
      <c r="AV34" s="136"/>
      <c r="AW34" s="136"/>
      <c r="AX34" s="136"/>
      <c r="AY34" s="136"/>
      <c r="AZ34" s="136"/>
      <c r="BA34" s="136"/>
      <c r="BB34" s="136"/>
      <c r="BC34" s="136"/>
      <c r="BD34" s="75"/>
      <c r="BE34" s="136"/>
      <c r="BF34" s="75"/>
      <c r="BG34" s="136"/>
      <c r="BH34" s="136"/>
      <c r="BI34" s="136"/>
      <c r="BJ34" s="136"/>
      <c r="BK34" s="136"/>
      <c r="BL34" s="136"/>
      <c r="BM34" s="136"/>
      <c r="BN34" s="136"/>
      <c r="BO34" s="136"/>
      <c r="BP34" s="136"/>
      <c r="BQ34" s="136"/>
      <c r="BR34" s="134"/>
      <c r="BT34" s="134"/>
      <c r="BU34" s="137"/>
      <c r="BV34" s="137"/>
      <c r="BW34" s="137"/>
      <c r="BX34" s="137"/>
      <c r="BY34" s="137"/>
      <c r="BZ34" s="137"/>
      <c r="CA34" s="137"/>
      <c r="CB34" s="137"/>
      <c r="CC34" s="137"/>
      <c r="CD34" s="137"/>
      <c r="CE34" s="5"/>
      <c r="CF34" s="134"/>
      <c r="CH34" s="134"/>
    </row>
    <row r="35" spans="1:86" x14ac:dyDescent="0.25">
      <c r="A35" s="137" t="s">
        <v>12</v>
      </c>
      <c r="B35" s="135"/>
      <c r="C35" s="136"/>
      <c r="D35" s="136">
        <f>ABS('C2'!D35-'C2'!$C35)</f>
        <v>8.2667872172624279E-2</v>
      </c>
      <c r="E35" s="136">
        <f>ABS('C2'!E35-'C2'!$C35)</f>
        <v>8.2667872172624279E-2</v>
      </c>
      <c r="F35" s="136">
        <f>ABS('C2'!F35-'C2'!$C35)</f>
        <v>8.2667872172624279E-2</v>
      </c>
      <c r="G35" s="136">
        <f>ABS('C2'!G35-'C2'!$C35)</f>
        <v>8.2667872172624279E-2</v>
      </c>
      <c r="H35" s="136">
        <f>ABS('C2'!H35-'C2'!$C35)</f>
        <v>8.2667872172624279E-2</v>
      </c>
      <c r="I35" s="136">
        <f>ABS('C2'!I35-'C2'!$C35)</f>
        <v>8.2667872172624279E-2</v>
      </c>
      <c r="J35" s="136"/>
      <c r="K35" s="136"/>
      <c r="L35" s="136"/>
      <c r="M35" s="136"/>
      <c r="N35" s="75"/>
      <c r="O35" s="136"/>
      <c r="P35" s="75"/>
      <c r="Q35" s="136"/>
      <c r="R35" s="136"/>
      <c r="S35" s="136"/>
      <c r="T35" s="136"/>
      <c r="U35" s="136"/>
      <c r="V35" s="136">
        <f t="shared" si="0"/>
        <v>0.49600723303574568</v>
      </c>
      <c r="W35" s="136"/>
      <c r="X35" s="136"/>
      <c r="Y35" s="136"/>
      <c r="Z35" s="136"/>
      <c r="AA35" s="136"/>
      <c r="AB35" s="75"/>
      <c r="AC35" s="136"/>
      <c r="AD35" s="75"/>
      <c r="AE35" s="136"/>
      <c r="AF35" s="136"/>
      <c r="AG35" s="136"/>
      <c r="AH35" s="136"/>
      <c r="AI35" s="136"/>
      <c r="AJ35" s="136"/>
      <c r="AK35" s="136"/>
      <c r="AL35" s="136"/>
      <c r="AM35" s="136"/>
      <c r="AN35" s="136"/>
      <c r="AO35" s="136"/>
      <c r="AP35" s="75"/>
      <c r="AQ35" s="136"/>
      <c r="AR35" s="75"/>
      <c r="AS35" s="136"/>
      <c r="AT35" s="136"/>
      <c r="AU35" s="136"/>
      <c r="AV35" s="136"/>
      <c r="AW35" s="136"/>
      <c r="AX35" s="136"/>
      <c r="AY35" s="136"/>
      <c r="AZ35" s="136"/>
      <c r="BA35" s="136"/>
      <c r="BB35" s="136"/>
      <c r="BC35" s="136"/>
      <c r="BD35" s="75"/>
      <c r="BE35" s="136"/>
      <c r="BF35" s="75"/>
      <c r="BG35" s="136"/>
      <c r="BH35" s="136"/>
      <c r="BI35" s="136"/>
      <c r="BJ35" s="136"/>
      <c r="BK35" s="136"/>
      <c r="BL35" s="136"/>
      <c r="BM35" s="136"/>
      <c r="BN35" s="136"/>
      <c r="BO35" s="136"/>
      <c r="BP35" s="136"/>
      <c r="BQ35" s="136"/>
      <c r="BR35" s="134"/>
      <c r="BT35" s="134"/>
      <c r="BU35" s="137"/>
      <c r="BV35" s="137"/>
      <c r="BW35" s="137"/>
      <c r="BX35" s="137"/>
      <c r="BY35" s="137"/>
      <c r="BZ35" s="137"/>
      <c r="CA35" s="137"/>
      <c r="CB35" s="137"/>
      <c r="CC35" s="137"/>
      <c r="CD35" s="137"/>
      <c r="CE35" s="5"/>
      <c r="CF35" s="134"/>
      <c r="CH35" s="134"/>
    </row>
    <row r="36" spans="1:86" x14ac:dyDescent="0.25">
      <c r="A36" s="137" t="s">
        <v>13</v>
      </c>
      <c r="B36" s="34"/>
      <c r="C36" s="136"/>
      <c r="D36" s="136">
        <f>ABS('C2'!D36-'C2'!$C36)</f>
        <v>0</v>
      </c>
      <c r="E36" s="136">
        <f>ABS('C2'!E36-'C2'!$C36)</f>
        <v>0</v>
      </c>
      <c r="F36" s="136">
        <f>ABS('C2'!F36-'C2'!$C36)</f>
        <v>0</v>
      </c>
      <c r="G36" s="136">
        <f>ABS('C2'!G36-'C2'!$C36)</f>
        <v>0</v>
      </c>
      <c r="H36" s="136">
        <f>ABS('C2'!H36-'C2'!$C36)</f>
        <v>0</v>
      </c>
      <c r="I36" s="136">
        <f>ABS('C2'!I36-'C2'!$C36)</f>
        <v>0</v>
      </c>
      <c r="J36" s="136"/>
      <c r="K36" s="136"/>
      <c r="L36" s="136"/>
      <c r="M36" s="136"/>
      <c r="N36" s="75"/>
      <c r="O36" s="136"/>
      <c r="P36" s="75"/>
      <c r="Q36" s="136"/>
      <c r="R36" s="136"/>
      <c r="S36" s="136"/>
      <c r="T36" s="136"/>
      <c r="U36" s="136"/>
      <c r="V36" s="136">
        <f t="shared" si="0"/>
        <v>0</v>
      </c>
      <c r="W36" s="136"/>
      <c r="X36" s="136"/>
      <c r="Y36" s="136"/>
      <c r="Z36" s="136"/>
      <c r="AA36" s="136"/>
      <c r="AB36" s="75"/>
      <c r="AC36" s="136"/>
      <c r="AD36" s="75"/>
      <c r="AE36" s="136"/>
      <c r="AF36" s="136"/>
      <c r="AG36" s="136"/>
      <c r="AH36" s="136"/>
      <c r="AI36" s="136"/>
      <c r="AJ36" s="136"/>
      <c r="AK36" s="136"/>
      <c r="AL36" s="136"/>
      <c r="AM36" s="136"/>
      <c r="AN36" s="136"/>
      <c r="AO36" s="136"/>
      <c r="AP36" s="75"/>
      <c r="AQ36" s="136"/>
      <c r="AR36" s="75"/>
      <c r="AS36" s="136"/>
      <c r="AT36" s="136"/>
      <c r="AU36" s="136"/>
      <c r="AV36" s="136"/>
      <c r="AW36" s="136"/>
      <c r="AX36" s="136"/>
      <c r="AY36" s="136"/>
      <c r="AZ36" s="136"/>
      <c r="BA36" s="136"/>
      <c r="BB36" s="136"/>
      <c r="BC36" s="136"/>
      <c r="BD36" s="75"/>
      <c r="BE36" s="136"/>
      <c r="BF36" s="75"/>
      <c r="BG36" s="136"/>
      <c r="BH36" s="136"/>
      <c r="BI36" s="136"/>
      <c r="BJ36" s="136"/>
      <c r="BK36" s="136"/>
      <c r="BL36" s="136"/>
      <c r="BM36" s="136"/>
      <c r="BN36" s="136"/>
      <c r="BO36" s="136"/>
      <c r="BP36" s="136"/>
      <c r="BQ36" s="136"/>
      <c r="BR36" s="134"/>
      <c r="BT36" s="134"/>
      <c r="BU36" s="137"/>
      <c r="BV36" s="137"/>
      <c r="BW36" s="137"/>
      <c r="BX36" s="137"/>
      <c r="BY36" s="137"/>
      <c r="BZ36" s="137"/>
      <c r="CA36" s="137"/>
      <c r="CB36" s="137"/>
      <c r="CC36" s="137"/>
      <c r="CD36" s="137"/>
      <c r="CE36" s="5"/>
      <c r="CF36" s="134"/>
      <c r="CH36" s="134"/>
    </row>
    <row r="37" spans="1:86" x14ac:dyDescent="0.25">
      <c r="A37" s="137" t="s">
        <v>14</v>
      </c>
      <c r="B37" s="34"/>
      <c r="C37" s="136"/>
      <c r="D37" s="136">
        <f>ABS('C2'!D37-'C2'!$C37)</f>
        <v>0</v>
      </c>
      <c r="E37" s="136">
        <f>ABS('C2'!E37-'C2'!$C37)</f>
        <v>0</v>
      </c>
      <c r="F37" s="136">
        <f>ABS('C2'!F37-'C2'!$C37)</f>
        <v>0</v>
      </c>
      <c r="G37" s="136">
        <f>ABS('C2'!G37-'C2'!$C37)</f>
        <v>0</v>
      </c>
      <c r="H37" s="136">
        <f>ABS('C2'!H37-'C2'!$C37)</f>
        <v>0</v>
      </c>
      <c r="I37" s="136">
        <f>ABS('C2'!I37-'C2'!$C37)</f>
        <v>0</v>
      </c>
      <c r="J37" s="136"/>
      <c r="K37" s="136"/>
      <c r="L37" s="136"/>
      <c r="M37" s="136"/>
      <c r="N37" s="75"/>
      <c r="O37" s="136"/>
      <c r="P37" s="75"/>
      <c r="Q37" s="136"/>
      <c r="R37" s="136"/>
      <c r="S37" s="136"/>
      <c r="T37" s="136"/>
      <c r="U37" s="136"/>
      <c r="V37" s="136">
        <f t="shared" si="0"/>
        <v>0</v>
      </c>
      <c r="W37" s="136"/>
      <c r="X37" s="136"/>
      <c r="Y37" s="136"/>
      <c r="Z37" s="136"/>
      <c r="AA37" s="136"/>
      <c r="AB37" s="75"/>
      <c r="AC37" s="136"/>
      <c r="AD37" s="75"/>
      <c r="AE37" s="136"/>
      <c r="AF37" s="136"/>
      <c r="AG37" s="136"/>
      <c r="AH37" s="136"/>
      <c r="AI37" s="136"/>
      <c r="AJ37" s="136"/>
      <c r="AK37" s="136"/>
      <c r="AL37" s="136"/>
      <c r="AM37" s="136"/>
      <c r="AN37" s="136"/>
      <c r="AO37" s="136"/>
      <c r="AP37" s="75"/>
      <c r="AQ37" s="136"/>
      <c r="AR37" s="75"/>
      <c r="AS37" s="136"/>
      <c r="AT37" s="136"/>
      <c r="AU37" s="136"/>
      <c r="AV37" s="136"/>
      <c r="AW37" s="136"/>
      <c r="AX37" s="136"/>
      <c r="AY37" s="136"/>
      <c r="AZ37" s="136"/>
      <c r="BA37" s="136"/>
      <c r="BB37" s="136"/>
      <c r="BC37" s="136"/>
      <c r="BD37" s="75"/>
      <c r="BE37" s="136"/>
      <c r="BF37" s="75"/>
      <c r="BG37" s="136"/>
      <c r="BH37" s="136"/>
      <c r="BI37" s="136"/>
      <c r="BJ37" s="136"/>
      <c r="BK37" s="136"/>
      <c r="BL37" s="136"/>
      <c r="BM37" s="136"/>
      <c r="BN37" s="136"/>
      <c r="BO37" s="136"/>
      <c r="BP37" s="136"/>
      <c r="BQ37" s="136"/>
      <c r="BR37" s="134"/>
      <c r="BT37" s="134"/>
      <c r="BU37" s="137"/>
      <c r="BV37" s="137"/>
      <c r="BW37" s="137"/>
      <c r="BX37" s="137"/>
      <c r="BY37" s="137"/>
      <c r="BZ37" s="137"/>
      <c r="CA37" s="137"/>
      <c r="CB37" s="137"/>
      <c r="CC37" s="137"/>
      <c r="CD37" s="137"/>
      <c r="CE37" s="5"/>
      <c r="CF37" s="134"/>
      <c r="CH37" s="134"/>
    </row>
    <row r="38" spans="1:86" x14ac:dyDescent="0.25">
      <c r="A38" s="137" t="s">
        <v>15</v>
      </c>
      <c r="B38" s="34"/>
      <c r="C38" s="136"/>
      <c r="D38" s="136">
        <f>ABS('C2'!D38-'C2'!$C38)</f>
        <v>0</v>
      </c>
      <c r="E38" s="136">
        <f>ABS('C2'!E38-'C2'!$C38)</f>
        <v>0</v>
      </c>
      <c r="F38" s="136">
        <f>ABS('C2'!F38-'C2'!$C38)</f>
        <v>0</v>
      </c>
      <c r="G38" s="136">
        <f>ABS('C2'!G38-'C2'!$C38)</f>
        <v>0</v>
      </c>
      <c r="H38" s="136">
        <f>ABS('C2'!H38-'C2'!$C38)</f>
        <v>4.5511148400297352E-2</v>
      </c>
      <c r="I38" s="136">
        <f>ABS('C2'!I38-'C2'!$C38)</f>
        <v>4.5511148400297352E-2</v>
      </c>
      <c r="J38" s="136"/>
      <c r="K38" s="136"/>
      <c r="L38" s="136"/>
      <c r="M38" s="136"/>
      <c r="N38" s="75"/>
      <c r="O38" s="136"/>
      <c r="P38" s="75"/>
      <c r="Q38" s="136"/>
      <c r="R38" s="136"/>
      <c r="S38" s="136"/>
      <c r="T38" s="136"/>
      <c r="U38" s="136"/>
      <c r="V38" s="136">
        <f t="shared" si="0"/>
        <v>9.1022296800594704E-2</v>
      </c>
      <c r="W38" s="136"/>
      <c r="X38" s="136"/>
      <c r="Y38" s="136"/>
      <c r="Z38" s="136"/>
      <c r="AA38" s="136"/>
      <c r="AB38" s="75"/>
      <c r="AC38" s="136"/>
      <c r="AD38" s="75"/>
      <c r="AE38" s="136"/>
      <c r="AF38" s="136"/>
      <c r="AG38" s="136"/>
      <c r="AH38" s="136"/>
      <c r="AI38" s="136"/>
      <c r="AJ38" s="136"/>
      <c r="AK38" s="136"/>
      <c r="AL38" s="136"/>
      <c r="AM38" s="136"/>
      <c r="AN38" s="136"/>
      <c r="AO38" s="136"/>
      <c r="AP38" s="75"/>
      <c r="AQ38" s="136"/>
      <c r="AR38" s="75"/>
      <c r="AS38" s="136"/>
      <c r="AT38" s="136"/>
      <c r="AU38" s="136"/>
      <c r="AV38" s="136"/>
      <c r="AW38" s="136"/>
      <c r="AX38" s="136"/>
      <c r="AY38" s="136"/>
      <c r="AZ38" s="136"/>
      <c r="BA38" s="136"/>
      <c r="BB38" s="136"/>
      <c r="BC38" s="136"/>
      <c r="BD38" s="75"/>
      <c r="BE38" s="136"/>
      <c r="BF38" s="75"/>
      <c r="BG38" s="136"/>
      <c r="BH38" s="136"/>
      <c r="BI38" s="136"/>
      <c r="BJ38" s="136"/>
      <c r="BK38" s="136"/>
      <c r="BL38" s="136"/>
      <c r="BM38" s="136"/>
      <c r="BN38" s="136"/>
      <c r="BO38" s="136"/>
      <c r="BP38" s="136"/>
      <c r="BQ38" s="136"/>
      <c r="BR38" s="134"/>
      <c r="BT38" s="134"/>
      <c r="BU38" s="137"/>
      <c r="BV38" s="137"/>
      <c r="BW38" s="137"/>
      <c r="BX38" s="137"/>
      <c r="BY38" s="137"/>
      <c r="BZ38" s="137"/>
      <c r="CA38" s="137"/>
      <c r="CB38" s="137"/>
      <c r="CC38" s="137"/>
      <c r="CD38" s="137"/>
      <c r="CE38" s="5"/>
      <c r="CF38" s="134"/>
      <c r="CH38" s="134"/>
    </row>
    <row r="39" spans="1:86" x14ac:dyDescent="0.25">
      <c r="A39" s="137" t="s">
        <v>16</v>
      </c>
      <c r="B39" s="34"/>
      <c r="C39" s="136"/>
      <c r="D39" s="136">
        <f>ABS('C2'!D39-'C2'!$C39)</f>
        <v>0</v>
      </c>
      <c r="E39" s="136">
        <f>ABS('C2'!E39-'C2'!$C39)</f>
        <v>9.8217114136901124E-2</v>
      </c>
      <c r="F39" s="136">
        <f>ABS('C2'!F39-'C2'!$C39)</f>
        <v>9.8217114136901124E-2</v>
      </c>
      <c r="G39" s="136">
        <f>ABS('C2'!G39-'C2'!$C39)</f>
        <v>9.8217114136901124E-2</v>
      </c>
      <c r="H39" s="136">
        <f>ABS('C2'!H39-'C2'!$C39)</f>
        <v>9.8217114136901124E-2</v>
      </c>
      <c r="I39" s="136">
        <f>ABS('C2'!I39-'C2'!$C39)</f>
        <v>0.1473256712053517</v>
      </c>
      <c r="J39" s="136"/>
      <c r="K39" s="136"/>
      <c r="L39" s="136"/>
      <c r="M39" s="136"/>
      <c r="N39" s="75"/>
      <c r="O39" s="136"/>
      <c r="P39" s="75"/>
      <c r="Q39" s="136"/>
      <c r="R39" s="136"/>
      <c r="S39" s="136"/>
      <c r="T39" s="136"/>
      <c r="U39" s="136"/>
      <c r="V39" s="136">
        <f t="shared" si="0"/>
        <v>0.54019412775295617</v>
      </c>
      <c r="W39" s="136"/>
      <c r="X39" s="136"/>
      <c r="Y39" s="136"/>
      <c r="Z39" s="136"/>
      <c r="AA39" s="136"/>
      <c r="AB39" s="75"/>
      <c r="AC39" s="136"/>
      <c r="AD39" s="75"/>
      <c r="AE39" s="136"/>
      <c r="AF39" s="136"/>
      <c r="AG39" s="136"/>
      <c r="AH39" s="136"/>
      <c r="AI39" s="136"/>
      <c r="AJ39" s="136"/>
      <c r="AK39" s="136"/>
      <c r="AL39" s="136"/>
      <c r="AM39" s="136"/>
      <c r="AN39" s="136"/>
      <c r="AO39" s="136"/>
      <c r="AP39" s="75"/>
      <c r="AQ39" s="136"/>
      <c r="AR39" s="75"/>
      <c r="AS39" s="136"/>
      <c r="AT39" s="136"/>
      <c r="AU39" s="136"/>
      <c r="AV39" s="136"/>
      <c r="AW39" s="136"/>
      <c r="AX39" s="136"/>
      <c r="AY39" s="136"/>
      <c r="AZ39" s="136"/>
      <c r="BA39" s="136"/>
      <c r="BB39" s="136"/>
      <c r="BC39" s="136"/>
      <c r="BD39" s="75"/>
      <c r="BE39" s="136"/>
      <c r="BF39" s="75"/>
      <c r="BG39" s="136"/>
      <c r="BH39" s="136"/>
      <c r="BI39" s="136"/>
      <c r="BJ39" s="136"/>
      <c r="BK39" s="136"/>
      <c r="BL39" s="136"/>
      <c r="BM39" s="136"/>
      <c r="BN39" s="136"/>
      <c r="BO39" s="136"/>
      <c r="BP39" s="136"/>
      <c r="BQ39" s="136"/>
      <c r="BR39" s="134"/>
      <c r="BT39" s="134"/>
      <c r="BU39" s="137"/>
      <c r="BV39" s="137"/>
      <c r="BW39" s="137"/>
      <c r="BX39" s="137"/>
      <c r="BY39" s="137"/>
      <c r="BZ39" s="137"/>
      <c r="CA39" s="137"/>
      <c r="CB39" s="137"/>
      <c r="CC39" s="137"/>
      <c r="CD39" s="137"/>
      <c r="CE39" s="5"/>
      <c r="CF39" s="134"/>
      <c r="CH39" s="134"/>
    </row>
    <row r="40" spans="1:86" x14ac:dyDescent="0.25">
      <c r="A40" s="137" t="s">
        <v>17</v>
      </c>
      <c r="B40" s="34"/>
      <c r="C40" s="136"/>
      <c r="D40" s="136">
        <f>ABS('C2'!D40-'C2'!$C40)</f>
        <v>0</v>
      </c>
      <c r="E40" s="136">
        <f>ABS('C2'!E40-'C2'!$C40)</f>
        <v>0</v>
      </c>
      <c r="F40" s="136">
        <f>ABS('C2'!F40-'C2'!$C40)</f>
        <v>0</v>
      </c>
      <c r="G40" s="136">
        <f>ABS('C2'!G40-'C2'!$C40)</f>
        <v>0</v>
      </c>
      <c r="H40" s="136">
        <f>ABS('C2'!H40-'C2'!$C40)</f>
        <v>0</v>
      </c>
      <c r="I40" s="136">
        <f>ABS('C2'!I40-'C2'!$C40)</f>
        <v>0</v>
      </c>
      <c r="J40" s="136"/>
      <c r="K40" s="136"/>
      <c r="L40" s="136"/>
      <c r="M40" s="136"/>
      <c r="N40" s="75"/>
      <c r="O40" s="136"/>
      <c r="P40" s="75"/>
      <c r="Q40" s="136"/>
      <c r="R40" s="136"/>
      <c r="S40" s="136"/>
      <c r="T40" s="136"/>
      <c r="U40" s="136"/>
      <c r="V40" s="136">
        <f t="shared" si="0"/>
        <v>0</v>
      </c>
      <c r="W40" s="136"/>
      <c r="X40" s="136"/>
      <c r="Y40" s="136"/>
      <c r="Z40" s="136"/>
      <c r="AA40" s="136"/>
      <c r="AB40" s="75"/>
      <c r="AC40" s="136"/>
      <c r="AD40" s="75"/>
      <c r="AE40" s="136"/>
      <c r="AF40" s="136"/>
      <c r="AG40" s="136"/>
      <c r="AH40" s="136"/>
      <c r="AI40" s="136"/>
      <c r="AJ40" s="136"/>
      <c r="AK40" s="136"/>
      <c r="AL40" s="136"/>
      <c r="AM40" s="136"/>
      <c r="AN40" s="136"/>
      <c r="AO40" s="136"/>
      <c r="AP40" s="75"/>
      <c r="AQ40" s="136"/>
      <c r="AR40" s="75"/>
      <c r="AS40" s="136"/>
      <c r="AT40" s="136"/>
      <c r="AU40" s="136"/>
      <c r="AV40" s="136"/>
      <c r="AW40" s="136"/>
      <c r="AX40" s="136"/>
      <c r="AY40" s="136"/>
      <c r="AZ40" s="136"/>
      <c r="BA40" s="136"/>
      <c r="BB40" s="136"/>
      <c r="BC40" s="136"/>
      <c r="BD40" s="75"/>
      <c r="BE40" s="136"/>
      <c r="BF40" s="75"/>
      <c r="BG40" s="136"/>
      <c r="BH40" s="136"/>
      <c r="BI40" s="136"/>
      <c r="BJ40" s="136"/>
      <c r="BK40" s="136"/>
      <c r="BL40" s="136"/>
      <c r="BM40" s="136"/>
      <c r="BN40" s="136"/>
      <c r="BO40" s="136"/>
      <c r="BP40" s="136"/>
      <c r="BQ40" s="136"/>
      <c r="BR40" s="134"/>
      <c r="BT40" s="134"/>
      <c r="BU40" s="137"/>
      <c r="BV40" s="137"/>
      <c r="BW40" s="137"/>
      <c r="BX40" s="137"/>
      <c r="BY40" s="137"/>
      <c r="BZ40" s="137"/>
      <c r="CA40" s="137"/>
      <c r="CB40" s="137"/>
      <c r="CC40" s="137"/>
      <c r="CD40" s="137"/>
      <c r="CE40" s="5"/>
      <c r="CF40" s="134"/>
      <c r="CH40" s="134"/>
    </row>
    <row r="41" spans="1:86" x14ac:dyDescent="0.25">
      <c r="A41" s="137" t="s">
        <v>18</v>
      </c>
      <c r="B41" s="34"/>
      <c r="C41" s="136"/>
      <c r="D41" s="136">
        <f>ABS('C2'!D41-'C2'!$C41)</f>
        <v>0</v>
      </c>
      <c r="E41" s="136">
        <f>ABS('C2'!E41-'C2'!$C41)</f>
        <v>0</v>
      </c>
      <c r="F41" s="136">
        <f>ABS('C2'!F41-'C2'!$C41)</f>
        <v>0</v>
      </c>
      <c r="G41" s="136">
        <f>ABS('C2'!G41-'C2'!$C41)</f>
        <v>0</v>
      </c>
      <c r="H41" s="136">
        <f>ABS('C2'!H41-'C2'!$C41)</f>
        <v>0</v>
      </c>
      <c r="I41" s="136">
        <f>ABS('C2'!I41-'C2'!$C41)</f>
        <v>0</v>
      </c>
      <c r="J41" s="136"/>
      <c r="K41" s="136"/>
      <c r="L41" s="136"/>
      <c r="M41" s="136"/>
      <c r="N41" s="75"/>
      <c r="O41" s="136"/>
      <c r="P41" s="75"/>
      <c r="Q41" s="136"/>
      <c r="R41" s="136"/>
      <c r="S41" s="136"/>
      <c r="T41" s="136"/>
      <c r="U41" s="136"/>
      <c r="V41" s="136">
        <f t="shared" si="0"/>
        <v>0</v>
      </c>
      <c r="W41" s="136"/>
      <c r="X41" s="136"/>
      <c r="Y41" s="136"/>
      <c r="Z41" s="136"/>
      <c r="AA41" s="136"/>
      <c r="AB41" s="75"/>
      <c r="AC41" s="136"/>
      <c r="AD41" s="75"/>
      <c r="AE41" s="136"/>
      <c r="AF41" s="136"/>
      <c r="AG41" s="136"/>
      <c r="AH41" s="136"/>
      <c r="AI41" s="136"/>
      <c r="AJ41" s="136"/>
      <c r="AK41" s="136"/>
      <c r="AL41" s="136"/>
      <c r="AM41" s="136"/>
      <c r="AN41" s="136"/>
      <c r="AO41" s="136"/>
      <c r="AP41" s="75"/>
      <c r="AQ41" s="136"/>
      <c r="AR41" s="75"/>
      <c r="AS41" s="136"/>
      <c r="AT41" s="136"/>
      <c r="AU41" s="136"/>
      <c r="AV41" s="136"/>
      <c r="AW41" s="136"/>
      <c r="AX41" s="136"/>
      <c r="AY41" s="136"/>
      <c r="AZ41" s="136"/>
      <c r="BA41" s="136"/>
      <c r="BB41" s="136"/>
      <c r="BC41" s="136"/>
      <c r="BD41" s="75"/>
      <c r="BE41" s="136"/>
      <c r="BF41" s="75"/>
      <c r="BG41" s="136"/>
      <c r="BH41" s="136"/>
      <c r="BI41" s="136"/>
      <c r="BJ41" s="136"/>
      <c r="BK41" s="136"/>
      <c r="BL41" s="136"/>
      <c r="BM41" s="136"/>
      <c r="BN41" s="136"/>
      <c r="BO41" s="136"/>
      <c r="BP41" s="136"/>
      <c r="BQ41" s="136"/>
      <c r="BR41" s="134"/>
      <c r="BT41" s="134"/>
      <c r="BU41" s="137"/>
      <c r="BV41" s="137"/>
      <c r="BW41" s="137"/>
      <c r="BX41" s="137"/>
      <c r="BY41" s="137"/>
      <c r="BZ41" s="137"/>
      <c r="CA41" s="137"/>
      <c r="CB41" s="137"/>
      <c r="CC41" s="137"/>
      <c r="CD41" s="137"/>
      <c r="CE41" s="5"/>
      <c r="CF41" s="134"/>
      <c r="CH41" s="134"/>
    </row>
    <row r="42" spans="1:86" x14ac:dyDescent="0.25">
      <c r="A42" s="137" t="s">
        <v>19</v>
      </c>
      <c r="B42" s="34"/>
      <c r="C42" s="136"/>
      <c r="D42" s="136">
        <f>ABS('C2'!D42-'C2'!$C42)</f>
        <v>0</v>
      </c>
      <c r="E42" s="136">
        <f>ABS('C2'!E42-'C2'!$C42)</f>
        <v>0</v>
      </c>
      <c r="F42" s="136">
        <f>ABS('C2'!F42-'C2'!$C42)</f>
        <v>0</v>
      </c>
      <c r="G42" s="136">
        <f>ABS('C2'!G42-'C2'!$C42)</f>
        <v>0</v>
      </c>
      <c r="H42" s="136">
        <f>ABS('C2'!H42-'C2'!$C42)</f>
        <v>0.15033414940495063</v>
      </c>
      <c r="I42" s="136">
        <f>ABS('C2'!I42-'C2'!$C42)</f>
        <v>0.15033414940495063</v>
      </c>
      <c r="J42" s="136"/>
      <c r="K42" s="136"/>
      <c r="L42" s="136"/>
      <c r="M42" s="136"/>
      <c r="N42" s="75"/>
      <c r="O42" s="136"/>
      <c r="P42" s="75"/>
      <c r="Q42" s="136"/>
      <c r="R42" s="136"/>
      <c r="S42" s="136"/>
      <c r="T42" s="136"/>
      <c r="U42" s="136"/>
      <c r="V42" s="136">
        <f t="shared" si="0"/>
        <v>0.30066829880990126</v>
      </c>
      <c r="W42" s="136"/>
      <c r="X42" s="136"/>
      <c r="Y42" s="136"/>
      <c r="Z42" s="136"/>
      <c r="AA42" s="136"/>
      <c r="AB42" s="75"/>
      <c r="AC42" s="136"/>
      <c r="AD42" s="75"/>
      <c r="AE42" s="136"/>
      <c r="AF42" s="136"/>
      <c r="AG42" s="136"/>
      <c r="AH42" s="136"/>
      <c r="AI42" s="136"/>
      <c r="AJ42" s="136"/>
      <c r="AK42" s="136"/>
      <c r="AL42" s="136"/>
      <c r="AM42" s="136"/>
      <c r="AN42" s="136"/>
      <c r="AO42" s="136"/>
      <c r="AP42" s="75"/>
      <c r="AQ42" s="136"/>
      <c r="AR42" s="75"/>
      <c r="AS42" s="136"/>
      <c r="AT42" s="136"/>
      <c r="AU42" s="136"/>
      <c r="AV42" s="136"/>
      <c r="AW42" s="136"/>
      <c r="AX42" s="136"/>
      <c r="AY42" s="136"/>
      <c r="AZ42" s="136"/>
      <c r="BA42" s="136"/>
      <c r="BB42" s="136"/>
      <c r="BC42" s="136"/>
      <c r="BD42" s="75"/>
      <c r="BE42" s="136"/>
      <c r="BF42" s="75"/>
      <c r="BG42" s="136"/>
      <c r="BH42" s="136"/>
      <c r="BI42" s="136"/>
      <c r="BJ42" s="136"/>
      <c r="BK42" s="136"/>
      <c r="BL42" s="136"/>
      <c r="BM42" s="136"/>
      <c r="BN42" s="136"/>
      <c r="BO42" s="136"/>
      <c r="BP42" s="136"/>
      <c r="BQ42" s="136"/>
      <c r="BR42" s="134"/>
      <c r="BT42" s="134"/>
      <c r="BU42" s="137"/>
      <c r="BV42" s="137"/>
      <c r="BW42" s="137"/>
      <c r="BX42" s="137"/>
      <c r="BY42" s="137"/>
      <c r="BZ42" s="137"/>
      <c r="CA42" s="137"/>
      <c r="CB42" s="137"/>
      <c r="CC42" s="137"/>
      <c r="CD42" s="137"/>
      <c r="CE42" s="5"/>
      <c r="CF42" s="134"/>
      <c r="CH42" s="134"/>
    </row>
    <row r="43" spans="1:86" x14ac:dyDescent="0.25">
      <c r="A43" s="137" t="s">
        <v>20</v>
      </c>
      <c r="B43" s="34"/>
      <c r="C43" s="136"/>
      <c r="D43" s="136">
        <f>ABS('C2'!D43-'C2'!$C43)</f>
        <v>0</v>
      </c>
      <c r="E43" s="136">
        <f>ABS('C2'!E43-'C2'!$C43)</f>
        <v>0.15030044747023447</v>
      </c>
      <c r="F43" s="136">
        <f>ABS('C2'!F43-'C2'!$C43)</f>
        <v>0.22545067120535173</v>
      </c>
      <c r="G43" s="136">
        <f>ABS('C2'!G43-'C2'!$C43)</f>
        <v>0.22545067120535173</v>
      </c>
      <c r="H43" s="136">
        <f>ABS('C2'!H43-'C2'!$C43)</f>
        <v>0.22545067120535173</v>
      </c>
      <c r="I43" s="136">
        <f>ABS('C2'!I43-'C2'!$C43)</f>
        <v>0.2630257830729103</v>
      </c>
      <c r="J43" s="136"/>
      <c r="K43" s="136"/>
      <c r="L43" s="136"/>
      <c r="M43" s="136"/>
      <c r="N43" s="75"/>
      <c r="O43" s="136"/>
      <c r="P43" s="75"/>
      <c r="Q43" s="136"/>
      <c r="R43" s="136"/>
      <c r="S43" s="136"/>
      <c r="T43" s="136"/>
      <c r="U43" s="136"/>
      <c r="V43" s="136">
        <f t="shared" si="0"/>
        <v>1.0896782441591999</v>
      </c>
      <c r="W43" s="136"/>
      <c r="X43" s="136"/>
      <c r="Y43" s="136"/>
      <c r="Z43" s="136"/>
      <c r="AA43" s="136"/>
      <c r="AB43" s="75"/>
      <c r="AC43" s="136"/>
      <c r="AD43" s="75"/>
      <c r="AE43" s="136"/>
      <c r="AF43" s="136"/>
      <c r="AG43" s="136"/>
      <c r="AH43" s="136"/>
      <c r="AI43" s="136"/>
      <c r="AJ43" s="136"/>
      <c r="AK43" s="136"/>
      <c r="AL43" s="136"/>
      <c r="AM43" s="136"/>
      <c r="AN43" s="136"/>
      <c r="AO43" s="136"/>
      <c r="AP43" s="75"/>
      <c r="AQ43" s="136"/>
      <c r="AR43" s="75"/>
      <c r="AS43" s="136"/>
      <c r="AT43" s="136"/>
      <c r="AU43" s="136"/>
      <c r="AV43" s="136"/>
      <c r="AW43" s="136"/>
      <c r="AX43" s="136"/>
      <c r="AY43" s="136"/>
      <c r="AZ43" s="136"/>
      <c r="BA43" s="136"/>
      <c r="BB43" s="136"/>
      <c r="BC43" s="136"/>
      <c r="BD43" s="75"/>
      <c r="BE43" s="136"/>
      <c r="BF43" s="75"/>
      <c r="BG43" s="136"/>
      <c r="BH43" s="136"/>
      <c r="BI43" s="136"/>
      <c r="BJ43" s="136"/>
      <c r="BK43" s="136"/>
      <c r="BL43" s="136"/>
      <c r="BM43" s="136"/>
      <c r="BN43" s="136"/>
      <c r="BO43" s="136"/>
      <c r="BP43" s="136"/>
      <c r="BQ43" s="136"/>
      <c r="BR43" s="134"/>
      <c r="BT43" s="134"/>
      <c r="BU43" s="137"/>
      <c r="BV43" s="137"/>
      <c r="BW43" s="137"/>
      <c r="BX43" s="137"/>
      <c r="BY43" s="137"/>
      <c r="BZ43" s="137"/>
      <c r="CA43" s="137"/>
      <c r="CB43" s="137"/>
      <c r="CC43" s="137"/>
      <c r="CD43" s="137"/>
      <c r="CE43" s="5"/>
      <c r="CF43" s="134"/>
      <c r="CH43" s="134"/>
    </row>
    <row r="44" spans="1:86" x14ac:dyDescent="0.25">
      <c r="A44" s="137" t="s">
        <v>21</v>
      </c>
      <c r="B44" s="34"/>
      <c r="C44" s="136"/>
      <c r="D44" s="136">
        <f>ABS('C2'!D44-'C2'!$C44)</f>
        <v>0</v>
      </c>
      <c r="E44" s="136">
        <f>ABS('C2'!E44-'C2'!$C44)</f>
        <v>0</v>
      </c>
      <c r="F44" s="136">
        <f>ABS('C2'!F44-'C2'!$C44)</f>
        <v>0</v>
      </c>
      <c r="G44" s="136">
        <f>ABS('C2'!G44-'C2'!$C44)</f>
        <v>0</v>
      </c>
      <c r="H44" s="136">
        <f>ABS('C2'!H44-'C2'!$C44)</f>
        <v>0</v>
      </c>
      <c r="I44" s="136">
        <f>ABS('C2'!I44-'C2'!$C44)</f>
        <v>0</v>
      </c>
      <c r="J44" s="136"/>
      <c r="K44" s="136"/>
      <c r="L44" s="136"/>
      <c r="M44" s="136"/>
      <c r="N44" s="75"/>
      <c r="O44" s="136"/>
      <c r="P44" s="75"/>
      <c r="Q44" s="136"/>
      <c r="R44" s="136"/>
      <c r="S44" s="136"/>
      <c r="T44" s="136"/>
      <c r="U44" s="136"/>
      <c r="V44" s="136">
        <f t="shared" si="0"/>
        <v>0</v>
      </c>
      <c r="W44" s="136"/>
      <c r="X44" s="136"/>
      <c r="Y44" s="136"/>
      <c r="Z44" s="136"/>
      <c r="AA44" s="136"/>
      <c r="AB44" s="75"/>
      <c r="AC44" s="136"/>
      <c r="AD44" s="75"/>
      <c r="AE44" s="136"/>
      <c r="AF44" s="136"/>
      <c r="AG44" s="136"/>
      <c r="AH44" s="136"/>
      <c r="AI44" s="136"/>
      <c r="AJ44" s="136"/>
      <c r="AK44" s="136"/>
      <c r="AL44" s="136"/>
      <c r="AM44" s="136"/>
      <c r="AN44" s="136"/>
      <c r="AO44" s="136"/>
      <c r="AP44" s="75"/>
      <c r="AQ44" s="136"/>
      <c r="AR44" s="75"/>
      <c r="AS44" s="136"/>
      <c r="AT44" s="136"/>
      <c r="AU44" s="136"/>
      <c r="AV44" s="136"/>
      <c r="AW44" s="136"/>
      <c r="AX44" s="136"/>
      <c r="AY44" s="136"/>
      <c r="AZ44" s="136"/>
      <c r="BA44" s="136"/>
      <c r="BB44" s="136"/>
      <c r="BC44" s="136"/>
      <c r="BD44" s="75"/>
      <c r="BE44" s="136"/>
      <c r="BF44" s="75"/>
      <c r="BG44" s="136"/>
      <c r="BH44" s="136"/>
      <c r="BI44" s="136"/>
      <c r="BJ44" s="136"/>
      <c r="BK44" s="136"/>
      <c r="BL44" s="136"/>
      <c r="BM44" s="136"/>
      <c r="BN44" s="136"/>
      <c r="BO44" s="136"/>
      <c r="BP44" s="136"/>
      <c r="BQ44" s="136"/>
      <c r="BR44" s="134"/>
      <c r="BT44" s="134"/>
      <c r="BU44" s="137"/>
      <c r="BV44" s="137"/>
      <c r="BW44" s="137"/>
      <c r="BX44" s="137"/>
      <c r="BY44" s="137"/>
      <c r="BZ44" s="137"/>
      <c r="CA44" s="137"/>
      <c r="CB44" s="137"/>
      <c r="CC44" s="137"/>
      <c r="CD44" s="137"/>
      <c r="CE44" s="5"/>
      <c r="CF44" s="134"/>
      <c r="CH44" s="134"/>
    </row>
    <row r="45" spans="1:86" x14ac:dyDescent="0.25">
      <c r="A45" s="137" t="s">
        <v>22</v>
      </c>
      <c r="B45" s="34"/>
      <c r="C45" s="136"/>
      <c r="D45" s="136">
        <f>ABS('C2'!D45-'C2'!$C45)</f>
        <v>0</v>
      </c>
      <c r="E45" s="136">
        <f>ABS('C2'!E45-'C2'!$C45)</f>
        <v>0</v>
      </c>
      <c r="F45" s="136">
        <f>ABS('C2'!F45-'C2'!$C45)</f>
        <v>0</v>
      </c>
      <c r="G45" s="136">
        <f>ABS('C2'!G45-'C2'!$C45)</f>
        <v>0</v>
      </c>
      <c r="H45" s="136">
        <f>ABS('C2'!H45-'C2'!$C45)</f>
        <v>0</v>
      </c>
      <c r="I45" s="136">
        <f>ABS('C2'!I45-'C2'!$C45)</f>
        <v>0</v>
      </c>
      <c r="J45" s="136"/>
      <c r="K45" s="136"/>
      <c r="L45" s="136"/>
      <c r="M45" s="136"/>
      <c r="N45" s="75"/>
      <c r="O45" s="136"/>
      <c r="P45" s="75"/>
      <c r="Q45" s="136"/>
      <c r="R45" s="136"/>
      <c r="S45" s="136"/>
      <c r="T45" s="136"/>
      <c r="U45" s="136"/>
      <c r="V45" s="136">
        <f t="shared" si="0"/>
        <v>0</v>
      </c>
      <c r="W45" s="136"/>
      <c r="X45" s="136"/>
      <c r="Y45" s="136"/>
      <c r="Z45" s="136"/>
      <c r="AA45" s="136"/>
      <c r="AB45" s="75"/>
      <c r="AC45" s="136"/>
      <c r="AD45" s="75"/>
      <c r="AE45" s="136"/>
      <c r="AF45" s="136"/>
      <c r="AG45" s="136"/>
      <c r="AH45" s="136"/>
      <c r="AI45" s="136"/>
      <c r="AJ45" s="136"/>
      <c r="AK45" s="136"/>
      <c r="AL45" s="136"/>
      <c r="AM45" s="136"/>
      <c r="AN45" s="136"/>
      <c r="AO45" s="136"/>
      <c r="AP45" s="75"/>
      <c r="AQ45" s="136"/>
      <c r="AR45" s="75"/>
      <c r="AS45" s="136"/>
      <c r="AT45" s="136"/>
      <c r="AU45" s="136"/>
      <c r="AV45" s="136"/>
      <c r="AW45" s="136"/>
      <c r="AX45" s="136"/>
      <c r="AY45" s="136"/>
      <c r="AZ45" s="136"/>
      <c r="BA45" s="136"/>
      <c r="BB45" s="136"/>
      <c r="BC45" s="136"/>
      <c r="BD45" s="75"/>
      <c r="BE45" s="136"/>
      <c r="BF45" s="75"/>
      <c r="BG45" s="136"/>
      <c r="BH45" s="136"/>
      <c r="BI45" s="136"/>
      <c r="BJ45" s="136"/>
      <c r="BK45" s="136"/>
      <c r="BL45" s="136"/>
      <c r="BM45" s="136"/>
      <c r="BN45" s="136"/>
      <c r="BO45" s="136"/>
      <c r="BP45" s="136"/>
      <c r="BQ45" s="136"/>
      <c r="BR45" s="134"/>
      <c r="BT45" s="134"/>
      <c r="BU45" s="137"/>
      <c r="BV45" s="137"/>
      <c r="BW45" s="137"/>
      <c r="BX45" s="137"/>
      <c r="BY45" s="137"/>
      <c r="BZ45" s="137"/>
      <c r="CA45" s="137"/>
      <c r="CB45" s="137"/>
      <c r="CC45" s="137"/>
      <c r="CD45" s="137"/>
      <c r="CE45" s="5"/>
      <c r="CF45" s="134"/>
      <c r="CH45" s="134"/>
    </row>
    <row r="46" spans="1:86" x14ac:dyDescent="0.25">
      <c r="B46" s="34"/>
      <c r="C46" s="136"/>
      <c r="D46" s="136">
        <f>ABS('C2'!D46-'C2'!$C46)</f>
        <v>0</v>
      </c>
      <c r="E46" s="136">
        <f>ABS('C2'!E46-'C2'!$C46)</f>
        <v>0</v>
      </c>
      <c r="F46" s="136">
        <f>ABS('C2'!F46-'C2'!$C46)</f>
        <v>0</v>
      </c>
      <c r="G46" s="136">
        <f>ABS('C2'!G46-'C2'!$C46)</f>
        <v>0</v>
      </c>
      <c r="H46" s="136">
        <f>ABS('C2'!H46-'C2'!$C46)</f>
        <v>0</v>
      </c>
      <c r="I46" s="136">
        <f>ABS('C2'!I46-'C2'!$C46)</f>
        <v>0</v>
      </c>
      <c r="J46" s="136"/>
      <c r="K46" s="136"/>
      <c r="L46" s="136"/>
      <c r="M46" s="136"/>
      <c r="N46" s="136"/>
      <c r="O46" s="136"/>
      <c r="P46" s="136"/>
      <c r="Q46" s="136"/>
      <c r="R46" s="136"/>
      <c r="S46" s="136"/>
      <c r="T46" s="136"/>
      <c r="U46" s="136"/>
      <c r="V46" s="136">
        <f t="shared" si="0"/>
        <v>0</v>
      </c>
      <c r="W46" s="136"/>
      <c r="X46" s="136"/>
      <c r="Y46" s="136"/>
      <c r="Z46" s="136"/>
      <c r="AA46" s="136"/>
      <c r="AB46" s="136"/>
      <c r="AC46" s="136"/>
      <c r="AD46" s="136"/>
      <c r="AE46" s="136"/>
      <c r="AF46" s="136"/>
      <c r="AG46" s="136"/>
      <c r="AH46" s="136"/>
      <c r="AI46" s="136"/>
      <c r="AJ46" s="136"/>
      <c r="AK46" s="136"/>
      <c r="AL46" s="136"/>
      <c r="AM46" s="136"/>
      <c r="AN46" s="136"/>
      <c r="AO46" s="136"/>
      <c r="AP46" s="136"/>
      <c r="AQ46" s="136"/>
      <c r="AR46" s="136"/>
      <c r="AS46" s="136"/>
      <c r="AT46" s="136"/>
      <c r="AU46" s="136"/>
      <c r="AV46" s="136"/>
      <c r="AW46" s="136"/>
      <c r="AX46" s="136"/>
      <c r="AY46" s="136"/>
      <c r="AZ46" s="136"/>
      <c r="BA46" s="136"/>
      <c r="BB46" s="136"/>
      <c r="BC46" s="136"/>
      <c r="BD46" s="136"/>
      <c r="BE46" s="136"/>
      <c r="BF46" s="136"/>
      <c r="BG46" s="136"/>
      <c r="BH46" s="136"/>
      <c r="BI46" s="136"/>
      <c r="BJ46" s="136"/>
      <c r="BK46" s="136"/>
      <c r="BL46" s="136"/>
      <c r="BM46" s="136"/>
      <c r="BN46" s="136"/>
      <c r="BO46" s="136"/>
      <c r="BP46" s="136"/>
      <c r="BQ46" s="136"/>
    </row>
    <row r="47" spans="1:86" x14ac:dyDescent="0.25">
      <c r="A47" s="137" t="s">
        <v>168</v>
      </c>
      <c r="B47" s="34"/>
      <c r="C47" s="76"/>
      <c r="D47" s="136">
        <f>ABS('C2'!D47-'C2'!$C47)</f>
        <v>0</v>
      </c>
      <c r="E47" s="136">
        <f>ABS('C2'!E47-'C2'!$C47)</f>
        <v>0</v>
      </c>
      <c r="F47" s="136">
        <f>ABS('C2'!F47-'C2'!$C47)</f>
        <v>0</v>
      </c>
      <c r="G47" s="136">
        <f>ABS('C2'!G47-'C2'!$C47)</f>
        <v>0</v>
      </c>
      <c r="H47" s="136">
        <f>ABS('C2'!H47-'C2'!$C47)</f>
        <v>0</v>
      </c>
      <c r="I47" s="136">
        <f>ABS('C2'!I47-'C2'!$C47)</f>
        <v>0</v>
      </c>
      <c r="J47" s="76"/>
      <c r="K47" s="76"/>
      <c r="L47" s="76"/>
      <c r="M47" s="136"/>
      <c r="N47" s="136"/>
      <c r="O47" s="136"/>
      <c r="P47" s="136"/>
      <c r="Q47" s="76"/>
      <c r="R47" s="76"/>
      <c r="S47" s="76"/>
      <c r="T47" s="76"/>
      <c r="U47" s="76"/>
      <c r="V47" s="136">
        <f t="shared" si="0"/>
        <v>0</v>
      </c>
      <c r="W47" s="76"/>
      <c r="X47" s="76"/>
      <c r="Y47" s="76"/>
      <c r="Z47" s="76"/>
      <c r="AA47" s="136"/>
      <c r="AB47" s="136"/>
      <c r="AC47" s="136"/>
      <c r="AD47" s="136"/>
      <c r="AE47" s="153"/>
      <c r="AF47" s="153"/>
      <c r="AG47" s="153"/>
      <c r="AH47" s="153"/>
      <c r="AI47" s="153"/>
      <c r="AJ47" s="153"/>
      <c r="AK47" s="153"/>
      <c r="AL47" s="153"/>
      <c r="AM47" s="153"/>
      <c r="AN47" s="153"/>
      <c r="AO47" s="136"/>
      <c r="AP47" s="136"/>
      <c r="AQ47" s="136"/>
      <c r="AR47" s="136"/>
      <c r="AS47" s="153"/>
      <c r="AT47" s="153"/>
      <c r="AU47" s="153"/>
      <c r="AV47" s="153"/>
      <c r="AW47" s="153"/>
      <c r="AX47" s="153"/>
      <c r="AY47" s="153"/>
      <c r="AZ47" s="153"/>
      <c r="BA47" s="153"/>
      <c r="BB47" s="153"/>
      <c r="BC47" s="136"/>
      <c r="BD47" s="136"/>
      <c r="BE47" s="136"/>
      <c r="BF47" s="136"/>
      <c r="BG47" s="153"/>
      <c r="BH47" s="153"/>
      <c r="BI47" s="153"/>
      <c r="BJ47" s="153"/>
      <c r="BK47" s="153"/>
      <c r="BL47" s="153"/>
      <c r="BM47" s="153"/>
      <c r="BN47" s="153"/>
      <c r="BO47" s="153"/>
      <c r="BP47" s="153"/>
      <c r="BQ47" s="136"/>
      <c r="BU47" s="166"/>
      <c r="BV47" s="166"/>
      <c r="BW47" s="166"/>
      <c r="BX47" s="166"/>
      <c r="BY47" s="166"/>
      <c r="BZ47" s="166"/>
      <c r="CA47" s="166"/>
      <c r="CB47" s="166"/>
      <c r="CC47" s="166"/>
      <c r="CD47" s="166"/>
      <c r="CE47" s="5"/>
    </row>
    <row r="48" spans="1:86" x14ac:dyDescent="0.25">
      <c r="A48" s="137" t="s">
        <v>1</v>
      </c>
      <c r="B48" s="34"/>
      <c r="C48" s="136"/>
      <c r="D48" s="136">
        <f>ABS('C2'!D48-'C2'!$C48)</f>
        <v>0</v>
      </c>
      <c r="E48" s="136">
        <f>ABS('C2'!E48-'C2'!$C48)</f>
        <v>0</v>
      </c>
      <c r="F48" s="136">
        <f>ABS('C2'!F48-'C2'!$C48)</f>
        <v>0</v>
      </c>
      <c r="G48" s="136">
        <f>ABS('C2'!G48-'C2'!$C48)</f>
        <v>0</v>
      </c>
      <c r="H48" s="136">
        <f>ABS('C2'!H48-'C2'!$C48)</f>
        <v>0</v>
      </c>
      <c r="I48" s="136">
        <f>ABS('C2'!I48-'C2'!$C48)</f>
        <v>0</v>
      </c>
      <c r="J48" s="136"/>
      <c r="K48" s="136"/>
      <c r="L48" s="136"/>
      <c r="M48" s="136"/>
      <c r="N48" s="75"/>
      <c r="O48" s="136"/>
      <c r="P48" s="75"/>
      <c r="Q48" s="136"/>
      <c r="R48" s="136"/>
      <c r="S48" s="136"/>
      <c r="T48" s="136"/>
      <c r="U48" s="136"/>
      <c r="V48" s="136">
        <f t="shared" si="0"/>
        <v>0</v>
      </c>
      <c r="W48" s="136"/>
      <c r="X48" s="136"/>
      <c r="Y48" s="136"/>
      <c r="Z48" s="136"/>
      <c r="AA48" s="136"/>
      <c r="AB48" s="75"/>
      <c r="AC48" s="136"/>
      <c r="AD48" s="75"/>
      <c r="AE48" s="136"/>
      <c r="AF48" s="136"/>
      <c r="AG48" s="136"/>
      <c r="AH48" s="136"/>
      <c r="AI48" s="136"/>
      <c r="AJ48" s="136"/>
      <c r="AK48" s="136"/>
      <c r="AL48" s="136"/>
      <c r="AM48" s="136"/>
      <c r="AN48" s="136"/>
      <c r="AO48" s="136"/>
      <c r="AP48" s="75"/>
      <c r="AQ48" s="136"/>
      <c r="AR48" s="75"/>
      <c r="AS48" s="136"/>
      <c r="AT48" s="136"/>
      <c r="AU48" s="136"/>
      <c r="AV48" s="136"/>
      <c r="AW48" s="136"/>
      <c r="AX48" s="136"/>
      <c r="AY48" s="136"/>
      <c r="AZ48" s="136"/>
      <c r="BA48" s="136"/>
      <c r="BB48" s="136"/>
      <c r="BC48" s="136"/>
      <c r="BD48" s="75"/>
      <c r="BE48" s="136"/>
      <c r="BF48" s="75"/>
      <c r="BG48" s="136"/>
      <c r="BH48" s="136"/>
      <c r="BI48" s="136"/>
      <c r="BJ48" s="136"/>
      <c r="BK48" s="136"/>
      <c r="BL48" s="136"/>
      <c r="BM48" s="136"/>
      <c r="BN48" s="136"/>
      <c r="BO48" s="136"/>
      <c r="BP48" s="136"/>
      <c r="BQ48" s="136"/>
      <c r="BR48" s="134"/>
      <c r="BT48" s="134"/>
      <c r="BU48" s="137"/>
      <c r="BV48" s="137"/>
      <c r="BW48" s="137"/>
      <c r="BX48" s="137"/>
      <c r="BY48" s="137"/>
      <c r="BZ48" s="137"/>
      <c r="CA48" s="137"/>
      <c r="CB48" s="137"/>
      <c r="CC48" s="137"/>
      <c r="CD48" s="137"/>
      <c r="CE48" s="5"/>
      <c r="CF48" s="134"/>
      <c r="CH48" s="134"/>
    </row>
    <row r="49" spans="1:86" x14ac:dyDescent="0.25">
      <c r="A49" s="137" t="s">
        <v>3</v>
      </c>
      <c r="B49" s="34"/>
      <c r="C49" s="136"/>
      <c r="D49" s="136">
        <f>ABS('C2'!D49-'C2'!$C49)</f>
        <v>0</v>
      </c>
      <c r="E49" s="136">
        <f>ABS('C2'!E49-'C2'!$C49)</f>
        <v>0</v>
      </c>
      <c r="F49" s="136">
        <f>ABS('C2'!F49-'C2'!$C49)</f>
        <v>0</v>
      </c>
      <c r="G49" s="136">
        <f>ABS('C2'!G49-'C2'!$C49)</f>
        <v>0</v>
      </c>
      <c r="H49" s="136">
        <f>ABS('C2'!H49-'C2'!$C49)</f>
        <v>0</v>
      </c>
      <c r="I49" s="136">
        <f>ABS('C2'!I49-'C2'!$C49)</f>
        <v>0</v>
      </c>
      <c r="J49" s="136"/>
      <c r="K49" s="136"/>
      <c r="L49" s="136"/>
      <c r="M49" s="136"/>
      <c r="N49" s="75"/>
      <c r="O49" s="136"/>
      <c r="P49" s="75"/>
      <c r="Q49" s="136"/>
      <c r="R49" s="136"/>
      <c r="S49" s="136"/>
      <c r="T49" s="136"/>
      <c r="U49" s="136"/>
      <c r="V49" s="136">
        <f t="shared" si="0"/>
        <v>0</v>
      </c>
      <c r="W49" s="136"/>
      <c r="X49" s="136"/>
      <c r="Y49" s="136"/>
      <c r="Z49" s="136"/>
      <c r="AA49" s="136"/>
      <c r="AB49" s="75"/>
      <c r="AC49" s="136"/>
      <c r="AD49" s="75"/>
      <c r="AE49" s="136"/>
      <c r="AF49" s="136"/>
      <c r="AG49" s="136"/>
      <c r="AH49" s="136"/>
      <c r="AI49" s="136"/>
      <c r="AJ49" s="136"/>
      <c r="AK49" s="136"/>
      <c r="AL49" s="136"/>
      <c r="AM49" s="136"/>
      <c r="AN49" s="136"/>
      <c r="AO49" s="136"/>
      <c r="AP49" s="75"/>
      <c r="AQ49" s="136"/>
      <c r="AR49" s="75"/>
      <c r="AS49" s="136"/>
      <c r="AT49" s="136"/>
      <c r="AU49" s="136"/>
      <c r="AV49" s="136"/>
      <c r="AW49" s="136"/>
      <c r="AX49" s="136"/>
      <c r="AY49" s="136"/>
      <c r="AZ49" s="136"/>
      <c r="BA49" s="136"/>
      <c r="BB49" s="136"/>
      <c r="BC49" s="136"/>
      <c r="BD49" s="75"/>
      <c r="BE49" s="136"/>
      <c r="BF49" s="75"/>
      <c r="BG49" s="136"/>
      <c r="BH49" s="136"/>
      <c r="BI49" s="136"/>
      <c r="BJ49" s="136"/>
      <c r="BK49" s="136"/>
      <c r="BL49" s="136"/>
      <c r="BM49" s="136"/>
      <c r="BN49" s="136"/>
      <c r="BO49" s="136"/>
      <c r="BP49" s="136"/>
      <c r="BQ49" s="136"/>
      <c r="BR49" s="134"/>
      <c r="BT49" s="134"/>
      <c r="BU49" s="137"/>
      <c r="BV49" s="137"/>
      <c r="BW49" s="137"/>
      <c r="BX49" s="137"/>
      <c r="BY49" s="137"/>
      <c r="BZ49" s="137"/>
      <c r="CA49" s="137"/>
      <c r="CB49" s="137"/>
      <c r="CC49" s="137"/>
      <c r="CD49" s="137"/>
      <c r="CE49" s="5"/>
      <c r="CF49" s="134"/>
      <c r="CH49" s="134"/>
    </row>
    <row r="50" spans="1:86" x14ac:dyDescent="0.25">
      <c r="A50" s="137" t="s">
        <v>4</v>
      </c>
      <c r="B50" s="34"/>
      <c r="C50" s="136"/>
      <c r="D50" s="136">
        <f>ABS('C2'!D50-'C2'!$C50)</f>
        <v>0</v>
      </c>
      <c r="E50" s="136">
        <f>ABS('C2'!E50-'C2'!$C50)</f>
        <v>0</v>
      </c>
      <c r="F50" s="136">
        <f>ABS('C2'!F50-'C2'!$C50)</f>
        <v>0</v>
      </c>
      <c r="G50" s="136">
        <f>ABS('C2'!G50-'C2'!$C50)</f>
        <v>0.10416666666666667</v>
      </c>
      <c r="H50" s="136">
        <f>ABS('C2'!H50-'C2'!$C50)</f>
        <v>0.10416666666666667</v>
      </c>
      <c r="I50" s="136">
        <f>ABS('C2'!I50-'C2'!$C50)</f>
        <v>0.10416666666666667</v>
      </c>
      <c r="J50" s="136"/>
      <c r="K50" s="136"/>
      <c r="L50" s="136"/>
      <c r="M50" s="136"/>
      <c r="N50" s="75"/>
      <c r="O50" s="136"/>
      <c r="P50" s="75"/>
      <c r="Q50" s="136"/>
      <c r="R50" s="136"/>
      <c r="S50" s="136"/>
      <c r="T50" s="136"/>
      <c r="U50" s="136"/>
      <c r="V50" s="136">
        <f t="shared" si="0"/>
        <v>0.3125</v>
      </c>
      <c r="W50" s="136"/>
      <c r="X50" s="136"/>
      <c r="Y50" s="136"/>
      <c r="Z50" s="136"/>
      <c r="AA50" s="136"/>
      <c r="AB50" s="75"/>
      <c r="AC50" s="136"/>
      <c r="AD50" s="75"/>
      <c r="AE50" s="136"/>
      <c r="AF50" s="136"/>
      <c r="AG50" s="136"/>
      <c r="AH50" s="136"/>
      <c r="AI50" s="136"/>
      <c r="AJ50" s="136"/>
      <c r="AK50" s="136"/>
      <c r="AL50" s="136"/>
      <c r="AM50" s="136"/>
      <c r="AN50" s="136"/>
      <c r="AO50" s="136"/>
      <c r="AP50" s="75"/>
      <c r="AQ50" s="136"/>
      <c r="AR50" s="75"/>
      <c r="AS50" s="136"/>
      <c r="AT50" s="136"/>
      <c r="AU50" s="136"/>
      <c r="AV50" s="136"/>
      <c r="AW50" s="136"/>
      <c r="AX50" s="136"/>
      <c r="AY50" s="136"/>
      <c r="AZ50" s="136"/>
      <c r="BA50" s="136"/>
      <c r="BB50" s="136"/>
      <c r="BC50" s="136"/>
      <c r="BD50" s="75"/>
      <c r="BE50" s="136"/>
      <c r="BF50" s="75"/>
      <c r="BG50" s="136"/>
      <c r="BH50" s="136"/>
      <c r="BI50" s="136"/>
      <c r="BJ50" s="136"/>
      <c r="BK50" s="136"/>
      <c r="BL50" s="136"/>
      <c r="BM50" s="136"/>
      <c r="BN50" s="136"/>
      <c r="BO50" s="136"/>
      <c r="BP50" s="136"/>
      <c r="BQ50" s="136"/>
      <c r="BR50" s="134"/>
      <c r="BT50" s="134"/>
      <c r="BU50" s="137"/>
      <c r="BV50" s="137"/>
      <c r="BW50" s="137"/>
      <c r="BX50" s="137"/>
      <c r="BY50" s="137"/>
      <c r="BZ50" s="137"/>
      <c r="CA50" s="137"/>
      <c r="CB50" s="137"/>
      <c r="CC50" s="137"/>
      <c r="CD50" s="137"/>
      <c r="CE50" s="5"/>
      <c r="CF50" s="134"/>
      <c r="CH50" s="134"/>
    </row>
    <row r="51" spans="1:86" x14ac:dyDescent="0.25">
      <c r="A51" s="137" t="s">
        <v>5</v>
      </c>
      <c r="B51" s="34"/>
      <c r="C51" s="136"/>
      <c r="D51" s="136">
        <f>ABS('C2'!D51-'C2'!$C51)</f>
        <v>0</v>
      </c>
      <c r="E51" s="136">
        <f>ABS('C2'!E51-'C2'!$C51)</f>
        <v>0</v>
      </c>
      <c r="F51" s="136">
        <f>ABS('C2'!F51-'C2'!$C51)</f>
        <v>0</v>
      </c>
      <c r="G51" s="136">
        <f>ABS('C2'!G51-'C2'!$C51)</f>
        <v>0</v>
      </c>
      <c r="H51" s="136">
        <f>ABS('C2'!H51-'C2'!$C51)</f>
        <v>0</v>
      </c>
      <c r="I51" s="136">
        <f>ABS('C2'!I51-'C2'!$C51)</f>
        <v>0</v>
      </c>
      <c r="J51" s="136"/>
      <c r="K51" s="136"/>
      <c r="L51" s="136"/>
      <c r="M51" s="136"/>
      <c r="N51" s="75"/>
      <c r="O51" s="136"/>
      <c r="P51" s="75"/>
      <c r="Q51" s="136"/>
      <c r="R51" s="136"/>
      <c r="S51" s="136"/>
      <c r="T51" s="136"/>
      <c r="U51" s="136"/>
      <c r="V51" s="136">
        <f t="shared" si="0"/>
        <v>0</v>
      </c>
      <c r="W51" s="136"/>
      <c r="X51" s="136"/>
      <c r="Y51" s="136"/>
      <c r="Z51" s="136"/>
      <c r="AA51" s="136"/>
      <c r="AB51" s="75"/>
      <c r="AC51" s="136"/>
      <c r="AD51" s="75"/>
      <c r="AE51" s="136"/>
      <c r="AF51" s="136"/>
      <c r="AG51" s="136"/>
      <c r="AH51" s="136"/>
      <c r="AI51" s="136"/>
      <c r="AJ51" s="136"/>
      <c r="AK51" s="136"/>
      <c r="AL51" s="136"/>
      <c r="AM51" s="136"/>
      <c r="AN51" s="136"/>
      <c r="AO51" s="136"/>
      <c r="AP51" s="75"/>
      <c r="AQ51" s="136"/>
      <c r="AR51" s="75"/>
      <c r="AS51" s="136"/>
      <c r="AT51" s="136"/>
      <c r="AU51" s="136"/>
      <c r="AV51" s="136"/>
      <c r="AW51" s="136"/>
      <c r="AX51" s="136"/>
      <c r="AY51" s="136"/>
      <c r="AZ51" s="136"/>
      <c r="BA51" s="136"/>
      <c r="BB51" s="136"/>
      <c r="BC51" s="136"/>
      <c r="BD51" s="75"/>
      <c r="BE51" s="136"/>
      <c r="BF51" s="75"/>
      <c r="BG51" s="136"/>
      <c r="BH51" s="136"/>
      <c r="BI51" s="136"/>
      <c r="BJ51" s="136"/>
      <c r="BK51" s="136"/>
      <c r="BL51" s="136"/>
      <c r="BM51" s="136"/>
      <c r="BN51" s="136"/>
      <c r="BO51" s="136"/>
      <c r="BP51" s="136"/>
      <c r="BQ51" s="136"/>
      <c r="BR51" s="134"/>
      <c r="BT51" s="134"/>
      <c r="BU51" s="137"/>
      <c r="BV51" s="137"/>
      <c r="BW51" s="137"/>
      <c r="BX51" s="137"/>
      <c r="BY51" s="137"/>
      <c r="BZ51" s="137"/>
      <c r="CA51" s="137"/>
      <c r="CB51" s="137"/>
      <c r="CC51" s="137"/>
      <c r="CD51" s="137"/>
      <c r="CE51" s="5"/>
      <c r="CF51" s="134"/>
      <c r="CH51" s="134"/>
    </row>
    <row r="52" spans="1:86" x14ac:dyDescent="0.25">
      <c r="A52" s="137" t="s">
        <v>6</v>
      </c>
      <c r="B52" s="34"/>
      <c r="C52" s="136"/>
      <c r="D52" s="136">
        <f>ABS('C2'!D52-'C2'!$C52)</f>
        <v>0</v>
      </c>
      <c r="E52" s="136">
        <f>ABS('C2'!E52-'C2'!$C52)</f>
        <v>0</v>
      </c>
      <c r="F52" s="136">
        <f>ABS('C2'!F52-'C2'!$C52)</f>
        <v>0</v>
      </c>
      <c r="G52" s="136">
        <f>ABS('C2'!G52-'C2'!$C52)</f>
        <v>0</v>
      </c>
      <c r="H52" s="136">
        <f>ABS('C2'!H52-'C2'!$C52)</f>
        <v>0</v>
      </c>
      <c r="I52" s="136">
        <f>ABS('C2'!I52-'C2'!$C52)</f>
        <v>0</v>
      </c>
      <c r="J52" s="136"/>
      <c r="K52" s="136"/>
      <c r="L52" s="136"/>
      <c r="M52" s="136"/>
      <c r="N52" s="75"/>
      <c r="O52" s="136"/>
      <c r="P52" s="75"/>
      <c r="Q52" s="136"/>
      <c r="R52" s="136"/>
      <c r="S52" s="136"/>
      <c r="T52" s="136"/>
      <c r="U52" s="136"/>
      <c r="V52" s="136">
        <f t="shared" si="0"/>
        <v>0</v>
      </c>
      <c r="W52" s="136"/>
      <c r="X52" s="136"/>
      <c r="Y52" s="136"/>
      <c r="Z52" s="136"/>
      <c r="AA52" s="136"/>
      <c r="AB52" s="75"/>
      <c r="AC52" s="136"/>
      <c r="AD52" s="75"/>
      <c r="AE52" s="136"/>
      <c r="AF52" s="136"/>
      <c r="AG52" s="136"/>
      <c r="AH52" s="136"/>
      <c r="AI52" s="136"/>
      <c r="AJ52" s="136"/>
      <c r="AK52" s="136"/>
      <c r="AL52" s="136"/>
      <c r="AM52" s="136"/>
      <c r="AN52" s="136"/>
      <c r="AO52" s="136"/>
      <c r="AP52" s="75"/>
      <c r="AQ52" s="136"/>
      <c r="AR52" s="75"/>
      <c r="AS52" s="136"/>
      <c r="AT52" s="136"/>
      <c r="AU52" s="136"/>
      <c r="AV52" s="136"/>
      <c r="AW52" s="136"/>
      <c r="AX52" s="136"/>
      <c r="AY52" s="136"/>
      <c r="AZ52" s="136"/>
      <c r="BA52" s="136"/>
      <c r="BB52" s="136"/>
      <c r="BC52" s="136"/>
      <c r="BD52" s="75"/>
      <c r="BE52" s="136"/>
      <c r="BF52" s="75"/>
      <c r="BG52" s="136"/>
      <c r="BH52" s="136"/>
      <c r="BI52" s="136"/>
      <c r="BJ52" s="136"/>
      <c r="BK52" s="136"/>
      <c r="BL52" s="136"/>
      <c r="BM52" s="136"/>
      <c r="BN52" s="136"/>
      <c r="BO52" s="136"/>
      <c r="BP52" s="136"/>
      <c r="BQ52" s="136"/>
      <c r="BR52" s="134"/>
      <c r="BT52" s="134"/>
      <c r="BU52" s="137"/>
      <c r="BV52" s="137"/>
      <c r="BW52" s="137"/>
      <c r="BX52" s="137"/>
      <c r="BY52" s="137"/>
      <c r="BZ52" s="137"/>
      <c r="CA52" s="137"/>
      <c r="CB52" s="137"/>
      <c r="CC52" s="137"/>
      <c r="CD52" s="137"/>
      <c r="CE52" s="5"/>
      <c r="CF52" s="134"/>
      <c r="CH52" s="134"/>
    </row>
    <row r="53" spans="1:86" x14ac:dyDescent="0.25">
      <c r="A53" s="137" t="s">
        <v>7</v>
      </c>
      <c r="B53" s="34"/>
      <c r="C53" s="136"/>
      <c r="D53" s="136">
        <f>ABS('C2'!D53-'C2'!$C53)</f>
        <v>0</v>
      </c>
      <c r="E53" s="136">
        <f>ABS('C2'!E53-'C2'!$C53)</f>
        <v>0</v>
      </c>
      <c r="F53" s="136">
        <f>ABS('C2'!F53-'C2'!$C53)</f>
        <v>0</v>
      </c>
      <c r="G53" s="136">
        <f>ABS('C2'!G53-'C2'!$C53)</f>
        <v>0</v>
      </c>
      <c r="H53" s="136">
        <f>ABS('C2'!H53-'C2'!$C53)</f>
        <v>0</v>
      </c>
      <c r="I53" s="136">
        <f>ABS('C2'!I53-'C2'!$C53)</f>
        <v>0</v>
      </c>
      <c r="J53" s="136"/>
      <c r="K53" s="136"/>
      <c r="L53" s="136"/>
      <c r="M53" s="136"/>
      <c r="N53" s="75"/>
      <c r="O53" s="136"/>
      <c r="P53" s="75"/>
      <c r="Q53" s="136"/>
      <c r="R53" s="136"/>
      <c r="S53" s="136"/>
      <c r="T53" s="136"/>
      <c r="U53" s="136"/>
      <c r="V53" s="136">
        <f t="shared" si="0"/>
        <v>0</v>
      </c>
      <c r="W53" s="136"/>
      <c r="X53" s="136"/>
      <c r="Y53" s="136"/>
      <c r="Z53" s="136"/>
      <c r="AA53" s="136"/>
      <c r="AB53" s="75"/>
      <c r="AC53" s="136"/>
      <c r="AD53" s="75"/>
      <c r="AE53" s="136"/>
      <c r="AF53" s="136"/>
      <c r="AG53" s="136"/>
      <c r="AH53" s="136"/>
      <c r="AI53" s="136"/>
      <c r="AJ53" s="136"/>
      <c r="AK53" s="136"/>
      <c r="AL53" s="136"/>
      <c r="AM53" s="136"/>
      <c r="AN53" s="136"/>
      <c r="AO53" s="136"/>
      <c r="AP53" s="75"/>
      <c r="AQ53" s="136"/>
      <c r="AR53" s="75"/>
      <c r="AS53" s="136"/>
      <c r="AT53" s="136"/>
      <c r="AU53" s="136"/>
      <c r="AV53" s="136"/>
      <c r="AW53" s="136"/>
      <c r="AX53" s="136"/>
      <c r="AY53" s="136"/>
      <c r="AZ53" s="136"/>
      <c r="BA53" s="136"/>
      <c r="BB53" s="136"/>
      <c r="BC53" s="136"/>
      <c r="BD53" s="75"/>
      <c r="BE53" s="136"/>
      <c r="BF53" s="75"/>
      <c r="BG53" s="136"/>
      <c r="BH53" s="136"/>
      <c r="BI53" s="136"/>
      <c r="BJ53" s="136"/>
      <c r="BK53" s="136"/>
      <c r="BL53" s="136"/>
      <c r="BM53" s="136"/>
      <c r="BN53" s="136"/>
      <c r="BO53" s="136"/>
      <c r="BP53" s="136"/>
      <c r="BQ53" s="136"/>
      <c r="BR53" s="134"/>
      <c r="BT53" s="134"/>
      <c r="BU53" s="137"/>
      <c r="BV53" s="137"/>
      <c r="BW53" s="137"/>
      <c r="BX53" s="137"/>
      <c r="BY53" s="137"/>
      <c r="BZ53" s="137"/>
      <c r="CA53" s="137"/>
      <c r="CB53" s="137"/>
      <c r="CC53" s="137"/>
      <c r="CD53" s="137"/>
      <c r="CE53" s="5"/>
      <c r="CF53" s="134"/>
      <c r="CH53" s="134"/>
    </row>
    <row r="54" spans="1:86" x14ac:dyDescent="0.25">
      <c r="A54" s="137" t="s">
        <v>8</v>
      </c>
      <c r="B54" s="135"/>
      <c r="C54" s="136"/>
      <c r="D54" s="136">
        <f>ABS('C2'!D54-'C2'!$C54)</f>
        <v>0.23846655479910805</v>
      </c>
      <c r="E54" s="136">
        <f>ABS('C2'!E54-'C2'!$C54)</f>
        <v>0.23846655479910805</v>
      </c>
      <c r="F54" s="136">
        <f>ABS('C2'!F54-'C2'!$C54)</f>
        <v>0.23846655479910805</v>
      </c>
      <c r="G54" s="136">
        <f>ABS('C2'!G54-'C2'!$C54)</f>
        <v>0.23846655479910805</v>
      </c>
      <c r="H54" s="136">
        <f>ABS('C2'!H54-'C2'!$C54)</f>
        <v>0.35769983219866208</v>
      </c>
      <c r="I54" s="136">
        <f>ABS('C2'!I54-'C2'!$C54)</f>
        <v>0.35769983219866208</v>
      </c>
      <c r="J54" s="136"/>
      <c r="K54" s="136"/>
      <c r="L54" s="136"/>
      <c r="M54" s="136"/>
      <c r="N54" s="75"/>
      <c r="O54" s="136"/>
      <c r="P54" s="75"/>
      <c r="Q54" s="136"/>
      <c r="R54" s="136"/>
      <c r="S54" s="136"/>
      <c r="T54" s="136"/>
      <c r="U54" s="136"/>
      <c r="V54" s="136">
        <f t="shared" si="0"/>
        <v>1.6692658835937566</v>
      </c>
      <c r="W54" s="136"/>
      <c r="X54" s="136"/>
      <c r="Y54" s="136"/>
      <c r="Z54" s="136"/>
      <c r="AA54" s="136"/>
      <c r="AB54" s="75"/>
      <c r="AC54" s="136"/>
      <c r="AD54" s="75"/>
      <c r="AE54" s="136"/>
      <c r="AF54" s="136"/>
      <c r="AG54" s="136"/>
      <c r="AH54" s="136"/>
      <c r="AI54" s="136"/>
      <c r="AJ54" s="136"/>
      <c r="AK54" s="136"/>
      <c r="AL54" s="136"/>
      <c r="AM54" s="136"/>
      <c r="AN54" s="136"/>
      <c r="AO54" s="136"/>
      <c r="AP54" s="75"/>
      <c r="AQ54" s="136"/>
      <c r="AR54" s="75"/>
      <c r="AS54" s="136"/>
      <c r="AT54" s="136"/>
      <c r="AU54" s="136"/>
      <c r="AV54" s="136"/>
      <c r="AW54" s="136"/>
      <c r="AX54" s="136"/>
      <c r="AY54" s="136"/>
      <c r="AZ54" s="136"/>
      <c r="BA54" s="136"/>
      <c r="BB54" s="136"/>
      <c r="BC54" s="136"/>
      <c r="BD54" s="75"/>
      <c r="BE54" s="136"/>
      <c r="BF54" s="75"/>
      <c r="BG54" s="136"/>
      <c r="BH54" s="136"/>
      <c r="BI54" s="136"/>
      <c r="BJ54" s="136"/>
      <c r="BK54" s="136"/>
      <c r="BL54" s="136"/>
      <c r="BM54" s="136"/>
      <c r="BN54" s="136"/>
      <c r="BO54" s="136"/>
      <c r="BP54" s="136"/>
      <c r="BQ54" s="136"/>
      <c r="BR54" s="134"/>
      <c r="BT54" s="134"/>
      <c r="BU54" s="137"/>
      <c r="BV54" s="137"/>
      <c r="BW54" s="137"/>
      <c r="BX54" s="137"/>
      <c r="BY54" s="137"/>
      <c r="BZ54" s="137"/>
      <c r="CA54" s="137"/>
      <c r="CB54" s="137"/>
      <c r="CC54" s="137"/>
      <c r="CD54" s="137"/>
      <c r="CE54" s="5"/>
      <c r="CF54" s="134"/>
      <c r="CH54" s="134"/>
    </row>
    <row r="55" spans="1:86" x14ac:dyDescent="0.25">
      <c r="A55" s="137" t="s">
        <v>9</v>
      </c>
      <c r="B55" s="34"/>
      <c r="C55" s="136"/>
      <c r="D55" s="136">
        <f>ABS('C2'!D55-'C2'!$C55)</f>
        <v>0</v>
      </c>
      <c r="E55" s="136">
        <f>ABS('C2'!E55-'C2'!$C55)</f>
        <v>0</v>
      </c>
      <c r="F55" s="136">
        <f>ABS('C2'!F55-'C2'!$C55)</f>
        <v>0</v>
      </c>
      <c r="G55" s="136">
        <f>ABS('C2'!G55-'C2'!$C55)</f>
        <v>0</v>
      </c>
      <c r="H55" s="136">
        <f>ABS('C2'!H55-'C2'!$C55)</f>
        <v>0</v>
      </c>
      <c r="I55" s="136">
        <f>ABS('C2'!I55-'C2'!$C55)</f>
        <v>0</v>
      </c>
      <c r="J55" s="136"/>
      <c r="K55" s="136"/>
      <c r="L55" s="136"/>
      <c r="M55" s="136"/>
      <c r="N55" s="75"/>
      <c r="O55" s="136"/>
      <c r="P55" s="75"/>
      <c r="Q55" s="136"/>
      <c r="R55" s="136"/>
      <c r="S55" s="136"/>
      <c r="T55" s="136"/>
      <c r="U55" s="136"/>
      <c r="V55" s="136">
        <f t="shared" si="0"/>
        <v>0</v>
      </c>
      <c r="W55" s="136"/>
      <c r="X55" s="136"/>
      <c r="Y55" s="136"/>
      <c r="Z55" s="136"/>
      <c r="AA55" s="136"/>
      <c r="AB55" s="75"/>
      <c r="AC55" s="136"/>
      <c r="AD55" s="75"/>
      <c r="AE55" s="136"/>
      <c r="AF55" s="136"/>
      <c r="AG55" s="136"/>
      <c r="AH55" s="136"/>
      <c r="AI55" s="136"/>
      <c r="AJ55" s="136"/>
      <c r="AK55" s="136"/>
      <c r="AL55" s="136"/>
      <c r="AM55" s="136"/>
      <c r="AN55" s="136"/>
      <c r="AO55" s="136"/>
      <c r="AP55" s="75"/>
      <c r="AQ55" s="136"/>
      <c r="AR55" s="75"/>
      <c r="AS55" s="136"/>
      <c r="AT55" s="136"/>
      <c r="AU55" s="136"/>
      <c r="AV55" s="136"/>
      <c r="AW55" s="136"/>
      <c r="AX55" s="136"/>
      <c r="AY55" s="136"/>
      <c r="AZ55" s="136"/>
      <c r="BA55" s="136"/>
      <c r="BB55" s="136"/>
      <c r="BC55" s="136"/>
      <c r="BD55" s="75"/>
      <c r="BE55" s="136"/>
      <c r="BF55" s="75"/>
      <c r="BG55" s="136"/>
      <c r="BH55" s="136"/>
      <c r="BI55" s="136"/>
      <c r="BJ55" s="136"/>
      <c r="BK55" s="136"/>
      <c r="BL55" s="136"/>
      <c r="BM55" s="136"/>
      <c r="BN55" s="136"/>
      <c r="BO55" s="136"/>
      <c r="BP55" s="136"/>
      <c r="BQ55" s="136"/>
      <c r="BR55" s="134"/>
      <c r="BT55" s="134"/>
      <c r="BU55" s="137"/>
      <c r="BV55" s="137"/>
      <c r="BW55" s="137"/>
      <c r="BX55" s="137"/>
      <c r="BY55" s="137"/>
      <c r="BZ55" s="137"/>
      <c r="CA55" s="137"/>
      <c r="CB55" s="137"/>
      <c r="CC55" s="137"/>
      <c r="CD55" s="137"/>
      <c r="CE55" s="5"/>
      <c r="CF55" s="134"/>
      <c r="CH55" s="134"/>
    </row>
    <row r="56" spans="1:86" x14ac:dyDescent="0.25">
      <c r="A56" s="137" t="s">
        <v>10</v>
      </c>
      <c r="B56" s="135"/>
      <c r="C56" s="136"/>
      <c r="D56" s="136">
        <f>ABS('C2'!D56-'C2'!$C56)</f>
        <v>0</v>
      </c>
      <c r="E56" s="136">
        <f>ABS('C2'!E56-'C2'!$C56)</f>
        <v>0</v>
      </c>
      <c r="F56" s="136">
        <f>ABS('C2'!F56-'C2'!$C56)</f>
        <v>0</v>
      </c>
      <c r="G56" s="136">
        <f>ABS('C2'!G56-'C2'!$C56)</f>
        <v>0</v>
      </c>
      <c r="H56" s="136">
        <f>ABS('C2'!H56-'C2'!$C56)</f>
        <v>0</v>
      </c>
      <c r="I56" s="136">
        <f>ABS('C2'!I56-'C2'!$C56)</f>
        <v>0</v>
      </c>
      <c r="J56" s="136"/>
      <c r="K56" s="136"/>
      <c r="L56" s="136"/>
      <c r="M56" s="136"/>
      <c r="N56" s="75"/>
      <c r="O56" s="136"/>
      <c r="P56" s="75"/>
      <c r="Q56" s="136"/>
      <c r="R56" s="136"/>
      <c r="S56" s="136"/>
      <c r="T56" s="136"/>
      <c r="U56" s="136"/>
      <c r="V56" s="136">
        <f t="shared" si="0"/>
        <v>0</v>
      </c>
      <c r="W56" s="136"/>
      <c r="X56" s="136"/>
      <c r="Y56" s="136"/>
      <c r="Z56" s="136"/>
      <c r="AA56" s="136"/>
      <c r="AB56" s="75"/>
      <c r="AC56" s="136"/>
      <c r="AD56" s="75"/>
      <c r="AE56" s="136"/>
      <c r="AF56" s="136"/>
      <c r="AG56" s="136"/>
      <c r="AH56" s="136"/>
      <c r="AI56" s="136"/>
      <c r="AJ56" s="136"/>
      <c r="AK56" s="136"/>
      <c r="AL56" s="136"/>
      <c r="AM56" s="136"/>
      <c r="AN56" s="136"/>
      <c r="AO56" s="136"/>
      <c r="AP56" s="75"/>
      <c r="AQ56" s="136"/>
      <c r="AR56" s="75"/>
      <c r="AS56" s="136"/>
      <c r="AT56" s="136"/>
      <c r="AU56" s="136"/>
      <c r="AV56" s="136"/>
      <c r="AW56" s="136"/>
      <c r="AX56" s="136"/>
      <c r="AY56" s="136"/>
      <c r="AZ56" s="136"/>
      <c r="BA56" s="136"/>
      <c r="BB56" s="136"/>
      <c r="BC56" s="136"/>
      <c r="BD56" s="75"/>
      <c r="BE56" s="136"/>
      <c r="BF56" s="75"/>
      <c r="BG56" s="136"/>
      <c r="BH56" s="136"/>
      <c r="BI56" s="136"/>
      <c r="BJ56" s="136"/>
      <c r="BK56" s="136"/>
      <c r="BL56" s="136"/>
      <c r="BM56" s="136"/>
      <c r="BN56" s="136"/>
      <c r="BO56" s="136"/>
      <c r="BP56" s="136"/>
      <c r="BQ56" s="136"/>
      <c r="BR56" s="134"/>
      <c r="BT56" s="134"/>
      <c r="BU56" s="137"/>
      <c r="BV56" s="137"/>
      <c r="BW56" s="137"/>
      <c r="BX56" s="137"/>
      <c r="BY56" s="137"/>
      <c r="BZ56" s="137"/>
      <c r="CA56" s="137"/>
      <c r="CB56" s="137"/>
      <c r="CC56" s="137"/>
      <c r="CD56" s="137"/>
      <c r="CE56" s="5"/>
      <c r="CF56" s="134"/>
      <c r="CH56" s="134"/>
    </row>
    <row r="57" spans="1:86" x14ac:dyDescent="0.25">
      <c r="A57" s="137" t="s">
        <v>11</v>
      </c>
      <c r="B57" s="135"/>
      <c r="C57" s="136"/>
      <c r="D57" s="136">
        <f>ABS('C2'!D57-'C2'!$C57)</f>
        <v>0</v>
      </c>
      <c r="E57" s="136">
        <f>ABS('C2'!E57-'C2'!$C57)</f>
        <v>0</v>
      </c>
      <c r="F57" s="136">
        <f>ABS('C2'!F57-'C2'!$C57)</f>
        <v>0</v>
      </c>
      <c r="G57" s="136">
        <f>ABS('C2'!G57-'C2'!$C57)</f>
        <v>0</v>
      </c>
      <c r="H57" s="136">
        <f>ABS('C2'!H57-'C2'!$C57)</f>
        <v>0</v>
      </c>
      <c r="I57" s="136">
        <f>ABS('C2'!I57-'C2'!$C57)</f>
        <v>0</v>
      </c>
      <c r="J57" s="136"/>
      <c r="K57" s="136"/>
      <c r="L57" s="136"/>
      <c r="M57" s="136"/>
      <c r="N57" s="75"/>
      <c r="O57" s="136"/>
      <c r="P57" s="75"/>
      <c r="Q57" s="136"/>
      <c r="R57" s="136"/>
      <c r="S57" s="136"/>
      <c r="T57" s="136"/>
      <c r="U57" s="136"/>
      <c r="V57" s="136">
        <f t="shared" si="0"/>
        <v>0</v>
      </c>
      <c r="W57" s="136"/>
      <c r="X57" s="136"/>
      <c r="Y57" s="136"/>
      <c r="Z57" s="136"/>
      <c r="AA57" s="136"/>
      <c r="AB57" s="75"/>
      <c r="AC57" s="136"/>
      <c r="AD57" s="75"/>
      <c r="AE57" s="136"/>
      <c r="AF57" s="136"/>
      <c r="AG57" s="136"/>
      <c r="AH57" s="136"/>
      <c r="AI57" s="136"/>
      <c r="AJ57" s="136"/>
      <c r="AK57" s="136"/>
      <c r="AL57" s="136"/>
      <c r="AM57" s="136"/>
      <c r="AN57" s="136"/>
      <c r="AO57" s="136"/>
      <c r="AP57" s="75"/>
      <c r="AQ57" s="136"/>
      <c r="AR57" s="75"/>
      <c r="AS57" s="136"/>
      <c r="AT57" s="136"/>
      <c r="AU57" s="136"/>
      <c r="AV57" s="136"/>
      <c r="AW57" s="136"/>
      <c r="AX57" s="136"/>
      <c r="AY57" s="136"/>
      <c r="AZ57" s="136"/>
      <c r="BA57" s="136"/>
      <c r="BB57" s="136"/>
      <c r="BC57" s="136"/>
      <c r="BD57" s="75"/>
      <c r="BE57" s="136"/>
      <c r="BF57" s="75"/>
      <c r="BG57" s="136"/>
      <c r="BH57" s="136"/>
      <c r="BI57" s="136"/>
      <c r="BJ57" s="136"/>
      <c r="BK57" s="136"/>
      <c r="BL57" s="136"/>
      <c r="BM57" s="136"/>
      <c r="BN57" s="136"/>
      <c r="BO57" s="136"/>
      <c r="BP57" s="136"/>
      <c r="BQ57" s="136"/>
      <c r="BR57" s="134"/>
      <c r="BT57" s="134"/>
      <c r="BU57" s="137"/>
      <c r="BV57" s="137"/>
      <c r="BW57" s="137"/>
      <c r="BX57" s="137"/>
      <c r="BY57" s="137"/>
      <c r="BZ57" s="137"/>
      <c r="CA57" s="137"/>
      <c r="CB57" s="137"/>
      <c r="CC57" s="137"/>
      <c r="CD57" s="137"/>
      <c r="CE57" s="5"/>
      <c r="CF57" s="134"/>
      <c r="CH57" s="134"/>
    </row>
    <row r="58" spans="1:86" x14ac:dyDescent="0.25">
      <c r="A58" s="137" t="s">
        <v>12</v>
      </c>
      <c r="B58" s="34"/>
      <c r="C58" s="136"/>
      <c r="D58" s="136">
        <f>ABS('C2'!D58-'C2'!$C58)</f>
        <v>0.23846655479910805</v>
      </c>
      <c r="E58" s="136">
        <f>ABS('C2'!E58-'C2'!$C58)</f>
        <v>0.23846655479910805</v>
      </c>
      <c r="F58" s="136">
        <f>ABS('C2'!F58-'C2'!$C58)</f>
        <v>0.23846655479910805</v>
      </c>
      <c r="G58" s="136">
        <f>ABS('C2'!G58-'C2'!$C58)</f>
        <v>0.23846655479910805</v>
      </c>
      <c r="H58" s="136">
        <f>ABS('C2'!H58-'C2'!$C58)</f>
        <v>0.35769983219866208</v>
      </c>
      <c r="I58" s="136">
        <f>ABS('C2'!I58-'C2'!$C58)</f>
        <v>0.41731647089843915</v>
      </c>
      <c r="J58" s="136"/>
      <c r="K58" s="136"/>
      <c r="L58" s="136"/>
      <c r="M58" s="136"/>
      <c r="N58" s="75"/>
      <c r="O58" s="136"/>
      <c r="P58" s="75"/>
      <c r="Q58" s="136"/>
      <c r="R58" s="136"/>
      <c r="S58" s="136"/>
      <c r="T58" s="136"/>
      <c r="U58" s="136"/>
      <c r="V58" s="136">
        <f t="shared" si="0"/>
        <v>1.7288825222935336</v>
      </c>
      <c r="W58" s="136"/>
      <c r="X58" s="136"/>
      <c r="Y58" s="136"/>
      <c r="Z58" s="136"/>
      <c r="AA58" s="136"/>
      <c r="AB58" s="75"/>
      <c r="AC58" s="136"/>
      <c r="AD58" s="75"/>
      <c r="AE58" s="136"/>
      <c r="AF58" s="136"/>
      <c r="AG58" s="136"/>
      <c r="AH58" s="136"/>
      <c r="AI58" s="136"/>
      <c r="AJ58" s="136"/>
      <c r="AK58" s="136"/>
      <c r="AL58" s="136"/>
      <c r="AM58" s="136"/>
      <c r="AN58" s="136"/>
      <c r="AO58" s="136"/>
      <c r="AP58" s="75"/>
      <c r="AQ58" s="136"/>
      <c r="AR58" s="75"/>
      <c r="AS58" s="136"/>
      <c r="AT58" s="136"/>
      <c r="AU58" s="136"/>
      <c r="AV58" s="136"/>
      <c r="AW58" s="136"/>
      <c r="AX58" s="136"/>
      <c r="AY58" s="136"/>
      <c r="AZ58" s="136"/>
      <c r="BA58" s="136"/>
      <c r="BB58" s="136"/>
      <c r="BC58" s="136"/>
      <c r="BD58" s="75"/>
      <c r="BE58" s="136"/>
      <c r="BF58" s="75"/>
      <c r="BG58" s="136"/>
      <c r="BH58" s="136"/>
      <c r="BI58" s="136"/>
      <c r="BJ58" s="136"/>
      <c r="BK58" s="136"/>
      <c r="BL58" s="136"/>
      <c r="BM58" s="136"/>
      <c r="BN58" s="136"/>
      <c r="BO58" s="136"/>
      <c r="BP58" s="136"/>
      <c r="BQ58" s="136"/>
      <c r="BR58" s="134"/>
      <c r="BT58" s="134"/>
      <c r="BU58" s="137"/>
      <c r="BV58" s="137"/>
      <c r="BW58" s="137"/>
      <c r="BX58" s="137"/>
      <c r="BY58" s="137"/>
      <c r="BZ58" s="137"/>
      <c r="CA58" s="137"/>
      <c r="CB58" s="137"/>
      <c r="CC58" s="137"/>
      <c r="CD58" s="137"/>
      <c r="CE58" s="5"/>
      <c r="CF58" s="134"/>
      <c r="CH58" s="134"/>
    </row>
    <row r="59" spans="1:86" x14ac:dyDescent="0.25">
      <c r="A59" s="137" t="s">
        <v>13</v>
      </c>
      <c r="B59" s="34"/>
      <c r="C59" s="136"/>
      <c r="D59" s="136">
        <f>ABS('C2'!D59-'C2'!$C59)</f>
        <v>0</v>
      </c>
      <c r="E59" s="136">
        <f>ABS('C2'!E59-'C2'!$C59)</f>
        <v>0</v>
      </c>
      <c r="F59" s="136">
        <f>ABS('C2'!F59-'C2'!$C59)</f>
        <v>0</v>
      </c>
      <c r="G59" s="136">
        <f>ABS('C2'!G59-'C2'!$C59)</f>
        <v>0</v>
      </c>
      <c r="H59" s="136">
        <f>ABS('C2'!H59-'C2'!$C59)</f>
        <v>0</v>
      </c>
      <c r="I59" s="136">
        <f>ABS('C2'!I59-'C2'!$C59)</f>
        <v>0</v>
      </c>
      <c r="J59" s="136"/>
      <c r="K59" s="136"/>
      <c r="L59" s="136"/>
      <c r="M59" s="136"/>
      <c r="N59" s="75"/>
      <c r="O59" s="136"/>
      <c r="P59" s="75"/>
      <c r="Q59" s="136"/>
      <c r="R59" s="136"/>
      <c r="S59" s="136"/>
      <c r="T59" s="136"/>
      <c r="U59" s="136"/>
      <c r="V59" s="136">
        <f t="shared" si="0"/>
        <v>0</v>
      </c>
      <c r="W59" s="136"/>
      <c r="X59" s="136"/>
      <c r="Y59" s="136"/>
      <c r="Z59" s="136"/>
      <c r="AA59" s="136"/>
      <c r="AB59" s="75"/>
      <c r="AC59" s="136"/>
      <c r="AD59" s="75"/>
      <c r="AE59" s="136"/>
      <c r="AF59" s="136"/>
      <c r="AG59" s="136"/>
      <c r="AH59" s="136"/>
      <c r="AI59" s="136"/>
      <c r="AJ59" s="136"/>
      <c r="AK59" s="136"/>
      <c r="AL59" s="136"/>
      <c r="AM59" s="136"/>
      <c r="AN59" s="136"/>
      <c r="AO59" s="136"/>
      <c r="AP59" s="75"/>
      <c r="AQ59" s="136"/>
      <c r="AR59" s="75"/>
      <c r="AS59" s="136"/>
      <c r="AT59" s="136"/>
      <c r="AU59" s="136"/>
      <c r="AV59" s="136"/>
      <c r="AW59" s="136"/>
      <c r="AX59" s="136"/>
      <c r="AY59" s="136"/>
      <c r="AZ59" s="136"/>
      <c r="BA59" s="136"/>
      <c r="BB59" s="136"/>
      <c r="BC59" s="136"/>
      <c r="BD59" s="75"/>
      <c r="BE59" s="136"/>
      <c r="BF59" s="75"/>
      <c r="BG59" s="136"/>
      <c r="BH59" s="136"/>
      <c r="BI59" s="136"/>
      <c r="BJ59" s="136"/>
      <c r="BK59" s="136"/>
      <c r="BL59" s="136"/>
      <c r="BM59" s="136"/>
      <c r="BN59" s="136"/>
      <c r="BO59" s="136"/>
      <c r="BP59" s="136"/>
      <c r="BQ59" s="136"/>
      <c r="BR59" s="134"/>
      <c r="BT59" s="134"/>
      <c r="BU59" s="137"/>
      <c r="BV59" s="137"/>
      <c r="BW59" s="137"/>
      <c r="BX59" s="137"/>
      <c r="BY59" s="137"/>
      <c r="BZ59" s="137"/>
      <c r="CA59" s="137"/>
      <c r="CB59" s="137"/>
      <c r="CC59" s="137"/>
      <c r="CD59" s="137"/>
      <c r="CE59" s="5"/>
      <c r="CF59" s="134"/>
      <c r="CH59" s="134"/>
    </row>
    <row r="60" spans="1:86" x14ac:dyDescent="0.25">
      <c r="A60" s="137" t="s">
        <v>14</v>
      </c>
      <c r="B60" s="34"/>
      <c r="C60" s="136"/>
      <c r="D60" s="136">
        <f>ABS('C2'!D60-'C2'!$C60)</f>
        <v>0</v>
      </c>
      <c r="E60" s="136">
        <f>ABS('C2'!E60-'C2'!$C60)</f>
        <v>0</v>
      </c>
      <c r="F60" s="136">
        <f>ABS('C2'!F60-'C2'!$C60)</f>
        <v>0.17435563013392807</v>
      </c>
      <c r="G60" s="136">
        <f>ABS('C2'!G60-'C2'!$C60)</f>
        <v>0.17435563013392807</v>
      </c>
      <c r="H60" s="136">
        <f>ABS('C2'!H60-'C2'!$C60)</f>
        <v>0.17435563013392807</v>
      </c>
      <c r="I60" s="136">
        <f>ABS('C2'!I60-'C2'!$C60)</f>
        <v>0.17435563013392807</v>
      </c>
      <c r="J60" s="136"/>
      <c r="K60" s="136"/>
      <c r="L60" s="136"/>
      <c r="M60" s="136"/>
      <c r="N60" s="75"/>
      <c r="O60" s="136"/>
      <c r="P60" s="75"/>
      <c r="Q60" s="136"/>
      <c r="R60" s="136"/>
      <c r="S60" s="136"/>
      <c r="T60" s="136"/>
      <c r="U60" s="136"/>
      <c r="V60" s="136">
        <f t="shared" si="0"/>
        <v>0.6974225205357123</v>
      </c>
      <c r="W60" s="136"/>
      <c r="X60" s="136"/>
      <c r="Y60" s="136"/>
      <c r="Z60" s="136"/>
      <c r="AA60" s="136"/>
      <c r="AB60" s="75"/>
      <c r="AC60" s="136"/>
      <c r="AD60" s="75"/>
      <c r="AE60" s="136"/>
      <c r="AF60" s="136"/>
      <c r="AG60" s="136"/>
      <c r="AH60" s="136"/>
      <c r="AI60" s="136"/>
      <c r="AJ60" s="136"/>
      <c r="AK60" s="136"/>
      <c r="AL60" s="136"/>
      <c r="AM60" s="136"/>
      <c r="AN60" s="136"/>
      <c r="AO60" s="136"/>
      <c r="AP60" s="75"/>
      <c r="AQ60" s="136"/>
      <c r="AR60" s="75"/>
      <c r="AS60" s="136"/>
      <c r="AT60" s="136"/>
      <c r="AU60" s="136"/>
      <c r="AV60" s="136"/>
      <c r="AW60" s="136"/>
      <c r="AX60" s="136"/>
      <c r="AY60" s="136"/>
      <c r="AZ60" s="136"/>
      <c r="BA60" s="136"/>
      <c r="BB60" s="136"/>
      <c r="BC60" s="136"/>
      <c r="BD60" s="75"/>
      <c r="BE60" s="136"/>
      <c r="BF60" s="75"/>
      <c r="BG60" s="136"/>
      <c r="BH60" s="136"/>
      <c r="BI60" s="136"/>
      <c r="BJ60" s="136"/>
      <c r="BK60" s="136"/>
      <c r="BL60" s="136"/>
      <c r="BM60" s="136"/>
      <c r="BN60" s="136"/>
      <c r="BO60" s="136"/>
      <c r="BP60" s="136"/>
      <c r="BQ60" s="136"/>
      <c r="BR60" s="134"/>
      <c r="BT60" s="134"/>
      <c r="BU60" s="137"/>
      <c r="BV60" s="137"/>
      <c r="BW60" s="137"/>
      <c r="BX60" s="137"/>
      <c r="BY60" s="137"/>
      <c r="BZ60" s="137"/>
      <c r="CA60" s="137"/>
      <c r="CB60" s="137"/>
      <c r="CC60" s="137"/>
      <c r="CD60" s="137"/>
      <c r="CE60" s="5"/>
      <c r="CF60" s="134"/>
      <c r="CH60" s="134"/>
    </row>
    <row r="61" spans="1:86" x14ac:dyDescent="0.25">
      <c r="A61" s="137" t="s">
        <v>15</v>
      </c>
      <c r="B61" s="34"/>
      <c r="C61" s="136"/>
      <c r="D61" s="136">
        <f>ABS('C2'!D61-'C2'!$C61)</f>
        <v>0</v>
      </c>
      <c r="E61" s="136">
        <f>ABS('C2'!E61-'C2'!$C61)</f>
        <v>0</v>
      </c>
      <c r="F61" s="136">
        <f>ABS('C2'!F61-'C2'!$C61)</f>
        <v>0.12458803419426162</v>
      </c>
      <c r="G61" s="136">
        <f>ABS('C2'!G61-'C2'!$C61)</f>
        <v>0.12458803419426162</v>
      </c>
      <c r="H61" s="136">
        <f>ABS('C2'!H61-'C2'!$C61)</f>
        <v>0.12458803419426162</v>
      </c>
      <c r="I61" s="136">
        <f>ABS('C2'!I61-'C2'!$C61)</f>
        <v>0.12458803419426162</v>
      </c>
      <c r="J61" s="136"/>
      <c r="K61" s="136"/>
      <c r="L61" s="136"/>
      <c r="M61" s="136"/>
      <c r="N61" s="75"/>
      <c r="O61" s="136"/>
      <c r="P61" s="75"/>
      <c r="Q61" s="136"/>
      <c r="R61" s="136"/>
      <c r="S61" s="136"/>
      <c r="T61" s="136"/>
      <c r="U61" s="136"/>
      <c r="V61" s="136">
        <f t="shared" si="0"/>
        <v>0.49835213677704648</v>
      </c>
      <c r="W61" s="136"/>
      <c r="X61" s="136"/>
      <c r="Y61" s="136"/>
      <c r="Z61" s="136"/>
      <c r="AA61" s="136"/>
      <c r="AB61" s="75"/>
      <c r="AC61" s="136"/>
      <c r="AD61" s="75"/>
      <c r="AE61" s="136"/>
      <c r="AF61" s="136"/>
      <c r="AG61" s="136"/>
      <c r="AH61" s="136"/>
      <c r="AI61" s="136"/>
      <c r="AJ61" s="136"/>
      <c r="AK61" s="136"/>
      <c r="AL61" s="136"/>
      <c r="AM61" s="136"/>
      <c r="AN61" s="136"/>
      <c r="AO61" s="136"/>
      <c r="AP61" s="75"/>
      <c r="AQ61" s="136"/>
      <c r="AR61" s="75"/>
      <c r="AS61" s="136"/>
      <c r="AT61" s="136"/>
      <c r="AU61" s="136"/>
      <c r="AV61" s="136"/>
      <c r="AW61" s="136"/>
      <c r="AX61" s="136"/>
      <c r="AY61" s="136"/>
      <c r="AZ61" s="136"/>
      <c r="BA61" s="136"/>
      <c r="BB61" s="136"/>
      <c r="BC61" s="136"/>
      <c r="BD61" s="75"/>
      <c r="BE61" s="136"/>
      <c r="BF61" s="75"/>
      <c r="BG61" s="136"/>
      <c r="BH61" s="136"/>
      <c r="BI61" s="136"/>
      <c r="BJ61" s="136"/>
      <c r="BK61" s="136"/>
      <c r="BL61" s="136"/>
      <c r="BM61" s="136"/>
      <c r="BN61" s="136"/>
      <c r="BO61" s="136"/>
      <c r="BP61" s="136"/>
      <c r="BQ61" s="136"/>
      <c r="BR61" s="134"/>
      <c r="BT61" s="134"/>
      <c r="BU61" s="137"/>
      <c r="BV61" s="137"/>
      <c r="BW61" s="137"/>
      <c r="BX61" s="137"/>
      <c r="BY61" s="137"/>
      <c r="BZ61" s="137"/>
      <c r="CA61" s="137"/>
      <c r="CB61" s="137"/>
      <c r="CC61" s="137"/>
      <c r="CD61" s="137"/>
      <c r="CE61" s="5"/>
      <c r="CF61" s="134"/>
      <c r="CH61" s="134"/>
    </row>
    <row r="62" spans="1:86" x14ac:dyDescent="0.25">
      <c r="A62" s="137" t="s">
        <v>16</v>
      </c>
      <c r="B62" s="135"/>
      <c r="C62" s="136"/>
      <c r="D62" s="136">
        <f>ABS('C2'!D62-'C2'!$C62)</f>
        <v>0.125</v>
      </c>
      <c r="E62" s="136">
        <f>ABS('C2'!E62-'C2'!$C62)</f>
        <v>0.125</v>
      </c>
      <c r="F62" s="136">
        <f>ABS('C2'!F62-'C2'!$C62)</f>
        <v>0.3431916107328874</v>
      </c>
      <c r="G62" s="136">
        <f>ABS('C2'!G62-'C2'!$C62)</f>
        <v>0.3431916107328874</v>
      </c>
      <c r="H62" s="136">
        <f>ABS('C2'!H62-'C2'!$C62)</f>
        <v>0.3431916107328874</v>
      </c>
      <c r="I62" s="136">
        <f>ABS('C2'!I62-'C2'!$C62)</f>
        <v>0.3431916107328874</v>
      </c>
      <c r="J62" s="136"/>
      <c r="K62" s="136"/>
      <c r="L62" s="136"/>
      <c r="M62" s="136"/>
      <c r="N62" s="75"/>
      <c r="O62" s="136"/>
      <c r="P62" s="75"/>
      <c r="Q62" s="136"/>
      <c r="R62" s="136"/>
      <c r="S62" s="136"/>
      <c r="T62" s="136"/>
      <c r="U62" s="136"/>
      <c r="V62" s="136">
        <f t="shared" si="0"/>
        <v>1.6227664429315496</v>
      </c>
      <c r="W62" s="136"/>
      <c r="X62" s="136"/>
      <c r="Y62" s="136"/>
      <c r="Z62" s="136"/>
      <c r="AA62" s="136"/>
      <c r="AB62" s="75"/>
      <c r="AC62" s="136"/>
      <c r="AD62" s="75"/>
      <c r="AE62" s="136"/>
      <c r="AF62" s="136"/>
      <c r="AG62" s="136"/>
      <c r="AH62" s="136"/>
      <c r="AI62" s="136"/>
      <c r="AJ62" s="136"/>
      <c r="AK62" s="136"/>
      <c r="AL62" s="136"/>
      <c r="AM62" s="136"/>
      <c r="AN62" s="136"/>
      <c r="AO62" s="136"/>
      <c r="AP62" s="75"/>
      <c r="AQ62" s="136"/>
      <c r="AR62" s="75"/>
      <c r="AS62" s="136"/>
      <c r="AT62" s="136"/>
      <c r="AU62" s="136"/>
      <c r="AV62" s="136"/>
      <c r="AW62" s="136"/>
      <c r="AX62" s="136"/>
      <c r="AY62" s="136"/>
      <c r="AZ62" s="136"/>
      <c r="BA62" s="136"/>
      <c r="BB62" s="136"/>
      <c r="BC62" s="136"/>
      <c r="BD62" s="75"/>
      <c r="BE62" s="136"/>
      <c r="BF62" s="75"/>
      <c r="BG62" s="136"/>
      <c r="BH62" s="136"/>
      <c r="BI62" s="136"/>
      <c r="BJ62" s="136"/>
      <c r="BK62" s="136"/>
      <c r="BL62" s="136"/>
      <c r="BM62" s="136"/>
      <c r="BN62" s="136"/>
      <c r="BO62" s="136"/>
      <c r="BP62" s="136"/>
      <c r="BQ62" s="136"/>
      <c r="BR62" s="134"/>
      <c r="BT62" s="134"/>
      <c r="BU62" s="137"/>
      <c r="BV62" s="137"/>
      <c r="BW62" s="137"/>
      <c r="BX62" s="137"/>
      <c r="BY62" s="137"/>
      <c r="BZ62" s="137"/>
      <c r="CA62" s="137"/>
      <c r="CB62" s="137"/>
      <c r="CC62" s="137"/>
      <c r="CD62" s="137"/>
      <c r="CE62" s="5"/>
      <c r="CF62" s="134"/>
      <c r="CH62" s="134"/>
    </row>
    <row r="63" spans="1:86" x14ac:dyDescent="0.25">
      <c r="A63" s="137" t="s">
        <v>17</v>
      </c>
      <c r="B63" s="34"/>
      <c r="C63" s="136"/>
      <c r="D63" s="136">
        <f>ABS('C2'!D63-'C2'!$C63)</f>
        <v>0</v>
      </c>
      <c r="E63" s="136">
        <f>ABS('C2'!E63-'C2'!$C63)</f>
        <v>0</v>
      </c>
      <c r="F63" s="136">
        <f>ABS('C2'!F63-'C2'!$C63)</f>
        <v>0</v>
      </c>
      <c r="G63" s="136">
        <f>ABS('C2'!G63-'C2'!$C63)</f>
        <v>0</v>
      </c>
      <c r="H63" s="136">
        <f>ABS('C2'!H63-'C2'!$C63)</f>
        <v>0</v>
      </c>
      <c r="I63" s="136">
        <f>ABS('C2'!I63-'C2'!$C63)</f>
        <v>0</v>
      </c>
      <c r="J63" s="136"/>
      <c r="K63" s="136"/>
      <c r="L63" s="136"/>
      <c r="M63" s="136"/>
      <c r="N63" s="75"/>
      <c r="O63" s="136"/>
      <c r="P63" s="75"/>
      <c r="Q63" s="136"/>
      <c r="R63" s="136"/>
      <c r="S63" s="136"/>
      <c r="T63" s="136"/>
      <c r="U63" s="136"/>
      <c r="V63" s="136">
        <f t="shared" si="0"/>
        <v>0</v>
      </c>
      <c r="W63" s="136"/>
      <c r="X63" s="136"/>
      <c r="Y63" s="136"/>
      <c r="Z63" s="136"/>
      <c r="AA63" s="136"/>
      <c r="AB63" s="75"/>
      <c r="AC63" s="136"/>
      <c r="AD63" s="75"/>
      <c r="AE63" s="136"/>
      <c r="AF63" s="136"/>
      <c r="AG63" s="136"/>
      <c r="AH63" s="136"/>
      <c r="AI63" s="136"/>
      <c r="AJ63" s="136"/>
      <c r="AK63" s="136"/>
      <c r="AL63" s="136"/>
      <c r="AM63" s="136"/>
      <c r="AN63" s="136"/>
      <c r="AO63" s="136"/>
      <c r="AP63" s="75"/>
      <c r="AQ63" s="136"/>
      <c r="AR63" s="75"/>
      <c r="AS63" s="136"/>
      <c r="AT63" s="136"/>
      <c r="AU63" s="136"/>
      <c r="AV63" s="136"/>
      <c r="AW63" s="136"/>
      <c r="AX63" s="136"/>
      <c r="AY63" s="136"/>
      <c r="AZ63" s="136"/>
      <c r="BA63" s="136"/>
      <c r="BB63" s="136"/>
      <c r="BC63" s="136"/>
      <c r="BD63" s="75"/>
      <c r="BE63" s="136"/>
      <c r="BF63" s="75"/>
      <c r="BG63" s="136"/>
      <c r="BH63" s="136"/>
      <c r="BI63" s="136"/>
      <c r="BJ63" s="136"/>
      <c r="BK63" s="136"/>
      <c r="BL63" s="136"/>
      <c r="BM63" s="136"/>
      <c r="BN63" s="136"/>
      <c r="BO63" s="136"/>
      <c r="BP63" s="136"/>
      <c r="BQ63" s="136"/>
      <c r="BR63" s="134"/>
      <c r="BT63" s="134"/>
      <c r="BU63" s="137"/>
      <c r="BV63" s="137"/>
      <c r="BW63" s="137"/>
      <c r="BX63" s="137"/>
      <c r="BY63" s="137"/>
      <c r="BZ63" s="137"/>
      <c r="CA63" s="137"/>
      <c r="CB63" s="137"/>
      <c r="CC63" s="137"/>
      <c r="CD63" s="137"/>
      <c r="CE63" s="5"/>
      <c r="CF63" s="134"/>
      <c r="CH63" s="134"/>
    </row>
    <row r="64" spans="1:86" x14ac:dyDescent="0.25">
      <c r="A64" s="137" t="s">
        <v>18</v>
      </c>
      <c r="B64" s="34"/>
      <c r="C64" s="136"/>
      <c r="D64" s="136">
        <f>ABS('C2'!D64-'C2'!$C64)</f>
        <v>0</v>
      </c>
      <c r="E64" s="136">
        <f>ABS('C2'!E64-'C2'!$C64)</f>
        <v>0</v>
      </c>
      <c r="F64" s="136">
        <f>ABS('C2'!F64-'C2'!$C64)</f>
        <v>0</v>
      </c>
      <c r="G64" s="136">
        <f>ABS('C2'!G64-'C2'!$C64)</f>
        <v>0.2806916107328874</v>
      </c>
      <c r="H64" s="136">
        <f>ABS('C2'!H64-'C2'!$C64)</f>
        <v>0.2806916107328874</v>
      </c>
      <c r="I64" s="136">
        <f>ABS('C2'!I64-'C2'!$C64)</f>
        <v>0.2806916107328874</v>
      </c>
      <c r="J64" s="136"/>
      <c r="K64" s="136"/>
      <c r="L64" s="136"/>
      <c r="M64" s="136"/>
      <c r="N64" s="75"/>
      <c r="O64" s="136"/>
      <c r="P64" s="75"/>
      <c r="Q64" s="136"/>
      <c r="R64" s="136"/>
      <c r="S64" s="136"/>
      <c r="T64" s="136"/>
      <c r="U64" s="136"/>
      <c r="V64" s="136">
        <f t="shared" si="0"/>
        <v>0.84207483219866219</v>
      </c>
      <c r="W64" s="136"/>
      <c r="X64" s="136"/>
      <c r="Y64" s="136"/>
      <c r="Z64" s="136"/>
      <c r="AA64" s="136"/>
      <c r="AB64" s="75"/>
      <c r="AC64" s="136"/>
      <c r="AD64" s="75"/>
      <c r="AE64" s="136"/>
      <c r="AF64" s="136"/>
      <c r="AG64" s="136"/>
      <c r="AH64" s="136"/>
      <c r="AI64" s="136"/>
      <c r="AJ64" s="136"/>
      <c r="AK64" s="136"/>
      <c r="AL64" s="136"/>
      <c r="AM64" s="136"/>
      <c r="AN64" s="136"/>
      <c r="AO64" s="136"/>
      <c r="AP64" s="75"/>
      <c r="AQ64" s="136"/>
      <c r="AR64" s="75"/>
      <c r="AS64" s="136"/>
      <c r="AT64" s="136"/>
      <c r="AU64" s="136"/>
      <c r="AV64" s="136"/>
      <c r="AW64" s="136"/>
      <c r="AX64" s="136"/>
      <c r="AY64" s="136"/>
      <c r="AZ64" s="136"/>
      <c r="BA64" s="136"/>
      <c r="BB64" s="136"/>
      <c r="BC64" s="136"/>
      <c r="BD64" s="75"/>
      <c r="BE64" s="136"/>
      <c r="BF64" s="75"/>
      <c r="BG64" s="136"/>
      <c r="BH64" s="136"/>
      <c r="BI64" s="136"/>
      <c r="BJ64" s="136"/>
      <c r="BK64" s="136"/>
      <c r="BL64" s="136"/>
      <c r="BM64" s="136"/>
      <c r="BN64" s="136"/>
      <c r="BO64" s="136"/>
      <c r="BP64" s="136"/>
      <c r="BQ64" s="136"/>
      <c r="BR64" s="134"/>
      <c r="BT64" s="134"/>
      <c r="BU64" s="137"/>
      <c r="BV64" s="137"/>
      <c r="BW64" s="137"/>
      <c r="BX64" s="137"/>
      <c r="BY64" s="137"/>
      <c r="BZ64" s="137"/>
      <c r="CA64" s="137"/>
      <c r="CB64" s="137"/>
      <c r="CC64" s="137"/>
      <c r="CD64" s="137"/>
      <c r="CE64" s="5"/>
      <c r="CF64" s="134"/>
      <c r="CH64" s="134"/>
    </row>
    <row r="65" spans="1:86" x14ac:dyDescent="0.25">
      <c r="A65" s="137" t="s">
        <v>19</v>
      </c>
      <c r="B65" s="34"/>
      <c r="C65" s="136"/>
      <c r="D65" s="136">
        <f>ABS('C2'!D65-'C2'!$C65)</f>
        <v>0</v>
      </c>
      <c r="E65" s="136">
        <f>ABS('C2'!E65-'C2'!$C65)</f>
        <v>0</v>
      </c>
      <c r="F65" s="136">
        <f>ABS('C2'!F65-'C2'!$C65)</f>
        <v>0</v>
      </c>
      <c r="G65" s="136">
        <f>ABS('C2'!G65-'C2'!$C65)</f>
        <v>0</v>
      </c>
      <c r="H65" s="136">
        <f>ABS('C2'!H65-'C2'!$C65)</f>
        <v>0</v>
      </c>
      <c r="I65" s="136">
        <f>ABS('C2'!I65-'C2'!$C65)</f>
        <v>0</v>
      </c>
      <c r="J65" s="136"/>
      <c r="K65" s="136"/>
      <c r="L65" s="136"/>
      <c r="M65" s="136"/>
      <c r="N65" s="75"/>
      <c r="O65" s="136"/>
      <c r="P65" s="75"/>
      <c r="Q65" s="136"/>
      <c r="R65" s="136"/>
      <c r="S65" s="136"/>
      <c r="T65" s="136"/>
      <c r="U65" s="136"/>
      <c r="V65" s="136">
        <f t="shared" si="0"/>
        <v>0</v>
      </c>
      <c r="W65" s="136"/>
      <c r="X65" s="136"/>
      <c r="Y65" s="136"/>
      <c r="Z65" s="136"/>
      <c r="AA65" s="136"/>
      <c r="AB65" s="75"/>
      <c r="AC65" s="136"/>
      <c r="AD65" s="75"/>
      <c r="AE65" s="136"/>
      <c r="AF65" s="136"/>
      <c r="AG65" s="136"/>
      <c r="AH65" s="136"/>
      <c r="AI65" s="136"/>
      <c r="AJ65" s="136"/>
      <c r="AK65" s="136"/>
      <c r="AL65" s="136"/>
      <c r="AM65" s="136"/>
      <c r="AN65" s="136"/>
      <c r="AO65" s="136"/>
      <c r="AP65" s="75"/>
      <c r="AQ65" s="136"/>
      <c r="AR65" s="75"/>
      <c r="AS65" s="136"/>
      <c r="AT65" s="136"/>
      <c r="AU65" s="136"/>
      <c r="AV65" s="136"/>
      <c r="AW65" s="136"/>
      <c r="AX65" s="136"/>
      <c r="AY65" s="136"/>
      <c r="AZ65" s="136"/>
      <c r="BA65" s="136"/>
      <c r="BB65" s="136"/>
      <c r="BC65" s="136"/>
      <c r="BD65" s="75"/>
      <c r="BE65" s="136"/>
      <c r="BF65" s="75"/>
      <c r="BG65" s="136"/>
      <c r="BH65" s="136"/>
      <c r="BI65" s="136"/>
      <c r="BJ65" s="136"/>
      <c r="BK65" s="136"/>
      <c r="BL65" s="136"/>
      <c r="BM65" s="136"/>
      <c r="BN65" s="136"/>
      <c r="BO65" s="136"/>
      <c r="BP65" s="136"/>
      <c r="BQ65" s="136"/>
      <c r="BR65" s="134"/>
      <c r="BT65" s="134"/>
      <c r="BU65" s="137"/>
      <c r="BV65" s="137"/>
      <c r="BW65" s="137"/>
      <c r="BX65" s="137"/>
      <c r="BY65" s="137"/>
      <c r="BZ65" s="137"/>
      <c r="CA65" s="137"/>
      <c r="CB65" s="137"/>
      <c r="CC65" s="137"/>
      <c r="CD65" s="137"/>
      <c r="CE65" s="5"/>
      <c r="CF65" s="134"/>
      <c r="CH65" s="134"/>
    </row>
    <row r="66" spans="1:86" x14ac:dyDescent="0.25">
      <c r="A66" s="137" t="s">
        <v>20</v>
      </c>
      <c r="B66" s="34"/>
      <c r="C66" s="136"/>
      <c r="D66" s="136">
        <f>ABS('C2'!D66-'C2'!$C66)</f>
        <v>0</v>
      </c>
      <c r="E66" s="136">
        <f>ABS('C2'!E66-'C2'!$C66)</f>
        <v>0</v>
      </c>
      <c r="F66" s="136">
        <f>ABS('C2'!F66-'C2'!$C66)</f>
        <v>0</v>
      </c>
      <c r="G66" s="136">
        <f>ABS('C2'!G66-'C2'!$C66)</f>
        <v>0</v>
      </c>
      <c r="H66" s="136">
        <f>ABS('C2'!H66-'C2'!$C66)</f>
        <v>0</v>
      </c>
      <c r="I66" s="136">
        <f>ABS('C2'!I66-'C2'!$C66)</f>
        <v>0</v>
      </c>
      <c r="J66" s="136"/>
      <c r="K66" s="136"/>
      <c r="L66" s="136"/>
      <c r="M66" s="136"/>
      <c r="N66" s="75"/>
      <c r="O66" s="136"/>
      <c r="P66" s="75"/>
      <c r="Q66" s="136"/>
      <c r="R66" s="136"/>
      <c r="S66" s="136"/>
      <c r="T66" s="136"/>
      <c r="U66" s="136"/>
      <c r="V66" s="136">
        <f t="shared" si="0"/>
        <v>0</v>
      </c>
      <c r="W66" s="136"/>
      <c r="X66" s="136"/>
      <c r="Y66" s="136"/>
      <c r="Z66" s="136"/>
      <c r="AA66" s="136"/>
      <c r="AB66" s="75"/>
      <c r="AC66" s="136"/>
      <c r="AD66" s="75"/>
      <c r="AE66" s="136"/>
      <c r="AF66" s="136"/>
      <c r="AG66" s="136"/>
      <c r="AH66" s="136"/>
      <c r="AI66" s="136"/>
      <c r="AJ66" s="136"/>
      <c r="AK66" s="136"/>
      <c r="AL66" s="136"/>
      <c r="AM66" s="136"/>
      <c r="AN66" s="136"/>
      <c r="AO66" s="136"/>
      <c r="AP66" s="75"/>
      <c r="AQ66" s="136"/>
      <c r="AR66" s="75"/>
      <c r="AS66" s="136"/>
      <c r="AT66" s="136"/>
      <c r="AU66" s="136"/>
      <c r="AV66" s="136"/>
      <c r="AW66" s="136"/>
      <c r="AX66" s="136"/>
      <c r="AY66" s="136"/>
      <c r="AZ66" s="136"/>
      <c r="BA66" s="136"/>
      <c r="BB66" s="136"/>
      <c r="BC66" s="136"/>
      <c r="BD66" s="75"/>
      <c r="BE66" s="136"/>
      <c r="BF66" s="75"/>
      <c r="BG66" s="136"/>
      <c r="BH66" s="136"/>
      <c r="BI66" s="136"/>
      <c r="BJ66" s="136"/>
      <c r="BK66" s="136"/>
      <c r="BL66" s="136"/>
      <c r="BM66" s="136"/>
      <c r="BN66" s="136"/>
      <c r="BO66" s="136"/>
      <c r="BP66" s="136"/>
      <c r="BQ66" s="136"/>
      <c r="BR66" s="134"/>
      <c r="BT66" s="134"/>
      <c r="BU66" s="137"/>
      <c r="BV66" s="137"/>
      <c r="BW66" s="137"/>
      <c r="BX66" s="137"/>
      <c r="BY66" s="137"/>
      <c r="BZ66" s="137"/>
      <c r="CA66" s="137"/>
      <c r="CB66" s="137"/>
      <c r="CC66" s="137"/>
      <c r="CD66" s="137"/>
      <c r="CE66" s="5"/>
      <c r="CF66" s="134"/>
      <c r="CH66" s="134"/>
    </row>
    <row r="67" spans="1:86" x14ac:dyDescent="0.25">
      <c r="A67" s="137" t="s">
        <v>21</v>
      </c>
      <c r="B67" s="34"/>
      <c r="C67" s="136"/>
      <c r="D67" s="136">
        <f>ABS('C2'!D67-'C2'!$C67)</f>
        <v>0</v>
      </c>
      <c r="E67" s="136">
        <f>ABS('C2'!E67-'C2'!$C67)</f>
        <v>0.20945011186755857</v>
      </c>
      <c r="F67" s="136">
        <f>ABS('C2'!F67-'C2'!$C67)</f>
        <v>0.20945011186755857</v>
      </c>
      <c r="G67" s="136">
        <f>ABS('C2'!G67-'C2'!$C67)</f>
        <v>0.20945011186755857</v>
      </c>
      <c r="H67" s="136">
        <f>ABS('C2'!H67-'C2'!$C67)</f>
        <v>0.20945011186755857</v>
      </c>
      <c r="I67" s="136">
        <f>ABS('C2'!I67-'C2'!$C67)</f>
        <v>0.20945011186755857</v>
      </c>
      <c r="J67" s="136"/>
      <c r="K67" s="136"/>
      <c r="L67" s="136"/>
      <c r="M67" s="136"/>
      <c r="N67" s="75"/>
      <c r="O67" s="136"/>
      <c r="P67" s="75"/>
      <c r="Q67" s="136"/>
      <c r="R67" s="136"/>
      <c r="S67" s="136"/>
      <c r="T67" s="136"/>
      <c r="U67" s="136"/>
      <c r="V67" s="136">
        <f t="shared" si="0"/>
        <v>1.047250559337793</v>
      </c>
      <c r="W67" s="136"/>
      <c r="X67" s="136"/>
      <c r="Y67" s="136"/>
      <c r="Z67" s="136"/>
      <c r="AA67" s="136"/>
      <c r="AB67" s="75"/>
      <c r="AC67" s="136"/>
      <c r="AD67" s="75"/>
      <c r="AE67" s="136"/>
      <c r="AF67" s="136"/>
      <c r="AG67" s="136"/>
      <c r="AH67" s="136"/>
      <c r="AI67" s="136"/>
      <c r="AJ67" s="136"/>
      <c r="AK67" s="136"/>
      <c r="AL67" s="136"/>
      <c r="AM67" s="136"/>
      <c r="AN67" s="136"/>
      <c r="AO67" s="136"/>
      <c r="AP67" s="75"/>
      <c r="AQ67" s="136"/>
      <c r="AR67" s="75"/>
      <c r="AS67" s="136"/>
      <c r="AT67" s="136"/>
      <c r="AU67" s="136"/>
      <c r="AV67" s="136"/>
      <c r="AW67" s="136"/>
      <c r="AX67" s="136"/>
      <c r="AY67" s="136"/>
      <c r="AZ67" s="136"/>
      <c r="BA67" s="136"/>
      <c r="BB67" s="136"/>
      <c r="BC67" s="136"/>
      <c r="BD67" s="75"/>
      <c r="BE67" s="136"/>
      <c r="BF67" s="75"/>
      <c r="BG67" s="136"/>
      <c r="BH67" s="136"/>
      <c r="BI67" s="136"/>
      <c r="BJ67" s="136"/>
      <c r="BK67" s="136"/>
      <c r="BL67" s="136"/>
      <c r="BM67" s="136"/>
      <c r="BN67" s="136"/>
      <c r="BO67" s="136"/>
      <c r="BP67" s="136"/>
      <c r="BQ67" s="136"/>
      <c r="BR67" s="134"/>
      <c r="BT67" s="134"/>
      <c r="BU67" s="137"/>
      <c r="BV67" s="137"/>
      <c r="BW67" s="137"/>
      <c r="BX67" s="137"/>
      <c r="BY67" s="137"/>
      <c r="BZ67" s="137"/>
      <c r="CA67" s="137"/>
      <c r="CB67" s="137"/>
      <c r="CC67" s="137"/>
      <c r="CD67" s="137"/>
      <c r="CE67" s="5"/>
      <c r="CF67" s="134"/>
      <c r="CH67" s="134"/>
    </row>
    <row r="68" spans="1:86" x14ac:dyDescent="0.25">
      <c r="A68" s="137" t="s">
        <v>22</v>
      </c>
      <c r="B68" s="34"/>
      <c r="C68" s="136"/>
      <c r="D68" s="136">
        <f>ABS('C2'!D68-'C2'!$C68)</f>
        <v>0</v>
      </c>
      <c r="E68" s="136">
        <f>ABS('C2'!E68-'C2'!$C68)</f>
        <v>0</v>
      </c>
      <c r="F68" s="136">
        <f>ABS('C2'!F68-'C2'!$C68)</f>
        <v>0</v>
      </c>
      <c r="G68" s="136">
        <f>ABS('C2'!G68-'C2'!$C68)</f>
        <v>0</v>
      </c>
      <c r="H68" s="136">
        <f>ABS('C2'!H68-'C2'!$C68)</f>
        <v>0</v>
      </c>
      <c r="I68" s="136">
        <f>ABS('C2'!I68-'C2'!$C68)</f>
        <v>0</v>
      </c>
      <c r="J68" s="136"/>
      <c r="K68" s="136"/>
      <c r="L68" s="136"/>
      <c r="M68" s="136"/>
      <c r="N68" s="75"/>
      <c r="O68" s="136"/>
      <c r="P68" s="75"/>
      <c r="Q68" s="136"/>
      <c r="R68" s="136"/>
      <c r="S68" s="136"/>
      <c r="T68" s="136"/>
      <c r="U68" s="136"/>
      <c r="V68" s="136">
        <f t="shared" ref="V68:V114" si="1">SUM(D68:U68)</f>
        <v>0</v>
      </c>
      <c r="W68" s="136"/>
      <c r="X68" s="136"/>
      <c r="Y68" s="136"/>
      <c r="Z68" s="136"/>
      <c r="AA68" s="136"/>
      <c r="AB68" s="75"/>
      <c r="AC68" s="136"/>
      <c r="AD68" s="75"/>
      <c r="AE68" s="136"/>
      <c r="AF68" s="136"/>
      <c r="AG68" s="136"/>
      <c r="AH68" s="136"/>
      <c r="AI68" s="136"/>
      <c r="AJ68" s="136"/>
      <c r="AK68" s="136"/>
      <c r="AL68" s="136"/>
      <c r="AM68" s="136"/>
      <c r="AN68" s="136"/>
      <c r="AO68" s="136"/>
      <c r="AP68" s="75"/>
      <c r="AQ68" s="136"/>
      <c r="AR68" s="75"/>
      <c r="AS68" s="136"/>
      <c r="AT68" s="136"/>
      <c r="AU68" s="136"/>
      <c r="AV68" s="136"/>
      <c r="AW68" s="136"/>
      <c r="AX68" s="136"/>
      <c r="AY68" s="136"/>
      <c r="AZ68" s="136"/>
      <c r="BA68" s="136"/>
      <c r="BB68" s="136"/>
      <c r="BC68" s="136"/>
      <c r="BD68" s="75"/>
      <c r="BE68" s="136"/>
      <c r="BF68" s="75"/>
      <c r="BG68" s="136"/>
      <c r="BH68" s="136"/>
      <c r="BI68" s="136"/>
      <c r="BJ68" s="136"/>
      <c r="BK68" s="136"/>
      <c r="BL68" s="136"/>
      <c r="BM68" s="136"/>
      <c r="BN68" s="136"/>
      <c r="BO68" s="136"/>
      <c r="BP68" s="136"/>
      <c r="BQ68" s="136"/>
      <c r="BR68" s="134"/>
      <c r="BT68" s="134"/>
      <c r="BU68" s="137"/>
      <c r="BV68" s="137"/>
      <c r="BW68" s="137"/>
      <c r="BX68" s="137"/>
      <c r="BY68" s="137"/>
      <c r="BZ68" s="137"/>
      <c r="CA68" s="137"/>
      <c r="CB68" s="137"/>
      <c r="CC68" s="137"/>
      <c r="CD68" s="137"/>
      <c r="CE68" s="5"/>
      <c r="CF68" s="134"/>
      <c r="CH68" s="134"/>
    </row>
    <row r="69" spans="1:86" s="64" customFormat="1" ht="16.2" customHeight="1" x14ac:dyDescent="0.25">
      <c r="A69" s="136"/>
      <c r="B69" s="34"/>
      <c r="C69" s="136"/>
      <c r="D69" s="136">
        <f>ABS('C2'!D69-'C2'!$C69)</f>
        <v>0</v>
      </c>
      <c r="E69" s="136">
        <f>ABS('C2'!E69-'C2'!$C69)</f>
        <v>0</v>
      </c>
      <c r="F69" s="136">
        <f>ABS('C2'!F69-'C2'!$C69)</f>
        <v>0</v>
      </c>
      <c r="G69" s="136">
        <f>ABS('C2'!G69-'C2'!$C69)</f>
        <v>0</v>
      </c>
      <c r="H69" s="136">
        <f>ABS('C2'!H69-'C2'!$C69)</f>
        <v>0</v>
      </c>
      <c r="I69" s="136">
        <f>ABS('C2'!I69-'C2'!$C69)</f>
        <v>0</v>
      </c>
      <c r="J69" s="136"/>
      <c r="K69" s="136"/>
      <c r="L69" s="136"/>
      <c r="M69" s="136"/>
      <c r="N69" s="75"/>
      <c r="O69" s="136"/>
      <c r="P69" s="75"/>
      <c r="Q69" s="136"/>
      <c r="R69" s="136"/>
      <c r="S69" s="136"/>
      <c r="T69" s="136"/>
      <c r="U69" s="136"/>
      <c r="V69" s="136">
        <f t="shared" si="1"/>
        <v>0</v>
      </c>
      <c r="W69" s="136"/>
      <c r="X69" s="136"/>
      <c r="Y69" s="136"/>
      <c r="Z69" s="136"/>
      <c r="AA69" s="136"/>
      <c r="AB69" s="75"/>
      <c r="AC69" s="136"/>
      <c r="AD69" s="75"/>
      <c r="AE69" s="136"/>
      <c r="AF69" s="136"/>
      <c r="AG69" s="136"/>
      <c r="AH69" s="136"/>
      <c r="AI69" s="136"/>
      <c r="AJ69" s="136"/>
      <c r="AK69" s="136"/>
      <c r="AL69" s="136"/>
      <c r="AM69" s="136"/>
      <c r="AN69" s="136"/>
      <c r="AO69" s="136"/>
      <c r="AP69" s="75"/>
      <c r="AQ69" s="136"/>
      <c r="AR69" s="75"/>
      <c r="AS69" s="136"/>
      <c r="AT69" s="136"/>
      <c r="AU69" s="136"/>
      <c r="AV69" s="136"/>
      <c r="AW69" s="136"/>
      <c r="AX69" s="136"/>
      <c r="AY69" s="136"/>
      <c r="AZ69" s="136"/>
      <c r="BA69" s="136"/>
      <c r="BB69" s="136"/>
      <c r="BC69" s="136"/>
      <c r="BD69" s="75"/>
      <c r="BE69" s="136"/>
      <c r="BF69" s="75"/>
      <c r="BG69" s="136"/>
      <c r="BH69" s="136"/>
      <c r="BI69" s="136"/>
      <c r="BJ69" s="136"/>
      <c r="BK69" s="136"/>
      <c r="BL69" s="136"/>
      <c r="BM69" s="136"/>
      <c r="BN69" s="136"/>
      <c r="BO69" s="136"/>
      <c r="BP69" s="136"/>
      <c r="BQ69" s="136"/>
      <c r="BR69" s="34"/>
      <c r="BT69" s="34"/>
      <c r="BU69" s="136"/>
      <c r="BV69" s="136"/>
      <c r="BW69" s="136"/>
      <c r="BX69" s="136"/>
      <c r="BY69" s="136"/>
      <c r="BZ69" s="136"/>
      <c r="CA69" s="136"/>
      <c r="CB69" s="136"/>
      <c r="CC69" s="136"/>
      <c r="CD69" s="136"/>
      <c r="CE69" s="136"/>
      <c r="CF69" s="34"/>
      <c r="CH69" s="34"/>
    </row>
    <row r="70" spans="1:86" s="64" customFormat="1" ht="16.2" customHeight="1" x14ac:dyDescent="0.25">
      <c r="A70" s="137" t="s">
        <v>171</v>
      </c>
      <c r="B70" s="34"/>
      <c r="C70" s="76"/>
      <c r="D70" s="136">
        <f>ABS('C2'!D70-'C2'!$C70)</f>
        <v>0</v>
      </c>
      <c r="E70" s="136">
        <f>ABS('C2'!E70-'C2'!$C70)</f>
        <v>0</v>
      </c>
      <c r="F70" s="136">
        <f>ABS('C2'!F70-'C2'!$C70)</f>
        <v>0</v>
      </c>
      <c r="G70" s="136">
        <f>ABS('C2'!G70-'C2'!$C70)</f>
        <v>0</v>
      </c>
      <c r="H70" s="136">
        <f>ABS('C2'!H70-'C2'!$C70)</f>
        <v>0</v>
      </c>
      <c r="I70" s="136">
        <f>ABS('C2'!I70-'C2'!$C70)</f>
        <v>0</v>
      </c>
      <c r="J70" s="76"/>
      <c r="K70" s="76"/>
      <c r="L70" s="76"/>
      <c r="M70" s="136"/>
      <c r="N70" s="136"/>
      <c r="O70" s="136"/>
      <c r="P70" s="136"/>
      <c r="Q70" s="76"/>
      <c r="R70" s="76"/>
      <c r="S70" s="76"/>
      <c r="T70" s="76"/>
      <c r="U70" s="76"/>
      <c r="V70" s="136">
        <f t="shared" si="1"/>
        <v>0</v>
      </c>
      <c r="W70" s="76"/>
      <c r="X70" s="76"/>
      <c r="Y70" s="76"/>
      <c r="Z70" s="76"/>
      <c r="AA70" s="136"/>
      <c r="AB70" s="136"/>
      <c r="AC70" s="136"/>
      <c r="AD70" s="136"/>
      <c r="AE70" s="153"/>
      <c r="AF70" s="153"/>
      <c r="AG70" s="153"/>
      <c r="AH70" s="153"/>
      <c r="AI70" s="153"/>
      <c r="AJ70" s="153"/>
      <c r="AK70" s="153"/>
      <c r="AL70" s="153"/>
      <c r="AM70" s="153"/>
      <c r="AN70" s="153"/>
      <c r="AO70" s="136"/>
      <c r="AP70" s="136"/>
      <c r="AQ70" s="136"/>
      <c r="AR70" s="136"/>
      <c r="AS70" s="153"/>
      <c r="AT70" s="153"/>
      <c r="AU70" s="153"/>
      <c r="AV70" s="153"/>
      <c r="AW70" s="153"/>
      <c r="AX70" s="153"/>
      <c r="AY70" s="153"/>
      <c r="AZ70" s="153"/>
      <c r="BA70" s="153"/>
      <c r="BB70" s="153"/>
      <c r="BC70" s="136"/>
      <c r="BD70" s="136"/>
      <c r="BE70" s="136"/>
      <c r="BF70" s="136"/>
      <c r="BG70" s="153"/>
      <c r="BH70" s="153"/>
      <c r="BI70" s="153"/>
      <c r="BJ70" s="153"/>
      <c r="BK70" s="153"/>
      <c r="BL70" s="153"/>
      <c r="BM70" s="153"/>
      <c r="BN70" s="153"/>
      <c r="BO70" s="153"/>
      <c r="BP70" s="153"/>
      <c r="BQ70" s="136"/>
      <c r="BR70" s="65"/>
      <c r="BS70" s="65"/>
      <c r="BT70" s="65"/>
      <c r="BU70" s="166"/>
      <c r="BV70" s="166"/>
      <c r="BW70" s="166"/>
      <c r="BX70" s="166"/>
      <c r="BY70" s="166"/>
      <c r="BZ70" s="166"/>
      <c r="CA70" s="166"/>
      <c r="CB70" s="166"/>
      <c r="CC70" s="166"/>
      <c r="CD70" s="166"/>
      <c r="CE70" s="5"/>
      <c r="CF70" s="65"/>
      <c r="CG70" s="65"/>
      <c r="CH70" s="65"/>
    </row>
    <row r="71" spans="1:86" s="64" customFormat="1" ht="16.2" customHeight="1" x14ac:dyDescent="0.25">
      <c r="A71" s="137" t="s">
        <v>1</v>
      </c>
      <c r="B71" s="34"/>
      <c r="C71" s="136"/>
      <c r="D71" s="136">
        <f>ABS('C2'!D71-'C2'!$C71)</f>
        <v>0</v>
      </c>
      <c r="E71" s="136">
        <f>ABS('C2'!E71-'C2'!$C71)</f>
        <v>0</v>
      </c>
      <c r="F71" s="136">
        <f>ABS('C2'!F71-'C2'!$C71)</f>
        <v>0</v>
      </c>
      <c r="G71" s="136">
        <f>ABS('C2'!G71-'C2'!$C71)</f>
        <v>0</v>
      </c>
      <c r="H71" s="136">
        <f>ABS('C2'!H71-'C2'!$C71)</f>
        <v>0</v>
      </c>
      <c r="I71" s="136">
        <f>ABS('C2'!I71-'C2'!$C71)</f>
        <v>0</v>
      </c>
      <c r="J71" s="136"/>
      <c r="K71" s="136"/>
      <c r="L71" s="136"/>
      <c r="M71" s="136"/>
      <c r="N71" s="75"/>
      <c r="O71" s="136"/>
      <c r="P71" s="75"/>
      <c r="Q71" s="136"/>
      <c r="R71" s="136"/>
      <c r="S71" s="136"/>
      <c r="T71" s="136"/>
      <c r="U71" s="136"/>
      <c r="V71" s="136">
        <f t="shared" si="1"/>
        <v>0</v>
      </c>
      <c r="W71" s="136"/>
      <c r="X71" s="136"/>
      <c r="Y71" s="136"/>
      <c r="Z71" s="136"/>
      <c r="AA71" s="136"/>
      <c r="AB71" s="75"/>
      <c r="AC71" s="136"/>
      <c r="AD71" s="75"/>
      <c r="AE71" s="136"/>
      <c r="AF71" s="136"/>
      <c r="AG71" s="136"/>
      <c r="AH71" s="136"/>
      <c r="AI71" s="136"/>
      <c r="AJ71" s="136"/>
      <c r="AK71" s="136"/>
      <c r="AL71" s="136"/>
      <c r="AM71" s="136"/>
      <c r="AN71" s="136"/>
      <c r="AO71" s="136"/>
      <c r="AP71" s="75"/>
      <c r="AQ71" s="136"/>
      <c r="AR71" s="75"/>
      <c r="AS71" s="136"/>
      <c r="AT71" s="136"/>
      <c r="AU71" s="136"/>
      <c r="AV71" s="136"/>
      <c r="AW71" s="136"/>
      <c r="AX71" s="136"/>
      <c r="AY71" s="136"/>
      <c r="AZ71" s="136"/>
      <c r="BA71" s="136"/>
      <c r="BB71" s="136"/>
      <c r="BC71" s="136"/>
      <c r="BD71" s="75"/>
      <c r="BE71" s="136"/>
      <c r="BF71" s="75"/>
      <c r="BG71" s="136"/>
      <c r="BH71" s="136"/>
      <c r="BI71" s="136"/>
      <c r="BJ71" s="136"/>
      <c r="BK71" s="136"/>
      <c r="BL71" s="136"/>
      <c r="BM71" s="136"/>
      <c r="BN71" s="136"/>
      <c r="BO71" s="136"/>
      <c r="BP71" s="136"/>
      <c r="BQ71" s="136"/>
      <c r="BR71" s="134"/>
      <c r="BS71" s="65"/>
      <c r="BT71" s="134"/>
      <c r="BU71" s="137"/>
      <c r="BV71" s="137"/>
      <c r="BW71" s="137"/>
      <c r="BX71" s="137"/>
      <c r="BY71" s="137"/>
      <c r="BZ71" s="137"/>
      <c r="CA71" s="137"/>
      <c r="CB71" s="137"/>
      <c r="CC71" s="137"/>
      <c r="CD71" s="137"/>
      <c r="CE71" s="5"/>
      <c r="CF71" s="134"/>
      <c r="CG71" s="65"/>
      <c r="CH71" s="134"/>
    </row>
    <row r="72" spans="1:86" s="64" customFormat="1" ht="16.2" customHeight="1" x14ac:dyDescent="0.25">
      <c r="A72" s="137" t="s">
        <v>3</v>
      </c>
      <c r="B72" s="34"/>
      <c r="C72" s="136"/>
      <c r="D72" s="136">
        <f>ABS('C2'!D72-'C2'!$C72)</f>
        <v>0</v>
      </c>
      <c r="E72" s="136">
        <f>ABS('C2'!E72-'C2'!$C72)</f>
        <v>0</v>
      </c>
      <c r="F72" s="136">
        <f>ABS('C2'!F72-'C2'!$C72)</f>
        <v>0</v>
      </c>
      <c r="G72" s="136">
        <f>ABS('C2'!G72-'C2'!$C72)</f>
        <v>0.11623708675595201</v>
      </c>
      <c r="H72" s="136">
        <f>ABS('C2'!H72-'C2'!$C72)</f>
        <v>0.11623708675595201</v>
      </c>
      <c r="I72" s="136">
        <f>ABS('C2'!I72-'C2'!$C72)</f>
        <v>0.11623708675595201</v>
      </c>
      <c r="J72" s="136"/>
      <c r="K72" s="136"/>
      <c r="L72" s="136"/>
      <c r="M72" s="136"/>
      <c r="N72" s="75"/>
      <c r="O72" s="136"/>
      <c r="P72" s="75"/>
      <c r="Q72" s="136"/>
      <c r="R72" s="136"/>
      <c r="S72" s="136"/>
      <c r="T72" s="136"/>
      <c r="U72" s="136"/>
      <c r="V72" s="136">
        <f t="shared" si="1"/>
        <v>0.34871126026785604</v>
      </c>
      <c r="W72" s="136"/>
      <c r="X72" s="136"/>
      <c r="Y72" s="136"/>
      <c r="Z72" s="136"/>
      <c r="AA72" s="136"/>
      <c r="AB72" s="75"/>
      <c r="AC72" s="136"/>
      <c r="AD72" s="75"/>
      <c r="AE72" s="136"/>
      <c r="AF72" s="136"/>
      <c r="AG72" s="136"/>
      <c r="AH72" s="136"/>
      <c r="AI72" s="136"/>
      <c r="AJ72" s="136"/>
      <c r="AK72" s="136"/>
      <c r="AL72" s="136"/>
      <c r="AM72" s="136"/>
      <c r="AN72" s="136"/>
      <c r="AO72" s="136"/>
      <c r="AP72" s="75"/>
      <c r="AQ72" s="136"/>
      <c r="AR72" s="75"/>
      <c r="AS72" s="136"/>
      <c r="AT72" s="136"/>
      <c r="AU72" s="136"/>
      <c r="AV72" s="136"/>
      <c r="AW72" s="136"/>
      <c r="AX72" s="136"/>
      <c r="AY72" s="136"/>
      <c r="AZ72" s="136"/>
      <c r="BA72" s="136"/>
      <c r="BB72" s="136"/>
      <c r="BC72" s="136"/>
      <c r="BD72" s="75"/>
      <c r="BE72" s="136"/>
      <c r="BF72" s="75"/>
      <c r="BG72" s="136"/>
      <c r="BH72" s="136"/>
      <c r="BI72" s="136"/>
      <c r="BJ72" s="136"/>
      <c r="BK72" s="136"/>
      <c r="BL72" s="136"/>
      <c r="BM72" s="136"/>
      <c r="BN72" s="136"/>
      <c r="BO72" s="136"/>
      <c r="BP72" s="136"/>
      <c r="BQ72" s="136"/>
      <c r="BR72" s="134"/>
      <c r="BS72" s="65"/>
      <c r="BT72" s="134"/>
      <c r="BU72" s="137"/>
      <c r="BV72" s="137"/>
      <c r="BW72" s="137"/>
      <c r="BX72" s="137"/>
      <c r="BY72" s="137"/>
      <c r="BZ72" s="137"/>
      <c r="CA72" s="137"/>
      <c r="CB72" s="137"/>
      <c r="CC72" s="137"/>
      <c r="CD72" s="137"/>
      <c r="CE72" s="5"/>
      <c r="CF72" s="134"/>
      <c r="CG72" s="65"/>
      <c r="CH72" s="134"/>
    </row>
    <row r="73" spans="1:86" s="64" customFormat="1" ht="16.2" customHeight="1" x14ac:dyDescent="0.25">
      <c r="A73" s="137" t="s">
        <v>4</v>
      </c>
      <c r="B73" s="34"/>
      <c r="C73" s="136"/>
      <c r="D73" s="136">
        <f>ABS('C2'!D73-'C2'!$C73)</f>
        <v>0</v>
      </c>
      <c r="E73" s="136">
        <f>ABS('C2'!E73-'C2'!$C73)</f>
        <v>0</v>
      </c>
      <c r="F73" s="136">
        <f>ABS('C2'!F73-'C2'!$C73)</f>
        <v>0</v>
      </c>
      <c r="G73" s="136">
        <f>ABS('C2'!G73-'C2'!$C73)</f>
        <v>0</v>
      </c>
      <c r="H73" s="136">
        <f>ABS('C2'!H73-'C2'!$C73)</f>
        <v>0</v>
      </c>
      <c r="I73" s="136">
        <f>ABS('C2'!I73-'C2'!$C73)</f>
        <v>0</v>
      </c>
      <c r="J73" s="136"/>
      <c r="K73" s="136"/>
      <c r="L73" s="136"/>
      <c r="M73" s="136"/>
      <c r="N73" s="75"/>
      <c r="O73" s="136"/>
      <c r="P73" s="75"/>
      <c r="Q73" s="136"/>
      <c r="R73" s="136"/>
      <c r="S73" s="136"/>
      <c r="T73" s="136"/>
      <c r="U73" s="136"/>
      <c r="V73" s="136">
        <f t="shared" si="1"/>
        <v>0</v>
      </c>
      <c r="W73" s="136"/>
      <c r="X73" s="136"/>
      <c r="Y73" s="136"/>
      <c r="Z73" s="136"/>
      <c r="AA73" s="136"/>
      <c r="AB73" s="75"/>
      <c r="AC73" s="136"/>
      <c r="AD73" s="75"/>
      <c r="AE73" s="136"/>
      <c r="AF73" s="136"/>
      <c r="AG73" s="136"/>
      <c r="AH73" s="136"/>
      <c r="AI73" s="136"/>
      <c r="AJ73" s="136"/>
      <c r="AK73" s="136"/>
      <c r="AL73" s="136"/>
      <c r="AM73" s="136"/>
      <c r="AN73" s="136"/>
      <c r="AO73" s="136"/>
      <c r="AP73" s="75"/>
      <c r="AQ73" s="136"/>
      <c r="AR73" s="75"/>
      <c r="AS73" s="136"/>
      <c r="AT73" s="136"/>
      <c r="AU73" s="136"/>
      <c r="AV73" s="136"/>
      <c r="AW73" s="136"/>
      <c r="AX73" s="136"/>
      <c r="AY73" s="136"/>
      <c r="AZ73" s="136"/>
      <c r="BA73" s="136"/>
      <c r="BB73" s="136"/>
      <c r="BC73" s="136"/>
      <c r="BD73" s="75"/>
      <c r="BE73" s="136"/>
      <c r="BF73" s="75"/>
      <c r="BG73" s="136"/>
      <c r="BH73" s="136"/>
      <c r="BI73" s="136"/>
      <c r="BJ73" s="136"/>
      <c r="BK73" s="136"/>
      <c r="BL73" s="136"/>
      <c r="BM73" s="136"/>
      <c r="BN73" s="136"/>
      <c r="BO73" s="136"/>
      <c r="BP73" s="136"/>
      <c r="BQ73" s="136"/>
      <c r="BR73" s="134"/>
      <c r="BS73" s="65"/>
      <c r="BT73" s="134"/>
      <c r="BU73" s="137"/>
      <c r="BV73" s="137"/>
      <c r="BW73" s="137"/>
      <c r="BX73" s="137"/>
      <c r="BY73" s="137"/>
      <c r="BZ73" s="137"/>
      <c r="CA73" s="137"/>
      <c r="CB73" s="137"/>
      <c r="CC73" s="137"/>
      <c r="CD73" s="137"/>
      <c r="CE73" s="5"/>
      <c r="CF73" s="134"/>
      <c r="CG73" s="65"/>
      <c r="CH73" s="134"/>
    </row>
    <row r="74" spans="1:86" s="64" customFormat="1" ht="16.2" customHeight="1" x14ac:dyDescent="0.25">
      <c r="A74" s="137" t="s">
        <v>5</v>
      </c>
      <c r="B74" s="34"/>
      <c r="C74" s="136"/>
      <c r="D74" s="136">
        <f>ABS('C2'!D74-'C2'!$C74)</f>
        <v>0</v>
      </c>
      <c r="E74" s="136">
        <f>ABS('C2'!E74-'C2'!$C74)</f>
        <v>0</v>
      </c>
      <c r="F74" s="136">
        <f>ABS('C2'!F74-'C2'!$C74)</f>
        <v>0</v>
      </c>
      <c r="G74" s="136">
        <f>ABS('C2'!G74-'C2'!$C74)</f>
        <v>0</v>
      </c>
      <c r="H74" s="136">
        <f>ABS('C2'!H74-'C2'!$C74)</f>
        <v>0.23398531787039611</v>
      </c>
      <c r="I74" s="136">
        <f>ABS('C2'!I74-'C2'!$C74)</f>
        <v>0.23398531787039611</v>
      </c>
      <c r="J74" s="136"/>
      <c r="K74" s="136"/>
      <c r="L74" s="136"/>
      <c r="M74" s="136"/>
      <c r="N74" s="75"/>
      <c r="O74" s="136"/>
      <c r="P74" s="75"/>
      <c r="Q74" s="136"/>
      <c r="R74" s="136"/>
      <c r="S74" s="136"/>
      <c r="T74" s="136"/>
      <c r="U74" s="136"/>
      <c r="V74" s="136">
        <f t="shared" si="1"/>
        <v>0.46797063574079223</v>
      </c>
      <c r="W74" s="136"/>
      <c r="X74" s="136"/>
      <c r="Y74" s="136"/>
      <c r="Z74" s="136"/>
      <c r="AA74" s="136"/>
      <c r="AB74" s="75"/>
      <c r="AC74" s="136"/>
      <c r="AD74" s="75"/>
      <c r="AE74" s="136"/>
      <c r="AF74" s="136"/>
      <c r="AG74" s="136"/>
      <c r="AH74" s="136"/>
      <c r="AI74" s="136"/>
      <c r="AJ74" s="136"/>
      <c r="AK74" s="136"/>
      <c r="AL74" s="136"/>
      <c r="AM74" s="136"/>
      <c r="AN74" s="136"/>
      <c r="AO74" s="136"/>
      <c r="AP74" s="75"/>
      <c r="AQ74" s="136"/>
      <c r="AR74" s="75"/>
      <c r="AS74" s="136"/>
      <c r="AT74" s="136"/>
      <c r="AU74" s="136"/>
      <c r="AV74" s="136"/>
      <c r="AW74" s="136"/>
      <c r="AX74" s="136"/>
      <c r="AY74" s="136"/>
      <c r="AZ74" s="136"/>
      <c r="BA74" s="136"/>
      <c r="BB74" s="136"/>
      <c r="BC74" s="136"/>
      <c r="BD74" s="75"/>
      <c r="BE74" s="136"/>
      <c r="BF74" s="75"/>
      <c r="BG74" s="136"/>
      <c r="BH74" s="136"/>
      <c r="BI74" s="136"/>
      <c r="BJ74" s="136"/>
      <c r="BK74" s="136"/>
      <c r="BL74" s="136"/>
      <c r="BM74" s="136"/>
      <c r="BN74" s="136"/>
      <c r="BO74" s="136"/>
      <c r="BP74" s="136"/>
      <c r="BQ74" s="136"/>
      <c r="BR74" s="134"/>
      <c r="BS74" s="65"/>
      <c r="BT74" s="134"/>
      <c r="BU74" s="137"/>
      <c r="BV74" s="137"/>
      <c r="BW74" s="137"/>
      <c r="BX74" s="137"/>
      <c r="BY74" s="137"/>
      <c r="BZ74" s="137"/>
      <c r="CA74" s="137"/>
      <c r="CB74" s="137"/>
      <c r="CC74" s="137"/>
      <c r="CD74" s="137"/>
      <c r="CE74" s="5"/>
      <c r="CF74" s="134"/>
      <c r="CG74" s="65"/>
      <c r="CH74" s="134"/>
    </row>
    <row r="75" spans="1:86" s="64" customFormat="1" ht="16.2" customHeight="1" x14ac:dyDescent="0.25">
      <c r="A75" s="137" t="s">
        <v>6</v>
      </c>
      <c r="B75" s="34"/>
      <c r="C75" s="136"/>
      <c r="D75" s="136">
        <f>ABS('C2'!D75-'C2'!$C75)</f>
        <v>0</v>
      </c>
      <c r="E75" s="136">
        <f>ABS('C2'!E75-'C2'!$C75)</f>
        <v>0</v>
      </c>
      <c r="F75" s="136">
        <f>ABS('C2'!F75-'C2'!$C75)</f>
        <v>0</v>
      </c>
      <c r="G75" s="136">
        <f>ABS('C2'!G75-'C2'!$C75)</f>
        <v>0.17586713613603916</v>
      </c>
      <c r="H75" s="136">
        <f>ABS('C2'!H75-'C2'!$C75)</f>
        <v>0.17586713613603916</v>
      </c>
      <c r="I75" s="136">
        <f>ABS('C2'!I75-'C2'!$C75)</f>
        <v>0.17586713613603916</v>
      </c>
      <c r="J75" s="136"/>
      <c r="K75" s="136"/>
      <c r="L75" s="136"/>
      <c r="M75" s="136"/>
      <c r="N75" s="75"/>
      <c r="O75" s="136"/>
      <c r="P75" s="75"/>
      <c r="Q75" s="136"/>
      <c r="R75" s="136"/>
      <c r="S75" s="136"/>
      <c r="T75" s="136"/>
      <c r="U75" s="136"/>
      <c r="V75" s="136">
        <f t="shared" si="1"/>
        <v>0.52760140840811753</v>
      </c>
      <c r="W75" s="136"/>
      <c r="X75" s="136"/>
      <c r="Y75" s="136"/>
      <c r="Z75" s="136"/>
      <c r="AA75" s="136"/>
      <c r="AB75" s="75"/>
      <c r="AC75" s="136"/>
      <c r="AD75" s="75"/>
      <c r="AE75" s="136"/>
      <c r="AF75" s="136"/>
      <c r="AG75" s="136"/>
      <c r="AH75" s="136"/>
      <c r="AI75" s="136"/>
      <c r="AJ75" s="136"/>
      <c r="AK75" s="136"/>
      <c r="AL75" s="136"/>
      <c r="AM75" s="136"/>
      <c r="AN75" s="136"/>
      <c r="AO75" s="136"/>
      <c r="AP75" s="75"/>
      <c r="AQ75" s="136"/>
      <c r="AR75" s="75"/>
      <c r="AS75" s="136"/>
      <c r="AT75" s="136"/>
      <c r="AU75" s="136"/>
      <c r="AV75" s="136"/>
      <c r="AW75" s="136"/>
      <c r="AX75" s="136"/>
      <c r="AY75" s="136"/>
      <c r="AZ75" s="136"/>
      <c r="BA75" s="136"/>
      <c r="BB75" s="136"/>
      <c r="BC75" s="136"/>
      <c r="BD75" s="75"/>
      <c r="BE75" s="136"/>
      <c r="BF75" s="75"/>
      <c r="BG75" s="136"/>
      <c r="BH75" s="136"/>
      <c r="BI75" s="136"/>
      <c r="BJ75" s="136"/>
      <c r="BK75" s="136"/>
      <c r="BL75" s="136"/>
      <c r="BM75" s="136"/>
      <c r="BN75" s="136"/>
      <c r="BO75" s="136"/>
      <c r="BP75" s="136"/>
      <c r="BQ75" s="136"/>
      <c r="BR75" s="134"/>
      <c r="BS75" s="65"/>
      <c r="BT75" s="134"/>
      <c r="BU75" s="137"/>
      <c r="BV75" s="137"/>
      <c r="BW75" s="137"/>
      <c r="BX75" s="137"/>
      <c r="BY75" s="137"/>
      <c r="BZ75" s="137"/>
      <c r="CA75" s="137"/>
      <c r="CB75" s="137"/>
      <c r="CC75" s="137"/>
      <c r="CD75" s="137"/>
      <c r="CE75" s="5"/>
      <c r="CF75" s="134"/>
      <c r="CG75" s="65"/>
      <c r="CH75" s="134"/>
    </row>
    <row r="76" spans="1:86" s="64" customFormat="1" ht="16.2" customHeight="1" x14ac:dyDescent="0.25">
      <c r="A76" s="137" t="s">
        <v>7</v>
      </c>
      <c r="B76" s="34"/>
      <c r="C76" s="136"/>
      <c r="D76" s="136">
        <f>ABS('C2'!D76-'C2'!$C76)</f>
        <v>0</v>
      </c>
      <c r="E76" s="136">
        <f>ABS('C2'!E76-'C2'!$C76)</f>
        <v>0</v>
      </c>
      <c r="F76" s="136">
        <f>ABS('C2'!F76-'C2'!$C76)</f>
        <v>0</v>
      </c>
      <c r="G76" s="136">
        <f>ABS('C2'!G76-'C2'!$C76)</f>
        <v>0</v>
      </c>
      <c r="H76" s="136">
        <f>ABS('C2'!H76-'C2'!$C76)</f>
        <v>0</v>
      </c>
      <c r="I76" s="136">
        <f>ABS('C2'!I76-'C2'!$C76)</f>
        <v>0</v>
      </c>
      <c r="J76" s="136"/>
      <c r="K76" s="136"/>
      <c r="L76" s="136"/>
      <c r="M76" s="136"/>
      <c r="N76" s="75"/>
      <c r="O76" s="136"/>
      <c r="P76" s="75"/>
      <c r="Q76" s="136"/>
      <c r="R76" s="136"/>
      <c r="S76" s="136"/>
      <c r="T76" s="136"/>
      <c r="U76" s="136"/>
      <c r="V76" s="136">
        <f t="shared" si="1"/>
        <v>0</v>
      </c>
      <c r="W76" s="136"/>
      <c r="X76" s="136"/>
      <c r="Y76" s="136"/>
      <c r="Z76" s="136"/>
      <c r="AA76" s="136"/>
      <c r="AB76" s="75"/>
      <c r="AC76" s="136"/>
      <c r="AD76" s="75"/>
      <c r="AE76" s="136"/>
      <c r="AF76" s="136"/>
      <c r="AG76" s="136"/>
      <c r="AH76" s="136"/>
      <c r="AI76" s="136"/>
      <c r="AJ76" s="136"/>
      <c r="AK76" s="136"/>
      <c r="AL76" s="136"/>
      <c r="AM76" s="136"/>
      <c r="AN76" s="136"/>
      <c r="AO76" s="136"/>
      <c r="AP76" s="75"/>
      <c r="AQ76" s="136"/>
      <c r="AR76" s="75"/>
      <c r="AS76" s="136"/>
      <c r="AT76" s="136"/>
      <c r="AU76" s="136"/>
      <c r="AV76" s="136"/>
      <c r="AW76" s="136"/>
      <c r="AX76" s="136"/>
      <c r="AY76" s="136"/>
      <c r="AZ76" s="136"/>
      <c r="BA76" s="136"/>
      <c r="BB76" s="136"/>
      <c r="BC76" s="136"/>
      <c r="BD76" s="75"/>
      <c r="BE76" s="136"/>
      <c r="BF76" s="75"/>
      <c r="BG76" s="136"/>
      <c r="BH76" s="136"/>
      <c r="BI76" s="136"/>
      <c r="BJ76" s="136"/>
      <c r="BK76" s="136"/>
      <c r="BL76" s="136"/>
      <c r="BM76" s="136"/>
      <c r="BN76" s="136"/>
      <c r="BO76" s="136"/>
      <c r="BP76" s="136"/>
      <c r="BQ76" s="136"/>
      <c r="BR76" s="134"/>
      <c r="BS76" s="65"/>
      <c r="BT76" s="134"/>
      <c r="BU76" s="137"/>
      <c r="BV76" s="137"/>
      <c r="BW76" s="137"/>
      <c r="BX76" s="137"/>
      <c r="BY76" s="137"/>
      <c r="BZ76" s="137"/>
      <c r="CA76" s="137"/>
      <c r="CB76" s="137"/>
      <c r="CC76" s="137"/>
      <c r="CD76" s="137"/>
      <c r="CE76" s="5"/>
      <c r="CF76" s="134"/>
      <c r="CG76" s="65"/>
      <c r="CH76" s="134"/>
    </row>
    <row r="77" spans="1:86" s="64" customFormat="1" ht="16.2" customHeight="1" x14ac:dyDescent="0.25">
      <c r="A77" s="137" t="s">
        <v>8</v>
      </c>
      <c r="B77" s="34"/>
      <c r="C77" s="136"/>
      <c r="D77" s="136">
        <f>ABS('C2'!D77-'C2'!$C77)</f>
        <v>0</v>
      </c>
      <c r="E77" s="136">
        <f>ABS('C2'!E77-'C2'!$C77)</f>
        <v>0</v>
      </c>
      <c r="F77" s="136">
        <f>ABS('C2'!F77-'C2'!$C77)</f>
        <v>0</v>
      </c>
      <c r="G77" s="136">
        <f>ABS('C2'!G77-'C2'!$C77)</f>
        <v>0</v>
      </c>
      <c r="H77" s="136">
        <f>ABS('C2'!H77-'C2'!$C77)</f>
        <v>0</v>
      </c>
      <c r="I77" s="136">
        <f>ABS('C2'!I77-'C2'!$C77)</f>
        <v>0</v>
      </c>
      <c r="J77" s="136"/>
      <c r="K77" s="136"/>
      <c r="L77" s="136"/>
      <c r="M77" s="136"/>
      <c r="N77" s="75"/>
      <c r="O77" s="136"/>
      <c r="P77" s="75"/>
      <c r="Q77" s="136"/>
      <c r="R77" s="136"/>
      <c r="S77" s="136"/>
      <c r="T77" s="136"/>
      <c r="U77" s="136"/>
      <c r="V77" s="136">
        <f t="shared" si="1"/>
        <v>0</v>
      </c>
      <c r="W77" s="136"/>
      <c r="X77" s="136"/>
      <c r="Y77" s="136"/>
      <c r="Z77" s="136"/>
      <c r="AA77" s="136"/>
      <c r="AB77" s="75"/>
      <c r="AC77" s="136"/>
      <c r="AD77" s="75"/>
      <c r="AE77" s="136"/>
      <c r="AF77" s="136"/>
      <c r="AG77" s="136"/>
      <c r="AH77" s="136"/>
      <c r="AI77" s="136"/>
      <c r="AJ77" s="136"/>
      <c r="AK77" s="136"/>
      <c r="AL77" s="136"/>
      <c r="AM77" s="136"/>
      <c r="AN77" s="136"/>
      <c r="AO77" s="136"/>
      <c r="AP77" s="75"/>
      <c r="AQ77" s="136"/>
      <c r="AR77" s="75"/>
      <c r="AS77" s="136"/>
      <c r="AT77" s="136"/>
      <c r="AU77" s="136"/>
      <c r="AV77" s="136"/>
      <c r="AW77" s="136"/>
      <c r="AX77" s="136"/>
      <c r="AY77" s="136"/>
      <c r="AZ77" s="136"/>
      <c r="BA77" s="136"/>
      <c r="BB77" s="136"/>
      <c r="BC77" s="136"/>
      <c r="BD77" s="75"/>
      <c r="BE77" s="136"/>
      <c r="BF77" s="75"/>
      <c r="BG77" s="136"/>
      <c r="BH77" s="136"/>
      <c r="BI77" s="136"/>
      <c r="BJ77" s="136"/>
      <c r="BK77" s="136"/>
      <c r="BL77" s="136"/>
      <c r="BM77" s="136"/>
      <c r="BN77" s="136"/>
      <c r="BO77" s="136"/>
      <c r="BP77" s="136"/>
      <c r="BQ77" s="136"/>
      <c r="BR77" s="134"/>
      <c r="BS77" s="65"/>
      <c r="BT77" s="134"/>
      <c r="BU77" s="137"/>
      <c r="BV77" s="137"/>
      <c r="BW77" s="137"/>
      <c r="BX77" s="137"/>
      <c r="BY77" s="137"/>
      <c r="BZ77" s="137"/>
      <c r="CA77" s="137"/>
      <c r="CB77" s="137"/>
      <c r="CC77" s="137"/>
      <c r="CD77" s="137"/>
      <c r="CE77" s="5"/>
      <c r="CF77" s="134"/>
      <c r="CG77" s="65"/>
      <c r="CH77" s="134"/>
    </row>
    <row r="78" spans="1:86" s="64" customFormat="1" ht="16.2" customHeight="1" x14ac:dyDescent="0.25">
      <c r="A78" s="137" t="s">
        <v>9</v>
      </c>
      <c r="B78" s="34"/>
      <c r="C78" s="136"/>
      <c r="D78" s="136">
        <f>ABS('C2'!D78-'C2'!$C78)</f>
        <v>0</v>
      </c>
      <c r="E78" s="136">
        <f>ABS('C2'!E78-'C2'!$C78)</f>
        <v>0</v>
      </c>
      <c r="F78" s="136">
        <f>ABS('C2'!F78-'C2'!$C78)</f>
        <v>0</v>
      </c>
      <c r="G78" s="136">
        <f>ABS('C2'!G78-'C2'!$C78)</f>
        <v>0</v>
      </c>
      <c r="H78" s="136">
        <f>ABS('C2'!H78-'C2'!$C78)</f>
        <v>0</v>
      </c>
      <c r="I78" s="136">
        <f>ABS('C2'!I78-'C2'!$C78)</f>
        <v>0</v>
      </c>
      <c r="J78" s="136"/>
      <c r="K78" s="136"/>
      <c r="L78" s="136"/>
      <c r="M78" s="136"/>
      <c r="N78" s="75"/>
      <c r="O78" s="136"/>
      <c r="P78" s="75"/>
      <c r="Q78" s="136"/>
      <c r="R78" s="136"/>
      <c r="S78" s="136"/>
      <c r="T78" s="136"/>
      <c r="U78" s="136"/>
      <c r="V78" s="136">
        <f t="shared" si="1"/>
        <v>0</v>
      </c>
      <c r="W78" s="136"/>
      <c r="X78" s="136"/>
      <c r="Y78" s="136"/>
      <c r="Z78" s="136"/>
      <c r="AA78" s="136"/>
      <c r="AB78" s="75"/>
      <c r="AC78" s="136"/>
      <c r="AD78" s="75"/>
      <c r="AE78" s="136"/>
      <c r="AF78" s="136"/>
      <c r="AG78" s="136"/>
      <c r="AH78" s="136"/>
      <c r="AI78" s="136"/>
      <c r="AJ78" s="136"/>
      <c r="AK78" s="136"/>
      <c r="AL78" s="136"/>
      <c r="AM78" s="136"/>
      <c r="AN78" s="136"/>
      <c r="AO78" s="136"/>
      <c r="AP78" s="75"/>
      <c r="AQ78" s="136"/>
      <c r="AR78" s="75"/>
      <c r="AS78" s="136"/>
      <c r="AT78" s="136"/>
      <c r="AU78" s="136"/>
      <c r="AV78" s="136"/>
      <c r="AW78" s="136"/>
      <c r="AX78" s="136"/>
      <c r="AY78" s="136"/>
      <c r="AZ78" s="136"/>
      <c r="BA78" s="136"/>
      <c r="BB78" s="136"/>
      <c r="BC78" s="136"/>
      <c r="BD78" s="75"/>
      <c r="BE78" s="136"/>
      <c r="BF78" s="75"/>
      <c r="BG78" s="136"/>
      <c r="BH78" s="136"/>
      <c r="BI78" s="136"/>
      <c r="BJ78" s="136"/>
      <c r="BK78" s="136"/>
      <c r="BL78" s="136"/>
      <c r="BM78" s="136"/>
      <c r="BN78" s="136"/>
      <c r="BO78" s="136"/>
      <c r="BP78" s="136"/>
      <c r="BQ78" s="136"/>
      <c r="BR78" s="134"/>
      <c r="BS78" s="65"/>
      <c r="BT78" s="134"/>
      <c r="BU78" s="137"/>
      <c r="BV78" s="137"/>
      <c r="BW78" s="137"/>
      <c r="BX78" s="137"/>
      <c r="BY78" s="137"/>
      <c r="BZ78" s="137"/>
      <c r="CA78" s="137"/>
      <c r="CB78" s="137"/>
      <c r="CC78" s="137"/>
      <c r="CD78" s="137"/>
      <c r="CE78" s="5"/>
      <c r="CF78" s="134"/>
      <c r="CG78" s="65"/>
      <c r="CH78" s="134"/>
    </row>
    <row r="79" spans="1:86" s="64" customFormat="1" ht="16.2" customHeight="1" x14ac:dyDescent="0.25">
      <c r="A79" s="137" t="s">
        <v>10</v>
      </c>
      <c r="B79" s="135"/>
      <c r="C79" s="136"/>
      <c r="D79" s="136">
        <f>ABS('C2'!D79-'C2'!$C79)</f>
        <v>9.375E-2</v>
      </c>
      <c r="E79" s="136">
        <f>ABS('C2'!E79-'C2'!$C79)</f>
        <v>9.375E-2</v>
      </c>
      <c r="F79" s="136">
        <f>ABS('C2'!F79-'C2'!$C79)</f>
        <v>9.375E-2</v>
      </c>
      <c r="G79" s="136">
        <f>ABS('C2'!G79-'C2'!$C79)</f>
        <v>0.140625</v>
      </c>
      <c r="H79" s="136">
        <f>ABS('C2'!H79-'C2'!$C79)</f>
        <v>0.140625</v>
      </c>
      <c r="I79" s="136">
        <f>ABS('C2'!I79-'C2'!$C79)</f>
        <v>0.140625</v>
      </c>
      <c r="J79" s="136"/>
      <c r="K79" s="136"/>
      <c r="L79" s="136"/>
      <c r="M79" s="136"/>
      <c r="N79" s="75"/>
      <c r="O79" s="136"/>
      <c r="P79" s="75"/>
      <c r="Q79" s="136"/>
      <c r="R79" s="136"/>
      <c r="S79" s="136"/>
      <c r="T79" s="136"/>
      <c r="U79" s="136"/>
      <c r="V79" s="136">
        <f t="shared" si="1"/>
        <v>0.703125</v>
      </c>
      <c r="W79" s="136"/>
      <c r="X79" s="136"/>
      <c r="Y79" s="136"/>
      <c r="Z79" s="136"/>
      <c r="AA79" s="136"/>
      <c r="AB79" s="75"/>
      <c r="AC79" s="136"/>
      <c r="AD79" s="75"/>
      <c r="AE79" s="136"/>
      <c r="AF79" s="136"/>
      <c r="AG79" s="136"/>
      <c r="AH79" s="136"/>
      <c r="AI79" s="136"/>
      <c r="AJ79" s="136"/>
      <c r="AK79" s="136"/>
      <c r="AL79" s="136"/>
      <c r="AM79" s="136"/>
      <c r="AN79" s="136"/>
      <c r="AO79" s="136"/>
      <c r="AP79" s="75"/>
      <c r="AQ79" s="136"/>
      <c r="AR79" s="75"/>
      <c r="AS79" s="136"/>
      <c r="AT79" s="136"/>
      <c r="AU79" s="136"/>
      <c r="AV79" s="136"/>
      <c r="AW79" s="136"/>
      <c r="AX79" s="136"/>
      <c r="AY79" s="136"/>
      <c r="AZ79" s="136"/>
      <c r="BA79" s="136"/>
      <c r="BB79" s="136"/>
      <c r="BC79" s="136"/>
      <c r="BD79" s="75"/>
      <c r="BE79" s="136"/>
      <c r="BF79" s="75"/>
      <c r="BG79" s="136"/>
      <c r="BH79" s="136"/>
      <c r="BI79" s="136"/>
      <c r="BJ79" s="136"/>
      <c r="BK79" s="136"/>
      <c r="BL79" s="136"/>
      <c r="BM79" s="136"/>
      <c r="BN79" s="136"/>
      <c r="BO79" s="136"/>
      <c r="BP79" s="136"/>
      <c r="BQ79" s="136"/>
      <c r="BR79" s="134"/>
      <c r="BS79" s="65"/>
      <c r="BT79" s="134"/>
      <c r="BU79" s="137"/>
      <c r="BV79" s="137"/>
      <c r="BW79" s="137"/>
      <c r="BX79" s="137"/>
      <c r="BY79" s="137"/>
      <c r="BZ79" s="137"/>
      <c r="CA79" s="137"/>
      <c r="CB79" s="137"/>
      <c r="CC79" s="137"/>
      <c r="CD79" s="137"/>
      <c r="CE79" s="5"/>
      <c r="CF79" s="134"/>
      <c r="CG79" s="65"/>
      <c r="CH79" s="134"/>
    </row>
    <row r="80" spans="1:86" s="64" customFormat="1" ht="16.2" customHeight="1" x14ac:dyDescent="0.25">
      <c r="A80" s="137" t="s">
        <v>11</v>
      </c>
      <c r="B80" s="34"/>
      <c r="C80" s="136"/>
      <c r="D80" s="136">
        <f>ABS('C2'!D80-'C2'!$C80)</f>
        <v>0</v>
      </c>
      <c r="E80" s="136">
        <f>ABS('C2'!E80-'C2'!$C80)</f>
        <v>0.17158509817708401</v>
      </c>
      <c r="F80" s="136">
        <f>ABS('C2'!F80-'C2'!$C80)</f>
        <v>0.17158509817708401</v>
      </c>
      <c r="G80" s="136">
        <f>ABS('C2'!G80-'C2'!$C80)</f>
        <v>0.17158509817708401</v>
      </c>
      <c r="H80" s="136">
        <f>ABS('C2'!H80-'C2'!$C80)</f>
        <v>0.17158509817708401</v>
      </c>
      <c r="I80" s="136">
        <f>ABS('C2'!I80-'C2'!$C80)</f>
        <v>0.17158509817708401</v>
      </c>
      <c r="J80" s="136"/>
      <c r="K80" s="136"/>
      <c r="L80" s="136"/>
      <c r="M80" s="136"/>
      <c r="N80" s="75"/>
      <c r="O80" s="136"/>
      <c r="P80" s="75"/>
      <c r="Q80" s="136"/>
      <c r="R80" s="136"/>
      <c r="S80" s="136"/>
      <c r="T80" s="136"/>
      <c r="U80" s="136"/>
      <c r="V80" s="136">
        <f t="shared" si="1"/>
        <v>0.85792549088542003</v>
      </c>
      <c r="W80" s="136"/>
      <c r="X80" s="136"/>
      <c r="Y80" s="136"/>
      <c r="Z80" s="136"/>
      <c r="AA80" s="136"/>
      <c r="AB80" s="75"/>
      <c r="AC80" s="136"/>
      <c r="AD80" s="75"/>
      <c r="AE80" s="136"/>
      <c r="AF80" s="136"/>
      <c r="AG80" s="136"/>
      <c r="AH80" s="136"/>
      <c r="AI80" s="136"/>
      <c r="AJ80" s="136"/>
      <c r="AK80" s="136"/>
      <c r="AL80" s="136"/>
      <c r="AM80" s="136"/>
      <c r="AN80" s="136"/>
      <c r="AO80" s="136"/>
      <c r="AP80" s="75"/>
      <c r="AQ80" s="136"/>
      <c r="AR80" s="75"/>
      <c r="AS80" s="136"/>
      <c r="AT80" s="136"/>
      <c r="AU80" s="136"/>
      <c r="AV80" s="136"/>
      <c r="AW80" s="136"/>
      <c r="AX80" s="136"/>
      <c r="AY80" s="136"/>
      <c r="AZ80" s="136"/>
      <c r="BA80" s="136"/>
      <c r="BB80" s="136"/>
      <c r="BC80" s="136"/>
      <c r="BD80" s="75"/>
      <c r="BE80" s="136"/>
      <c r="BF80" s="75"/>
      <c r="BG80" s="136"/>
      <c r="BH80" s="136"/>
      <c r="BI80" s="136"/>
      <c r="BJ80" s="136"/>
      <c r="BK80" s="136"/>
      <c r="BL80" s="136"/>
      <c r="BM80" s="136"/>
      <c r="BN80" s="136"/>
      <c r="BO80" s="136"/>
      <c r="BP80" s="136"/>
      <c r="BQ80" s="136"/>
      <c r="BR80" s="134"/>
      <c r="BS80" s="65"/>
      <c r="BT80" s="134"/>
      <c r="BU80" s="137"/>
      <c r="BV80" s="137"/>
      <c r="BW80" s="137"/>
      <c r="BX80" s="137"/>
      <c r="BY80" s="137"/>
      <c r="BZ80" s="137"/>
      <c r="CA80" s="137"/>
      <c r="CB80" s="137"/>
      <c r="CC80" s="137"/>
      <c r="CD80" s="137"/>
      <c r="CE80" s="5"/>
      <c r="CF80" s="134"/>
      <c r="CG80" s="65"/>
      <c r="CH80" s="134"/>
    </row>
    <row r="81" spans="1:86" s="64" customFormat="1" ht="16.2" customHeight="1" x14ac:dyDescent="0.25">
      <c r="A81" s="137" t="s">
        <v>12</v>
      </c>
      <c r="B81" s="135"/>
      <c r="C81" s="136"/>
      <c r="D81" s="136">
        <f>ABS('C2'!D81-'C2'!$C81)</f>
        <v>0</v>
      </c>
      <c r="E81" s="136">
        <f>ABS('C2'!E81-'C2'!$C81)</f>
        <v>0</v>
      </c>
      <c r="F81" s="136">
        <f>ABS('C2'!F81-'C2'!$C81)</f>
        <v>0</v>
      </c>
      <c r="G81" s="136">
        <f>ABS('C2'!G81-'C2'!$C81)</f>
        <v>0</v>
      </c>
      <c r="H81" s="136">
        <f>ABS('C2'!H81-'C2'!$C81)</f>
        <v>0</v>
      </c>
      <c r="I81" s="136">
        <f>ABS('C2'!I81-'C2'!$C81)</f>
        <v>0</v>
      </c>
      <c r="J81" s="136"/>
      <c r="K81" s="136"/>
      <c r="L81" s="136"/>
      <c r="M81" s="136"/>
      <c r="N81" s="75"/>
      <c r="O81" s="136"/>
      <c r="P81" s="75"/>
      <c r="Q81" s="136"/>
      <c r="R81" s="136"/>
      <c r="S81" s="136"/>
      <c r="T81" s="136"/>
      <c r="U81" s="136"/>
      <c r="V81" s="136">
        <f t="shared" si="1"/>
        <v>0</v>
      </c>
      <c r="W81" s="136"/>
      <c r="X81" s="136"/>
      <c r="Y81" s="136"/>
      <c r="Z81" s="136"/>
      <c r="AA81" s="136"/>
      <c r="AB81" s="75"/>
      <c r="AC81" s="136"/>
      <c r="AD81" s="75"/>
      <c r="AE81" s="136"/>
      <c r="AF81" s="136"/>
      <c r="AG81" s="136"/>
      <c r="AH81" s="136"/>
      <c r="AI81" s="136"/>
      <c r="AJ81" s="136"/>
      <c r="AK81" s="136"/>
      <c r="AL81" s="136"/>
      <c r="AM81" s="136"/>
      <c r="AN81" s="136"/>
      <c r="AO81" s="136"/>
      <c r="AP81" s="75"/>
      <c r="AQ81" s="136"/>
      <c r="AR81" s="75"/>
      <c r="AS81" s="136"/>
      <c r="AT81" s="136"/>
      <c r="AU81" s="136"/>
      <c r="AV81" s="136"/>
      <c r="AW81" s="136"/>
      <c r="AX81" s="136"/>
      <c r="AY81" s="136"/>
      <c r="AZ81" s="136"/>
      <c r="BA81" s="136"/>
      <c r="BB81" s="136"/>
      <c r="BC81" s="136"/>
      <c r="BD81" s="75"/>
      <c r="BE81" s="136"/>
      <c r="BF81" s="75"/>
      <c r="BG81" s="136"/>
      <c r="BH81" s="136"/>
      <c r="BI81" s="136"/>
      <c r="BJ81" s="136"/>
      <c r="BK81" s="136"/>
      <c r="BL81" s="136"/>
      <c r="BM81" s="136"/>
      <c r="BN81" s="136"/>
      <c r="BO81" s="136"/>
      <c r="BP81" s="136"/>
      <c r="BQ81" s="136"/>
      <c r="BR81" s="134"/>
      <c r="BS81" s="65"/>
      <c r="BT81" s="134"/>
      <c r="BU81" s="137"/>
      <c r="BV81" s="137"/>
      <c r="BW81" s="137"/>
      <c r="BX81" s="137"/>
      <c r="BY81" s="137"/>
      <c r="BZ81" s="137"/>
      <c r="CA81" s="137"/>
      <c r="CB81" s="137"/>
      <c r="CC81" s="137"/>
      <c r="CD81" s="137"/>
      <c r="CE81" s="5"/>
      <c r="CF81" s="134"/>
      <c r="CG81" s="65"/>
      <c r="CH81" s="134"/>
    </row>
    <row r="82" spans="1:86" s="64" customFormat="1" ht="16.2" customHeight="1" x14ac:dyDescent="0.25">
      <c r="A82" s="137" t="s">
        <v>13</v>
      </c>
      <c r="B82" s="34"/>
      <c r="C82" s="136"/>
      <c r="D82" s="136">
        <f>ABS('C2'!D82-'C2'!$C82)</f>
        <v>0</v>
      </c>
      <c r="E82" s="136">
        <f>ABS('C2'!E82-'C2'!$C82)</f>
        <v>0</v>
      </c>
      <c r="F82" s="136">
        <f>ABS('C2'!F82-'C2'!$C82)</f>
        <v>0</v>
      </c>
      <c r="G82" s="136">
        <f>ABS('C2'!G82-'C2'!$C82)</f>
        <v>0.23511621919643222</v>
      </c>
      <c r="H82" s="136">
        <f>ABS('C2'!H82-'C2'!$C82)</f>
        <v>0.23511621919643222</v>
      </c>
      <c r="I82" s="136">
        <f>ABS('C2'!I82-'C2'!$C82)</f>
        <v>0.23511621919643222</v>
      </c>
      <c r="J82" s="136"/>
      <c r="K82" s="136"/>
      <c r="L82" s="136"/>
      <c r="M82" s="136"/>
      <c r="N82" s="75"/>
      <c r="O82" s="136"/>
      <c r="P82" s="75"/>
      <c r="Q82" s="136"/>
      <c r="R82" s="136"/>
      <c r="S82" s="136"/>
      <c r="T82" s="136"/>
      <c r="U82" s="136"/>
      <c r="V82" s="136">
        <f t="shared" si="1"/>
        <v>0.70534865758929666</v>
      </c>
      <c r="W82" s="136"/>
      <c r="X82" s="136"/>
      <c r="Y82" s="136"/>
      <c r="Z82" s="136"/>
      <c r="AA82" s="136"/>
      <c r="AB82" s="75"/>
      <c r="AC82" s="136"/>
      <c r="AD82" s="75"/>
      <c r="AE82" s="136"/>
      <c r="AF82" s="136"/>
      <c r="AG82" s="136"/>
      <c r="AH82" s="136"/>
      <c r="AI82" s="136"/>
      <c r="AJ82" s="136"/>
      <c r="AK82" s="136"/>
      <c r="AL82" s="136"/>
      <c r="AM82" s="136"/>
      <c r="AN82" s="136"/>
      <c r="AO82" s="136"/>
      <c r="AP82" s="75"/>
      <c r="AQ82" s="136"/>
      <c r="AR82" s="75"/>
      <c r="AS82" s="136"/>
      <c r="AT82" s="136"/>
      <c r="AU82" s="136"/>
      <c r="AV82" s="136"/>
      <c r="AW82" s="136"/>
      <c r="AX82" s="136"/>
      <c r="AY82" s="136"/>
      <c r="AZ82" s="136"/>
      <c r="BA82" s="136"/>
      <c r="BB82" s="136"/>
      <c r="BC82" s="136"/>
      <c r="BD82" s="75"/>
      <c r="BE82" s="136"/>
      <c r="BF82" s="75"/>
      <c r="BG82" s="136"/>
      <c r="BH82" s="136"/>
      <c r="BI82" s="136"/>
      <c r="BJ82" s="136"/>
      <c r="BK82" s="136"/>
      <c r="BL82" s="136"/>
      <c r="BM82" s="136"/>
      <c r="BN82" s="136"/>
      <c r="BO82" s="136"/>
      <c r="BP82" s="136"/>
      <c r="BQ82" s="136"/>
      <c r="BR82" s="134"/>
      <c r="BS82" s="65"/>
      <c r="BT82" s="134"/>
      <c r="BU82" s="137"/>
      <c r="BV82" s="137"/>
      <c r="BW82" s="137"/>
      <c r="BX82" s="137"/>
      <c r="BY82" s="137"/>
      <c r="BZ82" s="137"/>
      <c r="CA82" s="137"/>
      <c r="CB82" s="137"/>
      <c r="CC82" s="137"/>
      <c r="CD82" s="137"/>
      <c r="CE82" s="5"/>
      <c r="CF82" s="134"/>
      <c r="CG82" s="65"/>
      <c r="CH82" s="134"/>
    </row>
    <row r="83" spans="1:86" s="64" customFormat="1" ht="16.2" customHeight="1" x14ac:dyDescent="0.25">
      <c r="A83" s="137" t="s">
        <v>14</v>
      </c>
      <c r="B83" s="34"/>
      <c r="C83" s="136"/>
      <c r="D83" s="136">
        <f>ABS('C2'!D83-'C2'!$C83)</f>
        <v>0</v>
      </c>
      <c r="E83" s="136">
        <f>ABS('C2'!E83-'C2'!$C83)</f>
        <v>0</v>
      </c>
      <c r="F83" s="136">
        <f>ABS('C2'!F83-'C2'!$C83)</f>
        <v>9.8154344592938203E-2</v>
      </c>
      <c r="G83" s="136">
        <f>ABS('C2'!G83-'C2'!$C83)</f>
        <v>9.8154344592938203E-2</v>
      </c>
      <c r="H83" s="136">
        <f>ABS('C2'!H83-'C2'!$C83)</f>
        <v>9.8154344592938203E-2</v>
      </c>
      <c r="I83" s="136">
        <f>ABS('C2'!I83-'C2'!$C83)</f>
        <v>9.8154344592938203E-2</v>
      </c>
      <c r="J83" s="136"/>
      <c r="K83" s="136"/>
      <c r="L83" s="136"/>
      <c r="M83" s="136"/>
      <c r="N83" s="75"/>
      <c r="O83" s="136"/>
      <c r="P83" s="75"/>
      <c r="Q83" s="136"/>
      <c r="R83" s="136"/>
      <c r="S83" s="136"/>
      <c r="T83" s="136"/>
      <c r="U83" s="136"/>
      <c r="V83" s="136">
        <f t="shared" si="1"/>
        <v>0.39261737837175281</v>
      </c>
      <c r="W83" s="136"/>
      <c r="X83" s="136"/>
      <c r="Y83" s="136"/>
      <c r="Z83" s="136"/>
      <c r="AA83" s="136"/>
      <c r="AB83" s="75"/>
      <c r="AC83" s="136"/>
      <c r="AD83" s="75"/>
      <c r="AE83" s="136"/>
      <c r="AF83" s="136"/>
      <c r="AG83" s="136"/>
      <c r="AH83" s="136"/>
      <c r="AI83" s="136"/>
      <c r="AJ83" s="136"/>
      <c r="AK83" s="136"/>
      <c r="AL83" s="136"/>
      <c r="AM83" s="136"/>
      <c r="AN83" s="136"/>
      <c r="AO83" s="136"/>
      <c r="AP83" s="75"/>
      <c r="AQ83" s="136"/>
      <c r="AR83" s="75"/>
      <c r="AS83" s="136"/>
      <c r="AT83" s="136"/>
      <c r="AU83" s="136"/>
      <c r="AV83" s="136"/>
      <c r="AW83" s="136"/>
      <c r="AX83" s="136"/>
      <c r="AY83" s="136"/>
      <c r="AZ83" s="136"/>
      <c r="BA83" s="136"/>
      <c r="BB83" s="136"/>
      <c r="BC83" s="136"/>
      <c r="BD83" s="75"/>
      <c r="BE83" s="136"/>
      <c r="BF83" s="75"/>
      <c r="BG83" s="136"/>
      <c r="BH83" s="136"/>
      <c r="BI83" s="136"/>
      <c r="BJ83" s="136"/>
      <c r="BK83" s="136"/>
      <c r="BL83" s="136"/>
      <c r="BM83" s="136"/>
      <c r="BN83" s="136"/>
      <c r="BO83" s="136"/>
      <c r="BP83" s="136"/>
      <c r="BQ83" s="136"/>
      <c r="BR83" s="134"/>
      <c r="BS83" s="65"/>
      <c r="BT83" s="134"/>
      <c r="BU83" s="137"/>
      <c r="BV83" s="137"/>
      <c r="BW83" s="137"/>
      <c r="BX83" s="137"/>
      <c r="BY83" s="137"/>
      <c r="BZ83" s="137"/>
      <c r="CA83" s="137"/>
      <c r="CB83" s="137"/>
      <c r="CC83" s="137"/>
      <c r="CD83" s="137"/>
      <c r="CE83" s="5"/>
      <c r="CF83" s="134"/>
      <c r="CG83" s="65"/>
      <c r="CH83" s="134"/>
    </row>
    <row r="84" spans="1:86" s="64" customFormat="1" ht="16.2" customHeight="1" x14ac:dyDescent="0.25">
      <c r="A84" s="137" t="s">
        <v>15</v>
      </c>
      <c r="B84" s="34"/>
      <c r="C84" s="136"/>
      <c r="D84" s="136">
        <f>ABS('C2'!D84-'C2'!$C84)</f>
        <v>0</v>
      </c>
      <c r="E84" s="136">
        <f>ABS('C2'!E84-'C2'!$C84)</f>
        <v>0</v>
      </c>
      <c r="F84" s="136">
        <f>ABS('C2'!F84-'C2'!$C84)</f>
        <v>0</v>
      </c>
      <c r="G84" s="136">
        <f>ABS('C2'!G84-'C2'!$C84)</f>
        <v>0</v>
      </c>
      <c r="H84" s="136">
        <f>ABS('C2'!H84-'C2'!$C84)</f>
        <v>0</v>
      </c>
      <c r="I84" s="136">
        <f>ABS('C2'!I84-'C2'!$C84)</f>
        <v>0</v>
      </c>
      <c r="J84" s="136"/>
      <c r="K84" s="136"/>
      <c r="L84" s="136"/>
      <c r="M84" s="136"/>
      <c r="N84" s="75"/>
      <c r="O84" s="136"/>
      <c r="P84" s="75"/>
      <c r="Q84" s="136"/>
      <c r="R84" s="136"/>
      <c r="S84" s="136"/>
      <c r="T84" s="136"/>
      <c r="U84" s="136"/>
      <c r="V84" s="136">
        <f t="shared" si="1"/>
        <v>0</v>
      </c>
      <c r="W84" s="136"/>
      <c r="X84" s="136"/>
      <c r="Y84" s="136"/>
      <c r="Z84" s="136"/>
      <c r="AA84" s="136"/>
      <c r="AB84" s="75"/>
      <c r="AC84" s="136"/>
      <c r="AD84" s="75"/>
      <c r="AE84" s="136"/>
      <c r="AF84" s="136"/>
      <c r="AG84" s="136"/>
      <c r="AH84" s="136"/>
      <c r="AI84" s="136"/>
      <c r="AJ84" s="136"/>
      <c r="AK84" s="136"/>
      <c r="AL84" s="136"/>
      <c r="AM84" s="136"/>
      <c r="AN84" s="136"/>
      <c r="AO84" s="136"/>
      <c r="AP84" s="75"/>
      <c r="AQ84" s="136"/>
      <c r="AR84" s="75"/>
      <c r="AS84" s="136"/>
      <c r="AT84" s="136"/>
      <c r="AU84" s="136"/>
      <c r="AV84" s="136"/>
      <c r="AW84" s="136"/>
      <c r="AX84" s="136"/>
      <c r="AY84" s="136"/>
      <c r="AZ84" s="136"/>
      <c r="BA84" s="136"/>
      <c r="BB84" s="136"/>
      <c r="BC84" s="136"/>
      <c r="BD84" s="75"/>
      <c r="BE84" s="136"/>
      <c r="BF84" s="75"/>
      <c r="BG84" s="136"/>
      <c r="BH84" s="136"/>
      <c r="BI84" s="136"/>
      <c r="BJ84" s="136"/>
      <c r="BK84" s="136"/>
      <c r="BL84" s="136"/>
      <c r="BM84" s="136"/>
      <c r="BN84" s="136"/>
      <c r="BO84" s="136"/>
      <c r="BP84" s="136"/>
      <c r="BQ84" s="136"/>
      <c r="BR84" s="134"/>
      <c r="BS84" s="65"/>
      <c r="BT84" s="134"/>
      <c r="BU84" s="137"/>
      <c r="BV84" s="137"/>
      <c r="BW84" s="137"/>
      <c r="BX84" s="137"/>
      <c r="BY84" s="137"/>
      <c r="BZ84" s="137"/>
      <c r="CA84" s="137"/>
      <c r="CB84" s="137"/>
      <c r="CC84" s="137"/>
      <c r="CD84" s="137"/>
      <c r="CE84" s="5"/>
      <c r="CF84" s="134"/>
      <c r="CG84" s="65"/>
      <c r="CH84" s="134"/>
    </row>
    <row r="85" spans="1:86" s="64" customFormat="1" ht="16.2" customHeight="1" x14ac:dyDescent="0.25">
      <c r="A85" s="137" t="s">
        <v>16</v>
      </c>
      <c r="B85" s="34"/>
      <c r="C85" s="136"/>
      <c r="D85" s="136">
        <f>ABS('C2'!D85-'C2'!$C85)</f>
        <v>0</v>
      </c>
      <c r="E85" s="136">
        <f>ABS('C2'!E85-'C2'!$C85)</f>
        <v>0</v>
      </c>
      <c r="F85" s="136">
        <f>ABS('C2'!F85-'C2'!$C85)</f>
        <v>0</v>
      </c>
      <c r="G85" s="136">
        <f>ABS('C2'!G85-'C2'!$C85)</f>
        <v>0</v>
      </c>
      <c r="H85" s="136">
        <f>ABS('C2'!H85-'C2'!$C85)</f>
        <v>0</v>
      </c>
      <c r="I85" s="136">
        <f>ABS('C2'!I85-'C2'!$C85)</f>
        <v>0</v>
      </c>
      <c r="J85" s="136"/>
      <c r="K85" s="136"/>
      <c r="L85" s="136"/>
      <c r="M85" s="136"/>
      <c r="N85" s="75"/>
      <c r="O85" s="136"/>
      <c r="P85" s="75"/>
      <c r="Q85" s="136"/>
      <c r="R85" s="136"/>
      <c r="S85" s="136"/>
      <c r="T85" s="136"/>
      <c r="U85" s="136"/>
      <c r="V85" s="136">
        <f t="shared" si="1"/>
        <v>0</v>
      </c>
      <c r="W85" s="136"/>
      <c r="X85" s="136"/>
      <c r="Y85" s="136"/>
      <c r="Z85" s="136"/>
      <c r="AA85" s="136"/>
      <c r="AB85" s="75"/>
      <c r="AC85" s="136"/>
      <c r="AD85" s="75"/>
      <c r="AE85" s="136"/>
      <c r="AF85" s="136"/>
      <c r="AG85" s="136"/>
      <c r="AH85" s="136"/>
      <c r="AI85" s="136"/>
      <c r="AJ85" s="136"/>
      <c r="AK85" s="136"/>
      <c r="AL85" s="136"/>
      <c r="AM85" s="136"/>
      <c r="AN85" s="136"/>
      <c r="AO85" s="136"/>
      <c r="AP85" s="75"/>
      <c r="AQ85" s="136"/>
      <c r="AR85" s="75"/>
      <c r="AS85" s="136"/>
      <c r="AT85" s="136"/>
      <c r="AU85" s="136"/>
      <c r="AV85" s="136"/>
      <c r="AW85" s="136"/>
      <c r="AX85" s="136"/>
      <c r="AY85" s="136"/>
      <c r="AZ85" s="136"/>
      <c r="BA85" s="136"/>
      <c r="BB85" s="136"/>
      <c r="BC85" s="136"/>
      <c r="BD85" s="75"/>
      <c r="BE85" s="136"/>
      <c r="BF85" s="75"/>
      <c r="BG85" s="136"/>
      <c r="BH85" s="136"/>
      <c r="BI85" s="136"/>
      <c r="BJ85" s="136"/>
      <c r="BK85" s="136"/>
      <c r="BL85" s="136"/>
      <c r="BM85" s="136"/>
      <c r="BN85" s="136"/>
      <c r="BO85" s="136"/>
      <c r="BP85" s="136"/>
      <c r="BQ85" s="136"/>
      <c r="BR85" s="134"/>
      <c r="BS85" s="65"/>
      <c r="BT85" s="134"/>
      <c r="BU85" s="137"/>
      <c r="BV85" s="137"/>
      <c r="BW85" s="137"/>
      <c r="BX85" s="137"/>
      <c r="BY85" s="137"/>
      <c r="BZ85" s="137"/>
      <c r="CA85" s="137"/>
      <c r="CB85" s="137"/>
      <c r="CC85" s="137"/>
      <c r="CD85" s="137"/>
      <c r="CE85" s="5"/>
      <c r="CF85" s="134"/>
      <c r="CG85" s="65"/>
      <c r="CH85" s="134"/>
    </row>
    <row r="86" spans="1:86" s="64" customFormat="1" ht="16.2" customHeight="1" x14ac:dyDescent="0.25">
      <c r="A86" s="137" t="s">
        <v>17</v>
      </c>
      <c r="B86" s="34"/>
      <c r="C86" s="136"/>
      <c r="D86" s="136">
        <f>ABS('C2'!D86-'C2'!$C86)</f>
        <v>0</v>
      </c>
      <c r="E86" s="136">
        <f>ABS('C2'!E86-'C2'!$C86)</f>
        <v>0</v>
      </c>
      <c r="F86" s="136">
        <f>ABS('C2'!F86-'C2'!$C86)</f>
        <v>0</v>
      </c>
      <c r="G86" s="136">
        <f>ABS('C2'!G86-'C2'!$C86)</f>
        <v>0</v>
      </c>
      <c r="H86" s="136">
        <f>ABS('C2'!H86-'C2'!$C86)</f>
        <v>0</v>
      </c>
      <c r="I86" s="136">
        <f>ABS('C2'!I86-'C2'!$C86)</f>
        <v>0</v>
      </c>
      <c r="J86" s="136"/>
      <c r="K86" s="136"/>
      <c r="L86" s="136"/>
      <c r="M86" s="136"/>
      <c r="N86" s="75"/>
      <c r="O86" s="136"/>
      <c r="P86" s="75"/>
      <c r="Q86" s="136"/>
      <c r="R86" s="136"/>
      <c r="S86" s="136"/>
      <c r="T86" s="136"/>
      <c r="U86" s="136"/>
      <c r="V86" s="136">
        <f t="shared" si="1"/>
        <v>0</v>
      </c>
      <c r="W86" s="136"/>
      <c r="X86" s="136"/>
      <c r="Y86" s="136"/>
      <c r="Z86" s="136"/>
      <c r="AA86" s="136"/>
      <c r="AB86" s="75"/>
      <c r="AC86" s="136"/>
      <c r="AD86" s="75"/>
      <c r="AE86" s="136"/>
      <c r="AF86" s="136"/>
      <c r="AG86" s="136"/>
      <c r="AH86" s="136"/>
      <c r="AI86" s="136"/>
      <c r="AJ86" s="136"/>
      <c r="AK86" s="136"/>
      <c r="AL86" s="136"/>
      <c r="AM86" s="136"/>
      <c r="AN86" s="136"/>
      <c r="AO86" s="136"/>
      <c r="AP86" s="75"/>
      <c r="AQ86" s="136"/>
      <c r="AR86" s="75"/>
      <c r="AS86" s="136"/>
      <c r="AT86" s="136"/>
      <c r="AU86" s="136"/>
      <c r="AV86" s="136"/>
      <c r="AW86" s="136"/>
      <c r="AX86" s="136"/>
      <c r="AY86" s="136"/>
      <c r="AZ86" s="136"/>
      <c r="BA86" s="136"/>
      <c r="BB86" s="136"/>
      <c r="BC86" s="136"/>
      <c r="BD86" s="75"/>
      <c r="BE86" s="136"/>
      <c r="BF86" s="75"/>
      <c r="BG86" s="136"/>
      <c r="BH86" s="136"/>
      <c r="BI86" s="136"/>
      <c r="BJ86" s="136"/>
      <c r="BK86" s="136"/>
      <c r="BL86" s="136"/>
      <c r="BM86" s="136"/>
      <c r="BN86" s="136"/>
      <c r="BO86" s="136"/>
      <c r="BP86" s="136"/>
      <c r="BQ86" s="136"/>
      <c r="BR86" s="134"/>
      <c r="BS86" s="65"/>
      <c r="BT86" s="134"/>
      <c r="BU86" s="137"/>
      <c r="BV86" s="137"/>
      <c r="BW86" s="137"/>
      <c r="BX86" s="137"/>
      <c r="BY86" s="137"/>
      <c r="BZ86" s="137"/>
      <c r="CA86" s="137"/>
      <c r="CB86" s="137"/>
      <c r="CC86" s="137"/>
      <c r="CD86" s="137"/>
      <c r="CE86" s="5"/>
      <c r="CF86" s="134"/>
      <c r="CG86" s="65"/>
      <c r="CH86" s="134"/>
    </row>
    <row r="87" spans="1:86" s="64" customFormat="1" ht="16.2" customHeight="1" x14ac:dyDescent="0.25">
      <c r="A87" s="137" t="s">
        <v>18</v>
      </c>
      <c r="B87" s="34"/>
      <c r="C87" s="136"/>
      <c r="D87" s="136">
        <f>ABS('C2'!D87-'C2'!$C87)</f>
        <v>0</v>
      </c>
      <c r="E87" s="136">
        <f>ABS('C2'!E87-'C2'!$C87)</f>
        <v>0</v>
      </c>
      <c r="F87" s="136">
        <f>ABS('C2'!F87-'C2'!$C87)</f>
        <v>0</v>
      </c>
      <c r="G87" s="136">
        <f>ABS('C2'!G87-'C2'!$C87)</f>
        <v>0</v>
      </c>
      <c r="H87" s="136">
        <f>ABS('C2'!H87-'C2'!$C87)</f>
        <v>0</v>
      </c>
      <c r="I87" s="136">
        <f>ABS('C2'!I87-'C2'!$C87)</f>
        <v>0</v>
      </c>
      <c r="J87" s="136"/>
      <c r="K87" s="136"/>
      <c r="L87" s="136"/>
      <c r="M87" s="136"/>
      <c r="N87" s="75"/>
      <c r="O87" s="136"/>
      <c r="P87" s="75"/>
      <c r="Q87" s="136"/>
      <c r="R87" s="136"/>
      <c r="S87" s="136"/>
      <c r="T87" s="136"/>
      <c r="U87" s="136"/>
      <c r="V87" s="136">
        <f t="shared" si="1"/>
        <v>0</v>
      </c>
      <c r="W87" s="136"/>
      <c r="X87" s="136"/>
      <c r="Y87" s="136"/>
      <c r="Z87" s="136"/>
      <c r="AA87" s="136"/>
      <c r="AB87" s="75"/>
      <c r="AC87" s="136"/>
      <c r="AD87" s="75"/>
      <c r="AE87" s="136"/>
      <c r="AF87" s="136"/>
      <c r="AG87" s="136"/>
      <c r="AH87" s="136"/>
      <c r="AI87" s="136"/>
      <c r="AJ87" s="136"/>
      <c r="AK87" s="136"/>
      <c r="AL87" s="136"/>
      <c r="AM87" s="136"/>
      <c r="AN87" s="136"/>
      <c r="AO87" s="136"/>
      <c r="AP87" s="75"/>
      <c r="AQ87" s="136"/>
      <c r="AR87" s="75"/>
      <c r="AS87" s="136"/>
      <c r="AT87" s="136"/>
      <c r="AU87" s="136"/>
      <c r="AV87" s="136"/>
      <c r="AW87" s="136"/>
      <c r="AX87" s="136"/>
      <c r="AY87" s="136"/>
      <c r="AZ87" s="136"/>
      <c r="BA87" s="136"/>
      <c r="BB87" s="136"/>
      <c r="BC87" s="136"/>
      <c r="BD87" s="75"/>
      <c r="BE87" s="136"/>
      <c r="BF87" s="75"/>
      <c r="BG87" s="136"/>
      <c r="BH87" s="136"/>
      <c r="BI87" s="136"/>
      <c r="BJ87" s="136"/>
      <c r="BK87" s="136"/>
      <c r="BL87" s="136"/>
      <c r="BM87" s="136"/>
      <c r="BN87" s="136"/>
      <c r="BO87" s="136"/>
      <c r="BP87" s="136"/>
      <c r="BQ87" s="136"/>
      <c r="BR87" s="134"/>
      <c r="BS87" s="65"/>
      <c r="BT87" s="134"/>
      <c r="BU87" s="137"/>
      <c r="BV87" s="137"/>
      <c r="BW87" s="137"/>
      <c r="BX87" s="137"/>
      <c r="BY87" s="137"/>
      <c r="BZ87" s="137"/>
      <c r="CA87" s="137"/>
      <c r="CB87" s="137"/>
      <c r="CC87" s="137"/>
      <c r="CD87" s="137"/>
      <c r="CE87" s="5"/>
      <c r="CF87" s="134"/>
      <c r="CG87" s="65"/>
      <c r="CH87" s="134"/>
    </row>
    <row r="88" spans="1:86" s="64" customFormat="1" ht="16.2" customHeight="1" x14ac:dyDescent="0.25">
      <c r="A88" s="137" t="s">
        <v>19</v>
      </c>
      <c r="B88" s="34"/>
      <c r="C88" s="136"/>
      <c r="D88" s="136">
        <f>ABS('C2'!D88-'C2'!$C88)</f>
        <v>0</v>
      </c>
      <c r="E88" s="136">
        <f>ABS('C2'!E88-'C2'!$C88)</f>
        <v>0</v>
      </c>
      <c r="F88" s="136">
        <f>ABS('C2'!F88-'C2'!$C88)</f>
        <v>0</v>
      </c>
      <c r="G88" s="136">
        <f>ABS('C2'!G88-'C2'!$C88)</f>
        <v>0</v>
      </c>
      <c r="H88" s="136">
        <f>ABS('C2'!H88-'C2'!$C88)</f>
        <v>0</v>
      </c>
      <c r="I88" s="136">
        <f>ABS('C2'!I88-'C2'!$C88)</f>
        <v>0</v>
      </c>
      <c r="J88" s="136"/>
      <c r="K88" s="136"/>
      <c r="L88" s="136"/>
      <c r="M88" s="136"/>
      <c r="N88" s="75"/>
      <c r="O88" s="136"/>
      <c r="P88" s="75"/>
      <c r="Q88" s="136"/>
      <c r="R88" s="136"/>
      <c r="S88" s="136"/>
      <c r="T88" s="136"/>
      <c r="U88" s="136"/>
      <c r="V88" s="136">
        <f t="shared" si="1"/>
        <v>0</v>
      </c>
      <c r="W88" s="136"/>
      <c r="X88" s="136"/>
      <c r="Y88" s="136"/>
      <c r="Z88" s="136"/>
      <c r="AA88" s="136"/>
      <c r="AB88" s="75"/>
      <c r="AC88" s="136"/>
      <c r="AD88" s="75"/>
      <c r="AE88" s="136"/>
      <c r="AF88" s="136"/>
      <c r="AG88" s="136"/>
      <c r="AH88" s="136"/>
      <c r="AI88" s="136"/>
      <c r="AJ88" s="136"/>
      <c r="AK88" s="136"/>
      <c r="AL88" s="136"/>
      <c r="AM88" s="136"/>
      <c r="AN88" s="136"/>
      <c r="AO88" s="136"/>
      <c r="AP88" s="75"/>
      <c r="AQ88" s="136"/>
      <c r="AR88" s="75"/>
      <c r="AS88" s="136"/>
      <c r="AT88" s="136"/>
      <c r="AU88" s="136"/>
      <c r="AV88" s="136"/>
      <c r="AW88" s="136"/>
      <c r="AX88" s="136"/>
      <c r="AY88" s="136"/>
      <c r="AZ88" s="136"/>
      <c r="BA88" s="136"/>
      <c r="BB88" s="136"/>
      <c r="BC88" s="136"/>
      <c r="BD88" s="75"/>
      <c r="BE88" s="136"/>
      <c r="BF88" s="75"/>
      <c r="BG88" s="136"/>
      <c r="BH88" s="136"/>
      <c r="BI88" s="136"/>
      <c r="BJ88" s="136"/>
      <c r="BK88" s="136"/>
      <c r="BL88" s="136"/>
      <c r="BM88" s="136"/>
      <c r="BN88" s="136"/>
      <c r="BO88" s="136"/>
      <c r="BP88" s="136"/>
      <c r="BQ88" s="136"/>
      <c r="BR88" s="134"/>
      <c r="BS88" s="65"/>
      <c r="BT88" s="134"/>
      <c r="BU88" s="137"/>
      <c r="BV88" s="137"/>
      <c r="BW88" s="137"/>
      <c r="BX88" s="137"/>
      <c r="BY88" s="137"/>
      <c r="BZ88" s="137"/>
      <c r="CA88" s="137"/>
      <c r="CB88" s="137"/>
      <c r="CC88" s="137"/>
      <c r="CD88" s="137"/>
      <c r="CE88" s="5"/>
      <c r="CF88" s="134"/>
      <c r="CG88" s="65"/>
      <c r="CH88" s="134"/>
    </row>
    <row r="89" spans="1:86" s="64" customFormat="1" ht="16.2" customHeight="1" x14ac:dyDescent="0.25">
      <c r="A89" s="137" t="s">
        <v>20</v>
      </c>
      <c r="B89" s="34"/>
      <c r="C89" s="136"/>
      <c r="D89" s="136">
        <f>ABS('C2'!D89-'C2'!$C89)</f>
        <v>0</v>
      </c>
      <c r="E89" s="136">
        <f>ABS('C2'!E89-'C2'!$C89)</f>
        <v>0</v>
      </c>
      <c r="F89" s="136">
        <f>ABS('C2'!F89-'C2'!$C89)</f>
        <v>0</v>
      </c>
      <c r="G89" s="136">
        <f>ABS('C2'!G89-'C2'!$C89)</f>
        <v>0</v>
      </c>
      <c r="H89" s="136">
        <f>ABS('C2'!H89-'C2'!$C89)</f>
        <v>0</v>
      </c>
      <c r="I89" s="136">
        <f>ABS('C2'!I89-'C2'!$C89)</f>
        <v>0</v>
      </c>
      <c r="J89" s="136"/>
      <c r="K89" s="136"/>
      <c r="L89" s="136"/>
      <c r="M89" s="136"/>
      <c r="N89" s="75"/>
      <c r="O89" s="136"/>
      <c r="P89" s="75"/>
      <c r="Q89" s="136"/>
      <c r="R89" s="136"/>
      <c r="S89" s="136"/>
      <c r="T89" s="136"/>
      <c r="U89" s="136"/>
      <c r="V89" s="136">
        <f t="shared" si="1"/>
        <v>0</v>
      </c>
      <c r="W89" s="136"/>
      <c r="X89" s="136"/>
      <c r="Y89" s="136"/>
      <c r="Z89" s="136"/>
      <c r="AA89" s="136"/>
      <c r="AB89" s="75"/>
      <c r="AC89" s="136"/>
      <c r="AD89" s="75"/>
      <c r="AE89" s="136"/>
      <c r="AF89" s="136"/>
      <c r="AG89" s="136"/>
      <c r="AH89" s="136"/>
      <c r="AI89" s="136"/>
      <c r="AJ89" s="136"/>
      <c r="AK89" s="136"/>
      <c r="AL89" s="136"/>
      <c r="AM89" s="136"/>
      <c r="AN89" s="136"/>
      <c r="AO89" s="136"/>
      <c r="AP89" s="75"/>
      <c r="AQ89" s="136"/>
      <c r="AR89" s="75"/>
      <c r="AS89" s="136"/>
      <c r="AT89" s="136"/>
      <c r="AU89" s="136"/>
      <c r="AV89" s="136"/>
      <c r="AW89" s="136"/>
      <c r="AX89" s="136"/>
      <c r="AY89" s="136"/>
      <c r="AZ89" s="136"/>
      <c r="BA89" s="136"/>
      <c r="BB89" s="136"/>
      <c r="BC89" s="136"/>
      <c r="BD89" s="75"/>
      <c r="BE89" s="136"/>
      <c r="BF89" s="75"/>
      <c r="BG89" s="136"/>
      <c r="BH89" s="136"/>
      <c r="BI89" s="136"/>
      <c r="BJ89" s="136"/>
      <c r="BK89" s="136"/>
      <c r="BL89" s="136"/>
      <c r="BM89" s="136"/>
      <c r="BN89" s="136"/>
      <c r="BO89" s="136"/>
      <c r="BP89" s="136"/>
      <c r="BQ89" s="136"/>
      <c r="BR89" s="134"/>
      <c r="BS89" s="65"/>
      <c r="BT89" s="134"/>
      <c r="BU89" s="137"/>
      <c r="BV89" s="137"/>
      <c r="BW89" s="137"/>
      <c r="BX89" s="137"/>
      <c r="BY89" s="137"/>
      <c r="BZ89" s="137"/>
      <c r="CA89" s="137"/>
      <c r="CB89" s="137"/>
      <c r="CC89" s="137"/>
      <c r="CD89" s="137"/>
      <c r="CE89" s="5"/>
      <c r="CF89" s="134"/>
      <c r="CG89" s="65"/>
      <c r="CH89" s="134"/>
    </row>
    <row r="90" spans="1:86" s="64" customFormat="1" ht="16.2" customHeight="1" x14ac:dyDescent="0.25">
      <c r="A90" s="137" t="s">
        <v>21</v>
      </c>
      <c r="B90" s="34"/>
      <c r="C90" s="136"/>
      <c r="D90" s="136">
        <f>ABS('C2'!D90-'C2'!$C90)</f>
        <v>0</v>
      </c>
      <c r="E90" s="136">
        <f>ABS('C2'!E90-'C2'!$C90)</f>
        <v>0</v>
      </c>
      <c r="F90" s="136">
        <f>ABS('C2'!F90-'C2'!$C90)</f>
        <v>0</v>
      </c>
      <c r="G90" s="136">
        <f>ABS('C2'!G90-'C2'!$C90)</f>
        <v>0</v>
      </c>
      <c r="H90" s="136">
        <f>ABS('C2'!H90-'C2'!$C90)</f>
        <v>0.20251690140135292</v>
      </c>
      <c r="I90" s="136">
        <f>ABS('C2'!I90-'C2'!$C90)</f>
        <v>0.20251690140135292</v>
      </c>
      <c r="J90" s="136"/>
      <c r="K90" s="136"/>
      <c r="L90" s="136"/>
      <c r="M90" s="136"/>
      <c r="N90" s="75"/>
      <c r="O90" s="136"/>
      <c r="P90" s="75"/>
      <c r="Q90" s="136"/>
      <c r="R90" s="136"/>
      <c r="S90" s="136"/>
      <c r="T90" s="136"/>
      <c r="U90" s="136"/>
      <c r="V90" s="136">
        <f t="shared" si="1"/>
        <v>0.40503380280270584</v>
      </c>
      <c r="W90" s="136"/>
      <c r="X90" s="136"/>
      <c r="Y90" s="136"/>
      <c r="Z90" s="136"/>
      <c r="AA90" s="136"/>
      <c r="AB90" s="75"/>
      <c r="AC90" s="136"/>
      <c r="AD90" s="75"/>
      <c r="AE90" s="136"/>
      <c r="AF90" s="136"/>
      <c r="AG90" s="136"/>
      <c r="AH90" s="136"/>
      <c r="AI90" s="136"/>
      <c r="AJ90" s="136"/>
      <c r="AK90" s="136"/>
      <c r="AL90" s="136"/>
      <c r="AM90" s="136"/>
      <c r="AN90" s="136"/>
      <c r="AO90" s="136"/>
      <c r="AP90" s="75"/>
      <c r="AQ90" s="136"/>
      <c r="AR90" s="75"/>
      <c r="AS90" s="136"/>
      <c r="AT90" s="136"/>
      <c r="AU90" s="136"/>
      <c r="AV90" s="136"/>
      <c r="AW90" s="136"/>
      <c r="AX90" s="136"/>
      <c r="AY90" s="136"/>
      <c r="AZ90" s="136"/>
      <c r="BA90" s="136"/>
      <c r="BB90" s="136"/>
      <c r="BC90" s="136"/>
      <c r="BD90" s="75"/>
      <c r="BE90" s="136"/>
      <c r="BF90" s="75"/>
      <c r="BG90" s="136"/>
      <c r="BH90" s="136"/>
      <c r="BI90" s="136"/>
      <c r="BJ90" s="136"/>
      <c r="BK90" s="136"/>
      <c r="BL90" s="136"/>
      <c r="BM90" s="136"/>
      <c r="BN90" s="136"/>
      <c r="BO90" s="136"/>
      <c r="BP90" s="136"/>
      <c r="BQ90" s="136"/>
      <c r="BR90" s="134"/>
      <c r="BS90" s="65"/>
      <c r="BT90" s="134"/>
      <c r="BU90" s="137"/>
      <c r="BV90" s="137"/>
      <c r="BW90" s="137"/>
      <c r="BX90" s="137"/>
      <c r="BY90" s="137"/>
      <c r="BZ90" s="137"/>
      <c r="CA90" s="137"/>
      <c r="CB90" s="137"/>
      <c r="CC90" s="137"/>
      <c r="CD90" s="137"/>
      <c r="CE90" s="5"/>
      <c r="CF90" s="134"/>
      <c r="CG90" s="65"/>
      <c r="CH90" s="134"/>
    </row>
    <row r="91" spans="1:86" s="64" customFormat="1" ht="16.2" customHeight="1" x14ac:dyDescent="0.25">
      <c r="A91" s="137" t="s">
        <v>22</v>
      </c>
      <c r="B91" s="34"/>
      <c r="C91" s="136"/>
      <c r="D91" s="136">
        <f>ABS('C2'!D91-'C2'!$C91)</f>
        <v>0</v>
      </c>
      <c r="E91" s="136">
        <f>ABS('C2'!E91-'C2'!$C91)</f>
        <v>0</v>
      </c>
      <c r="F91" s="136">
        <f>ABS('C2'!F91-'C2'!$C91)</f>
        <v>0</v>
      </c>
      <c r="G91" s="136">
        <f>ABS('C2'!G91-'C2'!$C91)</f>
        <v>0</v>
      </c>
      <c r="H91" s="136">
        <f>ABS('C2'!H91-'C2'!$C91)</f>
        <v>0</v>
      </c>
      <c r="I91" s="136">
        <f>ABS('C2'!I91-'C2'!$C91)</f>
        <v>0</v>
      </c>
      <c r="J91" s="136"/>
      <c r="K91" s="136"/>
      <c r="L91" s="136"/>
      <c r="M91" s="136"/>
      <c r="N91" s="75"/>
      <c r="O91" s="136"/>
      <c r="P91" s="75"/>
      <c r="Q91" s="136"/>
      <c r="R91" s="136"/>
      <c r="S91" s="136"/>
      <c r="T91" s="136"/>
      <c r="U91" s="136"/>
      <c r="V91" s="136">
        <f t="shared" si="1"/>
        <v>0</v>
      </c>
      <c r="W91" s="136"/>
      <c r="X91" s="136"/>
      <c r="Y91" s="136"/>
      <c r="Z91" s="136"/>
      <c r="AA91" s="136"/>
      <c r="AB91" s="75"/>
      <c r="AC91" s="136"/>
      <c r="AD91" s="75"/>
      <c r="AE91" s="136"/>
      <c r="AF91" s="136"/>
      <c r="AG91" s="136"/>
      <c r="AH91" s="136"/>
      <c r="AI91" s="136"/>
      <c r="AJ91" s="136"/>
      <c r="AK91" s="136"/>
      <c r="AL91" s="136"/>
      <c r="AM91" s="136"/>
      <c r="AN91" s="136"/>
      <c r="AO91" s="136"/>
      <c r="AP91" s="75"/>
      <c r="AQ91" s="136"/>
      <c r="AR91" s="75"/>
      <c r="AS91" s="136"/>
      <c r="AT91" s="136"/>
      <c r="AU91" s="136"/>
      <c r="AV91" s="136"/>
      <c r="AW91" s="136"/>
      <c r="AX91" s="136"/>
      <c r="AY91" s="136"/>
      <c r="AZ91" s="136"/>
      <c r="BA91" s="136"/>
      <c r="BB91" s="136"/>
      <c r="BC91" s="136"/>
      <c r="BD91" s="75"/>
      <c r="BE91" s="136"/>
      <c r="BF91" s="75"/>
      <c r="BG91" s="136"/>
      <c r="BH91" s="136"/>
      <c r="BI91" s="136"/>
      <c r="BJ91" s="136"/>
      <c r="BK91" s="136"/>
      <c r="BL91" s="136"/>
      <c r="BM91" s="136"/>
      <c r="BN91" s="136"/>
      <c r="BO91" s="136"/>
      <c r="BP91" s="136"/>
      <c r="BQ91" s="136"/>
      <c r="BR91" s="134"/>
      <c r="BS91" s="65"/>
      <c r="BT91" s="134"/>
      <c r="BU91" s="137"/>
      <c r="BV91" s="137"/>
      <c r="BW91" s="137"/>
      <c r="BX91" s="137"/>
      <c r="BY91" s="137"/>
      <c r="BZ91" s="137"/>
      <c r="CA91" s="137"/>
      <c r="CB91" s="137"/>
      <c r="CC91" s="137"/>
      <c r="CD91" s="137"/>
      <c r="CE91" s="5"/>
      <c r="CF91" s="134"/>
      <c r="CG91" s="65"/>
      <c r="CH91" s="134"/>
    </row>
    <row r="92" spans="1:86" s="64" customFormat="1" ht="16.2" customHeight="1" x14ac:dyDescent="0.25">
      <c r="A92" s="136"/>
      <c r="B92" s="34"/>
      <c r="C92" s="136"/>
      <c r="D92" s="136">
        <f>ABS('C2'!D92-'C2'!$C92)</f>
        <v>0</v>
      </c>
      <c r="E92" s="136">
        <f>ABS('C2'!E92-'C2'!$C92)</f>
        <v>0</v>
      </c>
      <c r="F92" s="136">
        <f>ABS('C2'!F92-'C2'!$C92)</f>
        <v>0</v>
      </c>
      <c r="G92" s="136">
        <f>ABS('C2'!G92-'C2'!$C92)</f>
        <v>0</v>
      </c>
      <c r="H92" s="136">
        <f>ABS('C2'!H92-'C2'!$C92)</f>
        <v>0</v>
      </c>
      <c r="I92" s="136">
        <f>ABS('C2'!I92-'C2'!$C92)</f>
        <v>0</v>
      </c>
      <c r="J92" s="136"/>
      <c r="K92" s="136"/>
      <c r="L92" s="136"/>
      <c r="M92" s="136"/>
      <c r="N92" s="75"/>
      <c r="O92" s="136"/>
      <c r="P92" s="75"/>
      <c r="Q92" s="136"/>
      <c r="R92" s="136"/>
      <c r="S92" s="136"/>
      <c r="T92" s="136"/>
      <c r="U92" s="136"/>
      <c r="V92" s="136">
        <f t="shared" si="1"/>
        <v>0</v>
      </c>
      <c r="W92" s="136"/>
      <c r="X92" s="136"/>
      <c r="Y92" s="136"/>
      <c r="Z92" s="136"/>
      <c r="AA92" s="136"/>
      <c r="AB92" s="75"/>
      <c r="AC92" s="136"/>
      <c r="AD92" s="75"/>
      <c r="AE92" s="136"/>
      <c r="AF92" s="136"/>
      <c r="AG92" s="136"/>
      <c r="AH92" s="136"/>
      <c r="AI92" s="136"/>
      <c r="AJ92" s="136"/>
      <c r="AK92" s="136"/>
      <c r="AL92" s="136"/>
      <c r="AM92" s="136"/>
      <c r="AN92" s="136"/>
      <c r="AO92" s="136"/>
      <c r="AP92" s="75"/>
      <c r="AQ92" s="136"/>
      <c r="AR92" s="75"/>
      <c r="AS92" s="136"/>
      <c r="AT92" s="136"/>
      <c r="AU92" s="136"/>
      <c r="AV92" s="136"/>
      <c r="AW92" s="136"/>
      <c r="AX92" s="136"/>
      <c r="AY92" s="136"/>
      <c r="AZ92" s="136"/>
      <c r="BA92" s="136"/>
      <c r="BB92" s="136"/>
      <c r="BC92" s="136"/>
      <c r="BD92" s="75"/>
      <c r="BE92" s="136"/>
      <c r="BF92" s="75"/>
      <c r="BG92" s="136"/>
      <c r="BH92" s="136"/>
      <c r="BI92" s="136"/>
      <c r="BJ92" s="136"/>
      <c r="BK92" s="136"/>
      <c r="BL92" s="136"/>
      <c r="BM92" s="136"/>
      <c r="BN92" s="136"/>
      <c r="BO92" s="136"/>
      <c r="BP92" s="136"/>
      <c r="BQ92" s="136"/>
      <c r="BR92" s="34"/>
      <c r="BT92" s="34"/>
      <c r="BU92" s="136"/>
      <c r="BV92" s="136"/>
      <c r="BW92" s="136"/>
      <c r="BX92" s="136"/>
      <c r="BY92" s="136"/>
      <c r="BZ92" s="136"/>
      <c r="CA92" s="136"/>
      <c r="CB92" s="136"/>
      <c r="CC92" s="136"/>
      <c r="CD92" s="136"/>
      <c r="CE92" s="136"/>
      <c r="CF92" s="34"/>
      <c r="CH92" s="34"/>
    </row>
    <row r="93" spans="1:86" s="64" customFormat="1" ht="16.2" customHeight="1" x14ac:dyDescent="0.25">
      <c r="A93" s="137" t="s">
        <v>172</v>
      </c>
      <c r="B93" s="34"/>
      <c r="C93" s="76"/>
      <c r="D93" s="136">
        <f>ABS('C2'!D93-'C2'!$C93)</f>
        <v>0</v>
      </c>
      <c r="E93" s="136">
        <f>ABS('C2'!E93-'C2'!$C93)</f>
        <v>0</v>
      </c>
      <c r="F93" s="136">
        <f>ABS('C2'!F93-'C2'!$C93)</f>
        <v>0</v>
      </c>
      <c r="G93" s="136">
        <f>ABS('C2'!G93-'C2'!$C93)</f>
        <v>0</v>
      </c>
      <c r="H93" s="136">
        <f>ABS('C2'!H93-'C2'!$C93)</f>
        <v>0</v>
      </c>
      <c r="I93" s="136">
        <f>ABS('C2'!I93-'C2'!$C93)</f>
        <v>0</v>
      </c>
      <c r="J93" s="76"/>
      <c r="K93" s="76"/>
      <c r="L93" s="76"/>
      <c r="M93" s="136"/>
      <c r="N93" s="136"/>
      <c r="O93" s="136"/>
      <c r="P93" s="136"/>
      <c r="Q93" s="76"/>
      <c r="R93" s="76"/>
      <c r="S93" s="76"/>
      <c r="T93" s="76"/>
      <c r="U93" s="76"/>
      <c r="V93" s="136">
        <f t="shared" si="1"/>
        <v>0</v>
      </c>
      <c r="W93" s="76"/>
      <c r="X93" s="76"/>
      <c r="Y93" s="76"/>
      <c r="Z93" s="76"/>
      <c r="AA93" s="136"/>
      <c r="AB93" s="136"/>
      <c r="AC93" s="136"/>
      <c r="AD93" s="136"/>
      <c r="AE93" s="153"/>
      <c r="AF93" s="153"/>
      <c r="AG93" s="153"/>
      <c r="AH93" s="153"/>
      <c r="AI93" s="153"/>
      <c r="AJ93" s="153"/>
      <c r="AK93" s="153"/>
      <c r="AL93" s="153"/>
      <c r="AM93" s="153"/>
      <c r="AN93" s="153"/>
      <c r="AO93" s="136"/>
      <c r="AP93" s="136"/>
      <c r="AQ93" s="136"/>
      <c r="AR93" s="136"/>
      <c r="AS93" s="153"/>
      <c r="AT93" s="153"/>
      <c r="AU93" s="153"/>
      <c r="AV93" s="153"/>
      <c r="AW93" s="153"/>
      <c r="AX93" s="153"/>
      <c r="AY93" s="153"/>
      <c r="AZ93" s="153"/>
      <c r="BA93" s="153"/>
      <c r="BB93" s="153"/>
      <c r="BC93" s="136"/>
      <c r="BD93" s="136"/>
      <c r="BE93" s="136"/>
      <c r="BF93" s="136"/>
      <c r="BG93" s="153"/>
      <c r="BH93" s="153"/>
      <c r="BI93" s="153"/>
      <c r="BJ93" s="153"/>
      <c r="BK93" s="153"/>
      <c r="BL93" s="153"/>
      <c r="BM93" s="153"/>
      <c r="BN93" s="153"/>
      <c r="BO93" s="153"/>
      <c r="BP93" s="153"/>
      <c r="BQ93" s="136"/>
      <c r="BR93" s="65"/>
      <c r="BS93" s="65"/>
      <c r="BT93" s="65"/>
      <c r="BU93" s="166"/>
      <c r="BV93" s="166"/>
      <c r="BW93" s="166"/>
      <c r="BX93" s="166"/>
      <c r="BY93" s="166"/>
      <c r="BZ93" s="166"/>
      <c r="CA93" s="166"/>
      <c r="CB93" s="166"/>
      <c r="CC93" s="166"/>
      <c r="CD93" s="166"/>
      <c r="CE93" s="5"/>
      <c r="CF93" s="65"/>
      <c r="CG93" s="65"/>
      <c r="CH93" s="65"/>
    </row>
    <row r="94" spans="1:86" s="64" customFormat="1" ht="16.2" customHeight="1" x14ac:dyDescent="0.25">
      <c r="A94" s="137" t="s">
        <v>1</v>
      </c>
      <c r="B94" s="34"/>
      <c r="C94" s="136"/>
      <c r="D94" s="136">
        <f>ABS('C2'!D94-'C2'!$C94)</f>
        <v>0</v>
      </c>
      <c r="E94" s="136">
        <f>ABS('C2'!E94-'C2'!$C94)</f>
        <v>0</v>
      </c>
      <c r="F94" s="136">
        <f>ABS('C2'!F94-'C2'!$C94)</f>
        <v>0</v>
      </c>
      <c r="G94" s="136">
        <f>ABS('C2'!G94-'C2'!$C94)</f>
        <v>0</v>
      </c>
      <c r="H94" s="136">
        <f>ABS('C2'!H94-'C2'!$C94)</f>
        <v>0</v>
      </c>
      <c r="I94" s="136">
        <f>ABS('C2'!I94-'C2'!$C94)</f>
        <v>0</v>
      </c>
      <c r="J94" s="136"/>
      <c r="K94" s="136"/>
      <c r="L94" s="136"/>
      <c r="M94" s="136"/>
      <c r="N94" s="75"/>
      <c r="O94" s="136"/>
      <c r="P94" s="75"/>
      <c r="Q94" s="136"/>
      <c r="R94" s="136"/>
      <c r="S94" s="136"/>
      <c r="T94" s="136"/>
      <c r="U94" s="136"/>
      <c r="V94" s="136">
        <f t="shared" si="1"/>
        <v>0</v>
      </c>
      <c r="W94" s="136"/>
      <c r="X94" s="136"/>
      <c r="Y94" s="136"/>
      <c r="Z94" s="136"/>
      <c r="AA94" s="136"/>
      <c r="AB94" s="75"/>
      <c r="AC94" s="136"/>
      <c r="AD94" s="75"/>
      <c r="AE94" s="136"/>
      <c r="AF94" s="136"/>
      <c r="AG94" s="136"/>
      <c r="AH94" s="136"/>
      <c r="AI94" s="136"/>
      <c r="AJ94" s="136"/>
      <c r="AK94" s="136"/>
      <c r="AL94" s="136"/>
      <c r="AM94" s="136"/>
      <c r="AN94" s="136"/>
      <c r="AO94" s="136"/>
      <c r="AP94" s="75"/>
      <c r="AQ94" s="136"/>
      <c r="AR94" s="75"/>
      <c r="AS94" s="136"/>
      <c r="AT94" s="136"/>
      <c r="AU94" s="136"/>
      <c r="AV94" s="136"/>
      <c r="AW94" s="136"/>
      <c r="AX94" s="136"/>
      <c r="AY94" s="136"/>
      <c r="AZ94" s="136"/>
      <c r="BA94" s="136"/>
      <c r="BB94" s="136"/>
      <c r="BC94" s="136"/>
      <c r="BD94" s="75"/>
      <c r="BE94" s="136"/>
      <c r="BF94" s="75"/>
      <c r="BG94" s="136"/>
      <c r="BH94" s="136"/>
      <c r="BI94" s="136"/>
      <c r="BJ94" s="136"/>
      <c r="BK94" s="136"/>
      <c r="BL94" s="136"/>
      <c r="BM94" s="136"/>
      <c r="BN94" s="136"/>
      <c r="BO94" s="136"/>
      <c r="BP94" s="136"/>
      <c r="BQ94" s="136"/>
      <c r="BR94" s="134"/>
      <c r="BS94" s="65"/>
      <c r="BT94" s="134"/>
      <c r="BU94" s="137"/>
      <c r="BV94" s="137"/>
      <c r="BW94" s="137"/>
      <c r="BX94" s="137"/>
      <c r="BY94" s="137"/>
      <c r="BZ94" s="137"/>
      <c r="CA94" s="137"/>
      <c r="CB94" s="137"/>
      <c r="CC94" s="137"/>
      <c r="CD94" s="137"/>
      <c r="CE94" s="5"/>
      <c r="CF94" s="134"/>
      <c r="CG94" s="65"/>
      <c r="CH94" s="134"/>
    </row>
    <row r="95" spans="1:86" s="64" customFormat="1" ht="16.2" customHeight="1" x14ac:dyDescent="0.25">
      <c r="A95" s="137" t="s">
        <v>3</v>
      </c>
      <c r="B95" s="34"/>
      <c r="C95" s="136"/>
      <c r="D95" s="136">
        <f>ABS('C2'!D95-'C2'!$C95)</f>
        <v>0</v>
      </c>
      <c r="E95" s="136">
        <f>ABS('C2'!E95-'C2'!$C95)</f>
        <v>0</v>
      </c>
      <c r="F95" s="136">
        <f>ABS('C2'!F95-'C2'!$C95)</f>
        <v>0</v>
      </c>
      <c r="G95" s="136">
        <f>ABS('C2'!G95-'C2'!$C95)</f>
        <v>0</v>
      </c>
      <c r="H95" s="136">
        <f>ABS('C2'!H95-'C2'!$C95)</f>
        <v>0</v>
      </c>
      <c r="I95" s="136">
        <f>ABS('C2'!I95-'C2'!$C95)</f>
        <v>0</v>
      </c>
      <c r="J95" s="136"/>
      <c r="K95" s="136"/>
      <c r="L95" s="136"/>
      <c r="M95" s="136"/>
      <c r="N95" s="75"/>
      <c r="O95" s="136"/>
      <c r="P95" s="75"/>
      <c r="Q95" s="136"/>
      <c r="R95" s="136"/>
      <c r="S95" s="136"/>
      <c r="T95" s="136"/>
      <c r="U95" s="136"/>
      <c r="V95" s="136">
        <f t="shared" si="1"/>
        <v>0</v>
      </c>
      <c r="W95" s="136"/>
      <c r="X95" s="136"/>
      <c r="Y95" s="136"/>
      <c r="Z95" s="136"/>
      <c r="AA95" s="136"/>
      <c r="AB95" s="75"/>
      <c r="AC95" s="136"/>
      <c r="AD95" s="75"/>
      <c r="AE95" s="136"/>
      <c r="AF95" s="136"/>
      <c r="AG95" s="136"/>
      <c r="AH95" s="136"/>
      <c r="AI95" s="136"/>
      <c r="AJ95" s="136"/>
      <c r="AK95" s="136"/>
      <c r="AL95" s="136"/>
      <c r="AM95" s="136"/>
      <c r="AN95" s="136"/>
      <c r="AO95" s="136"/>
      <c r="AP95" s="75"/>
      <c r="AQ95" s="136"/>
      <c r="AR95" s="75"/>
      <c r="AS95" s="136"/>
      <c r="AT95" s="136"/>
      <c r="AU95" s="136"/>
      <c r="AV95" s="136"/>
      <c r="AW95" s="136"/>
      <c r="AX95" s="136"/>
      <c r="AY95" s="136"/>
      <c r="AZ95" s="136"/>
      <c r="BA95" s="136"/>
      <c r="BB95" s="136"/>
      <c r="BC95" s="136"/>
      <c r="BD95" s="75"/>
      <c r="BE95" s="136"/>
      <c r="BF95" s="75"/>
      <c r="BG95" s="136"/>
      <c r="BH95" s="136"/>
      <c r="BI95" s="136"/>
      <c r="BJ95" s="136"/>
      <c r="BK95" s="136"/>
      <c r="BL95" s="136"/>
      <c r="BM95" s="136"/>
      <c r="BN95" s="136"/>
      <c r="BO95" s="136"/>
      <c r="BP95" s="136"/>
      <c r="BQ95" s="136"/>
      <c r="BR95" s="134"/>
      <c r="BS95" s="65"/>
      <c r="BT95" s="134"/>
      <c r="BU95" s="137"/>
      <c r="BV95" s="137"/>
      <c r="BW95" s="137"/>
      <c r="BX95" s="137"/>
      <c r="BY95" s="137"/>
      <c r="BZ95" s="137"/>
      <c r="CA95" s="137"/>
      <c r="CB95" s="137"/>
      <c r="CC95" s="137"/>
      <c r="CD95" s="137"/>
      <c r="CE95" s="5"/>
      <c r="CF95" s="134"/>
      <c r="CG95" s="65"/>
      <c r="CH95" s="134"/>
    </row>
    <row r="96" spans="1:86" s="64" customFormat="1" ht="16.2" customHeight="1" x14ac:dyDescent="0.25">
      <c r="A96" s="137" t="s">
        <v>4</v>
      </c>
      <c r="B96" s="34"/>
      <c r="C96" s="136"/>
      <c r="D96" s="136">
        <f>ABS('C2'!D96-'C2'!$C96)</f>
        <v>0</v>
      </c>
      <c r="E96" s="136">
        <f>ABS('C2'!E96-'C2'!$C96)</f>
        <v>0</v>
      </c>
      <c r="F96" s="136">
        <f>ABS('C2'!F96-'C2'!$C96)</f>
        <v>0</v>
      </c>
      <c r="G96" s="136">
        <f>ABS('C2'!G96-'C2'!$C96)</f>
        <v>0</v>
      </c>
      <c r="H96" s="136">
        <f>ABS('C2'!H96-'C2'!$C96)</f>
        <v>0</v>
      </c>
      <c r="I96" s="136">
        <f>ABS('C2'!I96-'C2'!$C96)</f>
        <v>0</v>
      </c>
      <c r="J96" s="136"/>
      <c r="K96" s="136"/>
      <c r="L96" s="136"/>
      <c r="M96" s="136"/>
      <c r="N96" s="75"/>
      <c r="O96" s="136"/>
      <c r="P96" s="75"/>
      <c r="Q96" s="136"/>
      <c r="R96" s="136"/>
      <c r="S96" s="136"/>
      <c r="T96" s="136"/>
      <c r="U96" s="136"/>
      <c r="V96" s="136">
        <f t="shared" si="1"/>
        <v>0</v>
      </c>
      <c r="W96" s="136"/>
      <c r="X96" s="136"/>
      <c r="Y96" s="136"/>
      <c r="Z96" s="136"/>
      <c r="AA96" s="136"/>
      <c r="AB96" s="75"/>
      <c r="AC96" s="136"/>
      <c r="AD96" s="75"/>
      <c r="AE96" s="136"/>
      <c r="AF96" s="136"/>
      <c r="AG96" s="136"/>
      <c r="AH96" s="136"/>
      <c r="AI96" s="136"/>
      <c r="AJ96" s="136"/>
      <c r="AK96" s="136"/>
      <c r="AL96" s="136"/>
      <c r="AM96" s="136"/>
      <c r="AN96" s="136"/>
      <c r="AO96" s="136"/>
      <c r="AP96" s="75"/>
      <c r="AQ96" s="136"/>
      <c r="AR96" s="75"/>
      <c r="AS96" s="136"/>
      <c r="AT96" s="136"/>
      <c r="AU96" s="136"/>
      <c r="AV96" s="136"/>
      <c r="AW96" s="136"/>
      <c r="AX96" s="136"/>
      <c r="AY96" s="136"/>
      <c r="AZ96" s="136"/>
      <c r="BA96" s="136"/>
      <c r="BB96" s="136"/>
      <c r="BC96" s="136"/>
      <c r="BD96" s="75"/>
      <c r="BE96" s="136"/>
      <c r="BF96" s="75"/>
      <c r="BG96" s="136"/>
      <c r="BH96" s="136"/>
      <c r="BI96" s="136"/>
      <c r="BJ96" s="136"/>
      <c r="BK96" s="136"/>
      <c r="BL96" s="136"/>
      <c r="BM96" s="136"/>
      <c r="BN96" s="136"/>
      <c r="BO96" s="136"/>
      <c r="BP96" s="136"/>
      <c r="BQ96" s="136"/>
      <c r="BR96" s="134"/>
      <c r="BS96" s="65"/>
      <c r="BT96" s="134"/>
      <c r="BU96" s="137"/>
      <c r="BV96" s="137"/>
      <c r="BW96" s="137"/>
      <c r="BX96" s="137"/>
      <c r="BY96" s="137"/>
      <c r="BZ96" s="137"/>
      <c r="CA96" s="137"/>
      <c r="CB96" s="137"/>
      <c r="CC96" s="137"/>
      <c r="CD96" s="137"/>
      <c r="CE96" s="5"/>
      <c r="CF96" s="134"/>
      <c r="CG96" s="65"/>
      <c r="CH96" s="134"/>
    </row>
    <row r="97" spans="1:86" s="64" customFormat="1" ht="16.2" customHeight="1" x14ac:dyDescent="0.25">
      <c r="A97" s="137" t="s">
        <v>5</v>
      </c>
      <c r="B97" s="34"/>
      <c r="C97" s="136"/>
      <c r="D97" s="136">
        <f>ABS('C2'!D97-'C2'!$C97)</f>
        <v>0</v>
      </c>
      <c r="E97" s="136">
        <f>ABS('C2'!E97-'C2'!$C97)</f>
        <v>0</v>
      </c>
      <c r="F97" s="136">
        <f>ABS('C2'!F97-'C2'!$C97)</f>
        <v>0</v>
      </c>
      <c r="G97" s="136">
        <f>ABS('C2'!G97-'C2'!$C97)</f>
        <v>0</v>
      </c>
      <c r="H97" s="136">
        <f>ABS('C2'!H97-'C2'!$C97)</f>
        <v>0</v>
      </c>
      <c r="I97" s="136">
        <f>ABS('C2'!I97-'C2'!$C97)</f>
        <v>0</v>
      </c>
      <c r="J97" s="136"/>
      <c r="K97" s="136"/>
      <c r="L97" s="136"/>
      <c r="M97" s="136"/>
      <c r="N97" s="75"/>
      <c r="O97" s="136"/>
      <c r="P97" s="75"/>
      <c r="Q97" s="136"/>
      <c r="R97" s="136"/>
      <c r="S97" s="136"/>
      <c r="T97" s="136"/>
      <c r="U97" s="136"/>
      <c r="V97" s="136">
        <f t="shared" si="1"/>
        <v>0</v>
      </c>
      <c r="W97" s="136"/>
      <c r="X97" s="136"/>
      <c r="Y97" s="136"/>
      <c r="Z97" s="136"/>
      <c r="AA97" s="136"/>
      <c r="AB97" s="75"/>
      <c r="AC97" s="136"/>
      <c r="AD97" s="75"/>
      <c r="AE97" s="136"/>
      <c r="AF97" s="136"/>
      <c r="AG97" s="136"/>
      <c r="AH97" s="136"/>
      <c r="AI97" s="136"/>
      <c r="AJ97" s="136"/>
      <c r="AK97" s="136"/>
      <c r="AL97" s="136"/>
      <c r="AM97" s="136"/>
      <c r="AN97" s="136"/>
      <c r="AO97" s="136"/>
      <c r="AP97" s="75"/>
      <c r="AQ97" s="136"/>
      <c r="AR97" s="75"/>
      <c r="AS97" s="136"/>
      <c r="AT97" s="136"/>
      <c r="AU97" s="136"/>
      <c r="AV97" s="136"/>
      <c r="AW97" s="136"/>
      <c r="AX97" s="136"/>
      <c r="AY97" s="136"/>
      <c r="AZ97" s="136"/>
      <c r="BA97" s="136"/>
      <c r="BB97" s="136"/>
      <c r="BC97" s="136"/>
      <c r="BD97" s="75"/>
      <c r="BE97" s="136"/>
      <c r="BF97" s="75"/>
      <c r="BG97" s="136"/>
      <c r="BH97" s="136"/>
      <c r="BI97" s="136"/>
      <c r="BJ97" s="136"/>
      <c r="BK97" s="136"/>
      <c r="BL97" s="136"/>
      <c r="BM97" s="136"/>
      <c r="BN97" s="136"/>
      <c r="BO97" s="136"/>
      <c r="BP97" s="136"/>
      <c r="BQ97" s="136"/>
      <c r="BR97" s="134"/>
      <c r="BS97" s="65"/>
      <c r="BT97" s="134"/>
      <c r="BU97" s="137"/>
      <c r="BV97" s="137"/>
      <c r="BW97" s="137"/>
      <c r="BX97" s="137"/>
      <c r="BY97" s="137"/>
      <c r="BZ97" s="137"/>
      <c r="CA97" s="137"/>
      <c r="CB97" s="137"/>
      <c r="CC97" s="137"/>
      <c r="CD97" s="137"/>
      <c r="CE97" s="5"/>
      <c r="CF97" s="134"/>
      <c r="CG97" s="65"/>
      <c r="CH97" s="134"/>
    </row>
    <row r="98" spans="1:86" s="64" customFormat="1" ht="16.2" customHeight="1" x14ac:dyDescent="0.25">
      <c r="A98" s="137" t="s">
        <v>6</v>
      </c>
      <c r="B98" s="34"/>
      <c r="C98" s="136"/>
      <c r="D98" s="136">
        <f>ABS('C2'!D98-'C2'!$C98)</f>
        <v>0</v>
      </c>
      <c r="E98" s="136">
        <f>ABS('C2'!E98-'C2'!$C98)</f>
        <v>0</v>
      </c>
      <c r="F98" s="136">
        <f>ABS('C2'!F98-'C2'!$C98)</f>
        <v>0</v>
      </c>
      <c r="G98" s="136">
        <f>ABS('C2'!G98-'C2'!$C98)</f>
        <v>0</v>
      </c>
      <c r="H98" s="136">
        <f>ABS('C2'!H98-'C2'!$C98)</f>
        <v>0</v>
      </c>
      <c r="I98" s="136">
        <f>ABS('C2'!I98-'C2'!$C98)</f>
        <v>0</v>
      </c>
      <c r="J98" s="136"/>
      <c r="K98" s="136"/>
      <c r="L98" s="136"/>
      <c r="M98" s="136"/>
      <c r="N98" s="75"/>
      <c r="O98" s="136"/>
      <c r="P98" s="75"/>
      <c r="Q98" s="136"/>
      <c r="R98" s="136"/>
      <c r="S98" s="136"/>
      <c r="T98" s="136"/>
      <c r="U98" s="136"/>
      <c r="V98" s="136">
        <f t="shared" si="1"/>
        <v>0</v>
      </c>
      <c r="W98" s="136"/>
      <c r="X98" s="136"/>
      <c r="Y98" s="136"/>
      <c r="Z98" s="136"/>
      <c r="AA98" s="136"/>
      <c r="AB98" s="75"/>
      <c r="AC98" s="136"/>
      <c r="AD98" s="75"/>
      <c r="AE98" s="136"/>
      <c r="AF98" s="136"/>
      <c r="AG98" s="136"/>
      <c r="AH98" s="136"/>
      <c r="AI98" s="136"/>
      <c r="AJ98" s="136"/>
      <c r="AK98" s="136"/>
      <c r="AL98" s="136"/>
      <c r="AM98" s="136"/>
      <c r="AN98" s="136"/>
      <c r="AO98" s="136"/>
      <c r="AP98" s="75"/>
      <c r="AQ98" s="136"/>
      <c r="AR98" s="75"/>
      <c r="AS98" s="136"/>
      <c r="AT98" s="136"/>
      <c r="AU98" s="136"/>
      <c r="AV98" s="136"/>
      <c r="AW98" s="136"/>
      <c r="AX98" s="136"/>
      <c r="AY98" s="136"/>
      <c r="AZ98" s="136"/>
      <c r="BA98" s="136"/>
      <c r="BB98" s="136"/>
      <c r="BC98" s="136"/>
      <c r="BD98" s="75"/>
      <c r="BE98" s="136"/>
      <c r="BF98" s="75"/>
      <c r="BG98" s="136"/>
      <c r="BH98" s="136"/>
      <c r="BI98" s="136"/>
      <c r="BJ98" s="136"/>
      <c r="BK98" s="136"/>
      <c r="BL98" s="136"/>
      <c r="BM98" s="136"/>
      <c r="BN98" s="136"/>
      <c r="BO98" s="136"/>
      <c r="BP98" s="136"/>
      <c r="BQ98" s="136"/>
      <c r="BR98" s="134"/>
      <c r="BS98" s="65"/>
      <c r="BT98" s="134"/>
      <c r="BU98" s="137"/>
      <c r="BV98" s="137"/>
      <c r="BW98" s="137"/>
      <c r="BX98" s="137"/>
      <c r="BY98" s="137"/>
      <c r="BZ98" s="137"/>
      <c r="CA98" s="137"/>
      <c r="CB98" s="137"/>
      <c r="CC98" s="137"/>
      <c r="CD98" s="137"/>
      <c r="CE98" s="5"/>
      <c r="CF98" s="134"/>
      <c r="CG98" s="65"/>
      <c r="CH98" s="134"/>
    </row>
    <row r="99" spans="1:86" s="64" customFormat="1" ht="16.2" customHeight="1" x14ac:dyDescent="0.25">
      <c r="A99" s="137" t="s">
        <v>7</v>
      </c>
      <c r="B99" s="34"/>
      <c r="C99" s="136"/>
      <c r="D99" s="136">
        <f>ABS('C2'!D99-'C2'!$C99)</f>
        <v>0</v>
      </c>
      <c r="E99" s="136">
        <f>ABS('C2'!E99-'C2'!$C99)</f>
        <v>0</v>
      </c>
      <c r="F99" s="136">
        <f>ABS('C2'!F99-'C2'!$C99)</f>
        <v>0</v>
      </c>
      <c r="G99" s="136">
        <f>ABS('C2'!G99-'C2'!$C99)</f>
        <v>0</v>
      </c>
      <c r="H99" s="136">
        <f>ABS('C2'!H99-'C2'!$C99)</f>
        <v>0</v>
      </c>
      <c r="I99" s="136">
        <f>ABS('C2'!I99-'C2'!$C99)</f>
        <v>0</v>
      </c>
      <c r="J99" s="136"/>
      <c r="K99" s="136"/>
      <c r="L99" s="136"/>
      <c r="M99" s="136"/>
      <c r="N99" s="75"/>
      <c r="O99" s="136"/>
      <c r="P99" s="75"/>
      <c r="Q99" s="136"/>
      <c r="R99" s="136"/>
      <c r="S99" s="136"/>
      <c r="T99" s="136"/>
      <c r="U99" s="136"/>
      <c r="V99" s="136">
        <f t="shared" si="1"/>
        <v>0</v>
      </c>
      <c r="W99" s="136"/>
      <c r="X99" s="136"/>
      <c r="Y99" s="136"/>
      <c r="Z99" s="136"/>
      <c r="AA99" s="136"/>
      <c r="AB99" s="75"/>
      <c r="AC99" s="136"/>
      <c r="AD99" s="75"/>
      <c r="AE99" s="136"/>
      <c r="AF99" s="136"/>
      <c r="AG99" s="136"/>
      <c r="AH99" s="136"/>
      <c r="AI99" s="136"/>
      <c r="AJ99" s="136"/>
      <c r="AK99" s="136"/>
      <c r="AL99" s="136"/>
      <c r="AM99" s="136"/>
      <c r="AN99" s="136"/>
      <c r="AO99" s="136"/>
      <c r="AP99" s="75"/>
      <c r="AQ99" s="136"/>
      <c r="AR99" s="75"/>
      <c r="AS99" s="136"/>
      <c r="AT99" s="136"/>
      <c r="AU99" s="136"/>
      <c r="AV99" s="136"/>
      <c r="AW99" s="136"/>
      <c r="AX99" s="136"/>
      <c r="AY99" s="136"/>
      <c r="AZ99" s="136"/>
      <c r="BA99" s="136"/>
      <c r="BB99" s="136"/>
      <c r="BC99" s="136"/>
      <c r="BD99" s="75"/>
      <c r="BE99" s="136"/>
      <c r="BF99" s="75"/>
      <c r="BG99" s="136"/>
      <c r="BH99" s="136"/>
      <c r="BI99" s="136"/>
      <c r="BJ99" s="136"/>
      <c r="BK99" s="136"/>
      <c r="BL99" s="136"/>
      <c r="BM99" s="136"/>
      <c r="BN99" s="136"/>
      <c r="BO99" s="136"/>
      <c r="BP99" s="136"/>
      <c r="BQ99" s="136"/>
      <c r="BR99" s="134"/>
      <c r="BS99" s="65"/>
      <c r="BT99" s="134"/>
      <c r="BU99" s="137"/>
      <c r="BV99" s="137"/>
      <c r="BW99" s="137"/>
      <c r="BX99" s="137"/>
      <c r="BY99" s="137"/>
      <c r="BZ99" s="137"/>
      <c r="CA99" s="137"/>
      <c r="CB99" s="137"/>
      <c r="CC99" s="137"/>
      <c r="CD99" s="137"/>
      <c r="CE99" s="5"/>
      <c r="CF99" s="134"/>
      <c r="CG99" s="65"/>
      <c r="CH99" s="134"/>
    </row>
    <row r="100" spans="1:86" s="64" customFormat="1" ht="16.2" customHeight="1" x14ac:dyDescent="0.25">
      <c r="A100" s="137" t="s">
        <v>8</v>
      </c>
      <c r="B100" s="34"/>
      <c r="C100" s="136"/>
      <c r="D100" s="136">
        <f>ABS('C2'!D100-'C2'!$C100)</f>
        <v>0</v>
      </c>
      <c r="E100" s="136">
        <f>ABS('C2'!E100-'C2'!$C100)</f>
        <v>0</v>
      </c>
      <c r="F100" s="136">
        <f>ABS('C2'!F100-'C2'!$C100)</f>
        <v>0.12561915521360978</v>
      </c>
      <c r="G100" s="136">
        <f>ABS('C2'!G100-'C2'!$C100)</f>
        <v>0.12561915521360978</v>
      </c>
      <c r="H100" s="136">
        <f>ABS('C2'!H100-'C2'!$C100)</f>
        <v>0.12561915521360978</v>
      </c>
      <c r="I100" s="136">
        <f>ABS('C2'!I100-'C2'!$C100)</f>
        <v>0.12561915521360978</v>
      </c>
      <c r="J100" s="136"/>
      <c r="K100" s="136"/>
      <c r="L100" s="136"/>
      <c r="M100" s="136"/>
      <c r="N100" s="75"/>
      <c r="O100" s="136"/>
      <c r="P100" s="75"/>
      <c r="Q100" s="136"/>
      <c r="R100" s="136"/>
      <c r="S100" s="136"/>
      <c r="T100" s="136"/>
      <c r="U100" s="136"/>
      <c r="V100" s="136">
        <f t="shared" si="1"/>
        <v>0.50247662085443912</v>
      </c>
      <c r="W100" s="136"/>
      <c r="X100" s="136"/>
      <c r="Y100" s="136"/>
      <c r="Z100" s="136"/>
      <c r="AA100" s="136"/>
      <c r="AB100" s="75"/>
      <c r="AC100" s="136"/>
      <c r="AD100" s="75"/>
      <c r="AE100" s="136"/>
      <c r="AF100" s="136"/>
      <c r="AG100" s="136"/>
      <c r="AH100" s="136"/>
      <c r="AI100" s="136"/>
      <c r="AJ100" s="136"/>
      <c r="AK100" s="136"/>
      <c r="AL100" s="136"/>
      <c r="AM100" s="136"/>
      <c r="AN100" s="136"/>
      <c r="AO100" s="136"/>
      <c r="AP100" s="75"/>
      <c r="AQ100" s="136"/>
      <c r="AR100" s="75"/>
      <c r="AS100" s="136"/>
      <c r="AT100" s="136"/>
      <c r="AU100" s="136"/>
      <c r="AV100" s="136"/>
      <c r="AW100" s="136"/>
      <c r="AX100" s="136"/>
      <c r="AY100" s="136"/>
      <c r="AZ100" s="136"/>
      <c r="BA100" s="136"/>
      <c r="BB100" s="136"/>
      <c r="BC100" s="136"/>
      <c r="BD100" s="75"/>
      <c r="BE100" s="136"/>
      <c r="BF100" s="75"/>
      <c r="BG100" s="136"/>
      <c r="BH100" s="136"/>
      <c r="BI100" s="136"/>
      <c r="BJ100" s="136"/>
      <c r="BK100" s="136"/>
      <c r="BL100" s="136"/>
      <c r="BM100" s="136"/>
      <c r="BN100" s="136"/>
      <c r="BO100" s="136"/>
      <c r="BP100" s="136"/>
      <c r="BQ100" s="136"/>
      <c r="BR100" s="134"/>
      <c r="BS100" s="65"/>
      <c r="BT100" s="134"/>
      <c r="BU100" s="137"/>
      <c r="BV100" s="137"/>
      <c r="BW100" s="137"/>
      <c r="BX100" s="137"/>
      <c r="BY100" s="137"/>
      <c r="BZ100" s="137"/>
      <c r="CA100" s="137"/>
      <c r="CB100" s="137"/>
      <c r="CC100" s="137"/>
      <c r="CD100" s="137"/>
      <c r="CE100" s="5"/>
      <c r="CF100" s="134"/>
      <c r="CG100" s="65"/>
      <c r="CH100" s="134"/>
    </row>
    <row r="101" spans="1:86" s="64" customFormat="1" ht="16.2" customHeight="1" x14ac:dyDescent="0.25">
      <c r="A101" s="137" t="s">
        <v>9</v>
      </c>
      <c r="B101" s="34"/>
      <c r="C101" s="136"/>
      <c r="D101" s="136">
        <f>ABS('C2'!D101-'C2'!$C101)</f>
        <v>0</v>
      </c>
      <c r="E101" s="136">
        <f>ABS('C2'!E101-'C2'!$C101)</f>
        <v>0</v>
      </c>
      <c r="F101" s="136">
        <f>ABS('C2'!F101-'C2'!$C101)</f>
        <v>0</v>
      </c>
      <c r="G101" s="136">
        <f>ABS('C2'!G101-'C2'!$C101)</f>
        <v>0</v>
      </c>
      <c r="H101" s="136">
        <f>ABS('C2'!H101-'C2'!$C101)</f>
        <v>0</v>
      </c>
      <c r="I101" s="136">
        <f>ABS('C2'!I101-'C2'!$C101)</f>
        <v>0</v>
      </c>
      <c r="J101" s="136"/>
      <c r="K101" s="136"/>
      <c r="L101" s="136"/>
      <c r="M101" s="136"/>
      <c r="N101" s="75"/>
      <c r="O101" s="136"/>
      <c r="P101" s="75"/>
      <c r="Q101" s="136"/>
      <c r="R101" s="136"/>
      <c r="S101" s="136"/>
      <c r="T101" s="136"/>
      <c r="U101" s="136"/>
      <c r="V101" s="136">
        <f t="shared" si="1"/>
        <v>0</v>
      </c>
      <c r="W101" s="136"/>
      <c r="X101" s="136"/>
      <c r="Y101" s="136"/>
      <c r="Z101" s="136"/>
      <c r="AA101" s="136"/>
      <c r="AB101" s="75"/>
      <c r="AC101" s="136"/>
      <c r="AD101" s="75"/>
      <c r="AE101" s="136"/>
      <c r="AF101" s="136"/>
      <c r="AG101" s="136"/>
      <c r="AH101" s="136"/>
      <c r="AI101" s="136"/>
      <c r="AJ101" s="136"/>
      <c r="AK101" s="136"/>
      <c r="AL101" s="136"/>
      <c r="AM101" s="136"/>
      <c r="AN101" s="136"/>
      <c r="AO101" s="136"/>
      <c r="AP101" s="75"/>
      <c r="AQ101" s="136"/>
      <c r="AR101" s="75"/>
      <c r="AS101" s="136"/>
      <c r="AT101" s="136"/>
      <c r="AU101" s="136"/>
      <c r="AV101" s="136"/>
      <c r="AW101" s="136"/>
      <c r="AX101" s="136"/>
      <c r="AY101" s="136"/>
      <c r="AZ101" s="136"/>
      <c r="BA101" s="136"/>
      <c r="BB101" s="136"/>
      <c r="BC101" s="136"/>
      <c r="BD101" s="75"/>
      <c r="BE101" s="136"/>
      <c r="BF101" s="75"/>
      <c r="BG101" s="136"/>
      <c r="BH101" s="136"/>
      <c r="BI101" s="136"/>
      <c r="BJ101" s="136"/>
      <c r="BK101" s="136"/>
      <c r="BL101" s="136"/>
      <c r="BM101" s="136"/>
      <c r="BN101" s="136"/>
      <c r="BO101" s="136"/>
      <c r="BP101" s="136"/>
      <c r="BQ101" s="136"/>
      <c r="BR101" s="134"/>
      <c r="BS101" s="65"/>
      <c r="BT101" s="134"/>
      <c r="BU101" s="137"/>
      <c r="BV101" s="137"/>
      <c r="BW101" s="137"/>
      <c r="BX101" s="137"/>
      <c r="BY101" s="137"/>
      <c r="BZ101" s="137"/>
      <c r="CA101" s="137"/>
      <c r="CB101" s="137"/>
      <c r="CC101" s="137"/>
      <c r="CD101" s="137"/>
      <c r="CE101" s="5"/>
      <c r="CF101" s="134"/>
      <c r="CG101" s="65"/>
      <c r="CH101" s="134"/>
    </row>
    <row r="102" spans="1:86" s="64" customFormat="1" ht="16.2" customHeight="1" x14ac:dyDescent="0.25">
      <c r="A102" s="137" t="s">
        <v>10</v>
      </c>
      <c r="B102" s="34"/>
      <c r="C102" s="136"/>
      <c r="D102" s="136">
        <f>ABS('C2'!D102-'C2'!$C102)</f>
        <v>0</v>
      </c>
      <c r="E102" s="136">
        <f>ABS('C2'!E102-'C2'!$C102)</f>
        <v>0</v>
      </c>
      <c r="F102" s="136">
        <f>ABS('C2'!F102-'C2'!$C102)</f>
        <v>0</v>
      </c>
      <c r="G102" s="136">
        <f>ABS('C2'!G102-'C2'!$C102)</f>
        <v>0</v>
      </c>
      <c r="H102" s="136">
        <f>ABS('C2'!H102-'C2'!$C102)</f>
        <v>0</v>
      </c>
      <c r="I102" s="136">
        <f>ABS('C2'!I102-'C2'!$C102)</f>
        <v>0</v>
      </c>
      <c r="J102" s="136"/>
      <c r="K102" s="136"/>
      <c r="L102" s="136"/>
      <c r="M102" s="136"/>
      <c r="N102" s="75"/>
      <c r="O102" s="136"/>
      <c r="P102" s="75"/>
      <c r="Q102" s="136"/>
      <c r="R102" s="136"/>
      <c r="S102" s="136"/>
      <c r="T102" s="136"/>
      <c r="U102" s="136"/>
      <c r="V102" s="136">
        <f t="shared" si="1"/>
        <v>0</v>
      </c>
      <c r="W102" s="136"/>
      <c r="X102" s="136"/>
      <c r="Y102" s="136"/>
      <c r="Z102" s="136"/>
      <c r="AA102" s="136"/>
      <c r="AB102" s="75"/>
      <c r="AC102" s="136"/>
      <c r="AD102" s="75"/>
      <c r="AE102" s="136"/>
      <c r="AF102" s="136"/>
      <c r="AG102" s="136"/>
      <c r="AH102" s="136"/>
      <c r="AI102" s="136"/>
      <c r="AJ102" s="136"/>
      <c r="AK102" s="136"/>
      <c r="AL102" s="136"/>
      <c r="AM102" s="136"/>
      <c r="AN102" s="136"/>
      <c r="AO102" s="136"/>
      <c r="AP102" s="75"/>
      <c r="AQ102" s="136"/>
      <c r="AR102" s="75"/>
      <c r="AS102" s="136"/>
      <c r="AT102" s="136"/>
      <c r="AU102" s="136"/>
      <c r="AV102" s="136"/>
      <c r="AW102" s="136"/>
      <c r="AX102" s="136"/>
      <c r="AY102" s="136"/>
      <c r="AZ102" s="136"/>
      <c r="BA102" s="136"/>
      <c r="BB102" s="136"/>
      <c r="BC102" s="136"/>
      <c r="BD102" s="75"/>
      <c r="BE102" s="136"/>
      <c r="BF102" s="75"/>
      <c r="BG102" s="136"/>
      <c r="BH102" s="136"/>
      <c r="BI102" s="136"/>
      <c r="BJ102" s="136"/>
      <c r="BK102" s="136"/>
      <c r="BL102" s="136"/>
      <c r="BM102" s="136"/>
      <c r="BN102" s="136"/>
      <c r="BO102" s="136"/>
      <c r="BP102" s="136"/>
      <c r="BQ102" s="136"/>
      <c r="BR102" s="134"/>
      <c r="BS102" s="65"/>
      <c r="BT102" s="134"/>
      <c r="BU102" s="137"/>
      <c r="BV102" s="137"/>
      <c r="BW102" s="137"/>
      <c r="BX102" s="137"/>
      <c r="BY102" s="137"/>
      <c r="BZ102" s="137"/>
      <c r="CA102" s="137"/>
      <c r="CB102" s="137"/>
      <c r="CC102" s="137"/>
      <c r="CD102" s="137"/>
      <c r="CE102" s="5"/>
      <c r="CF102" s="134"/>
      <c r="CG102" s="65"/>
      <c r="CH102" s="134"/>
    </row>
    <row r="103" spans="1:86" s="64" customFormat="1" ht="16.2" customHeight="1" x14ac:dyDescent="0.25">
      <c r="A103" s="137" t="s">
        <v>11</v>
      </c>
      <c r="B103" s="34"/>
      <c r="C103" s="136"/>
      <c r="D103" s="136">
        <f>ABS('C2'!D103-'C2'!$C103)</f>
        <v>0</v>
      </c>
      <c r="E103" s="136">
        <f>ABS('C2'!E103-'C2'!$C103)</f>
        <v>0</v>
      </c>
      <c r="F103" s="136">
        <f>ABS('C2'!F103-'C2'!$C103)</f>
        <v>0</v>
      </c>
      <c r="G103" s="136">
        <f>ABS('C2'!G103-'C2'!$C103)</f>
        <v>0</v>
      </c>
      <c r="H103" s="136">
        <f>ABS('C2'!H103-'C2'!$C103)</f>
        <v>6.0067605605411578E-2</v>
      </c>
      <c r="I103" s="136">
        <f>ABS('C2'!I103-'C2'!$C103)</f>
        <v>6.0067605605411578E-2</v>
      </c>
      <c r="J103" s="136"/>
      <c r="K103" s="136"/>
      <c r="L103" s="136"/>
      <c r="M103" s="136"/>
      <c r="N103" s="75"/>
      <c r="O103" s="136"/>
      <c r="P103" s="75"/>
      <c r="Q103" s="136"/>
      <c r="R103" s="136"/>
      <c r="S103" s="136"/>
      <c r="T103" s="136"/>
      <c r="U103" s="136"/>
      <c r="V103" s="136">
        <f t="shared" si="1"/>
        <v>0.12013521121082316</v>
      </c>
      <c r="W103" s="136"/>
      <c r="X103" s="136"/>
      <c r="Y103" s="136"/>
      <c r="Z103" s="136"/>
      <c r="AA103" s="136"/>
      <c r="AB103" s="75"/>
      <c r="AC103" s="136"/>
      <c r="AD103" s="75"/>
      <c r="AE103" s="136"/>
      <c r="AF103" s="136"/>
      <c r="AG103" s="136"/>
      <c r="AH103" s="136"/>
      <c r="AI103" s="136"/>
      <c r="AJ103" s="136"/>
      <c r="AK103" s="136"/>
      <c r="AL103" s="136"/>
      <c r="AM103" s="136"/>
      <c r="AN103" s="136"/>
      <c r="AO103" s="136"/>
      <c r="AP103" s="75"/>
      <c r="AQ103" s="136"/>
      <c r="AR103" s="75"/>
      <c r="AS103" s="136"/>
      <c r="AT103" s="136"/>
      <c r="AU103" s="136"/>
      <c r="AV103" s="136"/>
      <c r="AW103" s="136"/>
      <c r="AX103" s="136"/>
      <c r="AY103" s="136"/>
      <c r="AZ103" s="136"/>
      <c r="BA103" s="136"/>
      <c r="BB103" s="136"/>
      <c r="BC103" s="136"/>
      <c r="BD103" s="75"/>
      <c r="BE103" s="136"/>
      <c r="BF103" s="75"/>
      <c r="BG103" s="136"/>
      <c r="BH103" s="136"/>
      <c r="BI103" s="136"/>
      <c r="BJ103" s="136"/>
      <c r="BK103" s="136"/>
      <c r="BL103" s="136"/>
      <c r="BM103" s="136"/>
      <c r="BN103" s="136"/>
      <c r="BO103" s="136"/>
      <c r="BP103" s="136"/>
      <c r="BQ103" s="136"/>
      <c r="BR103" s="134"/>
      <c r="BS103" s="65"/>
      <c r="BT103" s="134"/>
      <c r="BU103" s="137"/>
      <c r="BV103" s="137"/>
      <c r="BW103" s="137"/>
      <c r="BX103" s="137"/>
      <c r="BY103" s="137"/>
      <c r="BZ103" s="137"/>
      <c r="CA103" s="137"/>
      <c r="CB103" s="137"/>
      <c r="CC103" s="137"/>
      <c r="CD103" s="137"/>
      <c r="CE103" s="5"/>
      <c r="CF103" s="134"/>
      <c r="CG103" s="65"/>
      <c r="CH103" s="134"/>
    </row>
    <row r="104" spans="1:86" s="64" customFormat="1" ht="16.2" customHeight="1" x14ac:dyDescent="0.25">
      <c r="A104" s="137" t="s">
        <v>12</v>
      </c>
      <c r="B104" s="34"/>
      <c r="C104" s="136"/>
      <c r="D104" s="136">
        <f>ABS('C2'!D104-'C2'!$C104)</f>
        <v>0</v>
      </c>
      <c r="E104" s="136">
        <f>ABS('C2'!E104-'C2'!$C104)</f>
        <v>0</v>
      </c>
      <c r="F104" s="136">
        <f>ABS('C2'!F104-'C2'!$C104)</f>
        <v>0</v>
      </c>
      <c r="G104" s="136">
        <f>ABS('C2'!G104-'C2'!$C104)</f>
        <v>0</v>
      </c>
      <c r="H104" s="136">
        <f>ABS('C2'!H104-'C2'!$C104)</f>
        <v>0</v>
      </c>
      <c r="I104" s="136">
        <f>ABS('C2'!I104-'C2'!$C104)</f>
        <v>0</v>
      </c>
      <c r="J104" s="136"/>
      <c r="K104" s="136"/>
      <c r="L104" s="136"/>
      <c r="M104" s="136"/>
      <c r="N104" s="75"/>
      <c r="O104" s="136"/>
      <c r="P104" s="75"/>
      <c r="Q104" s="136"/>
      <c r="R104" s="136"/>
      <c r="S104" s="136"/>
      <c r="T104" s="136"/>
      <c r="U104" s="136"/>
      <c r="V104" s="136">
        <f t="shared" si="1"/>
        <v>0</v>
      </c>
      <c r="W104" s="136"/>
      <c r="X104" s="136"/>
      <c r="Y104" s="136"/>
      <c r="Z104" s="136"/>
      <c r="AA104" s="136"/>
      <c r="AB104" s="75"/>
      <c r="AC104" s="136"/>
      <c r="AD104" s="75"/>
      <c r="AE104" s="136"/>
      <c r="AF104" s="136"/>
      <c r="AG104" s="136"/>
      <c r="AH104" s="136"/>
      <c r="AI104" s="136"/>
      <c r="AJ104" s="136"/>
      <c r="AK104" s="136"/>
      <c r="AL104" s="136"/>
      <c r="AM104" s="136"/>
      <c r="AN104" s="136"/>
      <c r="AO104" s="136"/>
      <c r="AP104" s="75"/>
      <c r="AQ104" s="136"/>
      <c r="AR104" s="75"/>
      <c r="AS104" s="136"/>
      <c r="AT104" s="136"/>
      <c r="AU104" s="136"/>
      <c r="AV104" s="136"/>
      <c r="AW104" s="136"/>
      <c r="AX104" s="136"/>
      <c r="AY104" s="136"/>
      <c r="AZ104" s="136"/>
      <c r="BA104" s="136"/>
      <c r="BB104" s="136"/>
      <c r="BC104" s="136"/>
      <c r="BD104" s="75"/>
      <c r="BE104" s="136"/>
      <c r="BF104" s="75"/>
      <c r="BG104" s="136"/>
      <c r="BH104" s="136"/>
      <c r="BI104" s="136"/>
      <c r="BJ104" s="136"/>
      <c r="BK104" s="136"/>
      <c r="BL104" s="136"/>
      <c r="BM104" s="136"/>
      <c r="BN104" s="136"/>
      <c r="BO104" s="136"/>
      <c r="BP104" s="136"/>
      <c r="BQ104" s="136"/>
      <c r="BR104" s="134"/>
      <c r="BS104" s="65"/>
      <c r="BT104" s="134"/>
      <c r="BU104" s="137"/>
      <c r="BV104" s="137"/>
      <c r="BW104" s="137"/>
      <c r="BX104" s="137"/>
      <c r="BY104" s="137"/>
      <c r="BZ104" s="137"/>
      <c r="CA104" s="137"/>
      <c r="CB104" s="137"/>
      <c r="CC104" s="137"/>
      <c r="CD104" s="137"/>
      <c r="CE104" s="5"/>
      <c r="CF104" s="134"/>
      <c r="CG104" s="65"/>
      <c r="CH104" s="134"/>
    </row>
    <row r="105" spans="1:86" s="64" customFormat="1" ht="16.2" customHeight="1" x14ac:dyDescent="0.25">
      <c r="A105" s="137" t="s">
        <v>13</v>
      </c>
      <c r="B105" s="135"/>
      <c r="C105" s="136"/>
      <c r="D105" s="136">
        <f>ABS('C2'!D105-'C2'!$C105)</f>
        <v>0</v>
      </c>
      <c r="E105" s="136">
        <f>ABS('C2'!E105-'C2'!$C105)</f>
        <v>0</v>
      </c>
      <c r="F105" s="136">
        <f>ABS('C2'!F105-'C2'!$C105)</f>
        <v>0</v>
      </c>
      <c r="G105" s="136">
        <f>ABS('C2'!G105-'C2'!$C105)</f>
        <v>0</v>
      </c>
      <c r="H105" s="136">
        <f>ABS('C2'!H105-'C2'!$C105)</f>
        <v>0</v>
      </c>
      <c r="I105" s="136">
        <f>ABS('C2'!I105-'C2'!$C105)</f>
        <v>0</v>
      </c>
      <c r="J105" s="136"/>
      <c r="K105" s="136"/>
      <c r="L105" s="136"/>
      <c r="M105" s="136"/>
      <c r="N105" s="75"/>
      <c r="O105" s="136"/>
      <c r="P105" s="75"/>
      <c r="Q105" s="136"/>
      <c r="R105" s="136"/>
      <c r="S105" s="136"/>
      <c r="T105" s="136"/>
      <c r="U105" s="136"/>
      <c r="V105" s="136">
        <f t="shared" si="1"/>
        <v>0</v>
      </c>
      <c r="W105" s="136"/>
      <c r="X105" s="136"/>
      <c r="Y105" s="136"/>
      <c r="Z105" s="136"/>
      <c r="AA105" s="136"/>
      <c r="AB105" s="75"/>
      <c r="AC105" s="136"/>
      <c r="AD105" s="75"/>
      <c r="AE105" s="136"/>
      <c r="AF105" s="136"/>
      <c r="AG105" s="136"/>
      <c r="AH105" s="136"/>
      <c r="AI105" s="136"/>
      <c r="AJ105" s="136"/>
      <c r="AK105" s="136"/>
      <c r="AL105" s="136"/>
      <c r="AM105" s="136"/>
      <c r="AN105" s="136"/>
      <c r="AO105" s="136"/>
      <c r="AP105" s="75"/>
      <c r="AQ105" s="136"/>
      <c r="AR105" s="75"/>
      <c r="AS105" s="136"/>
      <c r="AT105" s="136"/>
      <c r="AU105" s="136"/>
      <c r="AV105" s="136"/>
      <c r="AW105" s="136"/>
      <c r="AX105" s="136"/>
      <c r="AY105" s="136"/>
      <c r="AZ105" s="136"/>
      <c r="BA105" s="136"/>
      <c r="BB105" s="136"/>
      <c r="BC105" s="136"/>
      <c r="BD105" s="75"/>
      <c r="BE105" s="136"/>
      <c r="BF105" s="75"/>
      <c r="BG105" s="136"/>
      <c r="BH105" s="136"/>
      <c r="BI105" s="136"/>
      <c r="BJ105" s="136"/>
      <c r="BK105" s="136"/>
      <c r="BL105" s="136"/>
      <c r="BM105" s="136"/>
      <c r="BN105" s="136"/>
      <c r="BO105" s="136"/>
      <c r="BP105" s="136"/>
      <c r="BQ105" s="136"/>
      <c r="BR105" s="134"/>
      <c r="BS105" s="65"/>
      <c r="BT105" s="134"/>
      <c r="BU105" s="137"/>
      <c r="BV105" s="137"/>
      <c r="BW105" s="137"/>
      <c r="BX105" s="137"/>
      <c r="BY105" s="137"/>
      <c r="BZ105" s="137"/>
      <c r="CA105" s="137"/>
      <c r="CB105" s="137"/>
      <c r="CC105" s="137"/>
      <c r="CD105" s="137"/>
      <c r="CE105" s="5"/>
      <c r="CF105" s="134"/>
      <c r="CG105" s="65"/>
      <c r="CH105" s="134"/>
    </row>
    <row r="106" spans="1:86" s="64" customFormat="1" ht="16.2" customHeight="1" x14ac:dyDescent="0.25">
      <c r="A106" s="137" t="s">
        <v>14</v>
      </c>
      <c r="B106" s="34"/>
      <c r="C106" s="136"/>
      <c r="D106" s="136">
        <f>ABS('C2'!D106-'C2'!$C106)</f>
        <v>0</v>
      </c>
      <c r="E106" s="136">
        <f>ABS('C2'!E106-'C2'!$C106)</f>
        <v>0</v>
      </c>
      <c r="F106" s="136">
        <f>ABS('C2'!F106-'C2'!$C106)</f>
        <v>0</v>
      </c>
      <c r="G106" s="136">
        <f>ABS('C2'!G106-'C2'!$C106)</f>
        <v>0</v>
      </c>
      <c r="H106" s="136">
        <f>ABS('C2'!H106-'C2'!$C106)</f>
        <v>0</v>
      </c>
      <c r="I106" s="136">
        <f>ABS('C2'!I106-'C2'!$C106)</f>
        <v>0</v>
      </c>
      <c r="J106" s="136"/>
      <c r="K106" s="136"/>
      <c r="L106" s="136"/>
      <c r="M106" s="136"/>
      <c r="N106" s="75"/>
      <c r="O106" s="136"/>
      <c r="P106" s="75"/>
      <c r="Q106" s="136"/>
      <c r="R106" s="136"/>
      <c r="S106" s="136"/>
      <c r="T106" s="136"/>
      <c r="U106" s="136"/>
      <c r="V106" s="136">
        <f t="shared" si="1"/>
        <v>0</v>
      </c>
      <c r="W106" s="136"/>
      <c r="X106" s="136"/>
      <c r="Y106" s="136"/>
      <c r="Z106" s="136"/>
      <c r="AA106" s="136"/>
      <c r="AB106" s="75"/>
      <c r="AC106" s="136"/>
      <c r="AD106" s="75"/>
      <c r="AE106" s="136"/>
      <c r="AF106" s="136"/>
      <c r="AG106" s="136"/>
      <c r="AH106" s="136"/>
      <c r="AI106" s="136"/>
      <c r="AJ106" s="136"/>
      <c r="AK106" s="136"/>
      <c r="AL106" s="136"/>
      <c r="AM106" s="136"/>
      <c r="AN106" s="136"/>
      <c r="AO106" s="136"/>
      <c r="AP106" s="75"/>
      <c r="AQ106" s="136"/>
      <c r="AR106" s="75"/>
      <c r="AS106" s="136"/>
      <c r="AT106" s="136"/>
      <c r="AU106" s="136"/>
      <c r="AV106" s="136"/>
      <c r="AW106" s="136"/>
      <c r="AX106" s="136"/>
      <c r="AY106" s="136"/>
      <c r="AZ106" s="136"/>
      <c r="BA106" s="136"/>
      <c r="BB106" s="136"/>
      <c r="BC106" s="136"/>
      <c r="BD106" s="75"/>
      <c r="BE106" s="136"/>
      <c r="BF106" s="75"/>
      <c r="BG106" s="136"/>
      <c r="BH106" s="136"/>
      <c r="BI106" s="136"/>
      <c r="BJ106" s="136"/>
      <c r="BK106" s="136"/>
      <c r="BL106" s="136"/>
      <c r="BM106" s="136"/>
      <c r="BN106" s="136"/>
      <c r="BO106" s="136"/>
      <c r="BP106" s="136"/>
      <c r="BQ106" s="136"/>
      <c r="BR106" s="134"/>
      <c r="BS106" s="65"/>
      <c r="BT106" s="134"/>
      <c r="BU106" s="137"/>
      <c r="BV106" s="137"/>
      <c r="BW106" s="137"/>
      <c r="BX106" s="137"/>
      <c r="BY106" s="137"/>
      <c r="BZ106" s="137"/>
      <c r="CA106" s="137"/>
      <c r="CB106" s="137"/>
      <c r="CC106" s="137"/>
      <c r="CD106" s="137"/>
      <c r="CE106" s="5"/>
      <c r="CF106" s="134"/>
      <c r="CG106" s="65"/>
      <c r="CH106" s="134"/>
    </row>
    <row r="107" spans="1:86" s="64" customFormat="1" ht="16.2" customHeight="1" x14ac:dyDescent="0.25">
      <c r="A107" s="137" t="s">
        <v>15</v>
      </c>
      <c r="B107" s="34"/>
      <c r="C107" s="136"/>
      <c r="D107" s="136">
        <f>ABS('C2'!D107-'C2'!$C107)</f>
        <v>0</v>
      </c>
      <c r="E107" s="136">
        <f>ABS('C2'!E107-'C2'!$C107)</f>
        <v>0</v>
      </c>
      <c r="F107" s="136">
        <f>ABS('C2'!F107-'C2'!$C107)</f>
        <v>0</v>
      </c>
      <c r="G107" s="136">
        <f>ABS('C2'!G107-'C2'!$C107)</f>
        <v>0</v>
      </c>
      <c r="H107" s="136">
        <f>ABS('C2'!H107-'C2'!$C107)</f>
        <v>0</v>
      </c>
      <c r="I107" s="136">
        <f>ABS('C2'!I107-'C2'!$C107)</f>
        <v>0</v>
      </c>
      <c r="J107" s="136"/>
      <c r="K107" s="136"/>
      <c r="L107" s="136"/>
      <c r="M107" s="136"/>
      <c r="N107" s="75"/>
      <c r="O107" s="136"/>
      <c r="P107" s="75"/>
      <c r="Q107" s="136"/>
      <c r="R107" s="136"/>
      <c r="S107" s="136"/>
      <c r="T107" s="136"/>
      <c r="U107" s="136"/>
      <c r="V107" s="136">
        <f t="shared" si="1"/>
        <v>0</v>
      </c>
      <c r="W107" s="136"/>
      <c r="X107" s="136"/>
      <c r="Y107" s="136"/>
      <c r="Z107" s="136"/>
      <c r="AA107" s="136"/>
      <c r="AB107" s="75"/>
      <c r="AC107" s="136"/>
      <c r="AD107" s="75"/>
      <c r="AE107" s="136"/>
      <c r="AF107" s="136"/>
      <c r="AG107" s="136"/>
      <c r="AH107" s="136"/>
      <c r="AI107" s="136"/>
      <c r="AJ107" s="136"/>
      <c r="AK107" s="136"/>
      <c r="AL107" s="136"/>
      <c r="AM107" s="136"/>
      <c r="AN107" s="136"/>
      <c r="AO107" s="136"/>
      <c r="AP107" s="75"/>
      <c r="AQ107" s="136"/>
      <c r="AR107" s="75"/>
      <c r="AS107" s="136"/>
      <c r="AT107" s="136"/>
      <c r="AU107" s="136"/>
      <c r="AV107" s="136"/>
      <c r="AW107" s="136"/>
      <c r="AX107" s="136"/>
      <c r="AY107" s="136"/>
      <c r="AZ107" s="136"/>
      <c r="BA107" s="136"/>
      <c r="BB107" s="136"/>
      <c r="BC107" s="136"/>
      <c r="BD107" s="75"/>
      <c r="BE107" s="136"/>
      <c r="BF107" s="75"/>
      <c r="BG107" s="136"/>
      <c r="BH107" s="136"/>
      <c r="BI107" s="136"/>
      <c r="BJ107" s="136"/>
      <c r="BK107" s="136"/>
      <c r="BL107" s="136"/>
      <c r="BM107" s="136"/>
      <c r="BN107" s="136"/>
      <c r="BO107" s="136"/>
      <c r="BP107" s="136"/>
      <c r="BQ107" s="136"/>
      <c r="BR107" s="134"/>
      <c r="BS107" s="65"/>
      <c r="BT107" s="134"/>
      <c r="BU107" s="137"/>
      <c r="BV107" s="137"/>
      <c r="BW107" s="137"/>
      <c r="BX107" s="137"/>
      <c r="BY107" s="137"/>
      <c r="BZ107" s="137"/>
      <c r="CA107" s="137"/>
      <c r="CB107" s="137"/>
      <c r="CC107" s="137"/>
      <c r="CD107" s="137"/>
      <c r="CE107" s="5"/>
      <c r="CF107" s="134"/>
      <c r="CG107" s="65"/>
      <c r="CH107" s="134"/>
    </row>
    <row r="108" spans="1:86" s="64" customFormat="1" ht="16.2" customHeight="1" x14ac:dyDescent="0.25">
      <c r="A108" s="137" t="s">
        <v>16</v>
      </c>
      <c r="B108" s="34"/>
      <c r="C108" s="136"/>
      <c r="D108" s="136">
        <f>ABS('C2'!D108-'C2'!$C108)</f>
        <v>0</v>
      </c>
      <c r="E108" s="136">
        <f>ABS('C2'!E108-'C2'!$C108)</f>
        <v>0</v>
      </c>
      <c r="F108" s="136">
        <f>ABS('C2'!F108-'C2'!$C108)</f>
        <v>0.13420046946937247</v>
      </c>
      <c r="G108" s="136">
        <f>ABS('C2'!G108-'C2'!$C108)</f>
        <v>0.13420046946937247</v>
      </c>
      <c r="H108" s="136">
        <f>ABS('C2'!H108-'C2'!$C108)</f>
        <v>0.20130070420405871</v>
      </c>
      <c r="I108" s="136">
        <f>ABS('C2'!I108-'C2'!$C108)</f>
        <v>0.20130070420405871</v>
      </c>
      <c r="J108" s="136"/>
      <c r="K108" s="136"/>
      <c r="L108" s="136"/>
      <c r="M108" s="136"/>
      <c r="N108" s="75"/>
      <c r="O108" s="136"/>
      <c r="P108" s="75"/>
      <c r="Q108" s="136"/>
      <c r="R108" s="136"/>
      <c r="S108" s="136"/>
      <c r="T108" s="136"/>
      <c r="U108" s="136"/>
      <c r="V108" s="136">
        <f t="shared" si="1"/>
        <v>0.67100234734686237</v>
      </c>
      <c r="W108" s="136"/>
      <c r="X108" s="136"/>
      <c r="Y108" s="136"/>
      <c r="Z108" s="136"/>
      <c r="AA108" s="136"/>
      <c r="AB108" s="75"/>
      <c r="AC108" s="136"/>
      <c r="AD108" s="75"/>
      <c r="AE108" s="136"/>
      <c r="AF108" s="136"/>
      <c r="AG108" s="136"/>
      <c r="AH108" s="136"/>
      <c r="AI108" s="136"/>
      <c r="AJ108" s="136"/>
      <c r="AK108" s="136"/>
      <c r="AL108" s="136"/>
      <c r="AM108" s="136"/>
      <c r="AN108" s="136"/>
      <c r="AO108" s="136"/>
      <c r="AP108" s="75"/>
      <c r="AQ108" s="136"/>
      <c r="AR108" s="75"/>
      <c r="AS108" s="136"/>
      <c r="AT108" s="136"/>
      <c r="AU108" s="136"/>
      <c r="AV108" s="136"/>
      <c r="AW108" s="136"/>
      <c r="AX108" s="136"/>
      <c r="AY108" s="136"/>
      <c r="AZ108" s="136"/>
      <c r="BA108" s="136"/>
      <c r="BB108" s="136"/>
      <c r="BC108" s="136"/>
      <c r="BD108" s="75"/>
      <c r="BE108" s="136"/>
      <c r="BF108" s="75"/>
      <c r="BG108" s="136"/>
      <c r="BH108" s="136"/>
      <c r="BI108" s="136"/>
      <c r="BJ108" s="136"/>
      <c r="BK108" s="136"/>
      <c r="BL108" s="136"/>
      <c r="BM108" s="136"/>
      <c r="BN108" s="136"/>
      <c r="BO108" s="136"/>
      <c r="BP108" s="136"/>
      <c r="BQ108" s="136"/>
      <c r="BR108" s="134"/>
      <c r="BS108" s="65"/>
      <c r="BT108" s="134"/>
      <c r="BU108" s="137"/>
      <c r="BV108" s="137"/>
      <c r="BW108" s="137"/>
      <c r="BX108" s="137"/>
      <c r="BY108" s="137"/>
      <c r="BZ108" s="137"/>
      <c r="CA108" s="137"/>
      <c r="CB108" s="137"/>
      <c r="CC108" s="137"/>
      <c r="CD108" s="137"/>
      <c r="CE108" s="5"/>
      <c r="CF108" s="134"/>
      <c r="CG108" s="65"/>
      <c r="CH108" s="134"/>
    </row>
    <row r="109" spans="1:86" s="64" customFormat="1" ht="16.2" customHeight="1" x14ac:dyDescent="0.25">
      <c r="A109" s="137" t="s">
        <v>17</v>
      </c>
      <c r="B109" s="34"/>
      <c r="C109" s="136"/>
      <c r="D109" s="136">
        <f>ABS('C2'!D109-'C2'!$C109)</f>
        <v>0</v>
      </c>
      <c r="E109" s="136">
        <f>ABS('C2'!E109-'C2'!$C109)</f>
        <v>0</v>
      </c>
      <c r="F109" s="136">
        <f>ABS('C2'!F109-'C2'!$C109)</f>
        <v>0</v>
      </c>
      <c r="G109" s="136">
        <f>ABS('C2'!G109-'C2'!$C109)</f>
        <v>0</v>
      </c>
      <c r="H109" s="136">
        <f>ABS('C2'!H109-'C2'!$C109)</f>
        <v>0</v>
      </c>
      <c r="I109" s="136">
        <f>ABS('C2'!I109-'C2'!$C109)</f>
        <v>0</v>
      </c>
      <c r="J109" s="136"/>
      <c r="K109" s="136"/>
      <c r="L109" s="136"/>
      <c r="M109" s="136"/>
      <c r="N109" s="75"/>
      <c r="O109" s="136"/>
      <c r="P109" s="75"/>
      <c r="Q109" s="136"/>
      <c r="R109" s="136"/>
      <c r="S109" s="136"/>
      <c r="T109" s="136"/>
      <c r="U109" s="136"/>
      <c r="V109" s="136">
        <f t="shared" si="1"/>
        <v>0</v>
      </c>
      <c r="W109" s="136"/>
      <c r="X109" s="136"/>
      <c r="Y109" s="136"/>
      <c r="Z109" s="136"/>
      <c r="AA109" s="136"/>
      <c r="AB109" s="75"/>
      <c r="AC109" s="136"/>
      <c r="AD109" s="75"/>
      <c r="AE109" s="136"/>
      <c r="AF109" s="136"/>
      <c r="AG109" s="136"/>
      <c r="AH109" s="136"/>
      <c r="AI109" s="136"/>
      <c r="AJ109" s="136"/>
      <c r="AK109" s="136"/>
      <c r="AL109" s="136"/>
      <c r="AM109" s="136"/>
      <c r="AN109" s="136"/>
      <c r="AO109" s="136"/>
      <c r="AP109" s="75"/>
      <c r="AQ109" s="136"/>
      <c r="AR109" s="75"/>
      <c r="AS109" s="136"/>
      <c r="AT109" s="136"/>
      <c r="AU109" s="136"/>
      <c r="AV109" s="136"/>
      <c r="AW109" s="136"/>
      <c r="AX109" s="136"/>
      <c r="AY109" s="136"/>
      <c r="AZ109" s="136"/>
      <c r="BA109" s="136"/>
      <c r="BB109" s="136"/>
      <c r="BC109" s="136"/>
      <c r="BD109" s="75"/>
      <c r="BE109" s="136"/>
      <c r="BF109" s="75"/>
      <c r="BG109" s="136"/>
      <c r="BH109" s="136"/>
      <c r="BI109" s="136"/>
      <c r="BJ109" s="136"/>
      <c r="BK109" s="136"/>
      <c r="BL109" s="136"/>
      <c r="BM109" s="136"/>
      <c r="BN109" s="136"/>
      <c r="BO109" s="136"/>
      <c r="BP109" s="136"/>
      <c r="BQ109" s="136"/>
      <c r="BR109" s="134"/>
      <c r="BS109" s="65"/>
      <c r="BT109" s="134"/>
      <c r="BU109" s="137"/>
      <c r="BV109" s="137"/>
      <c r="BW109" s="137"/>
      <c r="BX109" s="137"/>
      <c r="BY109" s="137"/>
      <c r="BZ109" s="137"/>
      <c r="CA109" s="137"/>
      <c r="CB109" s="137"/>
      <c r="CC109" s="137"/>
      <c r="CD109" s="137"/>
      <c r="CE109" s="5"/>
      <c r="CF109" s="134"/>
      <c r="CG109" s="65"/>
      <c r="CH109" s="134"/>
    </row>
    <row r="110" spans="1:86" s="64" customFormat="1" ht="16.2" customHeight="1" x14ac:dyDescent="0.25">
      <c r="A110" s="137" t="s">
        <v>18</v>
      </c>
      <c r="B110" s="34"/>
      <c r="C110" s="136"/>
      <c r="D110" s="136">
        <f>ABS('C2'!D110-'C2'!$C110)</f>
        <v>0</v>
      </c>
      <c r="E110" s="136">
        <f>ABS('C2'!E110-'C2'!$C110)</f>
        <v>0</v>
      </c>
      <c r="F110" s="136">
        <f>ABS('C2'!F110-'C2'!$C110)</f>
        <v>0</v>
      </c>
      <c r="G110" s="136">
        <f>ABS('C2'!G110-'C2'!$C110)</f>
        <v>0</v>
      </c>
      <c r="H110" s="136">
        <f>ABS('C2'!H110-'C2'!$C110)</f>
        <v>0</v>
      </c>
      <c r="I110" s="136">
        <f>ABS('C2'!I110-'C2'!$C110)</f>
        <v>0</v>
      </c>
      <c r="J110" s="136"/>
      <c r="K110" s="136"/>
      <c r="L110" s="136"/>
      <c r="M110" s="136"/>
      <c r="N110" s="75"/>
      <c r="O110" s="136"/>
      <c r="P110" s="75"/>
      <c r="Q110" s="136"/>
      <c r="R110" s="136"/>
      <c r="S110" s="136"/>
      <c r="T110" s="136"/>
      <c r="U110" s="136"/>
      <c r="V110" s="136">
        <f t="shared" si="1"/>
        <v>0</v>
      </c>
      <c r="W110" s="136"/>
      <c r="X110" s="136"/>
      <c r="Y110" s="136"/>
      <c r="Z110" s="136"/>
      <c r="AA110" s="136"/>
      <c r="AB110" s="75"/>
      <c r="AC110" s="136"/>
      <c r="AD110" s="75"/>
      <c r="AE110" s="136"/>
      <c r="AF110" s="136"/>
      <c r="AG110" s="136"/>
      <c r="AH110" s="136"/>
      <c r="AI110" s="136"/>
      <c r="AJ110" s="136"/>
      <c r="AK110" s="136"/>
      <c r="AL110" s="136"/>
      <c r="AM110" s="136"/>
      <c r="AN110" s="136"/>
      <c r="AO110" s="136"/>
      <c r="AP110" s="75"/>
      <c r="AQ110" s="136"/>
      <c r="AR110" s="75"/>
      <c r="AS110" s="136"/>
      <c r="AT110" s="136"/>
      <c r="AU110" s="136"/>
      <c r="AV110" s="136"/>
      <c r="AW110" s="136"/>
      <c r="AX110" s="136"/>
      <c r="AY110" s="136"/>
      <c r="AZ110" s="136"/>
      <c r="BA110" s="136"/>
      <c r="BB110" s="136"/>
      <c r="BC110" s="136"/>
      <c r="BD110" s="75"/>
      <c r="BE110" s="136"/>
      <c r="BF110" s="75"/>
      <c r="BG110" s="136"/>
      <c r="BH110" s="136"/>
      <c r="BI110" s="136"/>
      <c r="BJ110" s="136"/>
      <c r="BK110" s="136"/>
      <c r="BL110" s="136"/>
      <c r="BM110" s="136"/>
      <c r="BN110" s="136"/>
      <c r="BO110" s="136"/>
      <c r="BP110" s="136"/>
      <c r="BQ110" s="136"/>
      <c r="BR110" s="134"/>
      <c r="BS110" s="65"/>
      <c r="BT110" s="134"/>
      <c r="BU110" s="137"/>
      <c r="BV110" s="137"/>
      <c r="BW110" s="137"/>
      <c r="BX110" s="137"/>
      <c r="BY110" s="137"/>
      <c r="BZ110" s="137"/>
      <c r="CA110" s="137"/>
      <c r="CB110" s="137"/>
      <c r="CC110" s="137"/>
      <c r="CD110" s="137"/>
      <c r="CE110" s="5"/>
      <c r="CF110" s="134"/>
      <c r="CG110" s="65"/>
      <c r="CH110" s="134"/>
    </row>
    <row r="111" spans="1:86" s="64" customFormat="1" ht="16.2" customHeight="1" x14ac:dyDescent="0.25">
      <c r="A111" s="137" t="s">
        <v>19</v>
      </c>
      <c r="B111" s="34"/>
      <c r="C111" s="136"/>
      <c r="D111" s="136">
        <f>ABS('C2'!D111-'C2'!$C111)</f>
        <v>0</v>
      </c>
      <c r="E111" s="136">
        <f>ABS('C2'!E111-'C2'!$C111)</f>
        <v>0</v>
      </c>
      <c r="F111" s="136">
        <f>ABS('C2'!F111-'C2'!$C111)</f>
        <v>0</v>
      </c>
      <c r="G111" s="136">
        <f>ABS('C2'!G111-'C2'!$C111)</f>
        <v>0</v>
      </c>
      <c r="H111" s="136">
        <f>ABS('C2'!H111-'C2'!$C111)</f>
        <v>0</v>
      </c>
      <c r="I111" s="136">
        <f>ABS('C2'!I111-'C2'!$C111)</f>
        <v>0</v>
      </c>
      <c r="J111" s="136"/>
      <c r="K111" s="136"/>
      <c r="L111" s="136"/>
      <c r="M111" s="136"/>
      <c r="N111" s="75"/>
      <c r="O111" s="136"/>
      <c r="P111" s="75"/>
      <c r="Q111" s="136"/>
      <c r="R111" s="136"/>
      <c r="S111" s="136"/>
      <c r="T111" s="136"/>
      <c r="U111" s="136"/>
      <c r="V111" s="136">
        <f t="shared" si="1"/>
        <v>0</v>
      </c>
      <c r="W111" s="136"/>
      <c r="X111" s="136"/>
      <c r="Y111" s="136"/>
      <c r="Z111" s="136"/>
      <c r="AA111" s="136"/>
      <c r="AB111" s="75"/>
      <c r="AC111" s="136"/>
      <c r="AD111" s="75"/>
      <c r="AE111" s="136"/>
      <c r="AF111" s="136"/>
      <c r="AG111" s="136"/>
      <c r="AH111" s="136"/>
      <c r="AI111" s="136"/>
      <c r="AJ111" s="136"/>
      <c r="AK111" s="136"/>
      <c r="AL111" s="136"/>
      <c r="AM111" s="136"/>
      <c r="AN111" s="136"/>
      <c r="AO111" s="136"/>
      <c r="AP111" s="75"/>
      <c r="AQ111" s="136"/>
      <c r="AR111" s="75"/>
      <c r="AS111" s="136"/>
      <c r="AT111" s="136"/>
      <c r="AU111" s="136"/>
      <c r="AV111" s="136"/>
      <c r="AW111" s="136"/>
      <c r="AX111" s="136"/>
      <c r="AY111" s="136"/>
      <c r="AZ111" s="136"/>
      <c r="BA111" s="136"/>
      <c r="BB111" s="136"/>
      <c r="BC111" s="136"/>
      <c r="BD111" s="75"/>
      <c r="BE111" s="136"/>
      <c r="BF111" s="75"/>
      <c r="BG111" s="136"/>
      <c r="BH111" s="136"/>
      <c r="BI111" s="136"/>
      <c r="BJ111" s="136"/>
      <c r="BK111" s="136"/>
      <c r="BL111" s="136"/>
      <c r="BM111" s="136"/>
      <c r="BN111" s="136"/>
      <c r="BO111" s="136"/>
      <c r="BP111" s="136"/>
      <c r="BQ111" s="136"/>
      <c r="BR111" s="134"/>
      <c r="BS111" s="65"/>
      <c r="BT111" s="134"/>
      <c r="BU111" s="137"/>
      <c r="BV111" s="137"/>
      <c r="BW111" s="137"/>
      <c r="BX111" s="137"/>
      <c r="BY111" s="137"/>
      <c r="BZ111" s="137"/>
      <c r="CA111" s="137"/>
      <c r="CB111" s="137"/>
      <c r="CC111" s="137"/>
      <c r="CD111" s="137"/>
      <c r="CE111" s="5"/>
      <c r="CF111" s="134"/>
      <c r="CG111" s="65"/>
      <c r="CH111" s="134"/>
    </row>
    <row r="112" spans="1:86" s="64" customFormat="1" ht="16.2" customHeight="1" x14ac:dyDescent="0.25">
      <c r="A112" s="137" t="s">
        <v>20</v>
      </c>
      <c r="B112" s="34"/>
      <c r="C112" s="136"/>
      <c r="D112" s="136">
        <f>ABS('C2'!D112-'C2'!$C112)</f>
        <v>0</v>
      </c>
      <c r="E112" s="136">
        <f>ABS('C2'!E112-'C2'!$C112)</f>
        <v>0</v>
      </c>
      <c r="F112" s="136">
        <f>ABS('C2'!F112-'C2'!$C112)</f>
        <v>0</v>
      </c>
      <c r="G112" s="136">
        <f>ABS('C2'!G112-'C2'!$C112)</f>
        <v>0</v>
      </c>
      <c r="H112" s="136">
        <f>ABS('C2'!H112-'C2'!$C112)</f>
        <v>0</v>
      </c>
      <c r="I112" s="136">
        <f>ABS('C2'!I112-'C2'!$C112)</f>
        <v>0</v>
      </c>
      <c r="J112" s="136"/>
      <c r="K112" s="136"/>
      <c r="L112" s="136"/>
      <c r="M112" s="136"/>
      <c r="N112" s="75"/>
      <c r="O112" s="136"/>
      <c r="P112" s="75"/>
      <c r="Q112" s="136"/>
      <c r="R112" s="136"/>
      <c r="S112" s="136"/>
      <c r="T112" s="136"/>
      <c r="U112" s="136"/>
      <c r="V112" s="136">
        <f t="shared" si="1"/>
        <v>0</v>
      </c>
      <c r="W112" s="136"/>
      <c r="X112" s="136"/>
      <c r="Y112" s="136"/>
      <c r="Z112" s="136"/>
      <c r="AA112" s="136"/>
      <c r="AB112" s="75"/>
      <c r="AC112" s="136"/>
      <c r="AD112" s="75"/>
      <c r="AE112" s="136"/>
      <c r="AF112" s="136"/>
      <c r="AG112" s="136"/>
      <c r="AH112" s="136"/>
      <c r="AI112" s="136"/>
      <c r="AJ112" s="136"/>
      <c r="AK112" s="136"/>
      <c r="AL112" s="136"/>
      <c r="AM112" s="136"/>
      <c r="AN112" s="136"/>
      <c r="AO112" s="136"/>
      <c r="AP112" s="75"/>
      <c r="AQ112" s="136"/>
      <c r="AR112" s="75"/>
      <c r="AS112" s="136"/>
      <c r="AT112" s="136"/>
      <c r="AU112" s="136"/>
      <c r="AV112" s="136"/>
      <c r="AW112" s="136"/>
      <c r="AX112" s="136"/>
      <c r="AY112" s="136"/>
      <c r="AZ112" s="136"/>
      <c r="BA112" s="136"/>
      <c r="BB112" s="136"/>
      <c r="BC112" s="136"/>
      <c r="BD112" s="75"/>
      <c r="BE112" s="136"/>
      <c r="BF112" s="75"/>
      <c r="BG112" s="136"/>
      <c r="BH112" s="136"/>
      <c r="BI112" s="136"/>
      <c r="BJ112" s="136"/>
      <c r="BK112" s="136"/>
      <c r="BL112" s="136"/>
      <c r="BM112" s="136"/>
      <c r="BN112" s="136"/>
      <c r="BO112" s="136"/>
      <c r="BP112" s="136"/>
      <c r="BQ112" s="136"/>
      <c r="BR112" s="134"/>
      <c r="BS112" s="65"/>
      <c r="BT112" s="134"/>
      <c r="BU112" s="137"/>
      <c r="BV112" s="137"/>
      <c r="BW112" s="137"/>
      <c r="BX112" s="137"/>
      <c r="BY112" s="137"/>
      <c r="BZ112" s="137"/>
      <c r="CA112" s="137"/>
      <c r="CB112" s="137"/>
      <c r="CC112" s="137"/>
      <c r="CD112" s="137"/>
      <c r="CE112" s="5"/>
      <c r="CF112" s="134"/>
      <c r="CG112" s="65"/>
      <c r="CH112" s="134"/>
    </row>
    <row r="113" spans="1:98" s="64" customFormat="1" ht="16.2" customHeight="1" x14ac:dyDescent="0.25">
      <c r="A113" s="137" t="s">
        <v>21</v>
      </c>
      <c r="B113" s="34"/>
      <c r="C113" s="136"/>
      <c r="D113" s="136">
        <f>ABS('C2'!D113-'C2'!$C113)</f>
        <v>0</v>
      </c>
      <c r="E113" s="136">
        <f>ABS('C2'!E113-'C2'!$C113)</f>
        <v>0.29166666666666663</v>
      </c>
      <c r="F113" s="136">
        <f>ABS('C2'!F113-'C2'!$C113)</f>
        <v>0.29166666666666663</v>
      </c>
      <c r="G113" s="136">
        <f>ABS('C2'!G113-'C2'!$C113)</f>
        <v>0.29166666666666663</v>
      </c>
      <c r="H113" s="136">
        <f>ABS('C2'!H113-'C2'!$C113)</f>
        <v>0.29166666666666663</v>
      </c>
      <c r="I113" s="136">
        <f>ABS('C2'!I113-'C2'!$C113)</f>
        <v>0.29166666666666663</v>
      </c>
      <c r="J113" s="136"/>
      <c r="K113" s="136"/>
      <c r="L113" s="136"/>
      <c r="M113" s="136"/>
      <c r="N113" s="75"/>
      <c r="O113" s="136"/>
      <c r="P113" s="75"/>
      <c r="Q113" s="136"/>
      <c r="R113" s="136"/>
      <c r="S113" s="136"/>
      <c r="T113" s="136"/>
      <c r="U113" s="136"/>
      <c r="V113" s="136">
        <f t="shared" si="1"/>
        <v>1.458333333333333</v>
      </c>
      <c r="W113" s="136"/>
      <c r="X113" s="136"/>
      <c r="Y113" s="136"/>
      <c r="Z113" s="136"/>
      <c r="AA113" s="136"/>
      <c r="AB113" s="75"/>
      <c r="AC113" s="136"/>
      <c r="AD113" s="75"/>
      <c r="AE113" s="136"/>
      <c r="AF113" s="136"/>
      <c r="AG113" s="136"/>
      <c r="AH113" s="136"/>
      <c r="AI113" s="136"/>
      <c r="AJ113" s="136"/>
      <c r="AK113" s="136"/>
      <c r="AL113" s="136"/>
      <c r="AM113" s="136"/>
      <c r="AN113" s="136"/>
      <c r="AO113" s="136"/>
      <c r="AP113" s="75"/>
      <c r="AQ113" s="136"/>
      <c r="AR113" s="75"/>
      <c r="AS113" s="136"/>
      <c r="AT113" s="136"/>
      <c r="AU113" s="136"/>
      <c r="AV113" s="136"/>
      <c r="AW113" s="136"/>
      <c r="AX113" s="136"/>
      <c r="AY113" s="136"/>
      <c r="AZ113" s="136"/>
      <c r="BA113" s="136"/>
      <c r="BB113" s="136"/>
      <c r="BC113" s="136"/>
      <c r="BD113" s="75"/>
      <c r="BE113" s="136"/>
      <c r="BF113" s="75"/>
      <c r="BG113" s="136"/>
      <c r="BH113" s="136"/>
      <c r="BI113" s="136"/>
      <c r="BJ113" s="136"/>
      <c r="BK113" s="136"/>
      <c r="BL113" s="136"/>
      <c r="BM113" s="136"/>
      <c r="BN113" s="136"/>
      <c r="BO113" s="136"/>
      <c r="BP113" s="136"/>
      <c r="BQ113" s="136"/>
      <c r="BR113" s="134"/>
      <c r="BS113" s="65"/>
      <c r="BT113" s="134"/>
      <c r="BU113" s="137"/>
      <c r="BV113" s="137"/>
      <c r="BW113" s="137"/>
      <c r="BX113" s="137"/>
      <c r="BY113" s="137"/>
      <c r="BZ113" s="137"/>
      <c r="CA113" s="137"/>
      <c r="CB113" s="137"/>
      <c r="CC113" s="137"/>
      <c r="CD113" s="137"/>
      <c r="CE113" s="5"/>
      <c r="CF113" s="134"/>
      <c r="CG113" s="65"/>
      <c r="CH113" s="134"/>
    </row>
    <row r="114" spans="1:98" s="64" customFormat="1" ht="16.2" customHeight="1" x14ac:dyDescent="0.25">
      <c r="A114" s="137" t="s">
        <v>22</v>
      </c>
      <c r="B114" s="34"/>
      <c r="C114" s="136"/>
      <c r="D114" s="136">
        <f>ABS('C2'!D114-'C2'!$C114)</f>
        <v>0</v>
      </c>
      <c r="E114" s="136">
        <f>ABS('C2'!E114-'C2'!$C114)</f>
        <v>0</v>
      </c>
      <c r="F114" s="136">
        <f>ABS('C2'!F114-'C2'!$C114)</f>
        <v>0</v>
      </c>
      <c r="G114" s="136">
        <f>ABS('C2'!G114-'C2'!$C114)</f>
        <v>0</v>
      </c>
      <c r="H114" s="136">
        <f>ABS('C2'!H114-'C2'!$C114)</f>
        <v>0</v>
      </c>
      <c r="I114" s="136">
        <f>ABS('C2'!I114-'C2'!$C114)</f>
        <v>0</v>
      </c>
      <c r="J114" s="136"/>
      <c r="K114" s="136"/>
      <c r="L114" s="136"/>
      <c r="M114" s="136"/>
      <c r="N114" s="75"/>
      <c r="O114" s="136"/>
      <c r="P114" s="75"/>
      <c r="Q114" s="136"/>
      <c r="R114" s="136"/>
      <c r="S114" s="136"/>
      <c r="T114" s="136"/>
      <c r="U114" s="136"/>
      <c r="V114" s="136">
        <f t="shared" si="1"/>
        <v>0</v>
      </c>
      <c r="W114" s="136"/>
      <c r="X114" s="136"/>
      <c r="Y114" s="136"/>
      <c r="Z114" s="136"/>
      <c r="AA114" s="136"/>
      <c r="AB114" s="75"/>
      <c r="AC114" s="136"/>
      <c r="AD114" s="75"/>
      <c r="AE114" s="136"/>
      <c r="AF114" s="136"/>
      <c r="AG114" s="136"/>
      <c r="AH114" s="136"/>
      <c r="AI114" s="136"/>
      <c r="AJ114" s="136"/>
      <c r="AK114" s="136"/>
      <c r="AL114" s="136"/>
      <c r="AM114" s="136"/>
      <c r="AN114" s="136"/>
      <c r="AO114" s="136"/>
      <c r="AP114" s="75"/>
      <c r="AQ114" s="136"/>
      <c r="AR114" s="75"/>
      <c r="AS114" s="136"/>
      <c r="AT114" s="136"/>
      <c r="AU114" s="136"/>
      <c r="AV114" s="136"/>
      <c r="AW114" s="136"/>
      <c r="AX114" s="136"/>
      <c r="AY114" s="136"/>
      <c r="AZ114" s="136"/>
      <c r="BA114" s="136"/>
      <c r="BB114" s="136"/>
      <c r="BC114" s="136"/>
      <c r="BD114" s="75"/>
      <c r="BE114" s="136"/>
      <c r="BF114" s="75"/>
      <c r="BG114" s="136"/>
      <c r="BH114" s="136"/>
      <c r="BI114" s="136"/>
      <c r="BJ114" s="136"/>
      <c r="BK114" s="136"/>
      <c r="BL114" s="136"/>
      <c r="BM114" s="136"/>
      <c r="BN114" s="136"/>
      <c r="BO114" s="136"/>
      <c r="BP114" s="136"/>
      <c r="BQ114" s="136"/>
      <c r="BR114" s="134"/>
      <c r="BS114" s="65"/>
      <c r="BT114" s="134"/>
      <c r="BU114" s="137"/>
      <c r="BV114" s="137"/>
      <c r="BW114" s="137"/>
      <c r="BX114" s="137"/>
      <c r="BY114" s="137"/>
      <c r="BZ114" s="137"/>
      <c r="CA114" s="137"/>
      <c r="CB114" s="137"/>
      <c r="CC114" s="137"/>
      <c r="CD114" s="137"/>
      <c r="CE114" s="5"/>
      <c r="CF114" s="134"/>
      <c r="CG114" s="65"/>
      <c r="CH114" s="134"/>
    </row>
    <row r="115" spans="1:98" s="64" customFormat="1" ht="16.2" customHeight="1" x14ac:dyDescent="0.25">
      <c r="A115" s="136"/>
      <c r="B115" s="136"/>
      <c r="C115" s="136"/>
      <c r="D115" s="136"/>
      <c r="E115" s="136"/>
      <c r="F115" s="136"/>
      <c r="G115" s="136"/>
      <c r="H115" s="136"/>
      <c r="I115" s="136"/>
      <c r="J115" s="136"/>
      <c r="K115" s="136"/>
      <c r="L115" s="34"/>
      <c r="N115" s="34"/>
      <c r="O115" s="136"/>
      <c r="P115" s="136"/>
      <c r="Q115" s="136"/>
      <c r="R115" s="136"/>
      <c r="S115" s="136"/>
      <c r="T115" s="136"/>
      <c r="U115" s="136"/>
      <c r="V115" s="136"/>
      <c r="W115" s="136"/>
      <c r="X115" s="136"/>
      <c r="Y115" s="136"/>
      <c r="Z115" s="75"/>
      <c r="AA115" s="136"/>
      <c r="AB115" s="75"/>
      <c r="AC115" s="136"/>
      <c r="AD115" s="136"/>
      <c r="AE115" s="136"/>
      <c r="AF115" s="136"/>
      <c r="AG115" s="136"/>
      <c r="AH115" s="136"/>
      <c r="AI115" s="136"/>
      <c r="AJ115" s="136"/>
      <c r="AK115" s="136"/>
      <c r="AL115" s="136"/>
      <c r="AM115" s="136"/>
      <c r="AN115" s="75"/>
      <c r="AO115" s="136"/>
      <c r="AP115" s="75"/>
      <c r="AQ115" s="136"/>
      <c r="AR115" s="136"/>
      <c r="AS115" s="136"/>
      <c r="AT115" s="136"/>
      <c r="AU115" s="136"/>
      <c r="AV115" s="136"/>
      <c r="AW115" s="136"/>
      <c r="AX115" s="136"/>
      <c r="AY115" s="136"/>
      <c r="AZ115" s="136"/>
      <c r="BA115" s="136"/>
      <c r="BB115" s="75"/>
      <c r="BC115" s="136"/>
      <c r="BD115" s="75"/>
      <c r="BE115" s="136"/>
      <c r="BF115" s="136"/>
      <c r="BG115" s="136"/>
      <c r="BH115" s="136"/>
      <c r="BI115" s="136"/>
      <c r="BJ115" s="136"/>
      <c r="BK115" s="136"/>
      <c r="BL115" s="136"/>
      <c r="BM115" s="136"/>
      <c r="BN115" s="136"/>
      <c r="BO115" s="136"/>
      <c r="BP115" s="75"/>
      <c r="BQ115" s="136"/>
      <c r="BR115" s="75"/>
      <c r="BS115" s="136"/>
      <c r="BT115" s="136"/>
      <c r="BU115" s="136"/>
      <c r="BV115" s="136"/>
      <c r="BW115" s="136"/>
      <c r="BX115" s="136"/>
      <c r="BY115" s="136"/>
      <c r="BZ115" s="136"/>
      <c r="CA115" s="136"/>
      <c r="CB115" s="136"/>
      <c r="CC115" s="136"/>
      <c r="CD115" s="34"/>
      <c r="CF115" s="34"/>
      <c r="CG115" s="136"/>
      <c r="CH115" s="136"/>
      <c r="CI115" s="136"/>
      <c r="CJ115" s="136"/>
      <c r="CK115" s="136"/>
      <c r="CL115" s="136"/>
      <c r="CM115" s="136"/>
      <c r="CN115" s="136"/>
      <c r="CO115" s="136"/>
      <c r="CP115" s="136"/>
      <c r="CQ115" s="136"/>
      <c r="CR115" s="34"/>
      <c r="CT115" s="34"/>
    </row>
    <row r="116" spans="1:98" ht="13.2" customHeight="1" x14ac:dyDescent="0.25">
      <c r="A116" s="31" t="s">
        <v>56</v>
      </c>
      <c r="B116" s="32">
        <f>算例!B117</f>
        <v>4</v>
      </c>
      <c r="C116" s="32" t="s">
        <v>55</v>
      </c>
      <c r="D116" s="32">
        <f>算例!D117</f>
        <v>5</v>
      </c>
      <c r="E116" s="32"/>
      <c r="F116" s="32"/>
      <c r="G116" s="32"/>
      <c r="O116" s="136"/>
      <c r="P116" s="136"/>
      <c r="Q116" s="136"/>
      <c r="R116" s="136"/>
      <c r="S116" s="136"/>
      <c r="T116" s="136"/>
      <c r="U116" s="136"/>
      <c r="V116" s="136"/>
      <c r="W116" s="136"/>
      <c r="X116" s="136"/>
      <c r="Y116" s="136"/>
      <c r="Z116" s="136"/>
      <c r="AA116" s="136"/>
      <c r="AB116" s="136"/>
      <c r="AC116" s="136"/>
      <c r="AD116" s="136"/>
      <c r="AE116" s="136"/>
      <c r="AF116" s="136"/>
      <c r="AG116" s="136"/>
      <c r="AH116" s="136"/>
      <c r="AI116" s="136"/>
      <c r="AJ116" s="136"/>
      <c r="AK116" s="136"/>
      <c r="AL116" s="136"/>
      <c r="AM116" s="136"/>
      <c r="AN116" s="136"/>
      <c r="AO116" s="136"/>
      <c r="AP116" s="136"/>
      <c r="AQ116" s="136"/>
      <c r="AR116" s="136"/>
      <c r="AS116" s="136"/>
      <c r="AT116" s="136"/>
      <c r="AU116" s="136"/>
      <c r="AV116" s="136"/>
      <c r="AW116" s="136"/>
      <c r="AX116" s="136"/>
      <c r="AY116" s="136"/>
      <c r="AZ116" s="136"/>
      <c r="BA116" s="136"/>
      <c r="BB116" s="136"/>
      <c r="BC116" s="136"/>
      <c r="BD116" s="136"/>
      <c r="BE116" s="136"/>
      <c r="BF116" s="136"/>
      <c r="BG116" s="136"/>
      <c r="BH116" s="136"/>
      <c r="BI116" s="136"/>
      <c r="BJ116" s="136"/>
      <c r="BK116" s="136"/>
      <c r="BL116" s="136"/>
      <c r="BM116" s="136"/>
      <c r="BN116" s="136"/>
      <c r="BO116" s="136"/>
      <c r="BP116" s="136"/>
      <c r="BQ116" s="136"/>
      <c r="BR116" s="136"/>
      <c r="BS116" s="136"/>
      <c r="BT116" s="136"/>
      <c r="BU116" s="136"/>
      <c r="BV116" s="136"/>
      <c r="BW116" s="136"/>
      <c r="BX116" s="136"/>
      <c r="BY116" s="136"/>
      <c r="BZ116" s="136"/>
      <c r="CA116" s="136"/>
      <c r="CB116" s="136"/>
      <c r="CC116" s="136"/>
    </row>
    <row r="117" spans="1:98" x14ac:dyDescent="0.25">
      <c r="A117" s="31"/>
      <c r="B117" s="31"/>
      <c r="C117" s="31"/>
      <c r="D117" s="31"/>
      <c r="E117" s="31"/>
      <c r="F117" s="31"/>
      <c r="G117" s="31"/>
      <c r="O117" s="136"/>
      <c r="P117" s="136"/>
      <c r="Q117" s="136"/>
      <c r="R117" s="136"/>
      <c r="S117" s="136"/>
      <c r="T117" s="136"/>
      <c r="U117" s="136"/>
      <c r="V117" s="136"/>
      <c r="W117" s="136"/>
      <c r="X117" s="136"/>
      <c r="Y117" s="136"/>
      <c r="Z117" s="136"/>
      <c r="AA117" s="136"/>
      <c r="AB117" s="136"/>
      <c r="AC117" s="136"/>
      <c r="AD117" s="136"/>
      <c r="AE117" s="136"/>
      <c r="AF117" s="136"/>
      <c r="AG117" s="136"/>
      <c r="AH117" s="136"/>
      <c r="AI117" s="136"/>
      <c r="AJ117" s="136"/>
      <c r="AK117" s="136"/>
      <c r="AL117" s="136"/>
      <c r="AM117" s="136"/>
      <c r="AN117" s="136"/>
      <c r="AO117" s="136"/>
      <c r="AP117" s="136"/>
      <c r="AQ117" s="136"/>
      <c r="AR117" s="136"/>
      <c r="AS117" s="136"/>
      <c r="AT117" s="136"/>
      <c r="AU117" s="136"/>
      <c r="AV117" s="136"/>
      <c r="AW117" s="136"/>
      <c r="AX117" s="136"/>
      <c r="AY117" s="136"/>
      <c r="AZ117" s="136"/>
      <c r="BA117" s="136"/>
      <c r="BB117" s="136"/>
      <c r="BC117" s="136"/>
      <c r="BD117" s="136"/>
      <c r="BE117" s="136"/>
      <c r="BF117" s="136"/>
      <c r="BG117" s="136"/>
      <c r="BH117" s="136"/>
      <c r="BI117" s="136"/>
      <c r="BJ117" s="136"/>
      <c r="BK117" s="136"/>
      <c r="BL117" s="136"/>
      <c r="BM117" s="136"/>
      <c r="BN117" s="136"/>
      <c r="BO117" s="136"/>
      <c r="BP117" s="136"/>
      <c r="BQ117" s="136"/>
      <c r="BR117" s="136"/>
      <c r="BS117" s="136"/>
      <c r="BT117" s="136"/>
      <c r="BU117" s="136"/>
      <c r="BV117" s="136"/>
      <c r="BW117" s="136"/>
      <c r="BX117" s="136"/>
      <c r="BY117" s="136"/>
      <c r="BZ117" s="136"/>
      <c r="CA117" s="136"/>
      <c r="CB117" s="136"/>
      <c r="CC117" s="136"/>
    </row>
    <row r="118" spans="1:98" x14ac:dyDescent="0.25">
      <c r="A118" s="33"/>
      <c r="B118" s="33"/>
      <c r="C118" s="33"/>
      <c r="D118" s="33"/>
      <c r="E118" s="33"/>
      <c r="F118" s="33"/>
      <c r="G118" s="33"/>
      <c r="O118" s="136"/>
      <c r="P118" s="136"/>
      <c r="Q118" s="136"/>
      <c r="R118" s="136"/>
      <c r="S118" s="136"/>
      <c r="T118" s="136"/>
      <c r="U118" s="136"/>
      <c r="V118" s="136"/>
      <c r="W118" s="136"/>
      <c r="X118" s="136"/>
      <c r="Y118" s="136"/>
      <c r="Z118" s="136"/>
      <c r="AA118" s="136"/>
      <c r="AB118" s="136"/>
      <c r="AC118" s="136"/>
      <c r="AD118" s="136"/>
      <c r="AE118" s="136"/>
      <c r="AF118" s="136"/>
      <c r="AG118" s="136"/>
      <c r="AH118" s="136"/>
      <c r="AI118" s="136"/>
      <c r="AJ118" s="136"/>
      <c r="AK118" s="136"/>
      <c r="AL118" s="136"/>
      <c r="AM118" s="136"/>
      <c r="AN118" s="136"/>
      <c r="AO118" s="136"/>
      <c r="AP118" s="136"/>
      <c r="AQ118" s="136"/>
      <c r="AR118" s="136"/>
      <c r="AS118" s="136"/>
      <c r="AT118" s="136"/>
      <c r="AU118" s="136"/>
      <c r="AV118" s="136"/>
      <c r="AW118" s="136"/>
      <c r="AX118" s="136"/>
      <c r="AY118" s="136"/>
      <c r="AZ118" s="136"/>
      <c r="BA118" s="136"/>
      <c r="BB118" s="136"/>
      <c r="BC118" s="136"/>
      <c r="BD118" s="136"/>
      <c r="BE118" s="136"/>
      <c r="BF118" s="136"/>
      <c r="BG118" s="136"/>
      <c r="BH118" s="136"/>
      <c r="BI118" s="136"/>
      <c r="BJ118" s="136"/>
      <c r="BK118" s="136"/>
      <c r="BL118" s="136"/>
      <c r="BM118" s="136"/>
      <c r="BN118" s="136"/>
      <c r="BO118" s="136"/>
      <c r="BP118" s="136"/>
      <c r="BQ118" s="136"/>
      <c r="BR118" s="136"/>
      <c r="BS118" s="136"/>
      <c r="BT118" s="136"/>
      <c r="BU118" s="136"/>
      <c r="BV118" s="136"/>
      <c r="BW118" s="136"/>
      <c r="BX118" s="136"/>
      <c r="BY118" s="136"/>
      <c r="BZ118" s="136"/>
      <c r="CA118" s="136"/>
      <c r="CB118" s="136"/>
      <c r="CC118" s="136"/>
    </row>
    <row r="119" spans="1:98" x14ac:dyDescent="0.25">
      <c r="O119" s="136"/>
      <c r="P119" s="136"/>
      <c r="Q119" s="136"/>
      <c r="R119" s="136"/>
      <c r="S119" s="136"/>
      <c r="T119" s="136"/>
      <c r="U119" s="136"/>
      <c r="V119" s="136"/>
      <c r="W119" s="136"/>
      <c r="X119" s="136"/>
      <c r="Y119" s="136"/>
      <c r="Z119" s="136"/>
      <c r="AA119" s="136"/>
      <c r="AB119" s="136"/>
      <c r="AC119" s="136"/>
      <c r="AD119" s="136"/>
      <c r="AE119" s="136"/>
      <c r="AF119" s="136"/>
      <c r="AG119" s="136"/>
      <c r="AH119" s="136"/>
      <c r="AI119" s="136"/>
      <c r="AJ119" s="136"/>
      <c r="AK119" s="136"/>
      <c r="AL119" s="136"/>
      <c r="AM119" s="136"/>
      <c r="AN119" s="136"/>
      <c r="AO119" s="136"/>
      <c r="AP119" s="136"/>
      <c r="AQ119" s="136"/>
      <c r="AR119" s="136"/>
      <c r="AS119" s="136"/>
      <c r="AT119" s="136"/>
      <c r="AU119" s="136"/>
      <c r="AV119" s="136"/>
      <c r="AW119" s="136"/>
      <c r="AX119" s="136"/>
      <c r="AY119" s="136"/>
      <c r="AZ119" s="136"/>
      <c r="BA119" s="136"/>
      <c r="BB119" s="136"/>
      <c r="BC119" s="136"/>
      <c r="BD119" s="136"/>
      <c r="BE119" s="136"/>
      <c r="BF119" s="136"/>
      <c r="BG119" s="136"/>
      <c r="BH119" s="136"/>
      <c r="BI119" s="136"/>
      <c r="BJ119" s="136"/>
      <c r="BK119" s="136"/>
      <c r="BL119" s="136"/>
      <c r="BM119" s="136"/>
      <c r="BN119" s="136"/>
      <c r="BO119" s="136"/>
      <c r="BP119" s="136"/>
      <c r="BQ119" s="136"/>
      <c r="BR119" s="136"/>
      <c r="BS119" s="136"/>
      <c r="BT119" s="136"/>
      <c r="BU119" s="136"/>
      <c r="BV119" s="136"/>
      <c r="BW119" s="136"/>
      <c r="BX119" s="136"/>
      <c r="BY119" s="136"/>
      <c r="BZ119" s="136"/>
      <c r="CA119" s="136"/>
      <c r="CB119" s="136"/>
      <c r="CC119" s="136"/>
    </row>
    <row r="120" spans="1:98" x14ac:dyDescent="0.25">
      <c r="A120" s="163" t="s">
        <v>142</v>
      </c>
      <c r="B120" s="164"/>
      <c r="C120" s="164"/>
      <c r="D120" s="164"/>
      <c r="E120" s="164"/>
      <c r="F120" s="164"/>
      <c r="G120" s="164"/>
      <c r="H120" s="164"/>
      <c r="I120" s="164"/>
      <c r="J120" s="164"/>
      <c r="K120" s="164"/>
      <c r="L120" s="164"/>
      <c r="M120" s="164"/>
      <c r="N120" s="164"/>
      <c r="O120" s="164"/>
      <c r="P120" s="164"/>
      <c r="Q120" s="164"/>
      <c r="R120" s="164"/>
      <c r="S120" s="164"/>
      <c r="T120" s="164"/>
      <c r="U120" s="165"/>
    </row>
    <row r="121" spans="1:98" x14ac:dyDescent="0.25">
      <c r="A121" s="17"/>
      <c r="B121" s="136" t="s">
        <v>3</v>
      </c>
      <c r="C121" s="136" t="s">
        <v>4</v>
      </c>
      <c r="D121" s="136" t="s">
        <v>5</v>
      </c>
      <c r="E121" s="136" t="s">
        <v>6</v>
      </c>
      <c r="F121" s="136" t="s">
        <v>7</v>
      </c>
      <c r="G121" s="136" t="s">
        <v>8</v>
      </c>
      <c r="H121" s="136" t="s">
        <v>9</v>
      </c>
      <c r="I121" s="136" t="s">
        <v>10</v>
      </c>
      <c r="J121" s="136" t="s">
        <v>11</v>
      </c>
      <c r="K121" s="136" t="s">
        <v>12</v>
      </c>
      <c r="L121" s="136" t="s">
        <v>13</v>
      </c>
      <c r="M121" s="136" t="s">
        <v>14</v>
      </c>
      <c r="N121" s="136" t="s">
        <v>15</v>
      </c>
      <c r="O121" s="136" t="s">
        <v>16</v>
      </c>
      <c r="P121" s="136" t="s">
        <v>17</v>
      </c>
      <c r="Q121" s="136" t="s">
        <v>18</v>
      </c>
      <c r="R121" s="136" t="s">
        <v>19</v>
      </c>
      <c r="S121" s="136" t="s">
        <v>20</v>
      </c>
      <c r="T121" s="136" t="s">
        <v>21</v>
      </c>
      <c r="U121" s="18" t="s">
        <v>22</v>
      </c>
    </row>
    <row r="122" spans="1:98" x14ac:dyDescent="0.25">
      <c r="A122" s="17" t="s">
        <v>3</v>
      </c>
      <c r="B122" s="19">
        <f t="shared" ref="B122:B141" si="2">(ABS($B$3-B3)+ABS($B$26-B26)+ABS($B$49-B49)+ABS($B$72-B72)+ABS($B$95-B95))/$D$116</f>
        <v>0</v>
      </c>
      <c r="C122" s="20">
        <f t="shared" ref="C122:C141" si="3">(ABS($B$4-B3)+ABS($B$27-B26)+ABS($B$50-B49)+ABS($B$73-B72)+ABS($B$96-B95))/$D$116</f>
        <v>0</v>
      </c>
      <c r="D122" s="19">
        <f t="shared" ref="D122:D141" si="4">(ABS($B$5-B3)+ABS($B$28-B26)+ABS($B$51-B49)+ABS($B$74-B72)+ABS($B$97-B95))/$D$116</f>
        <v>0</v>
      </c>
      <c r="E122" s="19">
        <f t="shared" ref="E122:E141" si="5">(ABS($B$6-B3)+ABS($B$29-B26)+ABS($B$52-B49)+ABS($B$75-B72)+ABS($B$98-B95))/$D$116</f>
        <v>0</v>
      </c>
      <c r="F122" s="19">
        <f t="shared" ref="F122:F141" si="6">(ABS($B$7-B3)+ABS($B$30-B26)+ABS($B$53-B49)+ABS($B$76-B72)+ABS($B$99-B95))/$D$116</f>
        <v>0</v>
      </c>
      <c r="G122" s="19">
        <f t="shared" ref="G122:G141" si="7">(ABS($B$8-B3)+ABS($B$31-B26)+ABS($B$54-B49)+ABS($B$77-B72)+ABS($B$100-B95))/$D$116</f>
        <v>0</v>
      </c>
      <c r="H122" s="19">
        <f t="shared" ref="H122:H141" si="8">(ABS($B$9-B3)+ABS($B$32-B26)+ABS($B$55-B49)+ABS($B$78-B72)+ABS($B$101-B95))/$D$116</f>
        <v>0</v>
      </c>
      <c r="I122" s="19">
        <f t="shared" ref="I122:I130" si="9">(ABS($B$10-B3)+ABS($B$33-B26)+ABS($B$56-B49)+ABS($B$79-B72)+ABS($B$102-B95))/$D$116</f>
        <v>0</v>
      </c>
      <c r="J122" s="19">
        <f t="shared" ref="J122:J141" si="10">(ABS($B$11-B3)+ABS($B$34-B26)+ABS($B$57-B49)+ABS($B$80-B72)+ABS($B$103-B95))/$D$116</f>
        <v>0</v>
      </c>
      <c r="K122" s="19">
        <f t="shared" ref="K122:K141" si="11">(ABS($B$12-B3)+ABS($B$35-B26)+ABS($B$58-B49)+ABS($B$81-B72)+ABS($B$104-B95))/$D$116</f>
        <v>0</v>
      </c>
      <c r="L122" s="19">
        <f t="shared" ref="L122:L141" si="12">(ABS($B$13-B3)+ABS($B$36-B26)+ABS($B$59-B49)+ABS($B$82-B72)+ABS($B$105-B95))/$D$116</f>
        <v>0</v>
      </c>
      <c r="M122" s="19">
        <f t="shared" ref="M122:M141" si="13">(ABS($B$14-B3)+ABS($B$37-B26)+ABS($B$60-B49)+ABS($B$83-B72)+ABS($B$106-B95))/$D$116</f>
        <v>0</v>
      </c>
      <c r="N122" s="19">
        <f t="shared" ref="N122:N141" si="14">(ABS($B$15-B3)+ABS($B$38-B26)+ABS($B$61-B49)+ABS($B$84-B72)+ABS($B$107-B95))/$D$116</f>
        <v>0</v>
      </c>
      <c r="O122" s="19">
        <f t="shared" ref="O122:O135" si="15">(ABS($B$16-B3)+ABS($B$39-B26)+ABS($B$62-B49)+ABS($B$85-B72)+ABS($B$108-B95))/$D$116</f>
        <v>0</v>
      </c>
      <c r="P122" s="19">
        <f t="shared" ref="P122:P141" si="16">(ABS($B$17-B3)+ABS($B$40-B26)+ABS($B$63-B49)+ABS($B$86-B72)+ABS($B$109-B95))/$D$116</f>
        <v>0</v>
      </c>
      <c r="Q122" s="19">
        <f t="shared" ref="Q122:Q136" si="17">(ABS($B$18-B3)+ABS($B$41-B26)+ABS($B$64-B49)+ABS($B$87-B72)+ABS($B$110-B95))/$D$116</f>
        <v>0</v>
      </c>
      <c r="R122" s="19">
        <f t="shared" ref="R122:R137" si="18">(ABS($B$19-B3)+ABS($B$42-B26)+ABS($B$65-B49)+ABS($B$88-B72)+ABS($B$111-B95))/$D$116</f>
        <v>0</v>
      </c>
      <c r="S122" s="19">
        <f t="shared" ref="S122:S138" si="19">(ABS($B$20-B3)+ABS($B$43-B26)+ABS($B$66-B49)+ABS($B$89-B72)+ABS($B$112-B95))/$D$116</f>
        <v>0</v>
      </c>
      <c r="T122" s="19">
        <f t="shared" ref="T122:T139" si="20">(ABS($B$21-B3)+ABS($B$44-B26)+ABS($B$67-B49)+ABS($B$90-B72)+ABS($B$113-B95))/$D$116</f>
        <v>0</v>
      </c>
      <c r="U122" s="21">
        <f t="shared" ref="U122:U140" si="21">(ABS($B$22-B3)+ABS($B$45-B26)+ABS($B$68-B49)+ABS($B$91-B72)+ABS($B$114-B95))/$D$116</f>
        <v>0</v>
      </c>
    </row>
    <row r="123" spans="1:98" x14ac:dyDescent="0.25">
      <c r="A123" s="17" t="s">
        <v>4</v>
      </c>
      <c r="B123" s="19">
        <f t="shared" si="2"/>
        <v>0</v>
      </c>
      <c r="C123" s="20">
        <f t="shared" si="3"/>
        <v>0</v>
      </c>
      <c r="D123" s="19">
        <f t="shared" si="4"/>
        <v>0</v>
      </c>
      <c r="E123" s="19">
        <f t="shared" si="5"/>
        <v>0</v>
      </c>
      <c r="F123" s="19">
        <f t="shared" si="6"/>
        <v>0</v>
      </c>
      <c r="G123" s="19">
        <f t="shared" si="7"/>
        <v>0</v>
      </c>
      <c r="H123" s="19">
        <f t="shared" si="8"/>
        <v>0</v>
      </c>
      <c r="I123" s="19">
        <f t="shared" si="9"/>
        <v>0</v>
      </c>
      <c r="J123" s="19">
        <f t="shared" si="10"/>
        <v>0</v>
      </c>
      <c r="K123" s="19">
        <f t="shared" si="11"/>
        <v>0</v>
      </c>
      <c r="L123" s="19">
        <f t="shared" si="12"/>
        <v>0</v>
      </c>
      <c r="M123" s="19">
        <f t="shared" si="13"/>
        <v>0</v>
      </c>
      <c r="N123" s="19">
        <f t="shared" si="14"/>
        <v>0</v>
      </c>
      <c r="O123" s="19">
        <f t="shared" si="15"/>
        <v>0</v>
      </c>
      <c r="P123" s="19">
        <f t="shared" si="16"/>
        <v>0</v>
      </c>
      <c r="Q123" s="19">
        <f t="shared" si="17"/>
        <v>0</v>
      </c>
      <c r="R123" s="19">
        <f t="shared" si="18"/>
        <v>0</v>
      </c>
      <c r="S123" s="19">
        <f t="shared" si="19"/>
        <v>0</v>
      </c>
      <c r="T123" s="19">
        <f t="shared" si="20"/>
        <v>0</v>
      </c>
      <c r="U123" s="21">
        <f t="shared" si="21"/>
        <v>0</v>
      </c>
    </row>
    <row r="124" spans="1:98" x14ac:dyDescent="0.25">
      <c r="A124" s="17" t="s">
        <v>5</v>
      </c>
      <c r="B124" s="19">
        <f t="shared" si="2"/>
        <v>0</v>
      </c>
      <c r="C124" s="20">
        <f t="shared" si="3"/>
        <v>0</v>
      </c>
      <c r="D124" s="19">
        <f t="shared" si="4"/>
        <v>0</v>
      </c>
      <c r="E124" s="19">
        <f t="shared" si="5"/>
        <v>0</v>
      </c>
      <c r="F124" s="19">
        <f t="shared" si="6"/>
        <v>0</v>
      </c>
      <c r="G124" s="19">
        <f t="shared" si="7"/>
        <v>0</v>
      </c>
      <c r="H124" s="19">
        <f t="shared" si="8"/>
        <v>0</v>
      </c>
      <c r="I124" s="19">
        <f t="shared" si="9"/>
        <v>0</v>
      </c>
      <c r="J124" s="19">
        <f t="shared" si="10"/>
        <v>0</v>
      </c>
      <c r="K124" s="19">
        <f t="shared" si="11"/>
        <v>0</v>
      </c>
      <c r="L124" s="19">
        <f t="shared" si="12"/>
        <v>0</v>
      </c>
      <c r="M124" s="19">
        <f t="shared" si="13"/>
        <v>0</v>
      </c>
      <c r="N124" s="19">
        <f t="shared" si="14"/>
        <v>0</v>
      </c>
      <c r="O124" s="19">
        <f t="shared" si="15"/>
        <v>0</v>
      </c>
      <c r="P124" s="19">
        <f t="shared" si="16"/>
        <v>0</v>
      </c>
      <c r="Q124" s="19">
        <f t="shared" si="17"/>
        <v>0</v>
      </c>
      <c r="R124" s="19">
        <f t="shared" si="18"/>
        <v>0</v>
      </c>
      <c r="S124" s="19">
        <f t="shared" si="19"/>
        <v>0</v>
      </c>
      <c r="T124" s="19">
        <f t="shared" si="20"/>
        <v>0</v>
      </c>
      <c r="U124" s="21">
        <f t="shared" si="21"/>
        <v>0</v>
      </c>
    </row>
    <row r="125" spans="1:98" x14ac:dyDescent="0.25">
      <c r="A125" s="17" t="s">
        <v>6</v>
      </c>
      <c r="B125" s="19">
        <f t="shared" si="2"/>
        <v>0</v>
      </c>
      <c r="C125" s="20">
        <f t="shared" si="3"/>
        <v>0</v>
      </c>
      <c r="D125" s="19">
        <f t="shared" si="4"/>
        <v>0</v>
      </c>
      <c r="E125" s="19">
        <f t="shared" si="5"/>
        <v>0</v>
      </c>
      <c r="F125" s="19">
        <f t="shared" si="6"/>
        <v>0</v>
      </c>
      <c r="G125" s="19">
        <f t="shared" si="7"/>
        <v>0</v>
      </c>
      <c r="H125" s="19">
        <f t="shared" si="8"/>
        <v>0</v>
      </c>
      <c r="I125" s="19">
        <f t="shared" si="9"/>
        <v>0</v>
      </c>
      <c r="J125" s="19">
        <f t="shared" si="10"/>
        <v>0</v>
      </c>
      <c r="K125" s="19">
        <f t="shared" si="11"/>
        <v>0</v>
      </c>
      <c r="L125" s="19">
        <f t="shared" si="12"/>
        <v>0</v>
      </c>
      <c r="M125" s="19">
        <f t="shared" si="13"/>
        <v>0</v>
      </c>
      <c r="N125" s="19">
        <f t="shared" si="14"/>
        <v>0</v>
      </c>
      <c r="O125" s="19">
        <f t="shared" si="15"/>
        <v>0</v>
      </c>
      <c r="P125" s="19">
        <f t="shared" si="16"/>
        <v>0</v>
      </c>
      <c r="Q125" s="19">
        <f t="shared" si="17"/>
        <v>0</v>
      </c>
      <c r="R125" s="19">
        <f t="shared" si="18"/>
        <v>0</v>
      </c>
      <c r="S125" s="19">
        <f t="shared" si="19"/>
        <v>0</v>
      </c>
      <c r="T125" s="19">
        <f t="shared" si="20"/>
        <v>0</v>
      </c>
      <c r="U125" s="21">
        <f t="shared" si="21"/>
        <v>0</v>
      </c>
    </row>
    <row r="126" spans="1:98" x14ac:dyDescent="0.25">
      <c r="A126" s="17" t="s">
        <v>7</v>
      </c>
      <c r="B126" s="19">
        <f t="shared" si="2"/>
        <v>0</v>
      </c>
      <c r="C126" s="20">
        <f t="shared" si="3"/>
        <v>0</v>
      </c>
      <c r="D126" s="19">
        <f t="shared" si="4"/>
        <v>0</v>
      </c>
      <c r="E126" s="19">
        <f t="shared" si="5"/>
        <v>0</v>
      </c>
      <c r="F126" s="19">
        <f t="shared" si="6"/>
        <v>0</v>
      </c>
      <c r="G126" s="19">
        <f t="shared" si="7"/>
        <v>0</v>
      </c>
      <c r="H126" s="19">
        <f t="shared" si="8"/>
        <v>0</v>
      </c>
      <c r="I126" s="19">
        <f t="shared" si="9"/>
        <v>0</v>
      </c>
      <c r="J126" s="19">
        <f t="shared" si="10"/>
        <v>0</v>
      </c>
      <c r="K126" s="19">
        <f t="shared" si="11"/>
        <v>0</v>
      </c>
      <c r="L126" s="19">
        <f t="shared" si="12"/>
        <v>0</v>
      </c>
      <c r="M126" s="19">
        <f t="shared" si="13"/>
        <v>0</v>
      </c>
      <c r="N126" s="19">
        <f t="shared" si="14"/>
        <v>0</v>
      </c>
      <c r="O126" s="19">
        <f t="shared" si="15"/>
        <v>0</v>
      </c>
      <c r="P126" s="19">
        <f t="shared" si="16"/>
        <v>0</v>
      </c>
      <c r="Q126" s="19">
        <f t="shared" si="17"/>
        <v>0</v>
      </c>
      <c r="R126" s="19">
        <f t="shared" si="18"/>
        <v>0</v>
      </c>
      <c r="S126" s="19">
        <f t="shared" si="19"/>
        <v>0</v>
      </c>
      <c r="T126" s="19">
        <f t="shared" si="20"/>
        <v>0</v>
      </c>
      <c r="U126" s="21">
        <f t="shared" si="21"/>
        <v>0</v>
      </c>
    </row>
    <row r="127" spans="1:98" x14ac:dyDescent="0.25">
      <c r="A127" s="17" t="s">
        <v>8</v>
      </c>
      <c r="B127" s="19">
        <f t="shared" si="2"/>
        <v>0</v>
      </c>
      <c r="C127" s="20">
        <f t="shared" si="3"/>
        <v>0</v>
      </c>
      <c r="D127" s="19">
        <f t="shared" si="4"/>
        <v>0</v>
      </c>
      <c r="E127" s="19">
        <f t="shared" si="5"/>
        <v>0</v>
      </c>
      <c r="F127" s="19">
        <f t="shared" si="6"/>
        <v>0</v>
      </c>
      <c r="G127" s="19">
        <f t="shared" si="7"/>
        <v>0</v>
      </c>
      <c r="H127" s="19">
        <f t="shared" si="8"/>
        <v>0</v>
      </c>
      <c r="I127" s="19">
        <f t="shared" si="9"/>
        <v>0</v>
      </c>
      <c r="J127" s="19">
        <f t="shared" si="10"/>
        <v>0</v>
      </c>
      <c r="K127" s="19">
        <f t="shared" si="11"/>
        <v>0</v>
      </c>
      <c r="L127" s="19">
        <f t="shared" si="12"/>
        <v>0</v>
      </c>
      <c r="M127" s="19">
        <f t="shared" si="13"/>
        <v>0</v>
      </c>
      <c r="N127" s="19">
        <f t="shared" si="14"/>
        <v>0</v>
      </c>
      <c r="O127" s="19">
        <f t="shared" si="15"/>
        <v>0</v>
      </c>
      <c r="P127" s="19">
        <f t="shared" si="16"/>
        <v>0</v>
      </c>
      <c r="Q127" s="19">
        <f t="shared" si="17"/>
        <v>0</v>
      </c>
      <c r="R127" s="19">
        <f t="shared" si="18"/>
        <v>0</v>
      </c>
      <c r="S127" s="19">
        <f t="shared" si="19"/>
        <v>0</v>
      </c>
      <c r="T127" s="19">
        <f t="shared" si="20"/>
        <v>0</v>
      </c>
      <c r="U127" s="21">
        <f t="shared" si="21"/>
        <v>0</v>
      </c>
    </row>
    <row r="128" spans="1:98" x14ac:dyDescent="0.25">
      <c r="A128" s="17" t="s">
        <v>9</v>
      </c>
      <c r="B128" s="19">
        <f t="shared" si="2"/>
        <v>0</v>
      </c>
      <c r="C128" s="20">
        <f t="shared" si="3"/>
        <v>0</v>
      </c>
      <c r="D128" s="19">
        <f t="shared" si="4"/>
        <v>0</v>
      </c>
      <c r="E128" s="19">
        <f t="shared" si="5"/>
        <v>0</v>
      </c>
      <c r="F128" s="19">
        <f t="shared" si="6"/>
        <v>0</v>
      </c>
      <c r="G128" s="19">
        <f t="shared" si="7"/>
        <v>0</v>
      </c>
      <c r="H128" s="19">
        <f t="shared" si="8"/>
        <v>0</v>
      </c>
      <c r="I128" s="19">
        <f t="shared" si="9"/>
        <v>0</v>
      </c>
      <c r="J128" s="19">
        <f t="shared" si="10"/>
        <v>0</v>
      </c>
      <c r="K128" s="19">
        <f t="shared" si="11"/>
        <v>0</v>
      </c>
      <c r="L128" s="19">
        <f t="shared" si="12"/>
        <v>0</v>
      </c>
      <c r="M128" s="19">
        <f t="shared" si="13"/>
        <v>0</v>
      </c>
      <c r="N128" s="19">
        <f t="shared" si="14"/>
        <v>0</v>
      </c>
      <c r="O128" s="19">
        <f t="shared" si="15"/>
        <v>0</v>
      </c>
      <c r="P128" s="19">
        <f t="shared" si="16"/>
        <v>0</v>
      </c>
      <c r="Q128" s="19">
        <f t="shared" si="17"/>
        <v>0</v>
      </c>
      <c r="R128" s="19">
        <f t="shared" si="18"/>
        <v>0</v>
      </c>
      <c r="S128" s="19">
        <f t="shared" si="19"/>
        <v>0</v>
      </c>
      <c r="T128" s="19">
        <f t="shared" si="20"/>
        <v>0</v>
      </c>
      <c r="U128" s="21">
        <f t="shared" si="21"/>
        <v>0</v>
      </c>
    </row>
    <row r="129" spans="1:21" x14ac:dyDescent="0.25">
      <c r="A129" s="17" t="s">
        <v>10</v>
      </c>
      <c r="B129" s="19">
        <f t="shared" si="2"/>
        <v>0</v>
      </c>
      <c r="C129" s="20">
        <f t="shared" si="3"/>
        <v>0</v>
      </c>
      <c r="D129" s="19">
        <f t="shared" si="4"/>
        <v>0</v>
      </c>
      <c r="E129" s="19">
        <f t="shared" si="5"/>
        <v>0</v>
      </c>
      <c r="F129" s="19">
        <f t="shared" si="6"/>
        <v>0</v>
      </c>
      <c r="G129" s="19">
        <f t="shared" si="7"/>
        <v>0</v>
      </c>
      <c r="H129" s="19">
        <f t="shared" si="8"/>
        <v>0</v>
      </c>
      <c r="I129" s="19">
        <f t="shared" si="9"/>
        <v>0</v>
      </c>
      <c r="J129" s="19">
        <f t="shared" si="10"/>
        <v>0</v>
      </c>
      <c r="K129" s="19">
        <f t="shared" si="11"/>
        <v>0</v>
      </c>
      <c r="L129" s="19">
        <f t="shared" si="12"/>
        <v>0</v>
      </c>
      <c r="M129" s="19">
        <f t="shared" si="13"/>
        <v>0</v>
      </c>
      <c r="N129" s="19">
        <f t="shared" si="14"/>
        <v>0</v>
      </c>
      <c r="O129" s="19">
        <f t="shared" si="15"/>
        <v>0</v>
      </c>
      <c r="P129" s="19">
        <f t="shared" si="16"/>
        <v>0</v>
      </c>
      <c r="Q129" s="19">
        <f t="shared" si="17"/>
        <v>0</v>
      </c>
      <c r="R129" s="19">
        <f t="shared" si="18"/>
        <v>0</v>
      </c>
      <c r="S129" s="19">
        <f t="shared" si="19"/>
        <v>0</v>
      </c>
      <c r="T129" s="19">
        <f t="shared" si="20"/>
        <v>0</v>
      </c>
      <c r="U129" s="21">
        <f t="shared" si="21"/>
        <v>0</v>
      </c>
    </row>
    <row r="130" spans="1:21" x14ac:dyDescent="0.25">
      <c r="A130" s="17" t="s">
        <v>11</v>
      </c>
      <c r="B130" s="19">
        <f t="shared" si="2"/>
        <v>0</v>
      </c>
      <c r="C130" s="20">
        <f t="shared" si="3"/>
        <v>0</v>
      </c>
      <c r="D130" s="19">
        <f t="shared" si="4"/>
        <v>0</v>
      </c>
      <c r="E130" s="19">
        <f t="shared" si="5"/>
        <v>0</v>
      </c>
      <c r="F130" s="19">
        <f t="shared" si="6"/>
        <v>0</v>
      </c>
      <c r="G130" s="19">
        <f t="shared" si="7"/>
        <v>0</v>
      </c>
      <c r="H130" s="19">
        <f t="shared" si="8"/>
        <v>0</v>
      </c>
      <c r="I130" s="19">
        <f t="shared" si="9"/>
        <v>0</v>
      </c>
      <c r="J130" s="19">
        <f t="shared" si="10"/>
        <v>0</v>
      </c>
      <c r="K130" s="19">
        <f t="shared" si="11"/>
        <v>0</v>
      </c>
      <c r="L130" s="19">
        <f t="shared" si="12"/>
        <v>0</v>
      </c>
      <c r="M130" s="19">
        <f t="shared" si="13"/>
        <v>0</v>
      </c>
      <c r="N130" s="19">
        <f t="shared" si="14"/>
        <v>0</v>
      </c>
      <c r="O130" s="19">
        <f t="shared" si="15"/>
        <v>0</v>
      </c>
      <c r="P130" s="19">
        <f t="shared" si="16"/>
        <v>0</v>
      </c>
      <c r="Q130" s="19">
        <f t="shared" si="17"/>
        <v>0</v>
      </c>
      <c r="R130" s="19">
        <f t="shared" si="18"/>
        <v>0</v>
      </c>
      <c r="S130" s="19">
        <f t="shared" si="19"/>
        <v>0</v>
      </c>
      <c r="T130" s="19">
        <f t="shared" si="20"/>
        <v>0</v>
      </c>
      <c r="U130" s="21">
        <f t="shared" si="21"/>
        <v>0</v>
      </c>
    </row>
    <row r="131" spans="1:21" x14ac:dyDescent="0.25">
      <c r="A131" s="17" t="s">
        <v>12</v>
      </c>
      <c r="B131" s="19">
        <f t="shared" si="2"/>
        <v>0</v>
      </c>
      <c r="C131" s="20">
        <f t="shared" si="3"/>
        <v>0</v>
      </c>
      <c r="D131" s="19">
        <f t="shared" si="4"/>
        <v>0</v>
      </c>
      <c r="E131" s="19">
        <f t="shared" si="5"/>
        <v>0</v>
      </c>
      <c r="F131" s="19">
        <f t="shared" si="6"/>
        <v>0</v>
      </c>
      <c r="G131" s="19">
        <f t="shared" si="7"/>
        <v>0</v>
      </c>
      <c r="H131" s="19">
        <f t="shared" si="8"/>
        <v>0</v>
      </c>
      <c r="I131" s="19">
        <f>(ABS($B$10-B12)+ABS($B$33-B35)+ABS($B$56-B58)+ABS($B$79-B81)+ABS($B$102-B104))/$D$116</f>
        <v>0</v>
      </c>
      <c r="J131" s="19">
        <f t="shared" si="10"/>
        <v>0</v>
      </c>
      <c r="K131" s="19">
        <f t="shared" si="11"/>
        <v>0</v>
      </c>
      <c r="L131" s="19">
        <f t="shared" si="12"/>
        <v>0</v>
      </c>
      <c r="M131" s="19">
        <f t="shared" si="13"/>
        <v>0</v>
      </c>
      <c r="N131" s="19">
        <f t="shared" si="14"/>
        <v>0</v>
      </c>
      <c r="O131" s="19">
        <f t="shared" si="15"/>
        <v>0</v>
      </c>
      <c r="P131" s="19">
        <f t="shared" si="16"/>
        <v>0</v>
      </c>
      <c r="Q131" s="19">
        <f t="shared" si="17"/>
        <v>0</v>
      </c>
      <c r="R131" s="19">
        <f t="shared" si="18"/>
        <v>0</v>
      </c>
      <c r="S131" s="19">
        <f t="shared" si="19"/>
        <v>0</v>
      </c>
      <c r="T131" s="19">
        <f t="shared" si="20"/>
        <v>0</v>
      </c>
      <c r="U131" s="21">
        <f t="shared" si="21"/>
        <v>0</v>
      </c>
    </row>
    <row r="132" spans="1:21" x14ac:dyDescent="0.25">
      <c r="A132" s="17" t="s">
        <v>13</v>
      </c>
      <c r="B132" s="19">
        <f t="shared" si="2"/>
        <v>0</v>
      </c>
      <c r="C132" s="20">
        <f t="shared" si="3"/>
        <v>0</v>
      </c>
      <c r="D132" s="19">
        <f t="shared" si="4"/>
        <v>0</v>
      </c>
      <c r="E132" s="19">
        <f t="shared" si="5"/>
        <v>0</v>
      </c>
      <c r="F132" s="19">
        <f t="shared" si="6"/>
        <v>0</v>
      </c>
      <c r="G132" s="19">
        <f t="shared" si="7"/>
        <v>0</v>
      </c>
      <c r="H132" s="19">
        <f t="shared" si="8"/>
        <v>0</v>
      </c>
      <c r="I132" s="19">
        <f t="shared" ref="I132:I141" si="22">(ABS($B$10-B13)+ABS($B$33-B36)+ABS($B$56-B59)+ABS($B$79-B82)+ABS($B$102-B105))/$D$116</f>
        <v>0</v>
      </c>
      <c r="J132" s="19">
        <f t="shared" si="10"/>
        <v>0</v>
      </c>
      <c r="K132" s="19">
        <f t="shared" si="11"/>
        <v>0</v>
      </c>
      <c r="L132" s="19">
        <f t="shared" si="12"/>
        <v>0</v>
      </c>
      <c r="M132" s="19">
        <f t="shared" si="13"/>
        <v>0</v>
      </c>
      <c r="N132" s="19">
        <f t="shared" si="14"/>
        <v>0</v>
      </c>
      <c r="O132" s="19">
        <f t="shared" si="15"/>
        <v>0</v>
      </c>
      <c r="P132" s="19">
        <f t="shared" si="16"/>
        <v>0</v>
      </c>
      <c r="Q132" s="19">
        <f t="shared" si="17"/>
        <v>0</v>
      </c>
      <c r="R132" s="19">
        <f t="shared" si="18"/>
        <v>0</v>
      </c>
      <c r="S132" s="19">
        <f t="shared" si="19"/>
        <v>0</v>
      </c>
      <c r="T132" s="19">
        <f t="shared" si="20"/>
        <v>0</v>
      </c>
      <c r="U132" s="21">
        <f t="shared" si="21"/>
        <v>0</v>
      </c>
    </row>
    <row r="133" spans="1:21" x14ac:dyDescent="0.25">
      <c r="A133" s="17" t="s">
        <v>14</v>
      </c>
      <c r="B133" s="19">
        <f t="shared" si="2"/>
        <v>0</v>
      </c>
      <c r="C133" s="20">
        <f t="shared" si="3"/>
        <v>0</v>
      </c>
      <c r="D133" s="19">
        <f t="shared" si="4"/>
        <v>0</v>
      </c>
      <c r="E133" s="19">
        <f t="shared" si="5"/>
        <v>0</v>
      </c>
      <c r="F133" s="19">
        <f t="shared" si="6"/>
        <v>0</v>
      </c>
      <c r="G133" s="19">
        <f t="shared" si="7"/>
        <v>0</v>
      </c>
      <c r="H133" s="19">
        <f t="shared" si="8"/>
        <v>0</v>
      </c>
      <c r="I133" s="19">
        <f t="shared" si="22"/>
        <v>0</v>
      </c>
      <c r="J133" s="19">
        <f t="shared" si="10"/>
        <v>0</v>
      </c>
      <c r="K133" s="19">
        <f t="shared" si="11"/>
        <v>0</v>
      </c>
      <c r="L133" s="19">
        <f t="shared" si="12"/>
        <v>0</v>
      </c>
      <c r="M133" s="19">
        <f t="shared" si="13"/>
        <v>0</v>
      </c>
      <c r="N133" s="19">
        <f t="shared" si="14"/>
        <v>0</v>
      </c>
      <c r="O133" s="19">
        <f t="shared" si="15"/>
        <v>0</v>
      </c>
      <c r="P133" s="19">
        <f t="shared" si="16"/>
        <v>0</v>
      </c>
      <c r="Q133" s="19">
        <f t="shared" si="17"/>
        <v>0</v>
      </c>
      <c r="R133" s="19">
        <f t="shared" si="18"/>
        <v>0</v>
      </c>
      <c r="S133" s="19">
        <f t="shared" si="19"/>
        <v>0</v>
      </c>
      <c r="T133" s="19">
        <f t="shared" si="20"/>
        <v>0</v>
      </c>
      <c r="U133" s="21">
        <f t="shared" si="21"/>
        <v>0</v>
      </c>
    </row>
    <row r="134" spans="1:21" x14ac:dyDescent="0.25">
      <c r="A134" s="17" t="s">
        <v>15</v>
      </c>
      <c r="B134" s="19">
        <f t="shared" si="2"/>
        <v>0</v>
      </c>
      <c r="C134" s="20">
        <f t="shared" si="3"/>
        <v>0</v>
      </c>
      <c r="D134" s="19">
        <f t="shared" si="4"/>
        <v>0</v>
      </c>
      <c r="E134" s="19">
        <f t="shared" si="5"/>
        <v>0</v>
      </c>
      <c r="F134" s="19">
        <f t="shared" si="6"/>
        <v>0</v>
      </c>
      <c r="G134" s="19">
        <f t="shared" si="7"/>
        <v>0</v>
      </c>
      <c r="H134" s="19">
        <f t="shared" si="8"/>
        <v>0</v>
      </c>
      <c r="I134" s="19">
        <f t="shared" si="22"/>
        <v>0</v>
      </c>
      <c r="J134" s="19">
        <f t="shared" si="10"/>
        <v>0</v>
      </c>
      <c r="K134" s="19">
        <f t="shared" si="11"/>
        <v>0</v>
      </c>
      <c r="L134" s="19">
        <f t="shared" si="12"/>
        <v>0</v>
      </c>
      <c r="M134" s="19">
        <f t="shared" si="13"/>
        <v>0</v>
      </c>
      <c r="N134" s="19">
        <f t="shared" si="14"/>
        <v>0</v>
      </c>
      <c r="O134" s="19">
        <f t="shared" si="15"/>
        <v>0</v>
      </c>
      <c r="P134" s="19">
        <f t="shared" si="16"/>
        <v>0</v>
      </c>
      <c r="Q134" s="19">
        <f t="shared" si="17"/>
        <v>0</v>
      </c>
      <c r="R134" s="19">
        <f t="shared" si="18"/>
        <v>0</v>
      </c>
      <c r="S134" s="19">
        <f t="shared" si="19"/>
        <v>0</v>
      </c>
      <c r="T134" s="19">
        <f t="shared" si="20"/>
        <v>0</v>
      </c>
      <c r="U134" s="21">
        <f t="shared" si="21"/>
        <v>0</v>
      </c>
    </row>
    <row r="135" spans="1:21" x14ac:dyDescent="0.25">
      <c r="A135" s="17" t="s">
        <v>16</v>
      </c>
      <c r="B135" s="19">
        <f t="shared" si="2"/>
        <v>0</v>
      </c>
      <c r="C135" s="20">
        <f t="shared" si="3"/>
        <v>0</v>
      </c>
      <c r="D135" s="19">
        <f t="shared" si="4"/>
        <v>0</v>
      </c>
      <c r="E135" s="19">
        <f t="shared" si="5"/>
        <v>0</v>
      </c>
      <c r="F135" s="19">
        <f t="shared" si="6"/>
        <v>0</v>
      </c>
      <c r="G135" s="19">
        <f t="shared" si="7"/>
        <v>0</v>
      </c>
      <c r="H135" s="19">
        <f t="shared" si="8"/>
        <v>0</v>
      </c>
      <c r="I135" s="19">
        <f t="shared" si="22"/>
        <v>0</v>
      </c>
      <c r="J135" s="19">
        <f t="shared" si="10"/>
        <v>0</v>
      </c>
      <c r="K135" s="19">
        <f t="shared" si="11"/>
        <v>0</v>
      </c>
      <c r="L135" s="19">
        <f t="shared" si="12"/>
        <v>0</v>
      </c>
      <c r="M135" s="19">
        <f t="shared" si="13"/>
        <v>0</v>
      </c>
      <c r="N135" s="19">
        <f t="shared" si="14"/>
        <v>0</v>
      </c>
      <c r="O135" s="19">
        <f t="shared" si="15"/>
        <v>0</v>
      </c>
      <c r="P135" s="19">
        <f t="shared" si="16"/>
        <v>0</v>
      </c>
      <c r="Q135" s="19">
        <f t="shared" si="17"/>
        <v>0</v>
      </c>
      <c r="R135" s="19">
        <f t="shared" si="18"/>
        <v>0</v>
      </c>
      <c r="S135" s="19">
        <f t="shared" si="19"/>
        <v>0</v>
      </c>
      <c r="T135" s="19">
        <f t="shared" si="20"/>
        <v>0</v>
      </c>
      <c r="U135" s="21">
        <f t="shared" si="21"/>
        <v>0</v>
      </c>
    </row>
    <row r="136" spans="1:21" x14ac:dyDescent="0.25">
      <c r="A136" s="17" t="s">
        <v>17</v>
      </c>
      <c r="B136" s="19">
        <f t="shared" si="2"/>
        <v>0</v>
      </c>
      <c r="C136" s="20">
        <f t="shared" si="3"/>
        <v>0</v>
      </c>
      <c r="D136" s="19">
        <f t="shared" si="4"/>
        <v>0</v>
      </c>
      <c r="E136" s="19">
        <f t="shared" si="5"/>
        <v>0</v>
      </c>
      <c r="F136" s="19">
        <f t="shared" si="6"/>
        <v>0</v>
      </c>
      <c r="G136" s="19">
        <f t="shared" si="7"/>
        <v>0</v>
      </c>
      <c r="H136" s="19">
        <f t="shared" si="8"/>
        <v>0</v>
      </c>
      <c r="I136" s="19">
        <f t="shared" si="22"/>
        <v>0</v>
      </c>
      <c r="J136" s="19">
        <f t="shared" si="10"/>
        <v>0</v>
      </c>
      <c r="K136" s="19">
        <f t="shared" si="11"/>
        <v>0</v>
      </c>
      <c r="L136" s="19">
        <f t="shared" si="12"/>
        <v>0</v>
      </c>
      <c r="M136" s="19">
        <f t="shared" si="13"/>
        <v>0</v>
      </c>
      <c r="N136" s="19">
        <f t="shared" si="14"/>
        <v>0</v>
      </c>
      <c r="O136" s="19">
        <f t="shared" ref="O136:O141" si="23">(ABS($B$16-B17)+ABS($B$39-B40)+ABS($B$62-B63)+ABS($B$85-B86)+ABS($B$108-B109))/$D$116</f>
        <v>0</v>
      </c>
      <c r="P136" s="19">
        <f t="shared" si="16"/>
        <v>0</v>
      </c>
      <c r="Q136" s="19">
        <f t="shared" si="17"/>
        <v>0</v>
      </c>
      <c r="R136" s="19">
        <f t="shared" si="18"/>
        <v>0</v>
      </c>
      <c r="S136" s="19">
        <f t="shared" si="19"/>
        <v>0</v>
      </c>
      <c r="T136" s="19">
        <f t="shared" si="20"/>
        <v>0</v>
      </c>
      <c r="U136" s="21">
        <f t="shared" si="21"/>
        <v>0</v>
      </c>
    </row>
    <row r="137" spans="1:21" x14ac:dyDescent="0.25">
      <c r="A137" s="17" t="s">
        <v>18</v>
      </c>
      <c r="B137" s="19">
        <f t="shared" si="2"/>
        <v>0</v>
      </c>
      <c r="C137" s="20">
        <f t="shared" si="3"/>
        <v>0</v>
      </c>
      <c r="D137" s="19">
        <f t="shared" si="4"/>
        <v>0</v>
      </c>
      <c r="E137" s="19">
        <f t="shared" si="5"/>
        <v>0</v>
      </c>
      <c r="F137" s="19">
        <f t="shared" si="6"/>
        <v>0</v>
      </c>
      <c r="G137" s="19">
        <f t="shared" si="7"/>
        <v>0</v>
      </c>
      <c r="H137" s="19">
        <f t="shared" si="8"/>
        <v>0</v>
      </c>
      <c r="I137" s="19">
        <f t="shared" si="22"/>
        <v>0</v>
      </c>
      <c r="J137" s="19">
        <f t="shared" si="10"/>
        <v>0</v>
      </c>
      <c r="K137" s="19">
        <f t="shared" si="11"/>
        <v>0</v>
      </c>
      <c r="L137" s="19">
        <f t="shared" si="12"/>
        <v>0</v>
      </c>
      <c r="M137" s="19">
        <f t="shared" si="13"/>
        <v>0</v>
      </c>
      <c r="N137" s="19">
        <f t="shared" si="14"/>
        <v>0</v>
      </c>
      <c r="O137" s="19">
        <f t="shared" si="23"/>
        <v>0</v>
      </c>
      <c r="P137" s="19">
        <f t="shared" si="16"/>
        <v>0</v>
      </c>
      <c r="Q137" s="19">
        <f>(ABS($B$18-B18)+ABS($B$41-B41)+ABS($B$64-B64)+ABS($B$87-B87)+ABS($B$110-B110))/$D$116</f>
        <v>0</v>
      </c>
      <c r="R137" s="19">
        <f t="shared" si="18"/>
        <v>0</v>
      </c>
      <c r="S137" s="19">
        <f t="shared" si="19"/>
        <v>0</v>
      </c>
      <c r="T137" s="19">
        <f t="shared" si="20"/>
        <v>0</v>
      </c>
      <c r="U137" s="21">
        <f t="shared" si="21"/>
        <v>0</v>
      </c>
    </row>
    <row r="138" spans="1:21" x14ac:dyDescent="0.25">
      <c r="A138" s="17" t="s">
        <v>19</v>
      </c>
      <c r="B138" s="19">
        <f t="shared" si="2"/>
        <v>0</v>
      </c>
      <c r="C138" s="20">
        <f t="shared" si="3"/>
        <v>0</v>
      </c>
      <c r="D138" s="19">
        <f t="shared" si="4"/>
        <v>0</v>
      </c>
      <c r="E138" s="19">
        <f t="shared" si="5"/>
        <v>0</v>
      </c>
      <c r="F138" s="19">
        <f t="shared" si="6"/>
        <v>0</v>
      </c>
      <c r="G138" s="19">
        <f t="shared" si="7"/>
        <v>0</v>
      </c>
      <c r="H138" s="19">
        <f t="shared" si="8"/>
        <v>0</v>
      </c>
      <c r="I138" s="19">
        <f t="shared" si="22"/>
        <v>0</v>
      </c>
      <c r="J138" s="19">
        <f t="shared" si="10"/>
        <v>0</v>
      </c>
      <c r="K138" s="19">
        <f t="shared" si="11"/>
        <v>0</v>
      </c>
      <c r="L138" s="19">
        <f t="shared" si="12"/>
        <v>0</v>
      </c>
      <c r="M138" s="19">
        <f t="shared" si="13"/>
        <v>0</v>
      </c>
      <c r="N138" s="19">
        <f t="shared" si="14"/>
        <v>0</v>
      </c>
      <c r="O138" s="19">
        <f t="shared" si="23"/>
        <v>0</v>
      </c>
      <c r="P138" s="19">
        <f t="shared" si="16"/>
        <v>0</v>
      </c>
      <c r="Q138" s="19">
        <f>(ABS($B$18-B19)+ABS($B$41-B42)+ABS($B$64-B65)+ABS($B$87-B88)+ABS($B$110-B111))/$D$116</f>
        <v>0</v>
      </c>
      <c r="R138" s="19">
        <f>(ABS($B$19-B19)+ABS($B$42-B42)+ABS($B$65-B65)+ABS($B$88-B88)+ABS($B$111-B111))/$D$116</f>
        <v>0</v>
      </c>
      <c r="S138" s="19">
        <f t="shared" si="19"/>
        <v>0</v>
      </c>
      <c r="T138" s="19">
        <f t="shared" si="20"/>
        <v>0</v>
      </c>
      <c r="U138" s="21">
        <f t="shared" si="21"/>
        <v>0</v>
      </c>
    </row>
    <row r="139" spans="1:21" x14ac:dyDescent="0.25">
      <c r="A139" s="17" t="s">
        <v>20</v>
      </c>
      <c r="B139" s="19">
        <f t="shared" si="2"/>
        <v>0</v>
      </c>
      <c r="C139" s="20">
        <f t="shared" si="3"/>
        <v>0</v>
      </c>
      <c r="D139" s="19">
        <f t="shared" si="4"/>
        <v>0</v>
      </c>
      <c r="E139" s="19">
        <f t="shared" si="5"/>
        <v>0</v>
      </c>
      <c r="F139" s="19">
        <f t="shared" si="6"/>
        <v>0</v>
      </c>
      <c r="G139" s="19">
        <f t="shared" si="7"/>
        <v>0</v>
      </c>
      <c r="H139" s="19">
        <f t="shared" si="8"/>
        <v>0</v>
      </c>
      <c r="I139" s="19">
        <f t="shared" si="22"/>
        <v>0</v>
      </c>
      <c r="J139" s="19">
        <f t="shared" si="10"/>
        <v>0</v>
      </c>
      <c r="K139" s="19">
        <f t="shared" si="11"/>
        <v>0</v>
      </c>
      <c r="L139" s="19">
        <f t="shared" si="12"/>
        <v>0</v>
      </c>
      <c r="M139" s="19">
        <f t="shared" si="13"/>
        <v>0</v>
      </c>
      <c r="N139" s="19">
        <f t="shared" si="14"/>
        <v>0</v>
      </c>
      <c r="O139" s="19">
        <f t="shared" si="23"/>
        <v>0</v>
      </c>
      <c r="P139" s="19">
        <f t="shared" si="16"/>
        <v>0</v>
      </c>
      <c r="Q139" s="19">
        <f>(ABS($B$18-B20)+ABS($B$41-B43)+ABS($B$64-B66)+ABS($B$87-B89)+ABS($B$110-B112))/$D$116</f>
        <v>0</v>
      </c>
      <c r="R139" s="19">
        <f>(ABS($B$19-B20)+ABS($B$42-B43)+ABS($B$65-B66)+ABS($B$88-B89)+ABS($B$111-B112))/$D$116</f>
        <v>0</v>
      </c>
      <c r="S139" s="19">
        <f>(ABS($B$20-B20)+ABS($B$43-B43)+ABS($B$66-B66)+ABS($B$89-B89)+ABS($B$112-B112))/$D$116</f>
        <v>0</v>
      </c>
      <c r="T139" s="19">
        <f t="shared" si="20"/>
        <v>0</v>
      </c>
      <c r="U139" s="21">
        <f t="shared" si="21"/>
        <v>0</v>
      </c>
    </row>
    <row r="140" spans="1:21" x14ac:dyDescent="0.25">
      <c r="A140" s="17" t="s">
        <v>21</v>
      </c>
      <c r="B140" s="19">
        <f t="shared" si="2"/>
        <v>0</v>
      </c>
      <c r="C140" s="20">
        <f t="shared" si="3"/>
        <v>0</v>
      </c>
      <c r="D140" s="19">
        <f t="shared" si="4"/>
        <v>0</v>
      </c>
      <c r="E140" s="19">
        <f t="shared" si="5"/>
        <v>0</v>
      </c>
      <c r="F140" s="19">
        <f t="shared" si="6"/>
        <v>0</v>
      </c>
      <c r="G140" s="19">
        <f t="shared" si="7"/>
        <v>0</v>
      </c>
      <c r="H140" s="19">
        <f t="shared" si="8"/>
        <v>0</v>
      </c>
      <c r="I140" s="19">
        <f t="shared" si="22"/>
        <v>0</v>
      </c>
      <c r="J140" s="19">
        <f t="shared" si="10"/>
        <v>0</v>
      </c>
      <c r="K140" s="19">
        <f t="shared" si="11"/>
        <v>0</v>
      </c>
      <c r="L140" s="19">
        <f t="shared" si="12"/>
        <v>0</v>
      </c>
      <c r="M140" s="19">
        <f t="shared" si="13"/>
        <v>0</v>
      </c>
      <c r="N140" s="19">
        <f t="shared" si="14"/>
        <v>0</v>
      </c>
      <c r="O140" s="19">
        <f t="shared" si="23"/>
        <v>0</v>
      </c>
      <c r="P140" s="19">
        <f t="shared" si="16"/>
        <v>0</v>
      </c>
      <c r="Q140" s="19">
        <f>(ABS($B$18-B21)+ABS($B$41-B44)+ABS($B$64-B67)+ABS($B$87-B90)+ABS($B$110-B113))/$D$116</f>
        <v>0</v>
      </c>
      <c r="R140" s="19">
        <f>(ABS($B$19-B21)+ABS($B$42-B44)+ABS($B$65-B67)+ABS($B$88-B90)+ABS($B$111-B113))/$D$116</f>
        <v>0</v>
      </c>
      <c r="S140" s="19">
        <f>(ABS($B$20-B21)+ABS($B$43-B44)+ABS($B$66-B67)+ABS($B$89-B90)+ABS($B$112-B113))/$D$116</f>
        <v>0</v>
      </c>
      <c r="T140" s="19">
        <f>(ABS($B$21-B21)+ABS($B$44-B44)+ABS($B$67-B67)+ABS($B$90-B90)+ABS($B$113-B113))/$D$116</f>
        <v>0</v>
      </c>
      <c r="U140" s="21">
        <f t="shared" si="21"/>
        <v>0</v>
      </c>
    </row>
    <row r="141" spans="1:21" x14ac:dyDescent="0.25">
      <c r="A141" s="22" t="s">
        <v>22</v>
      </c>
      <c r="B141" s="19">
        <f t="shared" si="2"/>
        <v>0</v>
      </c>
      <c r="C141" s="20">
        <f t="shared" si="3"/>
        <v>0</v>
      </c>
      <c r="D141" s="19">
        <f t="shared" si="4"/>
        <v>0</v>
      </c>
      <c r="E141" s="19">
        <f t="shared" si="5"/>
        <v>0</v>
      </c>
      <c r="F141" s="19">
        <f t="shared" si="6"/>
        <v>0</v>
      </c>
      <c r="G141" s="19">
        <f t="shared" si="7"/>
        <v>0</v>
      </c>
      <c r="H141" s="19">
        <f t="shared" si="8"/>
        <v>0</v>
      </c>
      <c r="I141" s="19">
        <f t="shared" si="22"/>
        <v>0</v>
      </c>
      <c r="J141" s="19">
        <f t="shared" si="10"/>
        <v>0</v>
      </c>
      <c r="K141" s="19">
        <f t="shared" si="11"/>
        <v>0</v>
      </c>
      <c r="L141" s="19">
        <f t="shared" si="12"/>
        <v>0</v>
      </c>
      <c r="M141" s="19">
        <f t="shared" si="13"/>
        <v>0</v>
      </c>
      <c r="N141" s="19">
        <f t="shared" si="14"/>
        <v>0</v>
      </c>
      <c r="O141" s="19">
        <f t="shared" si="23"/>
        <v>0</v>
      </c>
      <c r="P141" s="19">
        <f t="shared" si="16"/>
        <v>0</v>
      </c>
      <c r="Q141" s="19">
        <f>(ABS($B$18-B22)+ABS($B$41-B45)+ABS($B$64-B68)+ABS($B$87-B91)+ABS($B$110-B114))/$D$116</f>
        <v>0</v>
      </c>
      <c r="R141" s="19">
        <f>(ABS($B$19-B22)+ABS($B$42-B45)+ABS($B$65-B68)+ABS($B$88-B91)+ABS($B$111-B114))/$D$116</f>
        <v>0</v>
      </c>
      <c r="S141" s="19">
        <f>(ABS($B$20-B22)+ABS($B$43-B45)+ABS($B$66-B68)+ABS($B$89-B91)+ABS($B$112-B114))/$D$116</f>
        <v>0</v>
      </c>
      <c r="T141" s="19">
        <f>(ABS($B$21-B22)+ABS($B$44-B45)+ABS($B$67-B68)+ABS($B$90-B91)+ABS($B$113-B114))/$D$116</f>
        <v>0</v>
      </c>
      <c r="U141" s="21">
        <f>(ABS($B$22-B22)+ABS($B$45-B45)+ABS($B$68-B68)+ABS($B$91-B91)+ABS($B$114-B114))/$D$116</f>
        <v>0</v>
      </c>
    </row>
  </sheetData>
  <mergeCells count="18">
    <mergeCell ref="BE24:BN24"/>
    <mergeCell ref="BS24:CB24"/>
    <mergeCell ref="CG24:CP24"/>
    <mergeCell ref="A120:U120"/>
    <mergeCell ref="AE70:AN70"/>
    <mergeCell ref="AS70:BB70"/>
    <mergeCell ref="BG70:BP70"/>
    <mergeCell ref="BU70:CD70"/>
    <mergeCell ref="AE93:AN93"/>
    <mergeCell ref="AS93:BB93"/>
    <mergeCell ref="BG93:BP93"/>
    <mergeCell ref="BU93:CD93"/>
    <mergeCell ref="AE47:AN47"/>
    <mergeCell ref="AS47:BB47"/>
    <mergeCell ref="BG47:BP47"/>
    <mergeCell ref="BU47:CD47"/>
    <mergeCell ref="AC24:AL24"/>
    <mergeCell ref="AQ24:AZ24"/>
  </mergeCells>
  <phoneticPr fontId="1" type="noConversion"/>
  <conditionalFormatting sqref="B122:U141">
    <cfRule type="cellIs" dxfId="2" priority="1" operator="equal">
      <formula>0</formula>
    </cfRule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41"/>
  <sheetViews>
    <sheetView zoomScaleNormal="100" workbookViewId="0">
      <selection activeCell="N19" sqref="A1:XFD1048576"/>
    </sheetView>
  </sheetViews>
  <sheetFormatPr defaultRowHeight="13.8" x14ac:dyDescent="0.25"/>
  <cols>
    <col min="1" max="1" width="9.5546875" style="65" bestFit="1" customWidth="1"/>
    <col min="2" max="3" width="7.5546875" style="65" bestFit="1" customWidth="1"/>
    <col min="4" max="8" width="6.5546875" style="65" bestFit="1" customWidth="1"/>
    <col min="9" max="9" width="6.88671875" style="65" customWidth="1"/>
    <col min="10" max="21" width="6.5546875" style="65" bestFit="1" customWidth="1"/>
    <col min="22" max="25" width="7.44140625" style="65" bestFit="1" customWidth="1"/>
    <col min="26" max="26" width="8.5546875" style="65" bestFit="1" customWidth="1"/>
    <col min="27" max="27" width="7.44140625" style="65" bestFit="1" customWidth="1"/>
    <col min="28" max="28" width="8.5546875" style="65" bestFit="1" customWidth="1"/>
    <col min="29" max="31" width="7.44140625" style="65" bestFit="1" customWidth="1"/>
    <col min="32" max="32" width="5.21875" style="65" bestFit="1" customWidth="1"/>
    <col min="33" max="39" width="7.44140625" style="65" bestFit="1" customWidth="1"/>
    <col min="40" max="40" width="8.5546875" style="65" bestFit="1" customWidth="1"/>
    <col min="41" max="41" width="7.44140625" style="65" bestFit="1" customWidth="1"/>
    <col min="42" max="42" width="8.5546875" style="65" bestFit="1" customWidth="1"/>
    <col min="43" max="52" width="7.44140625" style="65" bestFit="1" customWidth="1"/>
    <col min="53" max="53" width="3" style="65" bestFit="1" customWidth="1"/>
    <col min="54" max="54" width="8.5546875" style="65" bestFit="1" customWidth="1"/>
    <col min="55" max="55" width="4.109375" style="65" bestFit="1" customWidth="1"/>
    <col min="56" max="56" width="8.5546875" style="65" bestFit="1" customWidth="1"/>
    <col min="57" max="57" width="5.33203125" style="65" bestFit="1" customWidth="1"/>
    <col min="58" max="61" width="4.109375" style="65" bestFit="1" customWidth="1"/>
    <col min="62" max="67" width="3" style="65" bestFit="1" customWidth="1"/>
    <col min="68" max="68" width="8.5546875" style="65" bestFit="1" customWidth="1"/>
    <col min="69" max="69" width="4.109375" style="65" bestFit="1" customWidth="1"/>
    <col min="70" max="70" width="8.5546875" style="65" bestFit="1" customWidth="1"/>
    <col min="71" max="71" width="5.33203125" style="65" bestFit="1" customWidth="1"/>
    <col min="72" max="75" width="4.109375" style="65" bestFit="1" customWidth="1"/>
    <col min="76" max="81" width="3" style="65" bestFit="1" customWidth="1"/>
    <col min="82" max="82" width="8.5546875" style="65" bestFit="1" customWidth="1"/>
    <col min="83" max="83" width="4.109375" style="65" bestFit="1" customWidth="1"/>
    <col min="84" max="84" width="8.5546875" style="65" bestFit="1" customWidth="1"/>
    <col min="85" max="85" width="5.33203125" style="65" bestFit="1" customWidth="1"/>
    <col min="86" max="89" width="4.109375" style="65" bestFit="1" customWidth="1"/>
    <col min="90" max="95" width="3" style="65" bestFit="1" customWidth="1"/>
    <col min="96" max="96" width="8.5546875" style="65" bestFit="1" customWidth="1"/>
    <col min="97" max="97" width="4.109375" style="65" bestFit="1" customWidth="1"/>
    <col min="98" max="98" width="8.5546875" style="65" bestFit="1" customWidth="1"/>
    <col min="99" max="16384" width="8.88671875" style="65"/>
  </cols>
  <sheetData>
    <row r="1" spans="1:86" x14ac:dyDescent="0.25">
      <c r="A1" s="137" t="s">
        <v>141</v>
      </c>
      <c r="B1" s="65" t="s">
        <v>23</v>
      </c>
      <c r="C1" s="76" t="s">
        <v>188</v>
      </c>
      <c r="D1" s="76" t="s">
        <v>189</v>
      </c>
      <c r="E1" s="76" t="s">
        <v>190</v>
      </c>
      <c r="F1" s="76" t="s">
        <v>191</v>
      </c>
      <c r="G1" s="76" t="s">
        <v>192</v>
      </c>
      <c r="H1" s="76" t="s">
        <v>193</v>
      </c>
      <c r="I1" s="76" t="s">
        <v>194</v>
      </c>
      <c r="J1" s="76" t="s">
        <v>195</v>
      </c>
      <c r="K1" s="76" t="s">
        <v>196</v>
      </c>
      <c r="L1" s="76" t="s">
        <v>197</v>
      </c>
      <c r="M1" s="76" t="s">
        <v>198</v>
      </c>
      <c r="N1" s="76" t="s">
        <v>199</v>
      </c>
      <c r="O1" s="76" t="s">
        <v>202</v>
      </c>
      <c r="P1" s="76" t="s">
        <v>203</v>
      </c>
      <c r="Q1" s="76" t="s">
        <v>204</v>
      </c>
      <c r="R1" s="76" t="s">
        <v>205</v>
      </c>
      <c r="S1" s="76" t="s">
        <v>206</v>
      </c>
      <c r="T1" s="76" t="s">
        <v>207</v>
      </c>
      <c r="U1" s="76" t="s">
        <v>208</v>
      </c>
      <c r="V1" s="76" t="s">
        <v>252</v>
      </c>
      <c r="W1" s="76"/>
      <c r="X1" s="76"/>
      <c r="Y1" s="76"/>
      <c r="Z1" s="76"/>
      <c r="AA1" s="136"/>
      <c r="AB1" s="136"/>
      <c r="AC1" s="136"/>
      <c r="AD1" s="136"/>
      <c r="AE1" s="76"/>
      <c r="AF1" s="76"/>
      <c r="AG1" s="76"/>
      <c r="AH1" s="76"/>
      <c r="AI1" s="76"/>
      <c r="AJ1" s="76"/>
      <c r="AK1" s="76"/>
      <c r="AL1" s="76"/>
      <c r="AM1" s="76"/>
      <c r="AN1" s="76"/>
      <c r="AO1" s="136"/>
      <c r="AP1" s="136"/>
      <c r="AQ1" s="136"/>
      <c r="AR1" s="136"/>
      <c r="AS1" s="76"/>
      <c r="AT1" s="76"/>
      <c r="AU1" s="76"/>
      <c r="AV1" s="76"/>
      <c r="AW1" s="76"/>
      <c r="AX1" s="76"/>
      <c r="AY1" s="76"/>
      <c r="AZ1" s="76"/>
      <c r="BA1" s="76"/>
      <c r="BB1" s="76"/>
      <c r="BC1" s="136"/>
      <c r="BD1" s="136"/>
      <c r="BE1" s="136"/>
      <c r="BF1" s="136"/>
      <c r="BG1" s="76"/>
      <c r="BH1" s="76"/>
      <c r="BI1" s="76"/>
      <c r="BJ1" s="76"/>
      <c r="BK1" s="76"/>
      <c r="BL1" s="76"/>
      <c r="BM1" s="76"/>
      <c r="BN1" s="76"/>
      <c r="BO1" s="76"/>
      <c r="BP1" s="76"/>
      <c r="BQ1" s="136"/>
      <c r="BU1" s="73"/>
      <c r="BV1" s="73"/>
      <c r="BW1" s="73"/>
      <c r="BX1" s="73"/>
      <c r="BY1" s="73"/>
      <c r="BZ1" s="73"/>
      <c r="CA1" s="73"/>
      <c r="CB1" s="73"/>
      <c r="CC1" s="73"/>
      <c r="CD1" s="73"/>
      <c r="CE1" s="5"/>
    </row>
    <row r="2" spans="1:86" x14ac:dyDescent="0.25">
      <c r="A2" s="137" t="s">
        <v>1</v>
      </c>
      <c r="B2" s="134"/>
      <c r="C2" s="136"/>
      <c r="D2" s="136"/>
      <c r="E2" s="136"/>
      <c r="F2" s="136"/>
      <c r="G2" s="136"/>
      <c r="H2" s="136"/>
      <c r="I2" s="136"/>
      <c r="J2" s="136"/>
      <c r="K2" s="136"/>
      <c r="L2" s="136"/>
      <c r="M2" s="136"/>
      <c r="N2" s="136"/>
      <c r="O2" s="136"/>
      <c r="P2" s="136"/>
      <c r="Q2" s="136"/>
      <c r="R2" s="136"/>
      <c r="S2" s="136"/>
      <c r="T2" s="136"/>
      <c r="U2" s="136"/>
      <c r="V2" s="136"/>
      <c r="W2" s="136"/>
      <c r="X2" s="136"/>
      <c r="Y2" s="136"/>
      <c r="Z2" s="136"/>
      <c r="AA2" s="136"/>
      <c r="AB2" s="75"/>
      <c r="AC2" s="136"/>
      <c r="AD2" s="136"/>
      <c r="AE2" s="136"/>
      <c r="AF2" s="136"/>
      <c r="AG2" s="136"/>
      <c r="AH2" s="136"/>
      <c r="AI2" s="136"/>
      <c r="AJ2" s="136"/>
      <c r="AK2" s="136"/>
      <c r="AL2" s="136"/>
      <c r="AM2" s="136"/>
      <c r="AN2" s="136"/>
      <c r="AO2" s="136"/>
      <c r="AP2" s="75"/>
      <c r="AQ2" s="136"/>
      <c r="AR2" s="136"/>
      <c r="AS2" s="136"/>
      <c r="AT2" s="136"/>
      <c r="AU2" s="136"/>
      <c r="AV2" s="136"/>
      <c r="AW2" s="136"/>
      <c r="AX2" s="136"/>
      <c r="AY2" s="136"/>
      <c r="AZ2" s="136"/>
      <c r="BA2" s="136"/>
      <c r="BB2" s="136"/>
      <c r="BC2" s="136"/>
      <c r="BD2" s="75"/>
      <c r="BE2" s="136"/>
      <c r="BF2" s="136"/>
      <c r="BG2" s="136"/>
      <c r="BH2" s="136"/>
      <c r="BI2" s="136"/>
      <c r="BJ2" s="136"/>
      <c r="BK2" s="136"/>
      <c r="BL2" s="136"/>
      <c r="BM2" s="136"/>
      <c r="BN2" s="136"/>
      <c r="BO2" s="136"/>
      <c r="BP2" s="136"/>
      <c r="BQ2" s="136"/>
      <c r="BR2" s="134"/>
      <c r="BU2" s="137"/>
      <c r="BV2" s="137"/>
      <c r="BW2" s="137"/>
      <c r="BX2" s="137"/>
      <c r="BY2" s="137"/>
      <c r="BZ2" s="137"/>
      <c r="CA2" s="137"/>
      <c r="CB2" s="137"/>
      <c r="CC2" s="137"/>
      <c r="CD2" s="137"/>
      <c r="CE2" s="5"/>
      <c r="CF2" s="134"/>
    </row>
    <row r="3" spans="1:86" x14ac:dyDescent="0.25">
      <c r="A3" s="137" t="s">
        <v>3</v>
      </c>
      <c r="B3" s="34"/>
      <c r="C3" s="136"/>
      <c r="D3" s="136">
        <f>ABS('C3'!D3-'C3'!$C3)</f>
        <v>0</v>
      </c>
      <c r="E3" s="136">
        <f>ABS('C3'!E3-'C3'!$C3)</f>
        <v>0</v>
      </c>
      <c r="F3" s="136">
        <f>ABS('C3'!F3-'C3'!$C3)</f>
        <v>0</v>
      </c>
      <c r="G3" s="136">
        <f>ABS('C3'!G3-'C3'!$C3)</f>
        <v>0</v>
      </c>
      <c r="H3" s="136">
        <f>ABS('C3'!H3-'C3'!$C3)</f>
        <v>0</v>
      </c>
      <c r="I3" s="136">
        <f>ABS('C3'!I3-'C3'!$C3)</f>
        <v>0</v>
      </c>
      <c r="J3" s="136"/>
      <c r="K3" s="136"/>
      <c r="L3" s="136"/>
      <c r="M3" s="136"/>
      <c r="N3" s="136"/>
      <c r="O3" s="136"/>
      <c r="P3" s="136"/>
      <c r="Q3" s="136"/>
      <c r="R3" s="136"/>
      <c r="S3" s="136"/>
      <c r="T3" s="136"/>
      <c r="U3" s="136"/>
      <c r="V3" s="136">
        <f>SUM(D3:U3)</f>
        <v>0</v>
      </c>
      <c r="W3" s="136"/>
      <c r="X3" s="136"/>
      <c r="Y3" s="136"/>
      <c r="Z3" s="136"/>
      <c r="AA3" s="136"/>
      <c r="AB3" s="75"/>
      <c r="AC3" s="136"/>
      <c r="AD3" s="75"/>
      <c r="AE3" s="136"/>
      <c r="AF3" s="136"/>
      <c r="AG3" s="136"/>
      <c r="AH3" s="136"/>
      <c r="AI3" s="136"/>
      <c r="AJ3" s="136"/>
      <c r="AK3" s="136"/>
      <c r="AL3" s="136"/>
      <c r="AM3" s="136"/>
      <c r="AN3" s="136"/>
      <c r="AO3" s="136"/>
      <c r="AP3" s="75"/>
      <c r="AQ3" s="136"/>
      <c r="AR3" s="75"/>
      <c r="AS3" s="136"/>
      <c r="AT3" s="136"/>
      <c r="AU3" s="136"/>
      <c r="AV3" s="136"/>
      <c r="AW3" s="136"/>
      <c r="AX3" s="136"/>
      <c r="AY3" s="136"/>
      <c r="AZ3" s="136"/>
      <c r="BA3" s="136"/>
      <c r="BB3" s="136"/>
      <c r="BC3" s="136"/>
      <c r="BD3" s="75"/>
      <c r="BE3" s="136"/>
      <c r="BF3" s="75"/>
      <c r="BG3" s="136"/>
      <c r="BH3" s="136"/>
      <c r="BI3" s="136"/>
      <c r="BJ3" s="136"/>
      <c r="BK3" s="136"/>
      <c r="BL3" s="136"/>
      <c r="BM3" s="136"/>
      <c r="BN3" s="136"/>
      <c r="BO3" s="136"/>
      <c r="BP3" s="136"/>
      <c r="BQ3" s="136"/>
      <c r="BR3" s="134"/>
      <c r="BT3" s="134"/>
      <c r="BU3" s="137"/>
      <c r="BV3" s="137"/>
      <c r="BW3" s="137"/>
      <c r="BX3" s="137"/>
      <c r="BY3" s="137"/>
      <c r="BZ3" s="137"/>
      <c r="CA3" s="137"/>
      <c r="CB3" s="137"/>
      <c r="CC3" s="137"/>
      <c r="CD3" s="137"/>
      <c r="CE3" s="5"/>
      <c r="CF3" s="134"/>
      <c r="CH3" s="134"/>
    </row>
    <row r="4" spans="1:86" x14ac:dyDescent="0.25">
      <c r="A4" s="137" t="s">
        <v>4</v>
      </c>
      <c r="B4" s="34"/>
      <c r="C4" s="136"/>
      <c r="D4" s="136">
        <f>ABS('C3'!D4-'C3'!$C4)</f>
        <v>0</v>
      </c>
      <c r="E4" s="136">
        <f>ABS('C3'!E4-'C3'!$C4)</f>
        <v>0</v>
      </c>
      <c r="F4" s="136">
        <f>ABS('C3'!F4-'C3'!$C4)</f>
        <v>0</v>
      </c>
      <c r="G4" s="136">
        <f>ABS('C3'!G4-'C3'!$C4)</f>
        <v>0.12338907533482002</v>
      </c>
      <c r="H4" s="136">
        <f>ABS('C3'!H4-'C3'!$C4)</f>
        <v>0.12338907533482002</v>
      </c>
      <c r="I4" s="136">
        <f>ABS('C3'!I4-'C3'!$C4)</f>
        <v>0.12338907533482002</v>
      </c>
      <c r="J4" s="136"/>
      <c r="K4" s="136"/>
      <c r="L4" s="136"/>
      <c r="M4" s="136"/>
      <c r="N4" s="136"/>
      <c r="O4" s="136"/>
      <c r="P4" s="75"/>
      <c r="Q4" s="136"/>
      <c r="R4" s="136"/>
      <c r="S4" s="136"/>
      <c r="T4" s="136"/>
      <c r="U4" s="136"/>
      <c r="V4" s="136">
        <f t="shared" ref="V4:V67" si="0">SUM(D4:U4)</f>
        <v>0.37016722600446006</v>
      </c>
      <c r="W4" s="136"/>
      <c r="X4" s="136"/>
      <c r="Y4" s="136"/>
      <c r="Z4" s="136"/>
      <c r="AA4" s="136"/>
      <c r="AB4" s="75"/>
      <c r="AC4" s="136"/>
      <c r="AD4" s="75"/>
      <c r="AE4" s="136"/>
      <c r="AF4" s="136"/>
      <c r="AG4" s="136"/>
      <c r="AH4" s="136"/>
      <c r="AI4" s="136"/>
      <c r="AJ4" s="136"/>
      <c r="AK4" s="136"/>
      <c r="AL4" s="136"/>
      <c r="AM4" s="136"/>
      <c r="AN4" s="136"/>
      <c r="AO4" s="136"/>
      <c r="AP4" s="75"/>
      <c r="AQ4" s="136"/>
      <c r="AR4" s="75"/>
      <c r="AS4" s="136"/>
      <c r="AT4" s="136"/>
      <c r="AU4" s="136"/>
      <c r="AV4" s="136"/>
      <c r="AW4" s="136"/>
      <c r="AX4" s="136"/>
      <c r="AY4" s="136"/>
      <c r="AZ4" s="136"/>
      <c r="BA4" s="136"/>
      <c r="BB4" s="136"/>
      <c r="BC4" s="136"/>
      <c r="BD4" s="75"/>
      <c r="BE4" s="136"/>
      <c r="BF4" s="75"/>
      <c r="BG4" s="136"/>
      <c r="BH4" s="136"/>
      <c r="BI4" s="136"/>
      <c r="BJ4" s="136"/>
      <c r="BK4" s="136"/>
      <c r="BL4" s="136"/>
      <c r="BM4" s="136"/>
      <c r="BN4" s="136"/>
      <c r="BO4" s="136"/>
      <c r="BP4" s="136"/>
      <c r="BQ4" s="136"/>
      <c r="BR4" s="134"/>
      <c r="BT4" s="134"/>
      <c r="BU4" s="137"/>
      <c r="BV4" s="137"/>
      <c r="BW4" s="137"/>
      <c r="BX4" s="137"/>
      <c r="BY4" s="137"/>
      <c r="BZ4" s="137"/>
      <c r="CA4" s="137"/>
      <c r="CB4" s="137"/>
      <c r="CC4" s="137"/>
      <c r="CD4" s="137"/>
      <c r="CE4" s="5"/>
      <c r="CF4" s="134"/>
      <c r="CH4" s="134"/>
    </row>
    <row r="5" spans="1:86" x14ac:dyDescent="0.25">
      <c r="A5" s="137" t="s">
        <v>5</v>
      </c>
      <c r="B5" s="34"/>
      <c r="C5" s="136"/>
      <c r="D5" s="136">
        <f>ABS('C3'!D5-'C3'!$C5)</f>
        <v>0</v>
      </c>
      <c r="E5" s="136">
        <f>ABS('C3'!E5-'C3'!$C5)</f>
        <v>0</v>
      </c>
      <c r="F5" s="136">
        <f>ABS('C3'!F5-'C3'!$C5)</f>
        <v>0</v>
      </c>
      <c r="G5" s="136">
        <f>ABS('C3'!G5-'C3'!$C5)</f>
        <v>0</v>
      </c>
      <c r="H5" s="136">
        <f>ABS('C3'!H5-'C3'!$C5)</f>
        <v>0</v>
      </c>
      <c r="I5" s="136">
        <f>ABS('C3'!I5-'C3'!$C5)</f>
        <v>0</v>
      </c>
      <c r="J5" s="136"/>
      <c r="K5" s="136"/>
      <c r="L5" s="136"/>
      <c r="M5" s="136"/>
      <c r="N5" s="136"/>
      <c r="O5" s="136"/>
      <c r="P5" s="75"/>
      <c r="Q5" s="136"/>
      <c r="R5" s="136"/>
      <c r="S5" s="136"/>
      <c r="T5" s="136"/>
      <c r="U5" s="136"/>
      <c r="V5" s="136">
        <f t="shared" si="0"/>
        <v>0</v>
      </c>
      <c r="W5" s="136"/>
      <c r="X5" s="136"/>
      <c r="Y5" s="136"/>
      <c r="Z5" s="136"/>
      <c r="AA5" s="136"/>
      <c r="AB5" s="75"/>
      <c r="AC5" s="136"/>
      <c r="AD5" s="75"/>
      <c r="AE5" s="136"/>
      <c r="AF5" s="136"/>
      <c r="AG5" s="136"/>
      <c r="AH5" s="136"/>
      <c r="AI5" s="136"/>
      <c r="AJ5" s="136"/>
      <c r="AK5" s="136"/>
      <c r="AL5" s="136"/>
      <c r="AM5" s="136"/>
      <c r="AN5" s="136"/>
      <c r="AO5" s="136"/>
      <c r="AP5" s="75"/>
      <c r="AQ5" s="136"/>
      <c r="AR5" s="75"/>
      <c r="AS5" s="136"/>
      <c r="AT5" s="136"/>
      <c r="AU5" s="136"/>
      <c r="AV5" s="136"/>
      <c r="AW5" s="136"/>
      <c r="AX5" s="136"/>
      <c r="AY5" s="136"/>
      <c r="AZ5" s="136"/>
      <c r="BA5" s="136"/>
      <c r="BB5" s="136"/>
      <c r="BC5" s="136"/>
      <c r="BD5" s="75"/>
      <c r="BE5" s="136"/>
      <c r="BF5" s="75"/>
      <c r="BG5" s="136"/>
      <c r="BH5" s="136"/>
      <c r="BI5" s="136"/>
      <c r="BJ5" s="136"/>
      <c r="BK5" s="136"/>
      <c r="BL5" s="136"/>
      <c r="BM5" s="136"/>
      <c r="BN5" s="136"/>
      <c r="BO5" s="136"/>
      <c r="BP5" s="136"/>
      <c r="BQ5" s="136"/>
      <c r="BR5" s="134"/>
      <c r="BT5" s="134"/>
      <c r="BU5" s="137"/>
      <c r="BV5" s="137"/>
      <c r="BW5" s="137"/>
      <c r="BX5" s="137"/>
      <c r="BY5" s="137"/>
      <c r="BZ5" s="137"/>
      <c r="CA5" s="137"/>
      <c r="CB5" s="137"/>
      <c r="CC5" s="137"/>
      <c r="CD5" s="137"/>
      <c r="CE5" s="5"/>
      <c r="CF5" s="134"/>
      <c r="CH5" s="134"/>
    </row>
    <row r="6" spans="1:86" x14ac:dyDescent="0.25">
      <c r="A6" s="137" t="s">
        <v>6</v>
      </c>
      <c r="B6" s="34"/>
      <c r="C6" s="136"/>
      <c r="D6" s="136">
        <f>ABS('C3'!D6-'C3'!$C6)</f>
        <v>0</v>
      </c>
      <c r="E6" s="136">
        <f>ABS('C3'!E6-'C3'!$C6)</f>
        <v>0</v>
      </c>
      <c r="F6" s="136">
        <f>ABS('C3'!F6-'C3'!$C6)</f>
        <v>0</v>
      </c>
      <c r="G6" s="136">
        <f>ABS('C3'!G6-'C3'!$C6)</f>
        <v>0</v>
      </c>
      <c r="H6" s="136">
        <f>ABS('C3'!H6-'C3'!$C6)</f>
        <v>0</v>
      </c>
      <c r="I6" s="136">
        <f>ABS('C3'!I6-'C3'!$C6)</f>
        <v>0</v>
      </c>
      <c r="J6" s="136"/>
      <c r="K6" s="136"/>
      <c r="L6" s="136"/>
      <c r="M6" s="136"/>
      <c r="N6" s="136"/>
      <c r="O6" s="136"/>
      <c r="P6" s="75"/>
      <c r="Q6" s="136"/>
      <c r="R6" s="136"/>
      <c r="S6" s="136"/>
      <c r="T6" s="136"/>
      <c r="U6" s="136"/>
      <c r="V6" s="136">
        <f t="shared" si="0"/>
        <v>0</v>
      </c>
      <c r="W6" s="136"/>
      <c r="X6" s="136"/>
      <c r="Y6" s="136"/>
      <c r="Z6" s="136"/>
      <c r="AA6" s="136"/>
      <c r="AB6" s="75"/>
      <c r="AC6" s="136"/>
      <c r="AD6" s="75"/>
      <c r="AE6" s="136"/>
      <c r="AF6" s="136"/>
      <c r="AG6" s="136"/>
      <c r="AH6" s="136"/>
      <c r="AI6" s="136"/>
      <c r="AJ6" s="136"/>
      <c r="AK6" s="136"/>
      <c r="AL6" s="136"/>
      <c r="AM6" s="136"/>
      <c r="AN6" s="136"/>
      <c r="AO6" s="136"/>
      <c r="AP6" s="75"/>
      <c r="AQ6" s="136"/>
      <c r="AR6" s="75"/>
      <c r="AS6" s="136"/>
      <c r="AT6" s="136"/>
      <c r="AU6" s="136"/>
      <c r="AV6" s="136"/>
      <c r="AW6" s="136"/>
      <c r="AX6" s="136"/>
      <c r="AY6" s="136"/>
      <c r="AZ6" s="136"/>
      <c r="BA6" s="136"/>
      <c r="BB6" s="136"/>
      <c r="BC6" s="136"/>
      <c r="BD6" s="75"/>
      <c r="BE6" s="136"/>
      <c r="BF6" s="75"/>
      <c r="BG6" s="136"/>
      <c r="BH6" s="136"/>
      <c r="BI6" s="136"/>
      <c r="BJ6" s="136"/>
      <c r="BK6" s="136"/>
      <c r="BL6" s="136"/>
      <c r="BM6" s="136"/>
      <c r="BN6" s="136"/>
      <c r="BO6" s="136"/>
      <c r="BP6" s="136"/>
      <c r="BQ6" s="136"/>
      <c r="BR6" s="134"/>
      <c r="BT6" s="134"/>
      <c r="BU6" s="137"/>
      <c r="BV6" s="137"/>
      <c r="BW6" s="137"/>
      <c r="BX6" s="137"/>
      <c r="BY6" s="137"/>
      <c r="BZ6" s="137"/>
      <c r="CA6" s="137"/>
      <c r="CB6" s="137"/>
      <c r="CC6" s="137"/>
      <c r="CD6" s="137"/>
      <c r="CE6" s="5"/>
      <c r="CF6" s="134"/>
      <c r="CH6" s="134"/>
    </row>
    <row r="7" spans="1:86" x14ac:dyDescent="0.25">
      <c r="A7" s="137" t="s">
        <v>7</v>
      </c>
      <c r="B7" s="34"/>
      <c r="C7" s="136"/>
      <c r="D7" s="136">
        <f>ABS('C3'!D7-'C3'!$C7)</f>
        <v>0</v>
      </c>
      <c r="E7" s="136">
        <f>ABS('C3'!E7-'C3'!$C7)</f>
        <v>0</v>
      </c>
      <c r="F7" s="136">
        <f>ABS('C3'!F7-'C3'!$C7)</f>
        <v>0</v>
      </c>
      <c r="G7" s="136">
        <f>ABS('C3'!G7-'C3'!$C7)</f>
        <v>0</v>
      </c>
      <c r="H7" s="136">
        <f>ABS('C3'!H7-'C3'!$C7)</f>
        <v>0</v>
      </c>
      <c r="I7" s="136">
        <f>ABS('C3'!I7-'C3'!$C7)</f>
        <v>0</v>
      </c>
      <c r="J7" s="136"/>
      <c r="K7" s="136"/>
      <c r="L7" s="136"/>
      <c r="M7" s="136"/>
      <c r="N7" s="136"/>
      <c r="O7" s="136"/>
      <c r="P7" s="75"/>
      <c r="Q7" s="136"/>
      <c r="R7" s="136"/>
      <c r="S7" s="136"/>
      <c r="T7" s="136"/>
      <c r="U7" s="136"/>
      <c r="V7" s="136">
        <f t="shared" si="0"/>
        <v>0</v>
      </c>
      <c r="W7" s="136"/>
      <c r="X7" s="136"/>
      <c r="Y7" s="136"/>
      <c r="Z7" s="136"/>
      <c r="AA7" s="136"/>
      <c r="AB7" s="75"/>
      <c r="AC7" s="136"/>
      <c r="AD7" s="75"/>
      <c r="AE7" s="136"/>
      <c r="AF7" s="136"/>
      <c r="AG7" s="136"/>
      <c r="AH7" s="136"/>
      <c r="AI7" s="136"/>
      <c r="AJ7" s="136"/>
      <c r="AK7" s="136"/>
      <c r="AL7" s="136"/>
      <c r="AM7" s="136"/>
      <c r="AN7" s="136"/>
      <c r="AO7" s="136"/>
      <c r="AP7" s="75"/>
      <c r="AQ7" s="136"/>
      <c r="AR7" s="75"/>
      <c r="AS7" s="136"/>
      <c r="AT7" s="136"/>
      <c r="AU7" s="136"/>
      <c r="AV7" s="136"/>
      <c r="AW7" s="136"/>
      <c r="AX7" s="136"/>
      <c r="AY7" s="136"/>
      <c r="AZ7" s="136"/>
      <c r="BA7" s="136"/>
      <c r="BB7" s="136"/>
      <c r="BC7" s="136"/>
      <c r="BD7" s="75"/>
      <c r="BE7" s="136"/>
      <c r="BF7" s="75"/>
      <c r="BG7" s="136"/>
      <c r="BH7" s="136"/>
      <c r="BI7" s="136"/>
      <c r="BJ7" s="136"/>
      <c r="BK7" s="136"/>
      <c r="BL7" s="136"/>
      <c r="BM7" s="136"/>
      <c r="BN7" s="136"/>
      <c r="BO7" s="136"/>
      <c r="BP7" s="136"/>
      <c r="BQ7" s="136"/>
      <c r="BR7" s="134"/>
      <c r="BT7" s="134"/>
      <c r="BU7" s="137"/>
      <c r="BV7" s="137"/>
      <c r="BW7" s="137"/>
      <c r="BX7" s="137"/>
      <c r="BY7" s="137"/>
      <c r="BZ7" s="137"/>
      <c r="CA7" s="137"/>
      <c r="CB7" s="137"/>
      <c r="CC7" s="137"/>
      <c r="CD7" s="137"/>
      <c r="CE7" s="5"/>
      <c r="CF7" s="134"/>
      <c r="CH7" s="134"/>
    </row>
    <row r="8" spans="1:86" x14ac:dyDescent="0.25">
      <c r="A8" s="137" t="s">
        <v>8</v>
      </c>
      <c r="B8" s="34"/>
      <c r="C8" s="136"/>
      <c r="D8" s="136">
        <f>ABS('C3'!D8-'C3'!$C8)</f>
        <v>0</v>
      </c>
      <c r="E8" s="136">
        <f>ABS('C3'!E8-'C3'!$C8)</f>
        <v>0</v>
      </c>
      <c r="F8" s="136">
        <f>ABS('C3'!F8-'C3'!$C8)</f>
        <v>0.23846655479910805</v>
      </c>
      <c r="G8" s="136">
        <f>ABS('C3'!G8-'C3'!$C8)</f>
        <v>0.23846655479910805</v>
      </c>
      <c r="H8" s="136">
        <f>ABS('C3'!H8-'C3'!$C8)</f>
        <v>0.23846655479910805</v>
      </c>
      <c r="I8" s="136">
        <f>ABS('C3'!I8-'C3'!$C8)</f>
        <v>0.35769983219866208</v>
      </c>
      <c r="J8" s="136"/>
      <c r="K8" s="136"/>
      <c r="L8" s="136"/>
      <c r="M8" s="136"/>
      <c r="N8" s="136"/>
      <c r="O8" s="136"/>
      <c r="P8" s="75"/>
      <c r="Q8" s="136"/>
      <c r="R8" s="136"/>
      <c r="S8" s="136"/>
      <c r="T8" s="136"/>
      <c r="U8" s="136"/>
      <c r="V8" s="136">
        <f t="shared" si="0"/>
        <v>1.0730994965959861</v>
      </c>
      <c r="W8" s="136"/>
      <c r="X8" s="136"/>
      <c r="Y8" s="136"/>
      <c r="Z8" s="136"/>
      <c r="AA8" s="136"/>
      <c r="AB8" s="75"/>
      <c r="AC8" s="136"/>
      <c r="AD8" s="75"/>
      <c r="AE8" s="136"/>
      <c r="AF8" s="136"/>
      <c r="AG8" s="136"/>
      <c r="AH8" s="136"/>
      <c r="AI8" s="136"/>
      <c r="AJ8" s="136"/>
      <c r="AK8" s="136"/>
      <c r="AL8" s="136"/>
      <c r="AM8" s="136"/>
      <c r="AN8" s="136"/>
      <c r="AO8" s="136"/>
      <c r="AP8" s="75"/>
      <c r="AQ8" s="136"/>
      <c r="AR8" s="75"/>
      <c r="AS8" s="136"/>
      <c r="AT8" s="136"/>
      <c r="AU8" s="136"/>
      <c r="AV8" s="136"/>
      <c r="AW8" s="136"/>
      <c r="AX8" s="136"/>
      <c r="AY8" s="136"/>
      <c r="AZ8" s="136"/>
      <c r="BA8" s="136"/>
      <c r="BB8" s="136"/>
      <c r="BC8" s="136"/>
      <c r="BD8" s="75"/>
      <c r="BE8" s="136"/>
      <c r="BF8" s="75"/>
      <c r="BG8" s="136"/>
      <c r="BH8" s="136"/>
      <c r="BI8" s="136"/>
      <c r="BJ8" s="136"/>
      <c r="BK8" s="136"/>
      <c r="BL8" s="136"/>
      <c r="BM8" s="136"/>
      <c r="BN8" s="136"/>
      <c r="BO8" s="136"/>
      <c r="BP8" s="136"/>
      <c r="BQ8" s="136"/>
      <c r="BR8" s="134"/>
      <c r="BT8" s="134"/>
      <c r="BU8" s="137"/>
      <c r="BV8" s="137"/>
      <c r="BW8" s="137"/>
      <c r="BX8" s="137"/>
      <c r="BY8" s="137"/>
      <c r="BZ8" s="137"/>
      <c r="CA8" s="137"/>
      <c r="CB8" s="137"/>
      <c r="CC8" s="137"/>
      <c r="CD8" s="137"/>
      <c r="CE8" s="5"/>
      <c r="CF8" s="134"/>
      <c r="CH8" s="134"/>
    </row>
    <row r="9" spans="1:86" x14ac:dyDescent="0.25">
      <c r="A9" s="137" t="s">
        <v>9</v>
      </c>
      <c r="B9" s="34"/>
      <c r="C9" s="136"/>
      <c r="D9" s="136">
        <f>ABS('C3'!D9-'C3'!$C9)</f>
        <v>0</v>
      </c>
      <c r="E9" s="136">
        <f>ABS('C3'!E9-'C3'!$C9)</f>
        <v>0</v>
      </c>
      <c r="F9" s="136">
        <f>ABS('C3'!F9-'C3'!$C9)</f>
        <v>0</v>
      </c>
      <c r="G9" s="136">
        <f>ABS('C3'!G9-'C3'!$C9)</f>
        <v>0</v>
      </c>
      <c r="H9" s="136">
        <f>ABS('C3'!H9-'C3'!$C9)</f>
        <v>0</v>
      </c>
      <c r="I9" s="136">
        <f>ABS('C3'!I9-'C3'!$C9)</f>
        <v>0</v>
      </c>
      <c r="J9" s="136"/>
      <c r="K9" s="136"/>
      <c r="L9" s="136"/>
      <c r="M9" s="136"/>
      <c r="N9" s="136"/>
      <c r="O9" s="136"/>
      <c r="P9" s="75"/>
      <c r="Q9" s="136"/>
      <c r="R9" s="136"/>
      <c r="S9" s="136"/>
      <c r="T9" s="136"/>
      <c r="U9" s="136"/>
      <c r="V9" s="136">
        <f t="shared" si="0"/>
        <v>0</v>
      </c>
      <c r="W9" s="136"/>
      <c r="X9" s="136"/>
      <c r="Y9" s="136"/>
      <c r="Z9" s="136"/>
      <c r="AA9" s="136"/>
      <c r="AB9" s="75"/>
      <c r="AC9" s="136"/>
      <c r="AD9" s="75"/>
      <c r="AE9" s="136"/>
      <c r="AF9" s="136"/>
      <c r="AG9" s="136"/>
      <c r="AH9" s="136"/>
      <c r="AI9" s="136"/>
      <c r="AJ9" s="136"/>
      <c r="AK9" s="136"/>
      <c r="AL9" s="136"/>
      <c r="AM9" s="136"/>
      <c r="AN9" s="136"/>
      <c r="AO9" s="136"/>
      <c r="AP9" s="75"/>
      <c r="AQ9" s="136"/>
      <c r="AR9" s="75"/>
      <c r="AS9" s="136"/>
      <c r="AT9" s="136"/>
      <c r="AU9" s="136"/>
      <c r="AV9" s="136"/>
      <c r="AW9" s="136"/>
      <c r="AX9" s="136"/>
      <c r="AY9" s="136"/>
      <c r="AZ9" s="136"/>
      <c r="BA9" s="136"/>
      <c r="BB9" s="136"/>
      <c r="BC9" s="136"/>
      <c r="BD9" s="75"/>
      <c r="BE9" s="136"/>
      <c r="BF9" s="75"/>
      <c r="BG9" s="136"/>
      <c r="BH9" s="136"/>
      <c r="BI9" s="136"/>
      <c r="BJ9" s="136"/>
      <c r="BK9" s="136"/>
      <c r="BL9" s="136"/>
      <c r="BM9" s="136"/>
      <c r="BN9" s="136"/>
      <c r="BO9" s="136"/>
      <c r="BP9" s="136"/>
      <c r="BQ9" s="136"/>
      <c r="BR9" s="134"/>
      <c r="BT9" s="134"/>
      <c r="BU9" s="137"/>
      <c r="BV9" s="137"/>
      <c r="BW9" s="137"/>
      <c r="BX9" s="137"/>
      <c r="BY9" s="137"/>
      <c r="BZ9" s="137"/>
      <c r="CA9" s="137"/>
      <c r="CB9" s="137"/>
      <c r="CC9" s="137"/>
      <c r="CD9" s="137"/>
      <c r="CE9" s="5"/>
      <c r="CF9" s="134"/>
      <c r="CH9" s="134"/>
    </row>
    <row r="10" spans="1:86" x14ac:dyDescent="0.25">
      <c r="A10" s="137" t="s">
        <v>10</v>
      </c>
      <c r="B10" s="34"/>
      <c r="C10" s="136"/>
      <c r="D10" s="136">
        <f>ABS('C3'!D10-'C3'!$C10)</f>
        <v>0</v>
      </c>
      <c r="E10" s="136">
        <f>ABS('C3'!E10-'C3'!$C10)</f>
        <v>0</v>
      </c>
      <c r="F10" s="136">
        <f>ABS('C3'!F10-'C3'!$C10)</f>
        <v>0</v>
      </c>
      <c r="G10" s="136">
        <f>ABS('C3'!G10-'C3'!$C10)</f>
        <v>0</v>
      </c>
      <c r="H10" s="136">
        <f>ABS('C3'!H10-'C3'!$C10)</f>
        <v>0</v>
      </c>
      <c r="I10" s="136">
        <f>ABS('C3'!I10-'C3'!$C10)</f>
        <v>0</v>
      </c>
      <c r="J10" s="136"/>
      <c r="K10" s="136"/>
      <c r="L10" s="136"/>
      <c r="M10" s="136"/>
      <c r="N10" s="136"/>
      <c r="O10" s="136"/>
      <c r="P10" s="75"/>
      <c r="Q10" s="136"/>
      <c r="R10" s="136"/>
      <c r="S10" s="136"/>
      <c r="T10" s="136"/>
      <c r="U10" s="136"/>
      <c r="V10" s="136">
        <f t="shared" si="0"/>
        <v>0</v>
      </c>
      <c r="W10" s="136"/>
      <c r="X10" s="136"/>
      <c r="Y10" s="136"/>
      <c r="Z10" s="136"/>
      <c r="AA10" s="136"/>
      <c r="AB10" s="75"/>
      <c r="AC10" s="136"/>
      <c r="AD10" s="75"/>
      <c r="AE10" s="136"/>
      <c r="AF10" s="136"/>
      <c r="AG10" s="136"/>
      <c r="AH10" s="136"/>
      <c r="AI10" s="136"/>
      <c r="AJ10" s="136"/>
      <c r="AK10" s="136"/>
      <c r="AL10" s="136"/>
      <c r="AM10" s="136"/>
      <c r="AN10" s="136"/>
      <c r="AO10" s="136"/>
      <c r="AP10" s="75"/>
      <c r="AQ10" s="136"/>
      <c r="AR10" s="75"/>
      <c r="AS10" s="136"/>
      <c r="AT10" s="136"/>
      <c r="AU10" s="136"/>
      <c r="AV10" s="136"/>
      <c r="AW10" s="136"/>
      <c r="AX10" s="136"/>
      <c r="AY10" s="136"/>
      <c r="AZ10" s="136"/>
      <c r="BA10" s="136"/>
      <c r="BB10" s="136"/>
      <c r="BC10" s="136"/>
      <c r="BD10" s="75"/>
      <c r="BE10" s="136"/>
      <c r="BF10" s="75"/>
      <c r="BG10" s="136"/>
      <c r="BH10" s="136"/>
      <c r="BI10" s="136"/>
      <c r="BJ10" s="136"/>
      <c r="BK10" s="136"/>
      <c r="BL10" s="136"/>
      <c r="BM10" s="136"/>
      <c r="BN10" s="136"/>
      <c r="BO10" s="136"/>
      <c r="BP10" s="136"/>
      <c r="BQ10" s="136"/>
      <c r="BR10" s="134"/>
      <c r="BT10" s="134"/>
      <c r="BU10" s="137"/>
      <c r="BV10" s="137"/>
      <c r="BW10" s="137"/>
      <c r="BX10" s="137"/>
      <c r="BY10" s="137"/>
      <c r="BZ10" s="137"/>
      <c r="CA10" s="137"/>
      <c r="CB10" s="137"/>
      <c r="CC10" s="137"/>
      <c r="CD10" s="137"/>
      <c r="CE10" s="5"/>
      <c r="CF10" s="134"/>
      <c r="CH10" s="134"/>
    </row>
    <row r="11" spans="1:86" x14ac:dyDescent="0.25">
      <c r="A11" s="137" t="s">
        <v>11</v>
      </c>
      <c r="B11" s="34"/>
      <c r="C11" s="136"/>
      <c r="D11" s="136">
        <f>ABS('C3'!D11-'C3'!$C11)</f>
        <v>0</v>
      </c>
      <c r="E11" s="136">
        <f>ABS('C3'!E11-'C3'!$C11)</f>
        <v>0</v>
      </c>
      <c r="F11" s="136">
        <f>ABS('C3'!F11-'C3'!$C11)</f>
        <v>0</v>
      </c>
      <c r="G11" s="136">
        <f>ABS('C3'!G11-'C3'!$C11)</f>
        <v>0</v>
      </c>
      <c r="H11" s="136">
        <f>ABS('C3'!H11-'C3'!$C11)</f>
        <v>0</v>
      </c>
      <c r="I11" s="136">
        <f>ABS('C3'!I11-'C3'!$C11)</f>
        <v>0.14403697084658817</v>
      </c>
      <c r="J11" s="136"/>
      <c r="K11" s="136"/>
      <c r="L11" s="136"/>
      <c r="M11" s="136"/>
      <c r="N11" s="136"/>
      <c r="O11" s="136"/>
      <c r="P11" s="75"/>
      <c r="Q11" s="136"/>
      <c r="R11" s="136"/>
      <c r="S11" s="136"/>
      <c r="T11" s="136"/>
      <c r="U11" s="136"/>
      <c r="V11" s="136">
        <f t="shared" si="0"/>
        <v>0.14403697084658817</v>
      </c>
      <c r="W11" s="136"/>
      <c r="X11" s="136"/>
      <c r="Y11" s="136"/>
      <c r="Z11" s="136"/>
      <c r="AA11" s="136"/>
      <c r="AB11" s="75"/>
      <c r="AC11" s="136"/>
      <c r="AD11" s="75"/>
      <c r="AE11" s="136"/>
      <c r="AF11" s="136"/>
      <c r="AG11" s="136"/>
      <c r="AH11" s="136"/>
      <c r="AI11" s="136"/>
      <c r="AJ11" s="136"/>
      <c r="AK11" s="136"/>
      <c r="AL11" s="136"/>
      <c r="AM11" s="136"/>
      <c r="AN11" s="136"/>
      <c r="AO11" s="136"/>
      <c r="AP11" s="75"/>
      <c r="AQ11" s="136"/>
      <c r="AR11" s="75"/>
      <c r="AS11" s="136"/>
      <c r="AT11" s="136"/>
      <c r="AU11" s="136"/>
      <c r="AV11" s="136"/>
      <c r="AW11" s="136"/>
      <c r="AX11" s="136"/>
      <c r="AY11" s="136"/>
      <c r="AZ11" s="136"/>
      <c r="BA11" s="136"/>
      <c r="BB11" s="136"/>
      <c r="BC11" s="136"/>
      <c r="BD11" s="75"/>
      <c r="BE11" s="136"/>
      <c r="BF11" s="75"/>
      <c r="BG11" s="136"/>
      <c r="BH11" s="136"/>
      <c r="BI11" s="136"/>
      <c r="BJ11" s="136"/>
      <c r="BK11" s="136"/>
      <c r="BL11" s="136"/>
      <c r="BM11" s="136"/>
      <c r="BN11" s="136"/>
      <c r="BO11" s="136"/>
      <c r="BP11" s="136"/>
      <c r="BQ11" s="136"/>
      <c r="BR11" s="134"/>
      <c r="BT11" s="134"/>
      <c r="BU11" s="137"/>
      <c r="BV11" s="137"/>
      <c r="BW11" s="137"/>
      <c r="BX11" s="137"/>
      <c r="BY11" s="137"/>
      <c r="BZ11" s="137"/>
      <c r="CA11" s="137"/>
      <c r="CB11" s="137"/>
      <c r="CC11" s="137"/>
      <c r="CD11" s="137"/>
      <c r="CE11" s="5"/>
      <c r="CF11" s="134"/>
      <c r="CH11" s="134"/>
    </row>
    <row r="12" spans="1:86" x14ac:dyDescent="0.25">
      <c r="A12" s="137" t="s">
        <v>12</v>
      </c>
      <c r="B12" s="34"/>
      <c r="C12" s="136"/>
      <c r="D12" s="136">
        <f>ABS('C3'!D12-'C3'!$C12)</f>
        <v>0</v>
      </c>
      <c r="E12" s="136">
        <f>ABS('C3'!E12-'C3'!$C12)</f>
        <v>0</v>
      </c>
      <c r="F12" s="136">
        <f>ABS('C3'!F12-'C3'!$C12)</f>
        <v>0</v>
      </c>
      <c r="G12" s="136">
        <f>ABS('C3'!G12-'C3'!$C12)</f>
        <v>0</v>
      </c>
      <c r="H12" s="136">
        <f>ABS('C3'!H12-'C3'!$C12)</f>
        <v>5.5348011421131993E-2</v>
      </c>
      <c r="I12" s="136">
        <f>ABS('C3'!I12-'C3'!$C12)</f>
        <v>5.5348011421131993E-2</v>
      </c>
      <c r="J12" s="136"/>
      <c r="K12" s="136"/>
      <c r="L12" s="136"/>
      <c r="M12" s="136"/>
      <c r="N12" s="136"/>
      <c r="O12" s="136"/>
      <c r="P12" s="75"/>
      <c r="Q12" s="136"/>
      <c r="R12" s="136"/>
      <c r="S12" s="136"/>
      <c r="T12" s="136"/>
      <c r="U12" s="136"/>
      <c r="V12" s="136">
        <f t="shared" si="0"/>
        <v>0.11069602284226399</v>
      </c>
      <c r="W12" s="136"/>
      <c r="X12" s="136"/>
      <c r="Y12" s="136"/>
      <c r="Z12" s="136"/>
      <c r="AA12" s="136"/>
      <c r="AB12" s="75"/>
      <c r="AC12" s="136"/>
      <c r="AD12" s="75"/>
      <c r="AE12" s="136"/>
      <c r="AF12" s="136"/>
      <c r="AG12" s="136"/>
      <c r="AH12" s="136"/>
      <c r="AI12" s="136"/>
      <c r="AJ12" s="136"/>
      <c r="AK12" s="136"/>
      <c r="AL12" s="136"/>
      <c r="AM12" s="136"/>
      <c r="AN12" s="136"/>
      <c r="AO12" s="136"/>
      <c r="AP12" s="75"/>
      <c r="AQ12" s="136"/>
      <c r="AR12" s="75"/>
      <c r="AS12" s="136"/>
      <c r="AT12" s="136"/>
      <c r="AU12" s="136"/>
      <c r="AV12" s="136"/>
      <c r="AW12" s="136"/>
      <c r="AX12" s="136"/>
      <c r="AY12" s="136"/>
      <c r="AZ12" s="136"/>
      <c r="BA12" s="136"/>
      <c r="BB12" s="136"/>
      <c r="BC12" s="136"/>
      <c r="BD12" s="75"/>
      <c r="BE12" s="136"/>
      <c r="BF12" s="75"/>
      <c r="BG12" s="136"/>
      <c r="BH12" s="136"/>
      <c r="BI12" s="136"/>
      <c r="BJ12" s="136"/>
      <c r="BK12" s="136"/>
      <c r="BL12" s="136"/>
      <c r="BM12" s="136"/>
      <c r="BN12" s="136"/>
      <c r="BO12" s="136"/>
      <c r="BP12" s="136"/>
      <c r="BQ12" s="136"/>
      <c r="BR12" s="134"/>
      <c r="BT12" s="134"/>
      <c r="BU12" s="137"/>
      <c r="BV12" s="137"/>
      <c r="BW12" s="137"/>
      <c r="BX12" s="137"/>
      <c r="BY12" s="137"/>
      <c r="BZ12" s="137"/>
      <c r="CA12" s="137"/>
      <c r="CB12" s="137"/>
      <c r="CC12" s="137"/>
      <c r="CD12" s="137"/>
      <c r="CE12" s="5"/>
      <c r="CF12" s="134"/>
      <c r="CH12" s="134"/>
    </row>
    <row r="13" spans="1:86" x14ac:dyDescent="0.25">
      <c r="A13" s="137" t="s">
        <v>13</v>
      </c>
      <c r="B13" s="135"/>
      <c r="C13" s="136"/>
      <c r="D13" s="136">
        <f>ABS('C3'!D13-'C3'!$C13)</f>
        <v>0</v>
      </c>
      <c r="E13" s="136">
        <f>ABS('C3'!E13-'C3'!$C13)</f>
        <v>0</v>
      </c>
      <c r="F13" s="136">
        <f>ABS('C3'!F13-'C3'!$C13)</f>
        <v>0</v>
      </c>
      <c r="G13" s="136">
        <f>ABS('C3'!G13-'C3'!$C13)</f>
        <v>0</v>
      </c>
      <c r="H13" s="136">
        <f>ABS('C3'!H13-'C3'!$C13)</f>
        <v>0</v>
      </c>
      <c r="I13" s="136">
        <f>ABS('C3'!I13-'C3'!$C13)</f>
        <v>0</v>
      </c>
      <c r="J13" s="136"/>
      <c r="K13" s="136"/>
      <c r="L13" s="136"/>
      <c r="M13" s="136"/>
      <c r="N13" s="136"/>
      <c r="O13" s="136"/>
      <c r="P13" s="75"/>
      <c r="Q13" s="136"/>
      <c r="R13" s="136"/>
      <c r="S13" s="136"/>
      <c r="T13" s="136"/>
      <c r="U13" s="136"/>
      <c r="V13" s="136">
        <f t="shared" si="0"/>
        <v>0</v>
      </c>
      <c r="W13" s="136"/>
      <c r="X13" s="136"/>
      <c r="Y13" s="136"/>
      <c r="Z13" s="136"/>
      <c r="AA13" s="136"/>
      <c r="AB13" s="75"/>
      <c r="AC13" s="136"/>
      <c r="AD13" s="75"/>
      <c r="AE13" s="136"/>
      <c r="AF13" s="136"/>
      <c r="AG13" s="136"/>
      <c r="AH13" s="136"/>
      <c r="AI13" s="136"/>
      <c r="AJ13" s="136"/>
      <c r="AK13" s="136"/>
      <c r="AL13" s="136"/>
      <c r="AM13" s="136"/>
      <c r="AN13" s="136"/>
      <c r="AO13" s="136"/>
      <c r="AP13" s="75"/>
      <c r="AQ13" s="136"/>
      <c r="AR13" s="75"/>
      <c r="AS13" s="136"/>
      <c r="AT13" s="136"/>
      <c r="AU13" s="136"/>
      <c r="AV13" s="136"/>
      <c r="AW13" s="136"/>
      <c r="AX13" s="136"/>
      <c r="AY13" s="136"/>
      <c r="AZ13" s="136"/>
      <c r="BA13" s="136"/>
      <c r="BB13" s="136"/>
      <c r="BC13" s="136"/>
      <c r="BD13" s="75"/>
      <c r="BE13" s="136"/>
      <c r="BF13" s="75"/>
      <c r="BG13" s="136"/>
      <c r="BH13" s="136"/>
      <c r="BI13" s="136"/>
      <c r="BJ13" s="136"/>
      <c r="BK13" s="136"/>
      <c r="BL13" s="136"/>
      <c r="BM13" s="136"/>
      <c r="BN13" s="136"/>
      <c r="BO13" s="136"/>
      <c r="BP13" s="136"/>
      <c r="BQ13" s="136"/>
      <c r="BR13" s="134"/>
      <c r="BT13" s="134"/>
      <c r="BU13" s="137"/>
      <c r="BV13" s="137"/>
      <c r="BW13" s="137"/>
      <c r="BX13" s="137"/>
      <c r="BY13" s="137"/>
      <c r="BZ13" s="137"/>
      <c r="CA13" s="137"/>
      <c r="CB13" s="137"/>
      <c r="CC13" s="137"/>
      <c r="CD13" s="137"/>
      <c r="CE13" s="5"/>
      <c r="CF13" s="134"/>
      <c r="CH13" s="134"/>
    </row>
    <row r="14" spans="1:86" x14ac:dyDescent="0.25">
      <c r="A14" s="137" t="s">
        <v>14</v>
      </c>
      <c r="B14" s="34"/>
      <c r="C14" s="136"/>
      <c r="D14" s="136">
        <f>ABS('C3'!D14-'C3'!$C14)</f>
        <v>0</v>
      </c>
      <c r="E14" s="136">
        <f>ABS('C3'!E14-'C3'!$C14)</f>
        <v>0</v>
      </c>
      <c r="F14" s="136">
        <f>ABS('C3'!F14-'C3'!$C14)</f>
        <v>0</v>
      </c>
      <c r="G14" s="136">
        <f>ABS('C3'!G14-'C3'!$C14)</f>
        <v>0</v>
      </c>
      <c r="H14" s="136">
        <f>ABS('C3'!H14-'C3'!$C14)</f>
        <v>0</v>
      </c>
      <c r="I14" s="136">
        <f>ABS('C3'!I14-'C3'!$C14)</f>
        <v>0</v>
      </c>
      <c r="J14" s="136"/>
      <c r="K14" s="136"/>
      <c r="L14" s="136"/>
      <c r="M14" s="136"/>
      <c r="N14" s="136"/>
      <c r="O14" s="136"/>
      <c r="P14" s="75"/>
      <c r="Q14" s="136"/>
      <c r="R14" s="136"/>
      <c r="S14" s="136"/>
      <c r="T14" s="136"/>
      <c r="U14" s="136"/>
      <c r="V14" s="136">
        <f>SUM(D14:U14)</f>
        <v>0</v>
      </c>
      <c r="W14" s="136"/>
      <c r="X14" s="136"/>
      <c r="Y14" s="136"/>
      <c r="Z14" s="136"/>
      <c r="AA14" s="136"/>
      <c r="AB14" s="75"/>
      <c r="AC14" s="136"/>
      <c r="AD14" s="75"/>
      <c r="AE14" s="136"/>
      <c r="AF14" s="136"/>
      <c r="AG14" s="136"/>
      <c r="AH14" s="136"/>
      <c r="AI14" s="136"/>
      <c r="AJ14" s="136"/>
      <c r="AK14" s="136"/>
      <c r="AL14" s="136"/>
      <c r="AM14" s="136"/>
      <c r="AN14" s="136"/>
      <c r="AO14" s="136"/>
      <c r="AP14" s="75"/>
      <c r="AQ14" s="136"/>
      <c r="AR14" s="75"/>
      <c r="AS14" s="136"/>
      <c r="AT14" s="136"/>
      <c r="AU14" s="136"/>
      <c r="AV14" s="136"/>
      <c r="AW14" s="136"/>
      <c r="AX14" s="136"/>
      <c r="AY14" s="136"/>
      <c r="AZ14" s="136"/>
      <c r="BA14" s="136"/>
      <c r="BB14" s="136"/>
      <c r="BC14" s="136"/>
      <c r="BD14" s="75"/>
      <c r="BE14" s="136"/>
      <c r="BF14" s="75"/>
      <c r="BG14" s="136"/>
      <c r="BH14" s="136"/>
      <c r="BI14" s="136"/>
      <c r="BJ14" s="136"/>
      <c r="BK14" s="136"/>
      <c r="BL14" s="136"/>
      <c r="BM14" s="136"/>
      <c r="BN14" s="136"/>
      <c r="BO14" s="136"/>
      <c r="BP14" s="136"/>
      <c r="BQ14" s="136"/>
      <c r="BR14" s="134"/>
      <c r="BT14" s="134"/>
      <c r="BU14" s="137"/>
      <c r="BV14" s="137"/>
      <c r="BW14" s="137"/>
      <c r="BX14" s="137"/>
      <c r="BY14" s="137"/>
      <c r="BZ14" s="137"/>
      <c r="CA14" s="137"/>
      <c r="CB14" s="137"/>
      <c r="CC14" s="137"/>
      <c r="CD14" s="137"/>
      <c r="CE14" s="5"/>
      <c r="CF14" s="134"/>
      <c r="CH14" s="134"/>
    </row>
    <row r="15" spans="1:86" x14ac:dyDescent="0.25">
      <c r="A15" s="137" t="s">
        <v>15</v>
      </c>
      <c r="B15" s="34"/>
      <c r="C15" s="136"/>
      <c r="D15" s="136">
        <f>ABS('C3'!D15-'C3'!$C15)</f>
        <v>0</v>
      </c>
      <c r="E15" s="136">
        <f>ABS('C3'!E15-'C3'!$C15)</f>
        <v>0</v>
      </c>
      <c r="F15" s="136">
        <f>ABS('C3'!F15-'C3'!$C15)</f>
        <v>0</v>
      </c>
      <c r="G15" s="136">
        <f>ABS('C3'!G15-'C3'!$C15)</f>
        <v>0</v>
      </c>
      <c r="H15" s="136">
        <f>ABS('C3'!H15-'C3'!$C15)</f>
        <v>4.5511148400297352E-2</v>
      </c>
      <c r="I15" s="136">
        <f>ABS('C3'!I15-'C3'!$C15)</f>
        <v>4.5511148400297352E-2</v>
      </c>
      <c r="J15" s="136"/>
      <c r="K15" s="136"/>
      <c r="L15" s="136"/>
      <c r="M15" s="136"/>
      <c r="N15" s="136"/>
      <c r="O15" s="136"/>
      <c r="P15" s="75"/>
      <c r="Q15" s="136"/>
      <c r="R15" s="136"/>
      <c r="S15" s="136"/>
      <c r="T15" s="136"/>
      <c r="U15" s="136"/>
      <c r="V15" s="136">
        <f t="shared" si="0"/>
        <v>9.1022296800594704E-2</v>
      </c>
      <c r="W15" s="136"/>
      <c r="X15" s="136"/>
      <c r="Y15" s="136"/>
      <c r="Z15" s="136"/>
      <c r="AA15" s="136"/>
      <c r="AB15" s="75"/>
      <c r="AC15" s="136"/>
      <c r="AD15" s="75"/>
      <c r="AE15" s="136"/>
      <c r="AF15" s="136"/>
      <c r="AG15" s="136"/>
      <c r="AH15" s="136"/>
      <c r="AI15" s="136"/>
      <c r="AJ15" s="136"/>
      <c r="AK15" s="136"/>
      <c r="AL15" s="136"/>
      <c r="AM15" s="136"/>
      <c r="AN15" s="136"/>
      <c r="AO15" s="136"/>
      <c r="AP15" s="75"/>
      <c r="AQ15" s="136"/>
      <c r="AR15" s="75"/>
      <c r="AS15" s="136"/>
      <c r="AT15" s="136"/>
      <c r="AU15" s="136"/>
      <c r="AV15" s="136"/>
      <c r="AW15" s="136"/>
      <c r="AX15" s="136"/>
      <c r="AY15" s="136"/>
      <c r="AZ15" s="136"/>
      <c r="BA15" s="136"/>
      <c r="BB15" s="136"/>
      <c r="BC15" s="136"/>
      <c r="BD15" s="75"/>
      <c r="BE15" s="136"/>
      <c r="BF15" s="75"/>
      <c r="BG15" s="136"/>
      <c r="BH15" s="136"/>
      <c r="BI15" s="136"/>
      <c r="BJ15" s="136"/>
      <c r="BK15" s="136"/>
      <c r="BL15" s="136"/>
      <c r="BM15" s="136"/>
      <c r="BN15" s="136"/>
      <c r="BO15" s="136"/>
      <c r="BP15" s="136"/>
      <c r="BQ15" s="136"/>
      <c r="BR15" s="134"/>
      <c r="BT15" s="134"/>
      <c r="BU15" s="137"/>
      <c r="BV15" s="137"/>
      <c r="BW15" s="137"/>
      <c r="BX15" s="137"/>
      <c r="BY15" s="137"/>
      <c r="BZ15" s="137"/>
      <c r="CA15" s="137"/>
      <c r="CB15" s="137"/>
      <c r="CC15" s="137"/>
      <c r="CD15" s="137"/>
      <c r="CE15" s="5"/>
      <c r="CF15" s="134"/>
      <c r="CH15" s="134"/>
    </row>
    <row r="16" spans="1:86" x14ac:dyDescent="0.25">
      <c r="A16" s="137" t="s">
        <v>16</v>
      </c>
      <c r="B16" s="34"/>
      <c r="C16" s="136"/>
      <c r="D16" s="136">
        <f>ABS('C3'!D16-'C3'!$C16)</f>
        <v>0</v>
      </c>
      <c r="E16" s="136">
        <f>ABS('C3'!E16-'C3'!$C16)</f>
        <v>9.8217114136901124E-2</v>
      </c>
      <c r="F16" s="136">
        <f>ABS('C3'!F16-'C3'!$C16)</f>
        <v>9.8217114136901124E-2</v>
      </c>
      <c r="G16" s="136">
        <f>ABS('C3'!G16-'C3'!$C16)</f>
        <v>9.8217114136901124E-2</v>
      </c>
      <c r="H16" s="136">
        <f>ABS('C3'!H16-'C3'!$C16)</f>
        <v>9.8217114136901124E-2</v>
      </c>
      <c r="I16" s="136">
        <f>ABS('C3'!I16-'C3'!$C16)</f>
        <v>9.8217114136901124E-2</v>
      </c>
      <c r="J16" s="136"/>
      <c r="K16" s="136"/>
      <c r="L16" s="136"/>
      <c r="M16" s="136"/>
      <c r="N16" s="136"/>
      <c r="O16" s="136"/>
      <c r="P16" s="75"/>
      <c r="Q16" s="136"/>
      <c r="R16" s="136"/>
      <c r="S16" s="136"/>
      <c r="T16" s="136"/>
      <c r="U16" s="136"/>
      <c r="V16" s="136">
        <f t="shared" si="0"/>
        <v>0.49108557068450565</v>
      </c>
      <c r="W16" s="136"/>
      <c r="X16" s="136"/>
      <c r="Y16" s="136"/>
      <c r="Z16" s="136"/>
      <c r="AA16" s="136"/>
      <c r="AB16" s="75"/>
      <c r="AC16" s="136"/>
      <c r="AD16" s="75"/>
      <c r="AE16" s="136"/>
      <c r="AF16" s="136"/>
      <c r="AG16" s="136"/>
      <c r="AH16" s="136"/>
      <c r="AI16" s="136"/>
      <c r="AJ16" s="136"/>
      <c r="AK16" s="136"/>
      <c r="AL16" s="136"/>
      <c r="AM16" s="136"/>
      <c r="AN16" s="136"/>
      <c r="AO16" s="136"/>
      <c r="AP16" s="75"/>
      <c r="AQ16" s="136"/>
      <c r="AR16" s="75"/>
      <c r="AS16" s="136"/>
      <c r="AT16" s="136"/>
      <c r="AU16" s="136"/>
      <c r="AV16" s="136"/>
      <c r="AW16" s="136"/>
      <c r="AX16" s="136"/>
      <c r="AY16" s="136"/>
      <c r="AZ16" s="136"/>
      <c r="BA16" s="136"/>
      <c r="BB16" s="136"/>
      <c r="BC16" s="136"/>
      <c r="BD16" s="75"/>
      <c r="BE16" s="136"/>
      <c r="BF16" s="75"/>
      <c r="BG16" s="136"/>
      <c r="BH16" s="136"/>
      <c r="BI16" s="136"/>
      <c r="BJ16" s="136"/>
      <c r="BK16" s="136"/>
      <c r="BL16" s="136"/>
      <c r="BM16" s="136"/>
      <c r="BN16" s="136"/>
      <c r="BO16" s="136"/>
      <c r="BP16" s="136"/>
      <c r="BQ16" s="136"/>
      <c r="BR16" s="134"/>
      <c r="BT16" s="134"/>
      <c r="BU16" s="137"/>
      <c r="BV16" s="137"/>
      <c r="BW16" s="137"/>
      <c r="BX16" s="137"/>
      <c r="BY16" s="137"/>
      <c r="BZ16" s="137"/>
      <c r="CA16" s="137"/>
      <c r="CB16" s="137"/>
      <c r="CC16" s="137"/>
      <c r="CD16" s="137"/>
      <c r="CE16" s="5"/>
      <c r="CF16" s="134"/>
      <c r="CH16" s="134"/>
    </row>
    <row r="17" spans="1:98" x14ac:dyDescent="0.25">
      <c r="A17" s="137" t="s">
        <v>17</v>
      </c>
      <c r="B17" s="34"/>
      <c r="C17" s="136"/>
      <c r="D17" s="136">
        <f>ABS('C3'!D17-'C3'!$C17)</f>
        <v>0</v>
      </c>
      <c r="E17" s="136">
        <f>ABS('C3'!E17-'C3'!$C17)</f>
        <v>0</v>
      </c>
      <c r="F17" s="136">
        <f>ABS('C3'!F17-'C3'!$C17)</f>
        <v>0</v>
      </c>
      <c r="G17" s="136">
        <f>ABS('C3'!G17-'C3'!$C17)</f>
        <v>0</v>
      </c>
      <c r="H17" s="136">
        <f>ABS('C3'!H17-'C3'!$C17)</f>
        <v>0</v>
      </c>
      <c r="I17" s="136">
        <f>ABS('C3'!I17-'C3'!$C17)</f>
        <v>0</v>
      </c>
      <c r="J17" s="136"/>
      <c r="K17" s="136"/>
      <c r="L17" s="136"/>
      <c r="M17" s="136"/>
      <c r="N17" s="136"/>
      <c r="O17" s="136"/>
      <c r="P17" s="75"/>
      <c r="Q17" s="136"/>
      <c r="R17" s="136"/>
      <c r="S17" s="136"/>
      <c r="T17" s="136"/>
      <c r="U17" s="136"/>
      <c r="V17" s="136">
        <f t="shared" si="0"/>
        <v>0</v>
      </c>
      <c r="W17" s="136"/>
      <c r="X17" s="136"/>
      <c r="Y17" s="136"/>
      <c r="Z17" s="136"/>
      <c r="AA17" s="136"/>
      <c r="AB17" s="75"/>
      <c r="AC17" s="136"/>
      <c r="AD17" s="75"/>
      <c r="AE17" s="136"/>
      <c r="AF17" s="136"/>
      <c r="AG17" s="136"/>
      <c r="AH17" s="136"/>
      <c r="AI17" s="136"/>
      <c r="AJ17" s="136"/>
      <c r="AK17" s="136"/>
      <c r="AL17" s="136"/>
      <c r="AM17" s="136"/>
      <c r="AN17" s="136"/>
      <c r="AO17" s="136"/>
      <c r="AP17" s="75"/>
      <c r="AQ17" s="136"/>
      <c r="AR17" s="75"/>
      <c r="AS17" s="136"/>
      <c r="AT17" s="136"/>
      <c r="AU17" s="136"/>
      <c r="AV17" s="136"/>
      <c r="AW17" s="136"/>
      <c r="AX17" s="136"/>
      <c r="AY17" s="136"/>
      <c r="AZ17" s="136"/>
      <c r="BA17" s="136"/>
      <c r="BB17" s="136"/>
      <c r="BC17" s="136"/>
      <c r="BD17" s="75"/>
      <c r="BE17" s="136"/>
      <c r="BF17" s="75"/>
      <c r="BG17" s="136"/>
      <c r="BH17" s="136"/>
      <c r="BI17" s="136"/>
      <c r="BJ17" s="136"/>
      <c r="BK17" s="136"/>
      <c r="BL17" s="136"/>
      <c r="BM17" s="136"/>
      <c r="BN17" s="136"/>
      <c r="BO17" s="136"/>
      <c r="BP17" s="136"/>
      <c r="BQ17" s="136"/>
      <c r="BR17" s="134"/>
      <c r="BT17" s="134"/>
      <c r="BU17" s="137"/>
      <c r="BV17" s="137"/>
      <c r="BW17" s="137"/>
      <c r="BX17" s="137"/>
      <c r="BY17" s="137"/>
      <c r="BZ17" s="137"/>
      <c r="CA17" s="137"/>
      <c r="CB17" s="137"/>
      <c r="CC17" s="137"/>
      <c r="CD17" s="137"/>
      <c r="CE17" s="5"/>
      <c r="CF17" s="134"/>
      <c r="CH17" s="134"/>
    </row>
    <row r="18" spans="1:98" x14ac:dyDescent="0.25">
      <c r="A18" s="137" t="s">
        <v>18</v>
      </c>
      <c r="B18" s="34"/>
      <c r="C18" s="136"/>
      <c r="D18" s="136">
        <f>ABS('C3'!D18-'C3'!$C18)</f>
        <v>0</v>
      </c>
      <c r="E18" s="136">
        <f>ABS('C3'!E18-'C3'!$C18)</f>
        <v>0</v>
      </c>
      <c r="F18" s="136">
        <f>ABS('C3'!F18-'C3'!$C18)</f>
        <v>0</v>
      </c>
      <c r="G18" s="136">
        <f>ABS('C3'!G18-'C3'!$C18)</f>
        <v>0</v>
      </c>
      <c r="H18" s="136">
        <f>ABS('C3'!H18-'C3'!$C18)</f>
        <v>0</v>
      </c>
      <c r="I18" s="136">
        <f>ABS('C3'!I18-'C3'!$C18)</f>
        <v>0</v>
      </c>
      <c r="J18" s="136"/>
      <c r="K18" s="136"/>
      <c r="L18" s="136"/>
      <c r="M18" s="136"/>
      <c r="N18" s="136"/>
      <c r="O18" s="136"/>
      <c r="P18" s="75"/>
      <c r="Q18" s="136"/>
      <c r="R18" s="136"/>
      <c r="S18" s="136"/>
      <c r="T18" s="136"/>
      <c r="U18" s="136"/>
      <c r="V18" s="136">
        <f t="shared" si="0"/>
        <v>0</v>
      </c>
      <c r="W18" s="136"/>
      <c r="X18" s="136"/>
      <c r="Y18" s="136"/>
      <c r="Z18" s="136"/>
      <c r="AA18" s="136"/>
      <c r="AB18" s="75"/>
      <c r="AC18" s="136"/>
      <c r="AD18" s="75"/>
      <c r="AE18" s="136"/>
      <c r="AF18" s="136"/>
      <c r="AG18" s="136"/>
      <c r="AH18" s="136"/>
      <c r="AI18" s="136"/>
      <c r="AJ18" s="136"/>
      <c r="AK18" s="136"/>
      <c r="AL18" s="136"/>
      <c r="AM18" s="136"/>
      <c r="AN18" s="136"/>
      <c r="AO18" s="136"/>
      <c r="AP18" s="75"/>
      <c r="AQ18" s="136"/>
      <c r="AR18" s="75"/>
      <c r="AS18" s="136"/>
      <c r="AT18" s="136"/>
      <c r="AU18" s="136"/>
      <c r="AV18" s="136"/>
      <c r="AW18" s="136"/>
      <c r="AX18" s="136"/>
      <c r="AY18" s="136"/>
      <c r="AZ18" s="136"/>
      <c r="BA18" s="136"/>
      <c r="BB18" s="136"/>
      <c r="BC18" s="136"/>
      <c r="BD18" s="75"/>
      <c r="BE18" s="136"/>
      <c r="BF18" s="75"/>
      <c r="BG18" s="136"/>
      <c r="BH18" s="136"/>
      <c r="BI18" s="136"/>
      <c r="BJ18" s="136"/>
      <c r="BK18" s="136"/>
      <c r="BL18" s="136"/>
      <c r="BM18" s="136"/>
      <c r="BN18" s="136"/>
      <c r="BO18" s="136"/>
      <c r="BP18" s="136"/>
      <c r="BQ18" s="136"/>
      <c r="BR18" s="134"/>
      <c r="BT18" s="134"/>
      <c r="BU18" s="137"/>
      <c r="BV18" s="137"/>
      <c r="BW18" s="137"/>
      <c r="BX18" s="137"/>
      <c r="BY18" s="137"/>
      <c r="BZ18" s="137"/>
      <c r="CA18" s="137"/>
      <c r="CB18" s="137"/>
      <c r="CC18" s="137"/>
      <c r="CD18" s="137"/>
      <c r="CE18" s="5"/>
      <c r="CF18" s="134"/>
      <c r="CH18" s="134"/>
    </row>
    <row r="19" spans="1:98" x14ac:dyDescent="0.25">
      <c r="A19" s="137" t="s">
        <v>19</v>
      </c>
      <c r="B19" s="34"/>
      <c r="C19" s="136"/>
      <c r="D19" s="136">
        <f>ABS('C3'!D19-'C3'!$C19)</f>
        <v>0</v>
      </c>
      <c r="E19" s="136">
        <f>ABS('C3'!E19-'C3'!$C19)</f>
        <v>0</v>
      </c>
      <c r="F19" s="136">
        <f>ABS('C3'!F19-'C3'!$C19)</f>
        <v>0</v>
      </c>
      <c r="G19" s="136">
        <f>ABS('C3'!G19-'C3'!$C19)</f>
        <v>0</v>
      </c>
      <c r="H19" s="136">
        <f>ABS('C3'!H19-'C3'!$C19)</f>
        <v>0</v>
      </c>
      <c r="I19" s="136">
        <f>ABS('C3'!I19-'C3'!$C19)</f>
        <v>0</v>
      </c>
      <c r="J19" s="136"/>
      <c r="K19" s="136"/>
      <c r="L19" s="136"/>
      <c r="M19" s="136"/>
      <c r="N19" s="136"/>
      <c r="O19" s="136"/>
      <c r="P19" s="75"/>
      <c r="Q19" s="136"/>
      <c r="R19" s="136"/>
      <c r="S19" s="136"/>
      <c r="T19" s="136"/>
      <c r="U19" s="136"/>
      <c r="V19" s="136">
        <f t="shared" si="0"/>
        <v>0</v>
      </c>
      <c r="W19" s="136"/>
      <c r="X19" s="136"/>
      <c r="Y19" s="136"/>
      <c r="Z19" s="136"/>
      <c r="AA19" s="136"/>
      <c r="AB19" s="75"/>
      <c r="AC19" s="136"/>
      <c r="AD19" s="75"/>
      <c r="AE19" s="136"/>
      <c r="AF19" s="136"/>
      <c r="AG19" s="136"/>
      <c r="AH19" s="136"/>
      <c r="AI19" s="136"/>
      <c r="AJ19" s="136"/>
      <c r="AK19" s="136"/>
      <c r="AL19" s="136"/>
      <c r="AM19" s="136"/>
      <c r="AN19" s="136"/>
      <c r="AO19" s="136"/>
      <c r="AP19" s="75"/>
      <c r="AQ19" s="136"/>
      <c r="AR19" s="75"/>
      <c r="AS19" s="136"/>
      <c r="AT19" s="136"/>
      <c r="AU19" s="136"/>
      <c r="AV19" s="136"/>
      <c r="AW19" s="136"/>
      <c r="AX19" s="136"/>
      <c r="AY19" s="136"/>
      <c r="AZ19" s="136"/>
      <c r="BA19" s="136"/>
      <c r="BB19" s="136"/>
      <c r="BC19" s="136"/>
      <c r="BD19" s="75"/>
      <c r="BE19" s="136"/>
      <c r="BF19" s="75"/>
      <c r="BG19" s="136"/>
      <c r="BH19" s="136"/>
      <c r="BI19" s="136"/>
      <c r="BJ19" s="136"/>
      <c r="BK19" s="136"/>
      <c r="BL19" s="136"/>
      <c r="BM19" s="136"/>
      <c r="BN19" s="136"/>
      <c r="BO19" s="136"/>
      <c r="BP19" s="136"/>
      <c r="BQ19" s="136"/>
      <c r="BR19" s="134"/>
      <c r="BT19" s="134"/>
      <c r="BU19" s="137"/>
      <c r="BV19" s="137"/>
      <c r="BW19" s="137"/>
      <c r="BX19" s="137"/>
      <c r="BY19" s="137"/>
      <c r="BZ19" s="137"/>
      <c r="CA19" s="137"/>
      <c r="CB19" s="137"/>
      <c r="CC19" s="137"/>
      <c r="CD19" s="137"/>
      <c r="CE19" s="5"/>
      <c r="CF19" s="134"/>
      <c r="CH19" s="134"/>
    </row>
    <row r="20" spans="1:98" x14ac:dyDescent="0.25">
      <c r="A20" s="137" t="s">
        <v>20</v>
      </c>
      <c r="B20" s="34"/>
      <c r="C20" s="136"/>
      <c r="D20" s="136">
        <f>ABS('C3'!D20-'C3'!$C20)</f>
        <v>0.15030044747023447</v>
      </c>
      <c r="E20" s="136">
        <f>ABS('C3'!E20-'C3'!$C20)</f>
        <v>0.15030044747023447</v>
      </c>
      <c r="F20" s="136">
        <f>ABS('C3'!F20-'C3'!$C20)</f>
        <v>0.15030044747023447</v>
      </c>
      <c r="G20" s="136">
        <f>ABS('C3'!G20-'C3'!$C20)</f>
        <v>0.15030044747023447</v>
      </c>
      <c r="H20" s="136">
        <f>ABS('C3'!H20-'C3'!$C20)</f>
        <v>0.22545067120535173</v>
      </c>
      <c r="I20" s="136">
        <f>ABS('C3'!I20-'C3'!$C20)</f>
        <v>0.22545067120535173</v>
      </c>
      <c r="J20" s="136"/>
      <c r="K20" s="136"/>
      <c r="L20" s="136"/>
      <c r="M20" s="136"/>
      <c r="N20" s="136"/>
      <c r="O20" s="136"/>
      <c r="P20" s="75"/>
      <c r="Q20" s="136"/>
      <c r="R20" s="136"/>
      <c r="S20" s="136"/>
      <c r="T20" s="136"/>
      <c r="U20" s="136"/>
      <c r="V20" s="136">
        <f t="shared" si="0"/>
        <v>1.0521031322916412</v>
      </c>
      <c r="W20" s="136"/>
      <c r="X20" s="136"/>
      <c r="Y20" s="136"/>
      <c r="Z20" s="136"/>
      <c r="AA20" s="136"/>
      <c r="AB20" s="75"/>
      <c r="AC20" s="136"/>
      <c r="AD20" s="75"/>
      <c r="AE20" s="136"/>
      <c r="AF20" s="136"/>
      <c r="AG20" s="136"/>
      <c r="AH20" s="136"/>
      <c r="AI20" s="136"/>
      <c r="AJ20" s="136"/>
      <c r="AK20" s="136"/>
      <c r="AL20" s="136"/>
      <c r="AM20" s="136"/>
      <c r="AN20" s="136"/>
      <c r="AO20" s="136"/>
      <c r="AP20" s="75"/>
      <c r="AQ20" s="136"/>
      <c r="AR20" s="75"/>
      <c r="AS20" s="136"/>
      <c r="AT20" s="136"/>
      <c r="AU20" s="136"/>
      <c r="AV20" s="136"/>
      <c r="AW20" s="136"/>
      <c r="AX20" s="136"/>
      <c r="AY20" s="136"/>
      <c r="AZ20" s="136"/>
      <c r="BA20" s="136"/>
      <c r="BB20" s="136"/>
      <c r="BC20" s="136"/>
      <c r="BD20" s="75"/>
      <c r="BE20" s="136"/>
      <c r="BF20" s="75"/>
      <c r="BG20" s="136"/>
      <c r="BH20" s="136"/>
      <c r="BI20" s="136"/>
      <c r="BJ20" s="136"/>
      <c r="BK20" s="136"/>
      <c r="BL20" s="136"/>
      <c r="BM20" s="136"/>
      <c r="BN20" s="136"/>
      <c r="BO20" s="136"/>
      <c r="BP20" s="136"/>
      <c r="BQ20" s="136"/>
      <c r="BR20" s="134"/>
      <c r="BT20" s="134"/>
      <c r="BU20" s="137"/>
      <c r="BV20" s="137"/>
      <c r="BW20" s="137"/>
      <c r="BX20" s="137"/>
      <c r="BY20" s="137"/>
      <c r="BZ20" s="137"/>
      <c r="CA20" s="137"/>
      <c r="CB20" s="137"/>
      <c r="CC20" s="137"/>
      <c r="CD20" s="137"/>
      <c r="CE20" s="5"/>
      <c r="CF20" s="134"/>
      <c r="CH20" s="134"/>
    </row>
    <row r="21" spans="1:98" x14ac:dyDescent="0.25">
      <c r="A21" s="137" t="s">
        <v>21</v>
      </c>
      <c r="B21" s="34"/>
      <c r="C21" s="136"/>
      <c r="D21" s="136">
        <f>ABS('C3'!D21-'C3'!$C21)</f>
        <v>0</v>
      </c>
      <c r="E21" s="136">
        <f>ABS('C3'!E21-'C3'!$C21)</f>
        <v>0</v>
      </c>
      <c r="F21" s="136">
        <f>ABS('C3'!F21-'C3'!$C21)</f>
        <v>0</v>
      </c>
      <c r="G21" s="136">
        <f>ABS('C3'!G21-'C3'!$C21)</f>
        <v>0</v>
      </c>
      <c r="H21" s="136">
        <f>ABS('C3'!H21-'C3'!$C21)</f>
        <v>0</v>
      </c>
      <c r="I21" s="136">
        <f>ABS('C3'!I21-'C3'!$C21)</f>
        <v>0</v>
      </c>
      <c r="J21" s="136"/>
      <c r="K21" s="136"/>
      <c r="L21" s="136"/>
      <c r="M21" s="136"/>
      <c r="N21" s="136"/>
      <c r="O21" s="136"/>
      <c r="P21" s="75"/>
      <c r="Q21" s="136"/>
      <c r="R21" s="136"/>
      <c r="S21" s="136"/>
      <c r="T21" s="136"/>
      <c r="U21" s="136"/>
      <c r="V21" s="136">
        <f t="shared" si="0"/>
        <v>0</v>
      </c>
      <c r="W21" s="136"/>
      <c r="X21" s="136"/>
      <c r="Y21" s="136"/>
      <c r="Z21" s="136"/>
      <c r="AA21" s="136"/>
      <c r="AB21" s="75"/>
      <c r="AC21" s="136"/>
      <c r="AD21" s="75"/>
      <c r="AE21" s="136"/>
      <c r="AF21" s="136"/>
      <c r="AG21" s="136"/>
      <c r="AH21" s="136"/>
      <c r="AI21" s="136"/>
      <c r="AJ21" s="136"/>
      <c r="AK21" s="136"/>
      <c r="AL21" s="136"/>
      <c r="AM21" s="136"/>
      <c r="AN21" s="136"/>
      <c r="AO21" s="136"/>
      <c r="AP21" s="75"/>
      <c r="AQ21" s="136"/>
      <c r="AR21" s="75"/>
      <c r="AS21" s="136"/>
      <c r="AT21" s="136"/>
      <c r="AU21" s="136"/>
      <c r="AV21" s="136"/>
      <c r="AW21" s="136"/>
      <c r="AX21" s="136"/>
      <c r="AY21" s="136"/>
      <c r="AZ21" s="136"/>
      <c r="BA21" s="136"/>
      <c r="BB21" s="136"/>
      <c r="BC21" s="136"/>
      <c r="BD21" s="75"/>
      <c r="BE21" s="136"/>
      <c r="BF21" s="75"/>
      <c r="BG21" s="136"/>
      <c r="BH21" s="136"/>
      <c r="BI21" s="136"/>
      <c r="BJ21" s="136"/>
      <c r="BK21" s="136"/>
      <c r="BL21" s="136"/>
      <c r="BM21" s="136"/>
      <c r="BN21" s="136"/>
      <c r="BO21" s="136"/>
      <c r="BP21" s="136"/>
      <c r="BQ21" s="136"/>
      <c r="BR21" s="134"/>
      <c r="BT21" s="134"/>
      <c r="BU21" s="137"/>
      <c r="BV21" s="137"/>
      <c r="BW21" s="137"/>
      <c r="BX21" s="137"/>
      <c r="BY21" s="137"/>
      <c r="BZ21" s="137"/>
      <c r="CA21" s="137"/>
      <c r="CB21" s="137"/>
      <c r="CC21" s="137"/>
      <c r="CD21" s="137"/>
      <c r="CE21" s="5"/>
      <c r="CF21" s="134"/>
      <c r="CH21" s="134"/>
    </row>
    <row r="22" spans="1:98" x14ac:dyDescent="0.25">
      <c r="A22" s="137" t="s">
        <v>22</v>
      </c>
      <c r="B22" s="34"/>
      <c r="C22" s="136"/>
      <c r="D22" s="136">
        <f>ABS('C3'!D22-'C3'!$C22)</f>
        <v>0</v>
      </c>
      <c r="E22" s="136">
        <f>ABS('C3'!E22-'C3'!$C22)</f>
        <v>0</v>
      </c>
      <c r="F22" s="136">
        <f>ABS('C3'!F22-'C3'!$C22)</f>
        <v>0</v>
      </c>
      <c r="G22" s="136">
        <f>ABS('C3'!G22-'C3'!$C22)</f>
        <v>0</v>
      </c>
      <c r="H22" s="136">
        <f>ABS('C3'!H22-'C3'!$C22)</f>
        <v>0</v>
      </c>
      <c r="I22" s="136">
        <f>ABS('C3'!I22-'C3'!$C22)</f>
        <v>0</v>
      </c>
      <c r="J22" s="136"/>
      <c r="K22" s="136"/>
      <c r="L22" s="136"/>
      <c r="M22" s="136"/>
      <c r="N22" s="136"/>
      <c r="O22" s="136"/>
      <c r="P22" s="75"/>
      <c r="Q22" s="136"/>
      <c r="R22" s="136"/>
      <c r="S22" s="136"/>
      <c r="T22" s="136"/>
      <c r="U22" s="136"/>
      <c r="V22" s="136">
        <f t="shared" si="0"/>
        <v>0</v>
      </c>
      <c r="W22" s="136"/>
      <c r="X22" s="136"/>
      <c r="Y22" s="136"/>
      <c r="Z22" s="136"/>
      <c r="AA22" s="136"/>
      <c r="AB22" s="75"/>
      <c r="AC22" s="136"/>
      <c r="AD22" s="75"/>
      <c r="AE22" s="136"/>
      <c r="AF22" s="136"/>
      <c r="AG22" s="136"/>
      <c r="AH22" s="136"/>
      <c r="AI22" s="136"/>
      <c r="AJ22" s="136"/>
      <c r="AK22" s="136"/>
      <c r="AL22" s="136"/>
      <c r="AM22" s="136"/>
      <c r="AN22" s="136"/>
      <c r="AO22" s="136"/>
      <c r="AP22" s="75"/>
      <c r="AQ22" s="136"/>
      <c r="AR22" s="75"/>
      <c r="AS22" s="136"/>
      <c r="AT22" s="136"/>
      <c r="AU22" s="136"/>
      <c r="AV22" s="136"/>
      <c r="AW22" s="136"/>
      <c r="AX22" s="136"/>
      <c r="AY22" s="136"/>
      <c r="AZ22" s="136"/>
      <c r="BA22" s="136"/>
      <c r="BB22" s="136"/>
      <c r="BC22" s="136"/>
      <c r="BD22" s="75"/>
      <c r="BE22" s="136"/>
      <c r="BF22" s="75"/>
      <c r="BG22" s="136"/>
      <c r="BH22" s="136"/>
      <c r="BI22" s="136"/>
      <c r="BJ22" s="136"/>
      <c r="BK22" s="136"/>
      <c r="BL22" s="136"/>
      <c r="BM22" s="136"/>
      <c r="BN22" s="136"/>
      <c r="BO22" s="136"/>
      <c r="BP22" s="136"/>
      <c r="BQ22" s="136"/>
      <c r="BR22" s="134"/>
      <c r="BT22" s="134"/>
      <c r="BU22" s="137"/>
      <c r="BV22" s="137"/>
      <c r="BW22" s="137"/>
      <c r="BX22" s="137"/>
      <c r="BY22" s="137"/>
      <c r="BZ22" s="137"/>
      <c r="CA22" s="137"/>
      <c r="CB22" s="137"/>
      <c r="CC22" s="137"/>
      <c r="CD22" s="137"/>
      <c r="CE22" s="5"/>
      <c r="CF22" s="134"/>
      <c r="CH22" s="134"/>
    </row>
    <row r="23" spans="1:98" s="64" customFormat="1" x14ac:dyDescent="0.25">
      <c r="A23" s="136"/>
      <c r="B23" s="34"/>
      <c r="C23" s="136"/>
      <c r="D23" s="136">
        <f>ABS('C3'!D23-'C3'!$C23)</f>
        <v>0</v>
      </c>
      <c r="E23" s="136">
        <f>ABS('C3'!E23-'C3'!$C23)</f>
        <v>0</v>
      </c>
      <c r="F23" s="136">
        <f>ABS('C3'!F23-'C3'!$C23)</f>
        <v>0</v>
      </c>
      <c r="G23" s="136">
        <f>ABS('C3'!G23-'C3'!$C23)</f>
        <v>0</v>
      </c>
      <c r="H23" s="136">
        <f>ABS('C3'!H23-'C3'!$C23)</f>
        <v>0</v>
      </c>
      <c r="I23" s="136">
        <f>ABS('C3'!I23-'C3'!$C23)</f>
        <v>0</v>
      </c>
      <c r="J23" s="136"/>
      <c r="K23" s="136"/>
      <c r="L23" s="136"/>
      <c r="M23" s="136"/>
      <c r="N23" s="136"/>
      <c r="O23" s="136"/>
      <c r="P23" s="136"/>
      <c r="Q23" s="136"/>
      <c r="R23" s="136"/>
      <c r="S23" s="136"/>
      <c r="T23" s="136"/>
      <c r="U23" s="136"/>
      <c r="V23" s="136">
        <f t="shared" si="0"/>
        <v>0</v>
      </c>
      <c r="W23" s="136"/>
      <c r="X23" s="136"/>
      <c r="Y23" s="136"/>
      <c r="Z23" s="75"/>
      <c r="AA23" s="136"/>
      <c r="AB23" s="75"/>
      <c r="AC23" s="136"/>
      <c r="AD23" s="136"/>
      <c r="AE23" s="136"/>
      <c r="AF23" s="136"/>
      <c r="AG23" s="136"/>
      <c r="AH23" s="136"/>
      <c r="AI23" s="136"/>
      <c r="AJ23" s="136"/>
      <c r="AK23" s="136"/>
      <c r="AL23" s="136"/>
      <c r="AM23" s="136"/>
      <c r="AN23" s="75"/>
      <c r="AO23" s="136"/>
      <c r="AP23" s="75"/>
      <c r="AQ23" s="136"/>
      <c r="AR23" s="136"/>
      <c r="AS23" s="136"/>
      <c r="AT23" s="136"/>
      <c r="AU23" s="136"/>
      <c r="AV23" s="136"/>
      <c r="AW23" s="136"/>
      <c r="AX23" s="136"/>
      <c r="AY23" s="136"/>
      <c r="AZ23" s="136"/>
      <c r="BA23" s="136"/>
      <c r="BB23" s="75"/>
      <c r="BC23" s="136"/>
      <c r="BD23" s="75"/>
      <c r="BE23" s="136"/>
      <c r="BF23" s="136"/>
      <c r="BG23" s="136"/>
      <c r="BH23" s="136"/>
      <c r="BI23" s="136"/>
      <c r="BJ23" s="136"/>
      <c r="BK23" s="136"/>
      <c r="BL23" s="136"/>
      <c r="BM23" s="136"/>
      <c r="BN23" s="136"/>
      <c r="BO23" s="136"/>
      <c r="BP23" s="75"/>
      <c r="BQ23" s="136"/>
      <c r="BR23" s="75"/>
      <c r="BS23" s="136"/>
      <c r="BT23" s="136"/>
      <c r="BU23" s="136"/>
      <c r="BV23" s="136"/>
      <c r="BW23" s="136"/>
      <c r="BX23" s="136"/>
      <c r="BY23" s="136"/>
      <c r="BZ23" s="136"/>
      <c r="CA23" s="136"/>
      <c r="CB23" s="136"/>
      <c r="CC23" s="136"/>
      <c r="CD23" s="34"/>
      <c r="CF23" s="34"/>
      <c r="CG23" s="136"/>
      <c r="CH23" s="136"/>
      <c r="CI23" s="136"/>
      <c r="CJ23" s="136"/>
      <c r="CK23" s="136"/>
      <c r="CL23" s="136"/>
      <c r="CM23" s="136"/>
      <c r="CN23" s="136"/>
      <c r="CO23" s="136"/>
      <c r="CP23" s="136"/>
      <c r="CQ23" s="136"/>
      <c r="CR23" s="34"/>
      <c r="CT23" s="34"/>
    </row>
    <row r="24" spans="1:98" x14ac:dyDescent="0.25">
      <c r="A24" s="137" t="s">
        <v>169</v>
      </c>
      <c r="B24" s="34">
        <f>算例!F24</f>
        <v>0</v>
      </c>
      <c r="C24" s="136"/>
      <c r="D24" s="136">
        <f>ABS('C3'!D24-'C3'!$C24)</f>
        <v>0</v>
      </c>
      <c r="E24" s="136">
        <f>ABS('C3'!E24-'C3'!$C24)</f>
        <v>0</v>
      </c>
      <c r="F24" s="136">
        <f>ABS('C3'!F24-'C3'!$C24)</f>
        <v>0</v>
      </c>
      <c r="G24" s="136">
        <f>ABS('C3'!G24-'C3'!$C24)</f>
        <v>0</v>
      </c>
      <c r="H24" s="136">
        <f>ABS('C3'!H24-'C3'!$C24)</f>
        <v>0</v>
      </c>
      <c r="I24" s="136">
        <f>ABS('C3'!I24-'C3'!$C24)</f>
        <v>0</v>
      </c>
      <c r="J24" s="136"/>
      <c r="K24" s="136"/>
      <c r="L24" s="136"/>
      <c r="M24" s="136"/>
      <c r="N24" s="136"/>
      <c r="O24" s="76"/>
      <c r="P24" s="76"/>
      <c r="Q24" s="76"/>
      <c r="R24" s="76"/>
      <c r="S24" s="76"/>
      <c r="T24" s="76"/>
      <c r="U24" s="76"/>
      <c r="V24" s="136">
        <f t="shared" si="0"/>
        <v>0</v>
      </c>
      <c r="W24" s="76"/>
      <c r="X24" s="76"/>
      <c r="Y24" s="136"/>
      <c r="Z24" s="136"/>
      <c r="AA24" s="136"/>
      <c r="AB24" s="136"/>
      <c r="AC24" s="153"/>
      <c r="AD24" s="153"/>
      <c r="AE24" s="153"/>
      <c r="AF24" s="153"/>
      <c r="AG24" s="153"/>
      <c r="AH24" s="153"/>
      <c r="AI24" s="153"/>
      <c r="AJ24" s="153"/>
      <c r="AK24" s="153"/>
      <c r="AL24" s="153"/>
      <c r="AM24" s="136"/>
      <c r="AN24" s="136"/>
      <c r="AO24" s="136"/>
      <c r="AP24" s="136"/>
      <c r="AQ24" s="153"/>
      <c r="AR24" s="153"/>
      <c r="AS24" s="153"/>
      <c r="AT24" s="153"/>
      <c r="AU24" s="153"/>
      <c r="AV24" s="153"/>
      <c r="AW24" s="153"/>
      <c r="AX24" s="153"/>
      <c r="AY24" s="153"/>
      <c r="AZ24" s="153"/>
      <c r="BA24" s="136"/>
      <c r="BB24" s="136"/>
      <c r="BC24" s="136"/>
      <c r="BD24" s="136"/>
      <c r="BE24" s="153"/>
      <c r="BF24" s="153"/>
      <c r="BG24" s="153"/>
      <c r="BH24" s="153"/>
      <c r="BI24" s="153"/>
      <c r="BJ24" s="153"/>
      <c r="BK24" s="153"/>
      <c r="BL24" s="153"/>
      <c r="BM24" s="153"/>
      <c r="BN24" s="153"/>
      <c r="BO24" s="136"/>
      <c r="BP24" s="136"/>
      <c r="BQ24" s="136"/>
      <c r="BR24" s="136"/>
      <c r="BS24" s="153"/>
      <c r="BT24" s="153"/>
      <c r="BU24" s="153"/>
      <c r="BV24" s="153"/>
      <c r="BW24" s="153"/>
      <c r="BX24" s="153"/>
      <c r="BY24" s="153"/>
      <c r="BZ24" s="153"/>
      <c r="CA24" s="153"/>
      <c r="CB24" s="153"/>
      <c r="CC24" s="136"/>
      <c r="CG24" s="166"/>
      <c r="CH24" s="166"/>
      <c r="CI24" s="166"/>
      <c r="CJ24" s="166"/>
      <c r="CK24" s="166"/>
      <c r="CL24" s="166"/>
      <c r="CM24" s="166"/>
      <c r="CN24" s="166"/>
      <c r="CO24" s="166"/>
      <c r="CP24" s="166"/>
      <c r="CQ24" s="5"/>
    </row>
    <row r="25" spans="1:98" x14ac:dyDescent="0.25">
      <c r="A25" s="137" t="s">
        <v>1</v>
      </c>
      <c r="B25" s="34" t="str">
        <f>算例!F25</f>
        <v>得分</v>
      </c>
      <c r="C25" s="136"/>
      <c r="D25" s="136">
        <f>ABS('C3'!D25-'C3'!$C25)</f>
        <v>0</v>
      </c>
      <c r="E25" s="136">
        <f>ABS('C3'!E25-'C3'!$C25)</f>
        <v>0</v>
      </c>
      <c r="F25" s="136">
        <f>ABS('C3'!F25-'C3'!$C25)</f>
        <v>0</v>
      </c>
      <c r="G25" s="136">
        <f>ABS('C3'!G25-'C3'!$C25)</f>
        <v>0</v>
      </c>
      <c r="H25" s="136">
        <f>ABS('C3'!H25-'C3'!$C25)</f>
        <v>0</v>
      </c>
      <c r="I25" s="136">
        <f>ABS('C3'!I25-'C3'!$C25)</f>
        <v>0</v>
      </c>
      <c r="J25" s="136"/>
      <c r="K25" s="136"/>
      <c r="L25" s="136"/>
      <c r="M25" s="136"/>
      <c r="N25" s="136"/>
      <c r="O25" s="136"/>
      <c r="P25" s="75"/>
      <c r="Q25" s="136"/>
      <c r="R25" s="136"/>
      <c r="S25" s="136"/>
      <c r="T25" s="136"/>
      <c r="U25" s="136"/>
      <c r="V25" s="136">
        <f t="shared" si="0"/>
        <v>0</v>
      </c>
      <c r="W25" s="136"/>
      <c r="X25" s="136"/>
      <c r="Y25" s="136"/>
      <c r="Z25" s="136"/>
      <c r="AA25" s="136"/>
      <c r="AB25" s="75"/>
      <c r="AC25" s="136"/>
      <c r="AD25" s="75"/>
      <c r="AE25" s="136"/>
      <c r="AF25" s="136"/>
      <c r="AG25" s="136"/>
      <c r="AH25" s="136"/>
      <c r="AI25" s="136"/>
      <c r="AJ25" s="136"/>
      <c r="AK25" s="136"/>
      <c r="AL25" s="136"/>
      <c r="AM25" s="136"/>
      <c r="AN25" s="136"/>
      <c r="AO25" s="136"/>
      <c r="AP25" s="75"/>
      <c r="AQ25" s="136"/>
      <c r="AR25" s="75"/>
      <c r="AS25" s="136"/>
      <c r="AT25" s="136"/>
      <c r="AU25" s="136"/>
      <c r="AV25" s="136"/>
      <c r="AW25" s="136"/>
      <c r="AX25" s="136"/>
      <c r="AY25" s="136"/>
      <c r="AZ25" s="136"/>
      <c r="BA25" s="136"/>
      <c r="BB25" s="136"/>
      <c r="BC25" s="136"/>
      <c r="BD25" s="75"/>
      <c r="BE25" s="136"/>
      <c r="BF25" s="75"/>
      <c r="BG25" s="136"/>
      <c r="BH25" s="136"/>
      <c r="BI25" s="136"/>
      <c r="BJ25" s="136"/>
      <c r="BK25" s="136"/>
      <c r="BL25" s="136"/>
      <c r="BM25" s="136"/>
      <c r="BN25" s="136"/>
      <c r="BO25" s="136"/>
      <c r="BP25" s="136"/>
      <c r="BQ25" s="136"/>
      <c r="BR25" s="134"/>
      <c r="BT25" s="134"/>
      <c r="BU25" s="137"/>
      <c r="BV25" s="137"/>
      <c r="BW25" s="137"/>
      <c r="BX25" s="137"/>
      <c r="BY25" s="137"/>
      <c r="BZ25" s="137"/>
      <c r="CA25" s="137"/>
      <c r="CB25" s="137"/>
      <c r="CC25" s="137"/>
      <c r="CD25" s="137"/>
      <c r="CE25" s="5"/>
      <c r="CF25" s="134"/>
      <c r="CH25" s="134"/>
    </row>
    <row r="26" spans="1:98" x14ac:dyDescent="0.25">
      <c r="A26" s="137" t="s">
        <v>3</v>
      </c>
      <c r="B26" s="34"/>
      <c r="C26" s="136"/>
      <c r="D26" s="136">
        <f>ABS('C3'!D26-'C3'!$C26)</f>
        <v>0</v>
      </c>
      <c r="E26" s="136">
        <f>ABS('C3'!E26-'C3'!$C26)</f>
        <v>0</v>
      </c>
      <c r="F26" s="136">
        <f>ABS('C3'!F26-'C3'!$C26)</f>
        <v>0</v>
      </c>
      <c r="G26" s="136">
        <f>ABS('C3'!G26-'C3'!$C26)</f>
        <v>0</v>
      </c>
      <c r="H26" s="136">
        <f>ABS('C3'!H26-'C3'!$C26)</f>
        <v>0</v>
      </c>
      <c r="I26" s="136">
        <f>ABS('C3'!I26-'C3'!$C26)</f>
        <v>0</v>
      </c>
      <c r="J26" s="136"/>
      <c r="K26" s="136"/>
      <c r="L26" s="136"/>
      <c r="M26" s="136"/>
      <c r="N26" s="136"/>
      <c r="O26" s="136"/>
      <c r="P26" s="75"/>
      <c r="Q26" s="136"/>
      <c r="R26" s="136"/>
      <c r="S26" s="136"/>
      <c r="T26" s="136"/>
      <c r="U26" s="136"/>
      <c r="V26" s="136">
        <f t="shared" si="0"/>
        <v>0</v>
      </c>
      <c r="W26" s="136"/>
      <c r="X26" s="136"/>
      <c r="Y26" s="136"/>
      <c r="Z26" s="136"/>
      <c r="AA26" s="136"/>
      <c r="AB26" s="75"/>
      <c r="AC26" s="136"/>
      <c r="AD26" s="75"/>
      <c r="AE26" s="136"/>
      <c r="AF26" s="136"/>
      <c r="AG26" s="136"/>
      <c r="AH26" s="136"/>
      <c r="AI26" s="136"/>
      <c r="AJ26" s="136"/>
      <c r="AK26" s="136"/>
      <c r="AL26" s="136"/>
      <c r="AM26" s="136"/>
      <c r="AN26" s="136"/>
      <c r="AO26" s="136"/>
      <c r="AP26" s="75"/>
      <c r="AQ26" s="136"/>
      <c r="AR26" s="75"/>
      <c r="AS26" s="136"/>
      <c r="AT26" s="136"/>
      <c r="AU26" s="136"/>
      <c r="AV26" s="136"/>
      <c r="AW26" s="136"/>
      <c r="AX26" s="136"/>
      <c r="AY26" s="136"/>
      <c r="AZ26" s="136"/>
      <c r="BA26" s="136"/>
      <c r="BB26" s="136"/>
      <c r="BC26" s="136"/>
      <c r="BD26" s="75"/>
      <c r="BE26" s="136"/>
      <c r="BF26" s="75"/>
      <c r="BG26" s="136"/>
      <c r="BH26" s="136"/>
      <c r="BI26" s="136"/>
      <c r="BJ26" s="136"/>
      <c r="BK26" s="136"/>
      <c r="BL26" s="136"/>
      <c r="BM26" s="136"/>
      <c r="BN26" s="136"/>
      <c r="BO26" s="136"/>
      <c r="BP26" s="136"/>
      <c r="BQ26" s="136"/>
      <c r="BR26" s="134"/>
      <c r="BT26" s="134"/>
      <c r="BU26" s="137"/>
      <c r="BV26" s="137"/>
      <c r="BW26" s="137"/>
      <c r="BX26" s="137"/>
      <c r="BY26" s="137"/>
      <c r="BZ26" s="137"/>
      <c r="CA26" s="137"/>
      <c r="CB26" s="137"/>
      <c r="CC26" s="137"/>
      <c r="CD26" s="137"/>
      <c r="CE26" s="5"/>
      <c r="CF26" s="134"/>
      <c r="CH26" s="134"/>
    </row>
    <row r="27" spans="1:98" x14ac:dyDescent="0.25">
      <c r="A27" s="137" t="s">
        <v>4</v>
      </c>
      <c r="B27" s="34"/>
      <c r="C27" s="136"/>
      <c r="D27" s="136">
        <f>ABS('C3'!D27-'C3'!$C27)</f>
        <v>0</v>
      </c>
      <c r="E27" s="136">
        <f>ABS('C3'!E27-'C3'!$C27)</f>
        <v>0</v>
      </c>
      <c r="F27" s="136">
        <f>ABS('C3'!F27-'C3'!$C27)</f>
        <v>0</v>
      </c>
      <c r="G27" s="136">
        <f>ABS('C3'!G27-'C3'!$C27)</f>
        <v>0</v>
      </c>
      <c r="H27" s="136">
        <f>ABS('C3'!H27-'C3'!$C27)</f>
        <v>0</v>
      </c>
      <c r="I27" s="136">
        <f>ABS('C3'!I27-'C3'!$C27)</f>
        <v>0</v>
      </c>
      <c r="J27" s="136"/>
      <c r="K27" s="136"/>
      <c r="L27" s="136"/>
      <c r="M27" s="136"/>
      <c r="N27" s="75"/>
      <c r="O27" s="136"/>
      <c r="P27" s="75"/>
      <c r="Q27" s="136"/>
      <c r="R27" s="136"/>
      <c r="S27" s="136"/>
      <c r="T27" s="136"/>
      <c r="U27" s="136"/>
      <c r="V27" s="136">
        <f t="shared" si="0"/>
        <v>0</v>
      </c>
      <c r="W27" s="136"/>
      <c r="X27" s="136"/>
      <c r="Y27" s="136"/>
      <c r="Z27" s="136"/>
      <c r="AA27" s="136"/>
      <c r="AB27" s="75"/>
      <c r="AC27" s="136"/>
      <c r="AD27" s="75"/>
      <c r="AE27" s="136"/>
      <c r="AF27" s="136"/>
      <c r="AG27" s="136"/>
      <c r="AH27" s="136"/>
      <c r="AI27" s="136"/>
      <c r="AJ27" s="136"/>
      <c r="AK27" s="136"/>
      <c r="AL27" s="136"/>
      <c r="AM27" s="136"/>
      <c r="AN27" s="136"/>
      <c r="AO27" s="136"/>
      <c r="AP27" s="75"/>
      <c r="AQ27" s="136"/>
      <c r="AR27" s="75"/>
      <c r="AS27" s="136"/>
      <c r="AT27" s="136"/>
      <c r="AU27" s="136"/>
      <c r="AV27" s="136"/>
      <c r="AW27" s="136"/>
      <c r="AX27" s="136"/>
      <c r="AY27" s="136"/>
      <c r="AZ27" s="136"/>
      <c r="BA27" s="136"/>
      <c r="BB27" s="136"/>
      <c r="BC27" s="136"/>
      <c r="BD27" s="75"/>
      <c r="BE27" s="136"/>
      <c r="BF27" s="75"/>
      <c r="BG27" s="136"/>
      <c r="BH27" s="136"/>
      <c r="BI27" s="136"/>
      <c r="BJ27" s="136"/>
      <c r="BK27" s="136"/>
      <c r="BL27" s="136"/>
      <c r="BM27" s="136"/>
      <c r="BN27" s="136"/>
      <c r="BO27" s="136"/>
      <c r="BP27" s="136"/>
      <c r="BQ27" s="136"/>
      <c r="BR27" s="134"/>
      <c r="BT27" s="134"/>
      <c r="BU27" s="137"/>
      <c r="BV27" s="137"/>
      <c r="BW27" s="137"/>
      <c r="BX27" s="137"/>
      <c r="BY27" s="137"/>
      <c r="BZ27" s="137"/>
      <c r="CA27" s="137"/>
      <c r="CB27" s="137"/>
      <c r="CC27" s="137"/>
      <c r="CD27" s="137"/>
      <c r="CE27" s="5"/>
      <c r="CF27" s="134"/>
      <c r="CH27" s="134"/>
    </row>
    <row r="28" spans="1:98" x14ac:dyDescent="0.25">
      <c r="A28" s="137" t="s">
        <v>5</v>
      </c>
      <c r="B28" s="34"/>
      <c r="C28" s="136"/>
      <c r="D28" s="136">
        <f>ABS('C3'!D28-'C3'!$C28)</f>
        <v>0</v>
      </c>
      <c r="E28" s="136">
        <f>ABS('C3'!E28-'C3'!$C28)</f>
        <v>0</v>
      </c>
      <c r="F28" s="136">
        <f>ABS('C3'!F28-'C3'!$C28)</f>
        <v>0</v>
      </c>
      <c r="G28" s="136">
        <f>ABS('C3'!G28-'C3'!$C28)</f>
        <v>0</v>
      </c>
      <c r="H28" s="136">
        <f>ABS('C3'!H28-'C3'!$C28)</f>
        <v>0</v>
      </c>
      <c r="I28" s="136">
        <f>ABS('C3'!I28-'C3'!$C28)</f>
        <v>0</v>
      </c>
      <c r="J28" s="136"/>
      <c r="K28" s="136"/>
      <c r="L28" s="136"/>
      <c r="M28" s="136"/>
      <c r="N28" s="75"/>
      <c r="O28" s="136"/>
      <c r="P28" s="75"/>
      <c r="Q28" s="136"/>
      <c r="R28" s="136"/>
      <c r="S28" s="136"/>
      <c r="T28" s="136"/>
      <c r="U28" s="136"/>
      <c r="V28" s="136">
        <f t="shared" si="0"/>
        <v>0</v>
      </c>
      <c r="W28" s="136"/>
      <c r="X28" s="136"/>
      <c r="Y28" s="136"/>
      <c r="Z28" s="136"/>
      <c r="AA28" s="136"/>
      <c r="AB28" s="75"/>
      <c r="AC28" s="136"/>
      <c r="AD28" s="75"/>
      <c r="AE28" s="136"/>
      <c r="AF28" s="136"/>
      <c r="AG28" s="136"/>
      <c r="AH28" s="136"/>
      <c r="AI28" s="136"/>
      <c r="AJ28" s="136"/>
      <c r="AK28" s="136"/>
      <c r="AL28" s="136"/>
      <c r="AM28" s="136"/>
      <c r="AN28" s="136"/>
      <c r="AO28" s="136"/>
      <c r="AP28" s="75"/>
      <c r="AQ28" s="136"/>
      <c r="AR28" s="75"/>
      <c r="AS28" s="136"/>
      <c r="AT28" s="136"/>
      <c r="AU28" s="136"/>
      <c r="AV28" s="136"/>
      <c r="AW28" s="136"/>
      <c r="AX28" s="136"/>
      <c r="AY28" s="136"/>
      <c r="AZ28" s="136"/>
      <c r="BA28" s="136"/>
      <c r="BB28" s="136"/>
      <c r="BC28" s="136"/>
      <c r="BD28" s="75"/>
      <c r="BE28" s="136"/>
      <c r="BF28" s="75"/>
      <c r="BG28" s="136"/>
      <c r="BH28" s="136"/>
      <c r="BI28" s="136"/>
      <c r="BJ28" s="136"/>
      <c r="BK28" s="136"/>
      <c r="BL28" s="136"/>
      <c r="BM28" s="136"/>
      <c r="BN28" s="136"/>
      <c r="BO28" s="136"/>
      <c r="BP28" s="136"/>
      <c r="BQ28" s="136"/>
      <c r="BR28" s="134"/>
      <c r="BT28" s="134"/>
      <c r="BU28" s="137"/>
      <c r="BV28" s="137"/>
      <c r="BW28" s="137"/>
      <c r="BX28" s="137"/>
      <c r="BY28" s="137"/>
      <c r="BZ28" s="137"/>
      <c r="CA28" s="137"/>
      <c r="CB28" s="137"/>
      <c r="CC28" s="137"/>
      <c r="CD28" s="137"/>
      <c r="CE28" s="5"/>
      <c r="CF28" s="134"/>
      <c r="CH28" s="134"/>
    </row>
    <row r="29" spans="1:98" x14ac:dyDescent="0.25">
      <c r="A29" s="137" t="s">
        <v>6</v>
      </c>
      <c r="B29" s="34"/>
      <c r="C29" s="136"/>
      <c r="D29" s="136">
        <f>ABS('C3'!D29-'C3'!$C29)</f>
        <v>0</v>
      </c>
      <c r="E29" s="136">
        <f>ABS('C3'!E29-'C3'!$C29)</f>
        <v>0</v>
      </c>
      <c r="F29" s="136">
        <f>ABS('C3'!F29-'C3'!$C29)</f>
        <v>0</v>
      </c>
      <c r="G29" s="136">
        <f>ABS('C3'!G29-'C3'!$C29)</f>
        <v>0</v>
      </c>
      <c r="H29" s="136">
        <f>ABS('C3'!H29-'C3'!$C29)</f>
        <v>0</v>
      </c>
      <c r="I29" s="136">
        <f>ABS('C3'!I29-'C3'!$C29)</f>
        <v>0</v>
      </c>
      <c r="J29" s="136"/>
      <c r="K29" s="136"/>
      <c r="L29" s="136"/>
      <c r="M29" s="136"/>
      <c r="N29" s="75"/>
      <c r="O29" s="136"/>
      <c r="P29" s="75"/>
      <c r="Q29" s="136"/>
      <c r="R29" s="136"/>
      <c r="S29" s="136"/>
      <c r="T29" s="136"/>
      <c r="U29" s="136"/>
      <c r="V29" s="136">
        <f t="shared" si="0"/>
        <v>0</v>
      </c>
      <c r="W29" s="136"/>
      <c r="X29" s="136"/>
      <c r="Y29" s="136"/>
      <c r="Z29" s="136"/>
      <c r="AA29" s="136"/>
      <c r="AB29" s="75"/>
      <c r="AC29" s="136"/>
      <c r="AD29" s="75"/>
      <c r="AE29" s="136"/>
      <c r="AF29" s="136"/>
      <c r="AG29" s="136"/>
      <c r="AH29" s="136"/>
      <c r="AI29" s="136"/>
      <c r="AJ29" s="136"/>
      <c r="AK29" s="136"/>
      <c r="AL29" s="136"/>
      <c r="AM29" s="136"/>
      <c r="AN29" s="136"/>
      <c r="AO29" s="136"/>
      <c r="AP29" s="75"/>
      <c r="AQ29" s="136"/>
      <c r="AR29" s="75"/>
      <c r="AS29" s="136"/>
      <c r="AT29" s="136"/>
      <c r="AU29" s="136"/>
      <c r="AV29" s="136"/>
      <c r="AW29" s="136"/>
      <c r="AX29" s="136"/>
      <c r="AY29" s="136"/>
      <c r="AZ29" s="136"/>
      <c r="BA29" s="136"/>
      <c r="BB29" s="136"/>
      <c r="BC29" s="136"/>
      <c r="BD29" s="75"/>
      <c r="BE29" s="136"/>
      <c r="BF29" s="75"/>
      <c r="BG29" s="136"/>
      <c r="BH29" s="136"/>
      <c r="BI29" s="136"/>
      <c r="BJ29" s="136"/>
      <c r="BK29" s="136"/>
      <c r="BL29" s="136"/>
      <c r="BM29" s="136"/>
      <c r="BN29" s="136"/>
      <c r="BO29" s="136"/>
      <c r="BP29" s="136"/>
      <c r="BQ29" s="136"/>
      <c r="BR29" s="134"/>
      <c r="BT29" s="134"/>
      <c r="BU29" s="137"/>
      <c r="BV29" s="137"/>
      <c r="BW29" s="137"/>
      <c r="BX29" s="137"/>
      <c r="BY29" s="137"/>
      <c r="BZ29" s="137"/>
      <c r="CA29" s="137"/>
      <c r="CB29" s="137"/>
      <c r="CC29" s="137"/>
      <c r="CD29" s="137"/>
      <c r="CE29" s="5"/>
      <c r="CF29" s="134"/>
      <c r="CH29" s="134"/>
    </row>
    <row r="30" spans="1:98" x14ac:dyDescent="0.25">
      <c r="A30" s="137" t="s">
        <v>7</v>
      </c>
      <c r="B30" s="34"/>
      <c r="C30" s="136"/>
      <c r="D30" s="136">
        <f>ABS('C3'!D30-'C3'!$C30)</f>
        <v>0</v>
      </c>
      <c r="E30" s="136">
        <f>ABS('C3'!E30-'C3'!$C30)</f>
        <v>0</v>
      </c>
      <c r="F30" s="136">
        <f>ABS('C3'!F30-'C3'!$C30)</f>
        <v>0</v>
      </c>
      <c r="G30" s="136">
        <f>ABS('C3'!G30-'C3'!$C30)</f>
        <v>0</v>
      </c>
      <c r="H30" s="136">
        <f>ABS('C3'!H30-'C3'!$C30)</f>
        <v>0</v>
      </c>
      <c r="I30" s="136">
        <f>ABS('C3'!I30-'C3'!$C30)</f>
        <v>0</v>
      </c>
      <c r="J30" s="136"/>
      <c r="K30" s="136"/>
      <c r="L30" s="136"/>
      <c r="M30" s="136"/>
      <c r="N30" s="75"/>
      <c r="O30" s="136"/>
      <c r="P30" s="75"/>
      <c r="Q30" s="136"/>
      <c r="R30" s="136"/>
      <c r="S30" s="136"/>
      <c r="T30" s="136"/>
      <c r="U30" s="136"/>
      <c r="V30" s="136">
        <f t="shared" si="0"/>
        <v>0</v>
      </c>
      <c r="W30" s="136"/>
      <c r="X30" s="136"/>
      <c r="Y30" s="136"/>
      <c r="Z30" s="136"/>
      <c r="AA30" s="136"/>
      <c r="AB30" s="75"/>
      <c r="AC30" s="136"/>
      <c r="AD30" s="75"/>
      <c r="AE30" s="136"/>
      <c r="AF30" s="136"/>
      <c r="AG30" s="136"/>
      <c r="AH30" s="136"/>
      <c r="AI30" s="136"/>
      <c r="AJ30" s="136"/>
      <c r="AK30" s="136"/>
      <c r="AL30" s="136"/>
      <c r="AM30" s="136"/>
      <c r="AN30" s="136"/>
      <c r="AO30" s="136"/>
      <c r="AP30" s="75"/>
      <c r="AQ30" s="136"/>
      <c r="AR30" s="75"/>
      <c r="AS30" s="136"/>
      <c r="AT30" s="136"/>
      <c r="AU30" s="136"/>
      <c r="AV30" s="136"/>
      <c r="AW30" s="136"/>
      <c r="AX30" s="136"/>
      <c r="AY30" s="136"/>
      <c r="AZ30" s="136"/>
      <c r="BA30" s="136"/>
      <c r="BB30" s="136"/>
      <c r="BC30" s="136"/>
      <c r="BD30" s="75"/>
      <c r="BE30" s="136"/>
      <c r="BF30" s="75"/>
      <c r="BG30" s="136"/>
      <c r="BH30" s="136"/>
      <c r="BI30" s="136"/>
      <c r="BJ30" s="136"/>
      <c r="BK30" s="136"/>
      <c r="BL30" s="136"/>
      <c r="BM30" s="136"/>
      <c r="BN30" s="136"/>
      <c r="BO30" s="136"/>
      <c r="BP30" s="136"/>
      <c r="BQ30" s="136"/>
      <c r="BR30" s="134"/>
      <c r="BT30" s="134"/>
      <c r="BU30" s="137"/>
      <c r="BV30" s="137"/>
      <c r="BW30" s="137"/>
      <c r="BX30" s="137"/>
      <c r="BY30" s="137"/>
      <c r="BZ30" s="137"/>
      <c r="CA30" s="137"/>
      <c r="CB30" s="137"/>
      <c r="CC30" s="137"/>
      <c r="CD30" s="137"/>
      <c r="CE30" s="5"/>
      <c r="CF30" s="134"/>
      <c r="CH30" s="134"/>
    </row>
    <row r="31" spans="1:98" x14ac:dyDescent="0.25">
      <c r="A31" s="137" t="s">
        <v>8</v>
      </c>
      <c r="B31" s="135"/>
      <c r="C31" s="136"/>
      <c r="D31" s="136">
        <f>ABS('C3'!D31-'C3'!$C31)</f>
        <v>0.29761621919643222</v>
      </c>
      <c r="E31" s="136">
        <f>ABS('C3'!E31-'C3'!$C31)</f>
        <v>0.29761621919643222</v>
      </c>
      <c r="F31" s="136">
        <f>ABS('C3'!F31-'C3'!$C31)</f>
        <v>0.29761621919643222</v>
      </c>
      <c r="G31" s="136">
        <f>ABS('C3'!G31-'C3'!$C31)</f>
        <v>0.29761621919643222</v>
      </c>
      <c r="H31" s="136">
        <f>ABS('C3'!H31-'C3'!$C31)</f>
        <v>0.29761621919643222</v>
      </c>
      <c r="I31" s="136">
        <f>ABS('C3'!I31-'C3'!$C31)</f>
        <v>0.29761621919643222</v>
      </c>
      <c r="J31" s="136"/>
      <c r="K31" s="136"/>
      <c r="L31" s="136"/>
      <c r="M31" s="136"/>
      <c r="N31" s="75"/>
      <c r="O31" s="136"/>
      <c r="P31" s="75"/>
      <c r="Q31" s="136"/>
      <c r="R31" s="136"/>
      <c r="S31" s="136"/>
      <c r="T31" s="136"/>
      <c r="U31" s="136"/>
      <c r="V31" s="136">
        <f t="shared" si="0"/>
        <v>1.7856973151785933</v>
      </c>
      <c r="W31" s="136"/>
      <c r="X31" s="136"/>
      <c r="Y31" s="136"/>
      <c r="Z31" s="136"/>
      <c r="AA31" s="136"/>
      <c r="AB31" s="75"/>
      <c r="AC31" s="136"/>
      <c r="AD31" s="75"/>
      <c r="AE31" s="136"/>
      <c r="AF31" s="136"/>
      <c r="AG31" s="136"/>
      <c r="AH31" s="136"/>
      <c r="AI31" s="136"/>
      <c r="AJ31" s="136"/>
      <c r="AK31" s="136"/>
      <c r="AL31" s="136"/>
      <c r="AM31" s="136"/>
      <c r="AN31" s="136"/>
      <c r="AO31" s="136"/>
      <c r="AP31" s="75"/>
      <c r="AQ31" s="136"/>
      <c r="AR31" s="75"/>
      <c r="AS31" s="136"/>
      <c r="AT31" s="136"/>
      <c r="AU31" s="136"/>
      <c r="AV31" s="136"/>
      <c r="AW31" s="136"/>
      <c r="AX31" s="136"/>
      <c r="AY31" s="136"/>
      <c r="AZ31" s="136"/>
      <c r="BA31" s="136"/>
      <c r="BB31" s="136"/>
      <c r="BC31" s="136"/>
      <c r="BD31" s="75"/>
      <c r="BE31" s="136"/>
      <c r="BF31" s="75"/>
      <c r="BG31" s="136"/>
      <c r="BH31" s="136"/>
      <c r="BI31" s="136"/>
      <c r="BJ31" s="136"/>
      <c r="BK31" s="136"/>
      <c r="BL31" s="136"/>
      <c r="BM31" s="136"/>
      <c r="BN31" s="136"/>
      <c r="BO31" s="136"/>
      <c r="BP31" s="136"/>
      <c r="BQ31" s="136"/>
      <c r="BR31" s="134"/>
      <c r="BT31" s="134"/>
      <c r="BU31" s="137"/>
      <c r="BV31" s="137"/>
      <c r="BW31" s="137"/>
      <c r="BX31" s="137"/>
      <c r="BY31" s="137"/>
      <c r="BZ31" s="137"/>
      <c r="CA31" s="137"/>
      <c r="CB31" s="137"/>
      <c r="CC31" s="137"/>
      <c r="CD31" s="137"/>
      <c r="CE31" s="5"/>
      <c r="CF31" s="134"/>
      <c r="CH31" s="134"/>
    </row>
    <row r="32" spans="1:98" x14ac:dyDescent="0.25">
      <c r="A32" s="137" t="s">
        <v>9</v>
      </c>
      <c r="B32" s="34"/>
      <c r="C32" s="136"/>
      <c r="D32" s="136">
        <f>ABS('C3'!D32-'C3'!$C32)</f>
        <v>0</v>
      </c>
      <c r="E32" s="136">
        <f>ABS('C3'!E32-'C3'!$C32)</f>
        <v>0</v>
      </c>
      <c r="F32" s="136">
        <f>ABS('C3'!F32-'C3'!$C32)</f>
        <v>0</v>
      </c>
      <c r="G32" s="136">
        <f>ABS('C3'!G32-'C3'!$C32)</f>
        <v>0</v>
      </c>
      <c r="H32" s="136">
        <f>ABS('C3'!H32-'C3'!$C32)</f>
        <v>0</v>
      </c>
      <c r="I32" s="136">
        <f>ABS('C3'!I32-'C3'!$C32)</f>
        <v>0</v>
      </c>
      <c r="J32" s="136"/>
      <c r="K32" s="136"/>
      <c r="L32" s="136"/>
      <c r="M32" s="136"/>
      <c r="N32" s="75"/>
      <c r="O32" s="136"/>
      <c r="P32" s="75"/>
      <c r="Q32" s="136"/>
      <c r="R32" s="136"/>
      <c r="S32" s="136"/>
      <c r="T32" s="136"/>
      <c r="U32" s="136"/>
      <c r="V32" s="136">
        <f t="shared" si="0"/>
        <v>0</v>
      </c>
      <c r="W32" s="136"/>
      <c r="X32" s="136"/>
      <c r="Y32" s="136"/>
      <c r="Z32" s="136"/>
      <c r="AA32" s="136"/>
      <c r="AB32" s="75"/>
      <c r="AC32" s="136"/>
      <c r="AD32" s="75"/>
      <c r="AE32" s="136"/>
      <c r="AF32" s="136"/>
      <c r="AG32" s="136"/>
      <c r="AH32" s="136"/>
      <c r="AI32" s="136"/>
      <c r="AJ32" s="136"/>
      <c r="AK32" s="136"/>
      <c r="AL32" s="136"/>
      <c r="AM32" s="136"/>
      <c r="AN32" s="136"/>
      <c r="AO32" s="136"/>
      <c r="AP32" s="75"/>
      <c r="AQ32" s="136"/>
      <c r="AR32" s="75"/>
      <c r="AS32" s="136"/>
      <c r="AT32" s="136"/>
      <c r="AU32" s="136"/>
      <c r="AV32" s="136"/>
      <c r="AW32" s="136"/>
      <c r="AX32" s="136"/>
      <c r="AY32" s="136"/>
      <c r="AZ32" s="136"/>
      <c r="BA32" s="136"/>
      <c r="BB32" s="136"/>
      <c r="BC32" s="136"/>
      <c r="BD32" s="75"/>
      <c r="BE32" s="136"/>
      <c r="BF32" s="75"/>
      <c r="BG32" s="136"/>
      <c r="BH32" s="136"/>
      <c r="BI32" s="136"/>
      <c r="BJ32" s="136"/>
      <c r="BK32" s="136"/>
      <c r="BL32" s="136"/>
      <c r="BM32" s="136"/>
      <c r="BN32" s="136"/>
      <c r="BO32" s="136"/>
      <c r="BP32" s="136"/>
      <c r="BQ32" s="136"/>
      <c r="BR32" s="134"/>
      <c r="BT32" s="134"/>
      <c r="BU32" s="137"/>
      <c r="BV32" s="137"/>
      <c r="BW32" s="137"/>
      <c r="BX32" s="137"/>
      <c r="BY32" s="137"/>
      <c r="BZ32" s="137"/>
      <c r="CA32" s="137"/>
      <c r="CB32" s="137"/>
      <c r="CC32" s="137"/>
      <c r="CD32" s="137"/>
      <c r="CE32" s="5"/>
      <c r="CF32" s="134"/>
      <c r="CH32" s="134"/>
    </row>
    <row r="33" spans="1:86" x14ac:dyDescent="0.25">
      <c r="A33" s="137" t="s">
        <v>10</v>
      </c>
      <c r="B33" s="34"/>
      <c r="C33" s="136"/>
      <c r="D33" s="136">
        <f>ABS('C3'!D33-'C3'!$C33)</f>
        <v>0</v>
      </c>
      <c r="E33" s="136">
        <f>ABS('C3'!E33-'C3'!$C33)</f>
        <v>0</v>
      </c>
      <c r="F33" s="136">
        <f>ABS('C3'!F33-'C3'!$C33)</f>
        <v>0</v>
      </c>
      <c r="G33" s="136">
        <f>ABS('C3'!G33-'C3'!$C33)</f>
        <v>0</v>
      </c>
      <c r="H33" s="136">
        <f>ABS('C3'!H33-'C3'!$C33)</f>
        <v>0</v>
      </c>
      <c r="I33" s="136">
        <f>ABS('C3'!I33-'C3'!$C33)</f>
        <v>0</v>
      </c>
      <c r="J33" s="136"/>
      <c r="K33" s="136"/>
      <c r="L33" s="136"/>
      <c r="M33" s="136"/>
      <c r="N33" s="75"/>
      <c r="O33" s="136"/>
      <c r="P33" s="75"/>
      <c r="Q33" s="136"/>
      <c r="R33" s="136"/>
      <c r="S33" s="136"/>
      <c r="T33" s="136"/>
      <c r="U33" s="136"/>
      <c r="V33" s="136">
        <f t="shared" si="0"/>
        <v>0</v>
      </c>
      <c r="W33" s="136"/>
      <c r="X33" s="136"/>
      <c r="Y33" s="136"/>
      <c r="Z33" s="136"/>
      <c r="AA33" s="136"/>
      <c r="AB33" s="75"/>
      <c r="AC33" s="136"/>
      <c r="AD33" s="75"/>
      <c r="AE33" s="136"/>
      <c r="AF33" s="136"/>
      <c r="AG33" s="136"/>
      <c r="AH33" s="136"/>
      <c r="AI33" s="136"/>
      <c r="AJ33" s="136"/>
      <c r="AK33" s="136"/>
      <c r="AL33" s="136"/>
      <c r="AM33" s="136"/>
      <c r="AN33" s="136"/>
      <c r="AO33" s="136"/>
      <c r="AP33" s="75"/>
      <c r="AQ33" s="136"/>
      <c r="AR33" s="75"/>
      <c r="AS33" s="136"/>
      <c r="AT33" s="136"/>
      <c r="AU33" s="136"/>
      <c r="AV33" s="136"/>
      <c r="AW33" s="136"/>
      <c r="AX33" s="136"/>
      <c r="AY33" s="136"/>
      <c r="AZ33" s="136"/>
      <c r="BA33" s="136"/>
      <c r="BB33" s="136"/>
      <c r="BC33" s="136"/>
      <c r="BD33" s="75"/>
      <c r="BE33" s="136"/>
      <c r="BF33" s="75"/>
      <c r="BG33" s="136"/>
      <c r="BH33" s="136"/>
      <c r="BI33" s="136"/>
      <c r="BJ33" s="136"/>
      <c r="BK33" s="136"/>
      <c r="BL33" s="136"/>
      <c r="BM33" s="136"/>
      <c r="BN33" s="136"/>
      <c r="BO33" s="136"/>
      <c r="BP33" s="136"/>
      <c r="BQ33" s="136"/>
      <c r="BR33" s="134"/>
      <c r="BT33" s="134"/>
      <c r="BU33" s="137"/>
      <c r="BV33" s="137"/>
      <c r="BW33" s="137"/>
      <c r="BX33" s="137"/>
      <c r="BY33" s="137"/>
      <c r="BZ33" s="137"/>
      <c r="CA33" s="137"/>
      <c r="CB33" s="137"/>
      <c r="CC33" s="137"/>
      <c r="CD33" s="137"/>
      <c r="CE33" s="5"/>
      <c r="CF33" s="134"/>
      <c r="CH33" s="134"/>
    </row>
    <row r="34" spans="1:86" x14ac:dyDescent="0.25">
      <c r="A34" s="137" t="s">
        <v>11</v>
      </c>
      <c r="B34" s="34"/>
      <c r="C34" s="136"/>
      <c r="D34" s="136">
        <f>ABS('C3'!D34-'C3'!$C34)</f>
        <v>0</v>
      </c>
      <c r="E34" s="136">
        <f>ABS('C3'!E34-'C3'!$C34)</f>
        <v>0.12825091693960694</v>
      </c>
      <c r="F34" s="136">
        <f>ABS('C3'!F34-'C3'!$C34)</f>
        <v>0.12825091693960694</v>
      </c>
      <c r="G34" s="136">
        <f>ABS('C3'!G34-'C3'!$C34)</f>
        <v>0.19237637540941038</v>
      </c>
      <c r="H34" s="136">
        <f>ABS('C3'!H34-'C3'!$C34)</f>
        <v>0.19237637540941038</v>
      </c>
      <c r="I34" s="136">
        <f>ABS('C3'!I34-'C3'!$C34)</f>
        <v>0.19237637540941038</v>
      </c>
      <c r="J34" s="136"/>
      <c r="K34" s="136"/>
      <c r="L34" s="136"/>
      <c r="M34" s="136"/>
      <c r="N34" s="75"/>
      <c r="O34" s="136"/>
      <c r="P34" s="75"/>
      <c r="Q34" s="136"/>
      <c r="R34" s="136"/>
      <c r="S34" s="136"/>
      <c r="T34" s="136"/>
      <c r="U34" s="136"/>
      <c r="V34" s="136">
        <f t="shared" si="0"/>
        <v>0.83363096010744497</v>
      </c>
      <c r="W34" s="136"/>
      <c r="X34" s="136"/>
      <c r="Y34" s="136"/>
      <c r="Z34" s="136"/>
      <c r="AA34" s="136"/>
      <c r="AB34" s="75"/>
      <c r="AC34" s="136"/>
      <c r="AD34" s="75"/>
      <c r="AE34" s="136"/>
      <c r="AF34" s="136"/>
      <c r="AG34" s="136"/>
      <c r="AH34" s="136"/>
      <c r="AI34" s="136"/>
      <c r="AJ34" s="136"/>
      <c r="AK34" s="136"/>
      <c r="AL34" s="136"/>
      <c r="AM34" s="136"/>
      <c r="AN34" s="136"/>
      <c r="AO34" s="136"/>
      <c r="AP34" s="75"/>
      <c r="AQ34" s="136"/>
      <c r="AR34" s="75"/>
      <c r="AS34" s="136"/>
      <c r="AT34" s="136"/>
      <c r="AU34" s="136"/>
      <c r="AV34" s="136"/>
      <c r="AW34" s="136"/>
      <c r="AX34" s="136"/>
      <c r="AY34" s="136"/>
      <c r="AZ34" s="136"/>
      <c r="BA34" s="136"/>
      <c r="BB34" s="136"/>
      <c r="BC34" s="136"/>
      <c r="BD34" s="75"/>
      <c r="BE34" s="136"/>
      <c r="BF34" s="75"/>
      <c r="BG34" s="136"/>
      <c r="BH34" s="136"/>
      <c r="BI34" s="136"/>
      <c r="BJ34" s="136"/>
      <c r="BK34" s="136"/>
      <c r="BL34" s="136"/>
      <c r="BM34" s="136"/>
      <c r="BN34" s="136"/>
      <c r="BO34" s="136"/>
      <c r="BP34" s="136"/>
      <c r="BQ34" s="136"/>
      <c r="BR34" s="134"/>
      <c r="BT34" s="134"/>
      <c r="BU34" s="137"/>
      <c r="BV34" s="137"/>
      <c r="BW34" s="137"/>
      <c r="BX34" s="137"/>
      <c r="BY34" s="137"/>
      <c r="BZ34" s="137"/>
      <c r="CA34" s="137"/>
      <c r="CB34" s="137"/>
      <c r="CC34" s="137"/>
      <c r="CD34" s="137"/>
      <c r="CE34" s="5"/>
      <c r="CF34" s="134"/>
      <c r="CH34" s="134"/>
    </row>
    <row r="35" spans="1:86" x14ac:dyDescent="0.25">
      <c r="A35" s="137" t="s">
        <v>12</v>
      </c>
      <c r="B35" s="135"/>
      <c r="C35" s="136"/>
      <c r="D35" s="136">
        <f>ABS('C3'!D35-'C3'!$C35)</f>
        <v>0.125</v>
      </c>
      <c r="E35" s="136">
        <f>ABS('C3'!E35-'C3'!$C35)</f>
        <v>0.125</v>
      </c>
      <c r="F35" s="136">
        <f>ABS('C3'!F35-'C3'!$C35)</f>
        <v>0.125</v>
      </c>
      <c r="G35" s="136">
        <f>ABS('C3'!G35-'C3'!$C35)</f>
        <v>0.125</v>
      </c>
      <c r="H35" s="136">
        <f>ABS('C3'!H35-'C3'!$C35)</f>
        <v>0.125</v>
      </c>
      <c r="I35" s="136">
        <f>ABS('C3'!I35-'C3'!$C35)</f>
        <v>0.125</v>
      </c>
      <c r="J35" s="136"/>
      <c r="K35" s="136"/>
      <c r="L35" s="136"/>
      <c r="M35" s="136"/>
      <c r="N35" s="75"/>
      <c r="O35" s="136"/>
      <c r="P35" s="75"/>
      <c r="Q35" s="136"/>
      <c r="R35" s="136"/>
      <c r="S35" s="136"/>
      <c r="T35" s="136"/>
      <c r="U35" s="136"/>
      <c r="V35" s="136">
        <f t="shared" si="0"/>
        <v>0.75</v>
      </c>
      <c r="W35" s="136"/>
      <c r="X35" s="136"/>
      <c r="Y35" s="136"/>
      <c r="Z35" s="136"/>
      <c r="AA35" s="136"/>
      <c r="AB35" s="75"/>
      <c r="AC35" s="136"/>
      <c r="AD35" s="75"/>
      <c r="AE35" s="136"/>
      <c r="AF35" s="136"/>
      <c r="AG35" s="136"/>
      <c r="AH35" s="136"/>
      <c r="AI35" s="136"/>
      <c r="AJ35" s="136"/>
      <c r="AK35" s="136"/>
      <c r="AL35" s="136"/>
      <c r="AM35" s="136"/>
      <c r="AN35" s="136"/>
      <c r="AO35" s="136"/>
      <c r="AP35" s="75"/>
      <c r="AQ35" s="136"/>
      <c r="AR35" s="75"/>
      <c r="AS35" s="136"/>
      <c r="AT35" s="136"/>
      <c r="AU35" s="136"/>
      <c r="AV35" s="136"/>
      <c r="AW35" s="136"/>
      <c r="AX35" s="136"/>
      <c r="AY35" s="136"/>
      <c r="AZ35" s="136"/>
      <c r="BA35" s="136"/>
      <c r="BB35" s="136"/>
      <c r="BC35" s="136"/>
      <c r="BD35" s="75"/>
      <c r="BE35" s="136"/>
      <c r="BF35" s="75"/>
      <c r="BG35" s="136"/>
      <c r="BH35" s="136"/>
      <c r="BI35" s="136"/>
      <c r="BJ35" s="136"/>
      <c r="BK35" s="136"/>
      <c r="BL35" s="136"/>
      <c r="BM35" s="136"/>
      <c r="BN35" s="136"/>
      <c r="BO35" s="136"/>
      <c r="BP35" s="136"/>
      <c r="BQ35" s="136"/>
      <c r="BR35" s="134"/>
      <c r="BT35" s="134"/>
      <c r="BU35" s="137"/>
      <c r="BV35" s="137"/>
      <c r="BW35" s="137"/>
      <c r="BX35" s="137"/>
      <c r="BY35" s="137"/>
      <c r="BZ35" s="137"/>
      <c r="CA35" s="137"/>
      <c r="CB35" s="137"/>
      <c r="CC35" s="137"/>
      <c r="CD35" s="137"/>
      <c r="CE35" s="5"/>
      <c r="CF35" s="134"/>
      <c r="CH35" s="134"/>
    </row>
    <row r="36" spans="1:86" x14ac:dyDescent="0.25">
      <c r="A36" s="137" t="s">
        <v>13</v>
      </c>
      <c r="B36" s="34"/>
      <c r="C36" s="136"/>
      <c r="D36" s="136">
        <f>ABS('C3'!D36-'C3'!$C36)</f>
        <v>0</v>
      </c>
      <c r="E36" s="136">
        <f>ABS('C3'!E36-'C3'!$C36)</f>
        <v>0</v>
      </c>
      <c r="F36" s="136">
        <f>ABS('C3'!F36-'C3'!$C36)</f>
        <v>0</v>
      </c>
      <c r="G36" s="136">
        <f>ABS('C3'!G36-'C3'!$C36)</f>
        <v>0</v>
      </c>
      <c r="H36" s="136">
        <f>ABS('C3'!H36-'C3'!$C36)</f>
        <v>0</v>
      </c>
      <c r="I36" s="136">
        <f>ABS('C3'!I36-'C3'!$C36)</f>
        <v>0</v>
      </c>
      <c r="J36" s="136"/>
      <c r="K36" s="136"/>
      <c r="L36" s="136"/>
      <c r="M36" s="136"/>
      <c r="N36" s="75"/>
      <c r="O36" s="136"/>
      <c r="P36" s="75"/>
      <c r="Q36" s="136"/>
      <c r="R36" s="136"/>
      <c r="S36" s="136"/>
      <c r="T36" s="136"/>
      <c r="U36" s="136"/>
      <c r="V36" s="136">
        <f t="shared" si="0"/>
        <v>0</v>
      </c>
      <c r="W36" s="136"/>
      <c r="X36" s="136"/>
      <c r="Y36" s="136"/>
      <c r="Z36" s="136"/>
      <c r="AA36" s="136"/>
      <c r="AB36" s="75"/>
      <c r="AC36" s="136"/>
      <c r="AD36" s="75"/>
      <c r="AE36" s="136"/>
      <c r="AF36" s="136"/>
      <c r="AG36" s="136"/>
      <c r="AH36" s="136"/>
      <c r="AI36" s="136"/>
      <c r="AJ36" s="136"/>
      <c r="AK36" s="136"/>
      <c r="AL36" s="136"/>
      <c r="AM36" s="136"/>
      <c r="AN36" s="136"/>
      <c r="AO36" s="136"/>
      <c r="AP36" s="75"/>
      <c r="AQ36" s="136"/>
      <c r="AR36" s="75"/>
      <c r="AS36" s="136"/>
      <c r="AT36" s="136"/>
      <c r="AU36" s="136"/>
      <c r="AV36" s="136"/>
      <c r="AW36" s="136"/>
      <c r="AX36" s="136"/>
      <c r="AY36" s="136"/>
      <c r="AZ36" s="136"/>
      <c r="BA36" s="136"/>
      <c r="BB36" s="136"/>
      <c r="BC36" s="136"/>
      <c r="BD36" s="75"/>
      <c r="BE36" s="136"/>
      <c r="BF36" s="75"/>
      <c r="BG36" s="136"/>
      <c r="BH36" s="136"/>
      <c r="BI36" s="136"/>
      <c r="BJ36" s="136"/>
      <c r="BK36" s="136"/>
      <c r="BL36" s="136"/>
      <c r="BM36" s="136"/>
      <c r="BN36" s="136"/>
      <c r="BO36" s="136"/>
      <c r="BP36" s="136"/>
      <c r="BQ36" s="136"/>
      <c r="BR36" s="134"/>
      <c r="BT36" s="134"/>
      <c r="BU36" s="137"/>
      <c r="BV36" s="137"/>
      <c r="BW36" s="137"/>
      <c r="BX36" s="137"/>
      <c r="BY36" s="137"/>
      <c r="BZ36" s="137"/>
      <c r="CA36" s="137"/>
      <c r="CB36" s="137"/>
      <c r="CC36" s="137"/>
      <c r="CD36" s="137"/>
      <c r="CE36" s="5"/>
      <c r="CF36" s="134"/>
      <c r="CH36" s="134"/>
    </row>
    <row r="37" spans="1:86" x14ac:dyDescent="0.25">
      <c r="A37" s="137" t="s">
        <v>14</v>
      </c>
      <c r="B37" s="34"/>
      <c r="C37" s="136"/>
      <c r="D37" s="136">
        <f>ABS('C3'!D37-'C3'!$C37)</f>
        <v>0</v>
      </c>
      <c r="E37" s="136">
        <f>ABS('C3'!E37-'C3'!$C37)</f>
        <v>0</v>
      </c>
      <c r="F37" s="136">
        <f>ABS('C3'!F37-'C3'!$C37)</f>
        <v>0</v>
      </c>
      <c r="G37" s="136">
        <f>ABS('C3'!G37-'C3'!$C37)</f>
        <v>0</v>
      </c>
      <c r="H37" s="136">
        <f>ABS('C3'!H37-'C3'!$C37)</f>
        <v>0</v>
      </c>
      <c r="I37" s="136">
        <f>ABS('C3'!I37-'C3'!$C37)</f>
        <v>0</v>
      </c>
      <c r="J37" s="136"/>
      <c r="K37" s="136"/>
      <c r="L37" s="136"/>
      <c r="M37" s="136"/>
      <c r="N37" s="75"/>
      <c r="O37" s="136"/>
      <c r="P37" s="75"/>
      <c r="Q37" s="136"/>
      <c r="R37" s="136"/>
      <c r="S37" s="136"/>
      <c r="T37" s="136"/>
      <c r="U37" s="136"/>
      <c r="V37" s="136">
        <f t="shared" si="0"/>
        <v>0</v>
      </c>
      <c r="W37" s="136"/>
      <c r="X37" s="136"/>
      <c r="Y37" s="136"/>
      <c r="Z37" s="136"/>
      <c r="AA37" s="136"/>
      <c r="AB37" s="75"/>
      <c r="AC37" s="136"/>
      <c r="AD37" s="75"/>
      <c r="AE37" s="136"/>
      <c r="AF37" s="136"/>
      <c r="AG37" s="136"/>
      <c r="AH37" s="136"/>
      <c r="AI37" s="136"/>
      <c r="AJ37" s="136"/>
      <c r="AK37" s="136"/>
      <c r="AL37" s="136"/>
      <c r="AM37" s="136"/>
      <c r="AN37" s="136"/>
      <c r="AO37" s="136"/>
      <c r="AP37" s="75"/>
      <c r="AQ37" s="136"/>
      <c r="AR37" s="75"/>
      <c r="AS37" s="136"/>
      <c r="AT37" s="136"/>
      <c r="AU37" s="136"/>
      <c r="AV37" s="136"/>
      <c r="AW37" s="136"/>
      <c r="AX37" s="136"/>
      <c r="AY37" s="136"/>
      <c r="AZ37" s="136"/>
      <c r="BA37" s="136"/>
      <c r="BB37" s="136"/>
      <c r="BC37" s="136"/>
      <c r="BD37" s="75"/>
      <c r="BE37" s="136"/>
      <c r="BF37" s="75"/>
      <c r="BG37" s="136"/>
      <c r="BH37" s="136"/>
      <c r="BI37" s="136"/>
      <c r="BJ37" s="136"/>
      <c r="BK37" s="136"/>
      <c r="BL37" s="136"/>
      <c r="BM37" s="136"/>
      <c r="BN37" s="136"/>
      <c r="BO37" s="136"/>
      <c r="BP37" s="136"/>
      <c r="BQ37" s="136"/>
      <c r="BR37" s="134"/>
      <c r="BT37" s="134"/>
      <c r="BU37" s="137"/>
      <c r="BV37" s="137"/>
      <c r="BW37" s="137"/>
      <c r="BX37" s="137"/>
      <c r="BY37" s="137"/>
      <c r="BZ37" s="137"/>
      <c r="CA37" s="137"/>
      <c r="CB37" s="137"/>
      <c r="CC37" s="137"/>
      <c r="CD37" s="137"/>
      <c r="CE37" s="5"/>
      <c r="CF37" s="134"/>
      <c r="CH37" s="134"/>
    </row>
    <row r="38" spans="1:86" x14ac:dyDescent="0.25">
      <c r="A38" s="137" t="s">
        <v>15</v>
      </c>
      <c r="B38" s="34"/>
      <c r="C38" s="136"/>
      <c r="D38" s="136">
        <f>ABS('C3'!D38-'C3'!$C38)</f>
        <v>0</v>
      </c>
      <c r="E38" s="136">
        <f>ABS('C3'!E38-'C3'!$C38)</f>
        <v>0</v>
      </c>
      <c r="F38" s="136">
        <f>ABS('C3'!F38-'C3'!$C38)</f>
        <v>0</v>
      </c>
      <c r="G38" s="136">
        <f>ABS('C3'!G38-'C3'!$C38)</f>
        <v>0</v>
      </c>
      <c r="H38" s="136">
        <f>ABS('C3'!H38-'C3'!$C38)</f>
        <v>0</v>
      </c>
      <c r="I38" s="136">
        <f>ABS('C3'!I38-'C3'!$C38)</f>
        <v>0</v>
      </c>
      <c r="J38" s="136"/>
      <c r="K38" s="136"/>
      <c r="L38" s="136"/>
      <c r="M38" s="136"/>
      <c r="N38" s="75"/>
      <c r="O38" s="136"/>
      <c r="P38" s="75"/>
      <c r="Q38" s="136"/>
      <c r="R38" s="136"/>
      <c r="S38" s="136"/>
      <c r="T38" s="136"/>
      <c r="U38" s="136"/>
      <c r="V38" s="136">
        <f t="shared" si="0"/>
        <v>0</v>
      </c>
      <c r="W38" s="136"/>
      <c r="X38" s="136"/>
      <c r="Y38" s="136"/>
      <c r="Z38" s="136"/>
      <c r="AA38" s="136"/>
      <c r="AB38" s="75"/>
      <c r="AC38" s="136"/>
      <c r="AD38" s="75"/>
      <c r="AE38" s="136"/>
      <c r="AF38" s="136"/>
      <c r="AG38" s="136"/>
      <c r="AH38" s="136"/>
      <c r="AI38" s="136"/>
      <c r="AJ38" s="136"/>
      <c r="AK38" s="136"/>
      <c r="AL38" s="136"/>
      <c r="AM38" s="136"/>
      <c r="AN38" s="136"/>
      <c r="AO38" s="136"/>
      <c r="AP38" s="75"/>
      <c r="AQ38" s="136"/>
      <c r="AR38" s="75"/>
      <c r="AS38" s="136"/>
      <c r="AT38" s="136"/>
      <c r="AU38" s="136"/>
      <c r="AV38" s="136"/>
      <c r="AW38" s="136"/>
      <c r="AX38" s="136"/>
      <c r="AY38" s="136"/>
      <c r="AZ38" s="136"/>
      <c r="BA38" s="136"/>
      <c r="BB38" s="136"/>
      <c r="BC38" s="136"/>
      <c r="BD38" s="75"/>
      <c r="BE38" s="136"/>
      <c r="BF38" s="75"/>
      <c r="BG38" s="136"/>
      <c r="BH38" s="136"/>
      <c r="BI38" s="136"/>
      <c r="BJ38" s="136"/>
      <c r="BK38" s="136"/>
      <c r="BL38" s="136"/>
      <c r="BM38" s="136"/>
      <c r="BN38" s="136"/>
      <c r="BO38" s="136"/>
      <c r="BP38" s="136"/>
      <c r="BQ38" s="136"/>
      <c r="BR38" s="134"/>
      <c r="BT38" s="134"/>
      <c r="BU38" s="137"/>
      <c r="BV38" s="137"/>
      <c r="BW38" s="137"/>
      <c r="BX38" s="137"/>
      <c r="BY38" s="137"/>
      <c r="BZ38" s="137"/>
      <c r="CA38" s="137"/>
      <c r="CB38" s="137"/>
      <c r="CC38" s="137"/>
      <c r="CD38" s="137"/>
      <c r="CE38" s="5"/>
      <c r="CF38" s="134"/>
      <c r="CH38" s="134"/>
    </row>
    <row r="39" spans="1:86" x14ac:dyDescent="0.25">
      <c r="A39" s="137" t="s">
        <v>16</v>
      </c>
      <c r="B39" s="34"/>
      <c r="C39" s="136"/>
      <c r="D39" s="136">
        <f>ABS('C3'!D39-'C3'!$C39)</f>
        <v>0</v>
      </c>
      <c r="E39" s="136">
        <f>ABS('C3'!E39-'C3'!$C39)</f>
        <v>0</v>
      </c>
      <c r="F39" s="136">
        <f>ABS('C3'!F39-'C3'!$C39)</f>
        <v>9.8217114136901124E-2</v>
      </c>
      <c r="G39" s="136">
        <f>ABS('C3'!G39-'C3'!$C39)</f>
        <v>9.8217114136901124E-2</v>
      </c>
      <c r="H39" s="136">
        <f>ABS('C3'!H39-'C3'!$C39)</f>
        <v>9.8217114136901124E-2</v>
      </c>
      <c r="I39" s="136">
        <f>ABS('C3'!I39-'C3'!$C39)</f>
        <v>0.1473256712053517</v>
      </c>
      <c r="J39" s="136"/>
      <c r="K39" s="136"/>
      <c r="L39" s="136"/>
      <c r="M39" s="136"/>
      <c r="N39" s="75"/>
      <c r="O39" s="136"/>
      <c r="P39" s="75"/>
      <c r="Q39" s="136"/>
      <c r="R39" s="136"/>
      <c r="S39" s="136"/>
      <c r="T39" s="136"/>
      <c r="U39" s="136"/>
      <c r="V39" s="136">
        <f t="shared" si="0"/>
        <v>0.44197701361605501</v>
      </c>
      <c r="W39" s="136"/>
      <c r="X39" s="136"/>
      <c r="Y39" s="136"/>
      <c r="Z39" s="136"/>
      <c r="AA39" s="136"/>
      <c r="AB39" s="75"/>
      <c r="AC39" s="136"/>
      <c r="AD39" s="75"/>
      <c r="AE39" s="136"/>
      <c r="AF39" s="136"/>
      <c r="AG39" s="136"/>
      <c r="AH39" s="136"/>
      <c r="AI39" s="136"/>
      <c r="AJ39" s="136"/>
      <c r="AK39" s="136"/>
      <c r="AL39" s="136"/>
      <c r="AM39" s="136"/>
      <c r="AN39" s="136"/>
      <c r="AO39" s="136"/>
      <c r="AP39" s="75"/>
      <c r="AQ39" s="136"/>
      <c r="AR39" s="75"/>
      <c r="AS39" s="136"/>
      <c r="AT39" s="136"/>
      <c r="AU39" s="136"/>
      <c r="AV39" s="136"/>
      <c r="AW39" s="136"/>
      <c r="AX39" s="136"/>
      <c r="AY39" s="136"/>
      <c r="AZ39" s="136"/>
      <c r="BA39" s="136"/>
      <c r="BB39" s="136"/>
      <c r="BC39" s="136"/>
      <c r="BD39" s="75"/>
      <c r="BE39" s="136"/>
      <c r="BF39" s="75"/>
      <c r="BG39" s="136"/>
      <c r="BH39" s="136"/>
      <c r="BI39" s="136"/>
      <c r="BJ39" s="136"/>
      <c r="BK39" s="136"/>
      <c r="BL39" s="136"/>
      <c r="BM39" s="136"/>
      <c r="BN39" s="136"/>
      <c r="BO39" s="136"/>
      <c r="BP39" s="136"/>
      <c r="BQ39" s="136"/>
      <c r="BR39" s="134"/>
      <c r="BT39" s="134"/>
      <c r="BU39" s="137"/>
      <c r="BV39" s="137"/>
      <c r="BW39" s="137"/>
      <c r="BX39" s="137"/>
      <c r="BY39" s="137"/>
      <c r="BZ39" s="137"/>
      <c r="CA39" s="137"/>
      <c r="CB39" s="137"/>
      <c r="CC39" s="137"/>
      <c r="CD39" s="137"/>
      <c r="CE39" s="5"/>
      <c r="CF39" s="134"/>
      <c r="CH39" s="134"/>
    </row>
    <row r="40" spans="1:86" x14ac:dyDescent="0.25">
      <c r="A40" s="137" t="s">
        <v>17</v>
      </c>
      <c r="B40" s="34"/>
      <c r="C40" s="136"/>
      <c r="D40" s="136">
        <f>ABS('C3'!D40-'C3'!$C40)</f>
        <v>0</v>
      </c>
      <c r="E40" s="136">
        <f>ABS('C3'!E40-'C3'!$C40)</f>
        <v>0</v>
      </c>
      <c r="F40" s="136">
        <f>ABS('C3'!F40-'C3'!$C40)</f>
        <v>0</v>
      </c>
      <c r="G40" s="136">
        <f>ABS('C3'!G40-'C3'!$C40)</f>
        <v>0</v>
      </c>
      <c r="H40" s="136">
        <f>ABS('C3'!H40-'C3'!$C40)</f>
        <v>0</v>
      </c>
      <c r="I40" s="136">
        <f>ABS('C3'!I40-'C3'!$C40)</f>
        <v>0</v>
      </c>
      <c r="J40" s="136"/>
      <c r="K40" s="136"/>
      <c r="L40" s="136"/>
      <c r="M40" s="136"/>
      <c r="N40" s="75"/>
      <c r="O40" s="136"/>
      <c r="P40" s="75"/>
      <c r="Q40" s="136"/>
      <c r="R40" s="136"/>
      <c r="S40" s="136"/>
      <c r="T40" s="136"/>
      <c r="U40" s="136"/>
      <c r="V40" s="136">
        <f t="shared" si="0"/>
        <v>0</v>
      </c>
      <c r="W40" s="136"/>
      <c r="X40" s="136"/>
      <c r="Y40" s="136"/>
      <c r="Z40" s="136"/>
      <c r="AA40" s="136"/>
      <c r="AB40" s="75"/>
      <c r="AC40" s="136"/>
      <c r="AD40" s="75"/>
      <c r="AE40" s="136"/>
      <c r="AF40" s="136"/>
      <c r="AG40" s="136"/>
      <c r="AH40" s="136"/>
      <c r="AI40" s="136"/>
      <c r="AJ40" s="136"/>
      <c r="AK40" s="136"/>
      <c r="AL40" s="136"/>
      <c r="AM40" s="136"/>
      <c r="AN40" s="136"/>
      <c r="AO40" s="136"/>
      <c r="AP40" s="75"/>
      <c r="AQ40" s="136"/>
      <c r="AR40" s="75"/>
      <c r="AS40" s="136"/>
      <c r="AT40" s="136"/>
      <c r="AU40" s="136"/>
      <c r="AV40" s="136"/>
      <c r="AW40" s="136"/>
      <c r="AX40" s="136"/>
      <c r="AY40" s="136"/>
      <c r="AZ40" s="136"/>
      <c r="BA40" s="136"/>
      <c r="BB40" s="136"/>
      <c r="BC40" s="136"/>
      <c r="BD40" s="75"/>
      <c r="BE40" s="136"/>
      <c r="BF40" s="75"/>
      <c r="BG40" s="136"/>
      <c r="BH40" s="136"/>
      <c r="BI40" s="136"/>
      <c r="BJ40" s="136"/>
      <c r="BK40" s="136"/>
      <c r="BL40" s="136"/>
      <c r="BM40" s="136"/>
      <c r="BN40" s="136"/>
      <c r="BO40" s="136"/>
      <c r="BP40" s="136"/>
      <c r="BQ40" s="136"/>
      <c r="BR40" s="134"/>
      <c r="BT40" s="134"/>
      <c r="BU40" s="137"/>
      <c r="BV40" s="137"/>
      <c r="BW40" s="137"/>
      <c r="BX40" s="137"/>
      <c r="BY40" s="137"/>
      <c r="BZ40" s="137"/>
      <c r="CA40" s="137"/>
      <c r="CB40" s="137"/>
      <c r="CC40" s="137"/>
      <c r="CD40" s="137"/>
      <c r="CE40" s="5"/>
      <c r="CF40" s="134"/>
      <c r="CH40" s="134"/>
    </row>
    <row r="41" spans="1:86" x14ac:dyDescent="0.25">
      <c r="A41" s="137" t="s">
        <v>18</v>
      </c>
      <c r="B41" s="34"/>
      <c r="C41" s="136"/>
      <c r="D41" s="136">
        <f>ABS('C3'!D41-'C3'!$C41)</f>
        <v>0</v>
      </c>
      <c r="E41" s="136">
        <f>ABS('C3'!E41-'C3'!$C41)</f>
        <v>0</v>
      </c>
      <c r="F41" s="136">
        <f>ABS('C3'!F41-'C3'!$C41)</f>
        <v>0</v>
      </c>
      <c r="G41" s="136">
        <f>ABS('C3'!G41-'C3'!$C41)</f>
        <v>0</v>
      </c>
      <c r="H41" s="136">
        <f>ABS('C3'!H41-'C3'!$C41)</f>
        <v>0</v>
      </c>
      <c r="I41" s="136">
        <f>ABS('C3'!I41-'C3'!$C41)</f>
        <v>0</v>
      </c>
      <c r="J41" s="136"/>
      <c r="K41" s="136"/>
      <c r="L41" s="136"/>
      <c r="M41" s="136"/>
      <c r="N41" s="75"/>
      <c r="O41" s="136"/>
      <c r="P41" s="75"/>
      <c r="Q41" s="136"/>
      <c r="R41" s="136"/>
      <c r="S41" s="136"/>
      <c r="T41" s="136"/>
      <c r="U41" s="136"/>
      <c r="V41" s="136">
        <f t="shared" si="0"/>
        <v>0</v>
      </c>
      <c r="W41" s="136"/>
      <c r="X41" s="136"/>
      <c r="Y41" s="136"/>
      <c r="Z41" s="136"/>
      <c r="AA41" s="136"/>
      <c r="AB41" s="75"/>
      <c r="AC41" s="136"/>
      <c r="AD41" s="75"/>
      <c r="AE41" s="136"/>
      <c r="AF41" s="136"/>
      <c r="AG41" s="136"/>
      <c r="AH41" s="136"/>
      <c r="AI41" s="136"/>
      <c r="AJ41" s="136"/>
      <c r="AK41" s="136"/>
      <c r="AL41" s="136"/>
      <c r="AM41" s="136"/>
      <c r="AN41" s="136"/>
      <c r="AO41" s="136"/>
      <c r="AP41" s="75"/>
      <c r="AQ41" s="136"/>
      <c r="AR41" s="75"/>
      <c r="AS41" s="136"/>
      <c r="AT41" s="136"/>
      <c r="AU41" s="136"/>
      <c r="AV41" s="136"/>
      <c r="AW41" s="136"/>
      <c r="AX41" s="136"/>
      <c r="AY41" s="136"/>
      <c r="AZ41" s="136"/>
      <c r="BA41" s="136"/>
      <c r="BB41" s="136"/>
      <c r="BC41" s="136"/>
      <c r="BD41" s="75"/>
      <c r="BE41" s="136"/>
      <c r="BF41" s="75"/>
      <c r="BG41" s="136"/>
      <c r="BH41" s="136"/>
      <c r="BI41" s="136"/>
      <c r="BJ41" s="136"/>
      <c r="BK41" s="136"/>
      <c r="BL41" s="136"/>
      <c r="BM41" s="136"/>
      <c r="BN41" s="136"/>
      <c r="BO41" s="136"/>
      <c r="BP41" s="136"/>
      <c r="BQ41" s="136"/>
      <c r="BR41" s="134"/>
      <c r="BT41" s="134"/>
      <c r="BU41" s="137"/>
      <c r="BV41" s="137"/>
      <c r="BW41" s="137"/>
      <c r="BX41" s="137"/>
      <c r="BY41" s="137"/>
      <c r="BZ41" s="137"/>
      <c r="CA41" s="137"/>
      <c r="CB41" s="137"/>
      <c r="CC41" s="137"/>
      <c r="CD41" s="137"/>
      <c r="CE41" s="5"/>
      <c r="CF41" s="134"/>
      <c r="CH41" s="134"/>
    </row>
    <row r="42" spans="1:86" x14ac:dyDescent="0.25">
      <c r="A42" s="137" t="s">
        <v>19</v>
      </c>
      <c r="B42" s="34"/>
      <c r="C42" s="136"/>
      <c r="D42" s="136">
        <f>ABS('C3'!D42-'C3'!$C42)</f>
        <v>0</v>
      </c>
      <c r="E42" s="136">
        <f>ABS('C3'!E42-'C3'!$C42)</f>
        <v>0</v>
      </c>
      <c r="F42" s="136">
        <f>ABS('C3'!F42-'C3'!$C42)</f>
        <v>0</v>
      </c>
      <c r="G42" s="136">
        <f>ABS('C3'!G42-'C3'!$C42)</f>
        <v>0</v>
      </c>
      <c r="H42" s="136">
        <f>ABS('C3'!H42-'C3'!$C42)</f>
        <v>0</v>
      </c>
      <c r="I42" s="136">
        <f>ABS('C3'!I42-'C3'!$C42)</f>
        <v>0.20130070420405868</v>
      </c>
      <c r="J42" s="136"/>
      <c r="K42" s="136"/>
      <c r="L42" s="136"/>
      <c r="M42" s="136"/>
      <c r="N42" s="75"/>
      <c r="O42" s="136"/>
      <c r="P42" s="75"/>
      <c r="Q42" s="136"/>
      <c r="R42" s="136"/>
      <c r="S42" s="136"/>
      <c r="T42" s="136"/>
      <c r="U42" s="136"/>
      <c r="V42" s="136">
        <f t="shared" si="0"/>
        <v>0.20130070420405868</v>
      </c>
      <c r="W42" s="136"/>
      <c r="X42" s="136"/>
      <c r="Y42" s="136"/>
      <c r="Z42" s="136"/>
      <c r="AA42" s="136"/>
      <c r="AB42" s="75"/>
      <c r="AC42" s="136"/>
      <c r="AD42" s="75"/>
      <c r="AE42" s="136"/>
      <c r="AF42" s="136"/>
      <c r="AG42" s="136"/>
      <c r="AH42" s="136"/>
      <c r="AI42" s="136"/>
      <c r="AJ42" s="136"/>
      <c r="AK42" s="136"/>
      <c r="AL42" s="136"/>
      <c r="AM42" s="136"/>
      <c r="AN42" s="136"/>
      <c r="AO42" s="136"/>
      <c r="AP42" s="75"/>
      <c r="AQ42" s="136"/>
      <c r="AR42" s="75"/>
      <c r="AS42" s="136"/>
      <c r="AT42" s="136"/>
      <c r="AU42" s="136"/>
      <c r="AV42" s="136"/>
      <c r="AW42" s="136"/>
      <c r="AX42" s="136"/>
      <c r="AY42" s="136"/>
      <c r="AZ42" s="136"/>
      <c r="BA42" s="136"/>
      <c r="BB42" s="136"/>
      <c r="BC42" s="136"/>
      <c r="BD42" s="75"/>
      <c r="BE42" s="136"/>
      <c r="BF42" s="75"/>
      <c r="BG42" s="136"/>
      <c r="BH42" s="136"/>
      <c r="BI42" s="136"/>
      <c r="BJ42" s="136"/>
      <c r="BK42" s="136"/>
      <c r="BL42" s="136"/>
      <c r="BM42" s="136"/>
      <c r="BN42" s="136"/>
      <c r="BO42" s="136"/>
      <c r="BP42" s="136"/>
      <c r="BQ42" s="136"/>
      <c r="BR42" s="134"/>
      <c r="BT42" s="134"/>
      <c r="BU42" s="137"/>
      <c r="BV42" s="137"/>
      <c r="BW42" s="137"/>
      <c r="BX42" s="137"/>
      <c r="BY42" s="137"/>
      <c r="BZ42" s="137"/>
      <c r="CA42" s="137"/>
      <c r="CB42" s="137"/>
      <c r="CC42" s="137"/>
      <c r="CD42" s="137"/>
      <c r="CE42" s="5"/>
      <c r="CF42" s="134"/>
      <c r="CH42" s="134"/>
    </row>
    <row r="43" spans="1:86" x14ac:dyDescent="0.25">
      <c r="A43" s="137" t="s">
        <v>20</v>
      </c>
      <c r="B43" s="34"/>
      <c r="C43" s="136"/>
      <c r="D43" s="136">
        <f>ABS('C3'!D43-'C3'!$C43)</f>
        <v>0</v>
      </c>
      <c r="E43" s="136">
        <f>ABS('C3'!E43-'C3'!$C43)</f>
        <v>0.15030044747023447</v>
      </c>
      <c r="F43" s="136">
        <f>ABS('C3'!F43-'C3'!$C43)</f>
        <v>0.15030044747023447</v>
      </c>
      <c r="G43" s="136">
        <f>ABS('C3'!G43-'C3'!$C43)</f>
        <v>0.15030044747023447</v>
      </c>
      <c r="H43" s="136">
        <f>ABS('C3'!H43-'C3'!$C43)</f>
        <v>0.22545067120535173</v>
      </c>
      <c r="I43" s="136">
        <f>ABS('C3'!I43-'C3'!$C43)</f>
        <v>0.22545067120535173</v>
      </c>
      <c r="J43" s="136"/>
      <c r="K43" s="136"/>
      <c r="L43" s="136"/>
      <c r="M43" s="136"/>
      <c r="N43" s="75"/>
      <c r="O43" s="136"/>
      <c r="P43" s="75"/>
      <c r="Q43" s="136"/>
      <c r="R43" s="136"/>
      <c r="S43" s="136"/>
      <c r="T43" s="136"/>
      <c r="U43" s="136"/>
      <c r="V43" s="136">
        <f t="shared" si="0"/>
        <v>0.90180268482140691</v>
      </c>
      <c r="W43" s="136"/>
      <c r="X43" s="136"/>
      <c r="Y43" s="136"/>
      <c r="Z43" s="136"/>
      <c r="AA43" s="136"/>
      <c r="AB43" s="75"/>
      <c r="AC43" s="136"/>
      <c r="AD43" s="75"/>
      <c r="AE43" s="136"/>
      <c r="AF43" s="136"/>
      <c r="AG43" s="136"/>
      <c r="AH43" s="136"/>
      <c r="AI43" s="136"/>
      <c r="AJ43" s="136"/>
      <c r="AK43" s="136"/>
      <c r="AL43" s="136"/>
      <c r="AM43" s="136"/>
      <c r="AN43" s="136"/>
      <c r="AO43" s="136"/>
      <c r="AP43" s="75"/>
      <c r="AQ43" s="136"/>
      <c r="AR43" s="75"/>
      <c r="AS43" s="136"/>
      <c r="AT43" s="136"/>
      <c r="AU43" s="136"/>
      <c r="AV43" s="136"/>
      <c r="AW43" s="136"/>
      <c r="AX43" s="136"/>
      <c r="AY43" s="136"/>
      <c r="AZ43" s="136"/>
      <c r="BA43" s="136"/>
      <c r="BB43" s="136"/>
      <c r="BC43" s="136"/>
      <c r="BD43" s="75"/>
      <c r="BE43" s="136"/>
      <c r="BF43" s="75"/>
      <c r="BG43" s="136"/>
      <c r="BH43" s="136"/>
      <c r="BI43" s="136"/>
      <c r="BJ43" s="136"/>
      <c r="BK43" s="136"/>
      <c r="BL43" s="136"/>
      <c r="BM43" s="136"/>
      <c r="BN43" s="136"/>
      <c r="BO43" s="136"/>
      <c r="BP43" s="136"/>
      <c r="BQ43" s="136"/>
      <c r="BR43" s="134"/>
      <c r="BT43" s="134"/>
      <c r="BU43" s="137"/>
      <c r="BV43" s="137"/>
      <c r="BW43" s="137"/>
      <c r="BX43" s="137"/>
      <c r="BY43" s="137"/>
      <c r="BZ43" s="137"/>
      <c r="CA43" s="137"/>
      <c r="CB43" s="137"/>
      <c r="CC43" s="137"/>
      <c r="CD43" s="137"/>
      <c r="CE43" s="5"/>
      <c r="CF43" s="134"/>
      <c r="CH43" s="134"/>
    </row>
    <row r="44" spans="1:86" x14ac:dyDescent="0.25">
      <c r="A44" s="137" t="s">
        <v>21</v>
      </c>
      <c r="B44" s="34"/>
      <c r="C44" s="136"/>
      <c r="D44" s="136">
        <f>ABS('C3'!D44-'C3'!$C44)</f>
        <v>0</v>
      </c>
      <c r="E44" s="136">
        <f>ABS('C3'!E44-'C3'!$C44)</f>
        <v>0.17261621919643222</v>
      </c>
      <c r="F44" s="136">
        <f>ABS('C3'!F44-'C3'!$C44)</f>
        <v>0.17261621919643222</v>
      </c>
      <c r="G44" s="136">
        <f>ABS('C3'!G44-'C3'!$C44)</f>
        <v>0.17261621919643222</v>
      </c>
      <c r="H44" s="136">
        <f>ABS('C3'!H44-'C3'!$C44)</f>
        <v>0.17261621919643222</v>
      </c>
      <c r="I44" s="136">
        <f>ABS('C3'!I44-'C3'!$C44)</f>
        <v>0.17261621919643222</v>
      </c>
      <c r="J44" s="136"/>
      <c r="K44" s="136"/>
      <c r="L44" s="136"/>
      <c r="M44" s="136"/>
      <c r="N44" s="75"/>
      <c r="O44" s="136"/>
      <c r="P44" s="75"/>
      <c r="Q44" s="136"/>
      <c r="R44" s="136"/>
      <c r="S44" s="136"/>
      <c r="T44" s="136"/>
      <c r="U44" s="136"/>
      <c r="V44" s="136">
        <f t="shared" si="0"/>
        <v>0.8630810959821611</v>
      </c>
      <c r="W44" s="136"/>
      <c r="X44" s="136"/>
      <c r="Y44" s="136"/>
      <c r="Z44" s="136"/>
      <c r="AA44" s="136"/>
      <c r="AB44" s="75"/>
      <c r="AC44" s="136"/>
      <c r="AD44" s="75"/>
      <c r="AE44" s="136"/>
      <c r="AF44" s="136"/>
      <c r="AG44" s="136"/>
      <c r="AH44" s="136"/>
      <c r="AI44" s="136"/>
      <c r="AJ44" s="136"/>
      <c r="AK44" s="136"/>
      <c r="AL44" s="136"/>
      <c r="AM44" s="136"/>
      <c r="AN44" s="136"/>
      <c r="AO44" s="136"/>
      <c r="AP44" s="75"/>
      <c r="AQ44" s="136"/>
      <c r="AR44" s="75"/>
      <c r="AS44" s="136"/>
      <c r="AT44" s="136"/>
      <c r="AU44" s="136"/>
      <c r="AV44" s="136"/>
      <c r="AW44" s="136"/>
      <c r="AX44" s="136"/>
      <c r="AY44" s="136"/>
      <c r="AZ44" s="136"/>
      <c r="BA44" s="136"/>
      <c r="BB44" s="136"/>
      <c r="BC44" s="136"/>
      <c r="BD44" s="75"/>
      <c r="BE44" s="136"/>
      <c r="BF44" s="75"/>
      <c r="BG44" s="136"/>
      <c r="BH44" s="136"/>
      <c r="BI44" s="136"/>
      <c r="BJ44" s="136"/>
      <c r="BK44" s="136"/>
      <c r="BL44" s="136"/>
      <c r="BM44" s="136"/>
      <c r="BN44" s="136"/>
      <c r="BO44" s="136"/>
      <c r="BP44" s="136"/>
      <c r="BQ44" s="136"/>
      <c r="BR44" s="134"/>
      <c r="BT44" s="134"/>
      <c r="BU44" s="137"/>
      <c r="BV44" s="137"/>
      <c r="BW44" s="137"/>
      <c r="BX44" s="137"/>
      <c r="BY44" s="137"/>
      <c r="BZ44" s="137"/>
      <c r="CA44" s="137"/>
      <c r="CB44" s="137"/>
      <c r="CC44" s="137"/>
      <c r="CD44" s="137"/>
      <c r="CE44" s="5"/>
      <c r="CF44" s="134"/>
      <c r="CH44" s="134"/>
    </row>
    <row r="45" spans="1:86" x14ac:dyDescent="0.25">
      <c r="A45" s="137" t="s">
        <v>22</v>
      </c>
      <c r="B45" s="34"/>
      <c r="C45" s="136"/>
      <c r="D45" s="136">
        <f>ABS('C3'!D45-'C3'!$C45)</f>
        <v>0</v>
      </c>
      <c r="E45" s="136">
        <f>ABS('C3'!E45-'C3'!$C45)</f>
        <v>0</v>
      </c>
      <c r="F45" s="136">
        <f>ABS('C3'!F45-'C3'!$C45)</f>
        <v>0</v>
      </c>
      <c r="G45" s="136">
        <f>ABS('C3'!G45-'C3'!$C45)</f>
        <v>0</v>
      </c>
      <c r="H45" s="136">
        <f>ABS('C3'!H45-'C3'!$C45)</f>
        <v>0</v>
      </c>
      <c r="I45" s="136">
        <f>ABS('C3'!I45-'C3'!$C45)</f>
        <v>0</v>
      </c>
      <c r="J45" s="136"/>
      <c r="K45" s="136"/>
      <c r="L45" s="136"/>
      <c r="M45" s="136"/>
      <c r="N45" s="75"/>
      <c r="O45" s="136"/>
      <c r="P45" s="75"/>
      <c r="Q45" s="136"/>
      <c r="R45" s="136"/>
      <c r="S45" s="136"/>
      <c r="T45" s="136"/>
      <c r="U45" s="136"/>
      <c r="V45" s="136">
        <f t="shared" si="0"/>
        <v>0</v>
      </c>
      <c r="W45" s="136"/>
      <c r="X45" s="136"/>
      <c r="Y45" s="136"/>
      <c r="Z45" s="136"/>
      <c r="AA45" s="136"/>
      <c r="AB45" s="75"/>
      <c r="AC45" s="136"/>
      <c r="AD45" s="75"/>
      <c r="AE45" s="136"/>
      <c r="AF45" s="136"/>
      <c r="AG45" s="136"/>
      <c r="AH45" s="136"/>
      <c r="AI45" s="136"/>
      <c r="AJ45" s="136"/>
      <c r="AK45" s="136"/>
      <c r="AL45" s="136"/>
      <c r="AM45" s="136"/>
      <c r="AN45" s="136"/>
      <c r="AO45" s="136"/>
      <c r="AP45" s="75"/>
      <c r="AQ45" s="136"/>
      <c r="AR45" s="75"/>
      <c r="AS45" s="136"/>
      <c r="AT45" s="136"/>
      <c r="AU45" s="136"/>
      <c r="AV45" s="136"/>
      <c r="AW45" s="136"/>
      <c r="AX45" s="136"/>
      <c r="AY45" s="136"/>
      <c r="AZ45" s="136"/>
      <c r="BA45" s="136"/>
      <c r="BB45" s="136"/>
      <c r="BC45" s="136"/>
      <c r="BD45" s="75"/>
      <c r="BE45" s="136"/>
      <c r="BF45" s="75"/>
      <c r="BG45" s="136"/>
      <c r="BH45" s="136"/>
      <c r="BI45" s="136"/>
      <c r="BJ45" s="136"/>
      <c r="BK45" s="136"/>
      <c r="BL45" s="136"/>
      <c r="BM45" s="136"/>
      <c r="BN45" s="136"/>
      <c r="BO45" s="136"/>
      <c r="BP45" s="136"/>
      <c r="BQ45" s="136"/>
      <c r="BR45" s="134"/>
      <c r="BT45" s="134"/>
      <c r="BU45" s="137"/>
      <c r="BV45" s="137"/>
      <c r="BW45" s="137"/>
      <c r="BX45" s="137"/>
      <c r="BY45" s="137"/>
      <c r="BZ45" s="137"/>
      <c r="CA45" s="137"/>
      <c r="CB45" s="137"/>
      <c r="CC45" s="137"/>
      <c r="CD45" s="137"/>
      <c r="CE45" s="5"/>
      <c r="CF45" s="134"/>
      <c r="CH45" s="134"/>
    </row>
    <row r="46" spans="1:86" x14ac:dyDescent="0.25">
      <c r="B46" s="34"/>
      <c r="C46" s="136"/>
      <c r="D46" s="136">
        <f>ABS('C3'!D46-'C3'!$C46)</f>
        <v>0</v>
      </c>
      <c r="E46" s="136">
        <f>ABS('C3'!E46-'C3'!$C46)</f>
        <v>0</v>
      </c>
      <c r="F46" s="136">
        <f>ABS('C3'!F46-'C3'!$C46)</f>
        <v>0</v>
      </c>
      <c r="G46" s="136">
        <f>ABS('C3'!G46-'C3'!$C46)</f>
        <v>0</v>
      </c>
      <c r="H46" s="136">
        <f>ABS('C3'!H46-'C3'!$C46)</f>
        <v>0</v>
      </c>
      <c r="I46" s="136">
        <f>ABS('C3'!I46-'C3'!$C46)</f>
        <v>0</v>
      </c>
      <c r="J46" s="136"/>
      <c r="K46" s="136"/>
      <c r="L46" s="136"/>
      <c r="M46" s="136"/>
      <c r="N46" s="136"/>
      <c r="O46" s="136"/>
      <c r="P46" s="136"/>
      <c r="Q46" s="136"/>
      <c r="R46" s="136"/>
      <c r="S46" s="136"/>
      <c r="T46" s="136"/>
      <c r="U46" s="136"/>
      <c r="V46" s="136">
        <f t="shared" si="0"/>
        <v>0</v>
      </c>
      <c r="W46" s="136"/>
      <c r="X46" s="136"/>
      <c r="Y46" s="136"/>
      <c r="Z46" s="136"/>
      <c r="AA46" s="136"/>
      <c r="AB46" s="136"/>
      <c r="AC46" s="136"/>
      <c r="AD46" s="136"/>
      <c r="AE46" s="136"/>
      <c r="AF46" s="136"/>
      <c r="AG46" s="136"/>
      <c r="AH46" s="136"/>
      <c r="AI46" s="136"/>
      <c r="AJ46" s="136"/>
      <c r="AK46" s="136"/>
      <c r="AL46" s="136"/>
      <c r="AM46" s="136"/>
      <c r="AN46" s="136"/>
      <c r="AO46" s="136"/>
      <c r="AP46" s="136"/>
      <c r="AQ46" s="136"/>
      <c r="AR46" s="136"/>
      <c r="AS46" s="136"/>
      <c r="AT46" s="136"/>
      <c r="AU46" s="136"/>
      <c r="AV46" s="136"/>
      <c r="AW46" s="136"/>
      <c r="AX46" s="136"/>
      <c r="AY46" s="136"/>
      <c r="AZ46" s="136"/>
      <c r="BA46" s="136"/>
      <c r="BB46" s="136"/>
      <c r="BC46" s="136"/>
      <c r="BD46" s="136"/>
      <c r="BE46" s="136"/>
      <c r="BF46" s="136"/>
      <c r="BG46" s="136"/>
      <c r="BH46" s="136"/>
      <c r="BI46" s="136"/>
      <c r="BJ46" s="136"/>
      <c r="BK46" s="136"/>
      <c r="BL46" s="136"/>
      <c r="BM46" s="136"/>
      <c r="BN46" s="136"/>
      <c r="BO46" s="136"/>
      <c r="BP46" s="136"/>
      <c r="BQ46" s="136"/>
    </row>
    <row r="47" spans="1:86" x14ac:dyDescent="0.25">
      <c r="A47" s="137" t="s">
        <v>168</v>
      </c>
      <c r="B47" s="34"/>
      <c r="C47" s="76"/>
      <c r="D47" s="136">
        <f>ABS('C3'!D47-'C3'!$C47)</f>
        <v>0</v>
      </c>
      <c r="E47" s="136">
        <f>ABS('C3'!E47-'C3'!$C47)</f>
        <v>0</v>
      </c>
      <c r="F47" s="136">
        <f>ABS('C3'!F47-'C3'!$C47)</f>
        <v>0</v>
      </c>
      <c r="G47" s="136">
        <f>ABS('C3'!G47-'C3'!$C47)</f>
        <v>0</v>
      </c>
      <c r="H47" s="136">
        <f>ABS('C3'!H47-'C3'!$C47)</f>
        <v>0</v>
      </c>
      <c r="I47" s="136">
        <f>ABS('C3'!I47-'C3'!$C47)</f>
        <v>0</v>
      </c>
      <c r="J47" s="76"/>
      <c r="K47" s="76"/>
      <c r="L47" s="76"/>
      <c r="M47" s="136"/>
      <c r="N47" s="136"/>
      <c r="O47" s="136"/>
      <c r="P47" s="136"/>
      <c r="Q47" s="76"/>
      <c r="R47" s="76"/>
      <c r="S47" s="76"/>
      <c r="T47" s="76"/>
      <c r="U47" s="76"/>
      <c r="V47" s="136">
        <f t="shared" si="0"/>
        <v>0</v>
      </c>
      <c r="W47" s="76"/>
      <c r="X47" s="76"/>
      <c r="Y47" s="76"/>
      <c r="Z47" s="76"/>
      <c r="AA47" s="136"/>
      <c r="AB47" s="136"/>
      <c r="AC47" s="136"/>
      <c r="AD47" s="136"/>
      <c r="AE47" s="153"/>
      <c r="AF47" s="153"/>
      <c r="AG47" s="153"/>
      <c r="AH47" s="153"/>
      <c r="AI47" s="153"/>
      <c r="AJ47" s="153"/>
      <c r="AK47" s="153"/>
      <c r="AL47" s="153"/>
      <c r="AM47" s="153"/>
      <c r="AN47" s="153"/>
      <c r="AO47" s="136"/>
      <c r="AP47" s="136"/>
      <c r="AQ47" s="136"/>
      <c r="AR47" s="136"/>
      <c r="AS47" s="153"/>
      <c r="AT47" s="153"/>
      <c r="AU47" s="153"/>
      <c r="AV47" s="153"/>
      <c r="AW47" s="153"/>
      <c r="AX47" s="153"/>
      <c r="AY47" s="153"/>
      <c r="AZ47" s="153"/>
      <c r="BA47" s="153"/>
      <c r="BB47" s="153"/>
      <c r="BC47" s="136"/>
      <c r="BD47" s="136"/>
      <c r="BE47" s="136"/>
      <c r="BF47" s="136"/>
      <c r="BG47" s="153"/>
      <c r="BH47" s="153"/>
      <c r="BI47" s="153"/>
      <c r="BJ47" s="153"/>
      <c r="BK47" s="153"/>
      <c r="BL47" s="153"/>
      <c r="BM47" s="153"/>
      <c r="BN47" s="153"/>
      <c r="BO47" s="153"/>
      <c r="BP47" s="153"/>
      <c r="BQ47" s="136"/>
      <c r="BU47" s="166"/>
      <c r="BV47" s="166"/>
      <c r="BW47" s="166"/>
      <c r="BX47" s="166"/>
      <c r="BY47" s="166"/>
      <c r="BZ47" s="166"/>
      <c r="CA47" s="166"/>
      <c r="CB47" s="166"/>
      <c r="CC47" s="166"/>
      <c r="CD47" s="166"/>
      <c r="CE47" s="5"/>
    </row>
    <row r="48" spans="1:86" x14ac:dyDescent="0.25">
      <c r="A48" s="137" t="s">
        <v>1</v>
      </c>
      <c r="B48" s="34"/>
      <c r="C48" s="136"/>
      <c r="D48" s="136">
        <f>ABS('C3'!D48-'C3'!$C48)</f>
        <v>0</v>
      </c>
      <c r="E48" s="136">
        <f>ABS('C3'!E48-'C3'!$C48)</f>
        <v>0</v>
      </c>
      <c r="F48" s="136">
        <f>ABS('C3'!F48-'C3'!$C48)</f>
        <v>0</v>
      </c>
      <c r="G48" s="136">
        <f>ABS('C3'!G48-'C3'!$C48)</f>
        <v>0</v>
      </c>
      <c r="H48" s="136">
        <f>ABS('C3'!H48-'C3'!$C48)</f>
        <v>0</v>
      </c>
      <c r="I48" s="136">
        <f>ABS('C3'!I48-'C3'!$C48)</f>
        <v>0</v>
      </c>
      <c r="J48" s="136"/>
      <c r="K48" s="136"/>
      <c r="L48" s="136"/>
      <c r="M48" s="136"/>
      <c r="N48" s="75"/>
      <c r="O48" s="136"/>
      <c r="P48" s="75"/>
      <c r="Q48" s="136"/>
      <c r="R48" s="136"/>
      <c r="S48" s="136"/>
      <c r="T48" s="136"/>
      <c r="U48" s="136"/>
      <c r="V48" s="136">
        <f t="shared" si="0"/>
        <v>0</v>
      </c>
      <c r="W48" s="136"/>
      <c r="X48" s="136"/>
      <c r="Y48" s="136"/>
      <c r="Z48" s="136"/>
      <c r="AA48" s="136"/>
      <c r="AB48" s="75"/>
      <c r="AC48" s="136"/>
      <c r="AD48" s="75"/>
      <c r="AE48" s="136"/>
      <c r="AF48" s="136"/>
      <c r="AG48" s="136"/>
      <c r="AH48" s="136"/>
      <c r="AI48" s="136"/>
      <c r="AJ48" s="136"/>
      <c r="AK48" s="136"/>
      <c r="AL48" s="136"/>
      <c r="AM48" s="136"/>
      <c r="AN48" s="136"/>
      <c r="AO48" s="136"/>
      <c r="AP48" s="75"/>
      <c r="AQ48" s="136"/>
      <c r="AR48" s="75"/>
      <c r="AS48" s="136"/>
      <c r="AT48" s="136"/>
      <c r="AU48" s="136"/>
      <c r="AV48" s="136"/>
      <c r="AW48" s="136"/>
      <c r="AX48" s="136"/>
      <c r="AY48" s="136"/>
      <c r="AZ48" s="136"/>
      <c r="BA48" s="136"/>
      <c r="BB48" s="136"/>
      <c r="BC48" s="136"/>
      <c r="BD48" s="75"/>
      <c r="BE48" s="136"/>
      <c r="BF48" s="75"/>
      <c r="BG48" s="136"/>
      <c r="BH48" s="136"/>
      <c r="BI48" s="136"/>
      <c r="BJ48" s="136"/>
      <c r="BK48" s="136"/>
      <c r="BL48" s="136"/>
      <c r="BM48" s="136"/>
      <c r="BN48" s="136"/>
      <c r="BO48" s="136"/>
      <c r="BP48" s="136"/>
      <c r="BQ48" s="136"/>
      <c r="BR48" s="134"/>
      <c r="BT48" s="134"/>
      <c r="BU48" s="137"/>
      <c r="BV48" s="137"/>
      <c r="BW48" s="137"/>
      <c r="BX48" s="137"/>
      <c r="BY48" s="137"/>
      <c r="BZ48" s="137"/>
      <c r="CA48" s="137"/>
      <c r="CB48" s="137"/>
      <c r="CC48" s="137"/>
      <c r="CD48" s="137"/>
      <c r="CE48" s="5"/>
      <c r="CF48" s="134"/>
      <c r="CH48" s="134"/>
    </row>
    <row r="49" spans="1:86" x14ac:dyDescent="0.25">
      <c r="A49" s="137" t="s">
        <v>3</v>
      </c>
      <c r="B49" s="34"/>
      <c r="C49" s="136"/>
      <c r="D49" s="136">
        <f>ABS('C3'!D49-'C3'!$C49)</f>
        <v>0</v>
      </c>
      <c r="E49" s="136">
        <f>ABS('C3'!E49-'C3'!$C49)</f>
        <v>0</v>
      </c>
      <c r="F49" s="136">
        <f>ABS('C3'!F49-'C3'!$C49)</f>
        <v>0</v>
      </c>
      <c r="G49" s="136">
        <f>ABS('C3'!G49-'C3'!$C49)</f>
        <v>0</v>
      </c>
      <c r="H49" s="136">
        <f>ABS('C3'!H49-'C3'!$C49)</f>
        <v>0</v>
      </c>
      <c r="I49" s="136">
        <f>ABS('C3'!I49-'C3'!$C49)</f>
        <v>0</v>
      </c>
      <c r="J49" s="136"/>
      <c r="K49" s="136"/>
      <c r="L49" s="136"/>
      <c r="M49" s="136"/>
      <c r="N49" s="75"/>
      <c r="O49" s="136"/>
      <c r="P49" s="75"/>
      <c r="Q49" s="136"/>
      <c r="R49" s="136"/>
      <c r="S49" s="136"/>
      <c r="T49" s="136"/>
      <c r="U49" s="136"/>
      <c r="V49" s="136">
        <f t="shared" si="0"/>
        <v>0</v>
      </c>
      <c r="W49" s="136"/>
      <c r="X49" s="136"/>
      <c r="Y49" s="136"/>
      <c r="Z49" s="136"/>
      <c r="AA49" s="136"/>
      <c r="AB49" s="75"/>
      <c r="AC49" s="136"/>
      <c r="AD49" s="75"/>
      <c r="AE49" s="136"/>
      <c r="AF49" s="136"/>
      <c r="AG49" s="136"/>
      <c r="AH49" s="136"/>
      <c r="AI49" s="136"/>
      <c r="AJ49" s="136"/>
      <c r="AK49" s="136"/>
      <c r="AL49" s="136"/>
      <c r="AM49" s="136"/>
      <c r="AN49" s="136"/>
      <c r="AO49" s="136"/>
      <c r="AP49" s="75"/>
      <c r="AQ49" s="136"/>
      <c r="AR49" s="75"/>
      <c r="AS49" s="136"/>
      <c r="AT49" s="136"/>
      <c r="AU49" s="136"/>
      <c r="AV49" s="136"/>
      <c r="AW49" s="136"/>
      <c r="AX49" s="136"/>
      <c r="AY49" s="136"/>
      <c r="AZ49" s="136"/>
      <c r="BA49" s="136"/>
      <c r="BB49" s="136"/>
      <c r="BC49" s="136"/>
      <c r="BD49" s="75"/>
      <c r="BE49" s="136"/>
      <c r="BF49" s="75"/>
      <c r="BG49" s="136"/>
      <c r="BH49" s="136"/>
      <c r="BI49" s="136"/>
      <c r="BJ49" s="136"/>
      <c r="BK49" s="136"/>
      <c r="BL49" s="136"/>
      <c r="BM49" s="136"/>
      <c r="BN49" s="136"/>
      <c r="BO49" s="136"/>
      <c r="BP49" s="136"/>
      <c r="BQ49" s="136"/>
      <c r="BR49" s="134"/>
      <c r="BT49" s="134"/>
      <c r="BU49" s="137"/>
      <c r="BV49" s="137"/>
      <c r="BW49" s="137"/>
      <c r="BX49" s="137"/>
      <c r="BY49" s="137"/>
      <c r="BZ49" s="137"/>
      <c r="CA49" s="137"/>
      <c r="CB49" s="137"/>
      <c r="CC49" s="137"/>
      <c r="CD49" s="137"/>
      <c r="CE49" s="5"/>
      <c r="CF49" s="134"/>
      <c r="CH49" s="134"/>
    </row>
    <row r="50" spans="1:86" x14ac:dyDescent="0.25">
      <c r="A50" s="137" t="s">
        <v>4</v>
      </c>
      <c r="B50" s="34"/>
      <c r="C50" s="136"/>
      <c r="D50" s="136">
        <f>ABS('C3'!D50-'C3'!$C50)</f>
        <v>0</v>
      </c>
      <c r="E50" s="136">
        <f>ABS('C3'!E50-'C3'!$C50)</f>
        <v>0</v>
      </c>
      <c r="F50" s="136">
        <f>ABS('C3'!F50-'C3'!$C50)</f>
        <v>0</v>
      </c>
      <c r="G50" s="136">
        <f>ABS('C3'!G50-'C3'!$C50)</f>
        <v>0</v>
      </c>
      <c r="H50" s="136">
        <f>ABS('C3'!H50-'C3'!$C50)</f>
        <v>0</v>
      </c>
      <c r="I50" s="136">
        <f>ABS('C3'!I50-'C3'!$C50)</f>
        <v>0</v>
      </c>
      <c r="J50" s="136"/>
      <c r="K50" s="136"/>
      <c r="L50" s="136"/>
      <c r="M50" s="136"/>
      <c r="N50" s="75"/>
      <c r="O50" s="136"/>
      <c r="P50" s="75"/>
      <c r="Q50" s="136"/>
      <c r="R50" s="136"/>
      <c r="S50" s="136"/>
      <c r="T50" s="136"/>
      <c r="U50" s="136"/>
      <c r="V50" s="136">
        <f t="shared" si="0"/>
        <v>0</v>
      </c>
      <c r="W50" s="136"/>
      <c r="X50" s="136"/>
      <c r="Y50" s="136"/>
      <c r="Z50" s="136"/>
      <c r="AA50" s="136"/>
      <c r="AB50" s="75"/>
      <c r="AC50" s="136"/>
      <c r="AD50" s="75"/>
      <c r="AE50" s="136"/>
      <c r="AF50" s="136"/>
      <c r="AG50" s="136"/>
      <c r="AH50" s="136"/>
      <c r="AI50" s="136"/>
      <c r="AJ50" s="136"/>
      <c r="AK50" s="136"/>
      <c r="AL50" s="136"/>
      <c r="AM50" s="136"/>
      <c r="AN50" s="136"/>
      <c r="AO50" s="136"/>
      <c r="AP50" s="75"/>
      <c r="AQ50" s="136"/>
      <c r="AR50" s="75"/>
      <c r="AS50" s="136"/>
      <c r="AT50" s="136"/>
      <c r="AU50" s="136"/>
      <c r="AV50" s="136"/>
      <c r="AW50" s="136"/>
      <c r="AX50" s="136"/>
      <c r="AY50" s="136"/>
      <c r="AZ50" s="136"/>
      <c r="BA50" s="136"/>
      <c r="BB50" s="136"/>
      <c r="BC50" s="136"/>
      <c r="BD50" s="75"/>
      <c r="BE50" s="136"/>
      <c r="BF50" s="75"/>
      <c r="BG50" s="136"/>
      <c r="BH50" s="136"/>
      <c r="BI50" s="136"/>
      <c r="BJ50" s="136"/>
      <c r="BK50" s="136"/>
      <c r="BL50" s="136"/>
      <c r="BM50" s="136"/>
      <c r="BN50" s="136"/>
      <c r="BO50" s="136"/>
      <c r="BP50" s="136"/>
      <c r="BQ50" s="136"/>
      <c r="BR50" s="134"/>
      <c r="BT50" s="134"/>
      <c r="BU50" s="137"/>
      <c r="BV50" s="137"/>
      <c r="BW50" s="137"/>
      <c r="BX50" s="137"/>
      <c r="BY50" s="137"/>
      <c r="BZ50" s="137"/>
      <c r="CA50" s="137"/>
      <c r="CB50" s="137"/>
      <c r="CC50" s="137"/>
      <c r="CD50" s="137"/>
      <c r="CE50" s="5"/>
      <c r="CF50" s="134"/>
      <c r="CH50" s="134"/>
    </row>
    <row r="51" spans="1:86" x14ac:dyDescent="0.25">
      <c r="A51" s="137" t="s">
        <v>5</v>
      </c>
      <c r="B51" s="34"/>
      <c r="C51" s="136"/>
      <c r="D51" s="136">
        <f>ABS('C3'!D51-'C3'!$C51)</f>
        <v>0</v>
      </c>
      <c r="E51" s="136">
        <f>ABS('C3'!E51-'C3'!$C51)</f>
        <v>0</v>
      </c>
      <c r="F51" s="136">
        <f>ABS('C3'!F51-'C3'!$C51)</f>
        <v>0</v>
      </c>
      <c r="G51" s="136">
        <f>ABS('C3'!G51-'C3'!$C51)</f>
        <v>0</v>
      </c>
      <c r="H51" s="136">
        <f>ABS('C3'!H51-'C3'!$C51)</f>
        <v>0</v>
      </c>
      <c r="I51" s="136">
        <f>ABS('C3'!I51-'C3'!$C51)</f>
        <v>0.27740551826636933</v>
      </c>
      <c r="J51" s="136"/>
      <c r="K51" s="136"/>
      <c r="L51" s="136"/>
      <c r="M51" s="136"/>
      <c r="N51" s="75"/>
      <c r="O51" s="136"/>
      <c r="P51" s="75"/>
      <c r="Q51" s="136"/>
      <c r="R51" s="136"/>
      <c r="S51" s="136"/>
      <c r="T51" s="136"/>
      <c r="U51" s="136"/>
      <c r="V51" s="136">
        <f t="shared" si="0"/>
        <v>0.27740551826636933</v>
      </c>
      <c r="W51" s="136"/>
      <c r="X51" s="136"/>
      <c r="Y51" s="136"/>
      <c r="Z51" s="136"/>
      <c r="AA51" s="136"/>
      <c r="AB51" s="75"/>
      <c r="AC51" s="136"/>
      <c r="AD51" s="75"/>
      <c r="AE51" s="136"/>
      <c r="AF51" s="136"/>
      <c r="AG51" s="136"/>
      <c r="AH51" s="136"/>
      <c r="AI51" s="136"/>
      <c r="AJ51" s="136"/>
      <c r="AK51" s="136"/>
      <c r="AL51" s="136"/>
      <c r="AM51" s="136"/>
      <c r="AN51" s="136"/>
      <c r="AO51" s="136"/>
      <c r="AP51" s="75"/>
      <c r="AQ51" s="136"/>
      <c r="AR51" s="75"/>
      <c r="AS51" s="136"/>
      <c r="AT51" s="136"/>
      <c r="AU51" s="136"/>
      <c r="AV51" s="136"/>
      <c r="AW51" s="136"/>
      <c r="AX51" s="136"/>
      <c r="AY51" s="136"/>
      <c r="AZ51" s="136"/>
      <c r="BA51" s="136"/>
      <c r="BB51" s="136"/>
      <c r="BC51" s="136"/>
      <c r="BD51" s="75"/>
      <c r="BE51" s="136"/>
      <c r="BF51" s="75"/>
      <c r="BG51" s="136"/>
      <c r="BH51" s="136"/>
      <c r="BI51" s="136"/>
      <c r="BJ51" s="136"/>
      <c r="BK51" s="136"/>
      <c r="BL51" s="136"/>
      <c r="BM51" s="136"/>
      <c r="BN51" s="136"/>
      <c r="BO51" s="136"/>
      <c r="BP51" s="136"/>
      <c r="BQ51" s="136"/>
      <c r="BR51" s="134"/>
      <c r="BT51" s="134"/>
      <c r="BU51" s="137"/>
      <c r="BV51" s="137"/>
      <c r="BW51" s="137"/>
      <c r="BX51" s="137"/>
      <c r="BY51" s="137"/>
      <c r="BZ51" s="137"/>
      <c r="CA51" s="137"/>
      <c r="CB51" s="137"/>
      <c r="CC51" s="137"/>
      <c r="CD51" s="137"/>
      <c r="CE51" s="5"/>
      <c r="CF51" s="134"/>
      <c r="CH51" s="134"/>
    </row>
    <row r="52" spans="1:86" x14ac:dyDescent="0.25">
      <c r="A52" s="137" t="s">
        <v>6</v>
      </c>
      <c r="B52" s="34"/>
      <c r="C52" s="136"/>
      <c r="D52" s="136">
        <f>ABS('C3'!D52-'C3'!$C52)</f>
        <v>0</v>
      </c>
      <c r="E52" s="136">
        <f>ABS('C3'!E52-'C3'!$C52)</f>
        <v>0</v>
      </c>
      <c r="F52" s="136">
        <f>ABS('C3'!F52-'C3'!$C52)</f>
        <v>0</v>
      </c>
      <c r="G52" s="136">
        <f>ABS('C3'!G52-'C3'!$C52)</f>
        <v>0</v>
      </c>
      <c r="H52" s="136">
        <f>ABS('C3'!H52-'C3'!$C52)</f>
        <v>0.29327759133184672</v>
      </c>
      <c r="I52" s="136">
        <f>ABS('C3'!I52-'C3'!$C52)</f>
        <v>0.29327759133184672</v>
      </c>
      <c r="J52" s="136"/>
      <c r="K52" s="136"/>
      <c r="L52" s="136"/>
      <c r="M52" s="136"/>
      <c r="N52" s="75"/>
      <c r="O52" s="136"/>
      <c r="P52" s="75"/>
      <c r="Q52" s="136"/>
      <c r="R52" s="136"/>
      <c r="S52" s="136"/>
      <c r="T52" s="136"/>
      <c r="U52" s="136"/>
      <c r="V52" s="136">
        <f t="shared" si="0"/>
        <v>0.58655518266369344</v>
      </c>
      <c r="W52" s="136"/>
      <c r="X52" s="136"/>
      <c r="Y52" s="136"/>
      <c r="Z52" s="136"/>
      <c r="AA52" s="136"/>
      <c r="AB52" s="75"/>
      <c r="AC52" s="136"/>
      <c r="AD52" s="75"/>
      <c r="AE52" s="136"/>
      <c r="AF52" s="136"/>
      <c r="AG52" s="136"/>
      <c r="AH52" s="136"/>
      <c r="AI52" s="136"/>
      <c r="AJ52" s="136"/>
      <c r="AK52" s="136"/>
      <c r="AL52" s="136"/>
      <c r="AM52" s="136"/>
      <c r="AN52" s="136"/>
      <c r="AO52" s="136"/>
      <c r="AP52" s="75"/>
      <c r="AQ52" s="136"/>
      <c r="AR52" s="75"/>
      <c r="AS52" s="136"/>
      <c r="AT52" s="136"/>
      <c r="AU52" s="136"/>
      <c r="AV52" s="136"/>
      <c r="AW52" s="136"/>
      <c r="AX52" s="136"/>
      <c r="AY52" s="136"/>
      <c r="AZ52" s="136"/>
      <c r="BA52" s="136"/>
      <c r="BB52" s="136"/>
      <c r="BC52" s="136"/>
      <c r="BD52" s="75"/>
      <c r="BE52" s="136"/>
      <c r="BF52" s="75"/>
      <c r="BG52" s="136"/>
      <c r="BH52" s="136"/>
      <c r="BI52" s="136"/>
      <c r="BJ52" s="136"/>
      <c r="BK52" s="136"/>
      <c r="BL52" s="136"/>
      <c r="BM52" s="136"/>
      <c r="BN52" s="136"/>
      <c r="BO52" s="136"/>
      <c r="BP52" s="136"/>
      <c r="BQ52" s="136"/>
      <c r="BR52" s="134"/>
      <c r="BT52" s="134"/>
      <c r="BU52" s="137"/>
      <c r="BV52" s="137"/>
      <c r="BW52" s="137"/>
      <c r="BX52" s="137"/>
      <c r="BY52" s="137"/>
      <c r="BZ52" s="137"/>
      <c r="CA52" s="137"/>
      <c r="CB52" s="137"/>
      <c r="CC52" s="137"/>
      <c r="CD52" s="137"/>
      <c r="CE52" s="5"/>
      <c r="CF52" s="134"/>
      <c r="CH52" s="134"/>
    </row>
    <row r="53" spans="1:86" x14ac:dyDescent="0.25">
      <c r="A53" s="137" t="s">
        <v>7</v>
      </c>
      <c r="B53" s="34"/>
      <c r="C53" s="136"/>
      <c r="D53" s="136">
        <f>ABS('C3'!D53-'C3'!$C53)</f>
        <v>0</v>
      </c>
      <c r="E53" s="136">
        <f>ABS('C3'!E53-'C3'!$C53)</f>
        <v>0</v>
      </c>
      <c r="F53" s="136">
        <f>ABS('C3'!F53-'C3'!$C53)</f>
        <v>0</v>
      </c>
      <c r="G53" s="136">
        <f>ABS('C3'!G53-'C3'!$C53)</f>
        <v>0</v>
      </c>
      <c r="H53" s="136">
        <f>ABS('C3'!H53-'C3'!$C53)</f>
        <v>0</v>
      </c>
      <c r="I53" s="136">
        <f>ABS('C3'!I53-'C3'!$C53)</f>
        <v>0</v>
      </c>
      <c r="J53" s="136"/>
      <c r="K53" s="136"/>
      <c r="L53" s="136"/>
      <c r="M53" s="136"/>
      <c r="N53" s="75"/>
      <c r="O53" s="136"/>
      <c r="P53" s="75"/>
      <c r="Q53" s="136"/>
      <c r="R53" s="136"/>
      <c r="S53" s="136"/>
      <c r="T53" s="136"/>
      <c r="U53" s="136"/>
      <c r="V53" s="136">
        <f t="shared" si="0"/>
        <v>0</v>
      </c>
      <c r="W53" s="136"/>
      <c r="X53" s="136"/>
      <c r="Y53" s="136"/>
      <c r="Z53" s="136"/>
      <c r="AA53" s="136"/>
      <c r="AB53" s="75"/>
      <c r="AC53" s="136"/>
      <c r="AD53" s="75"/>
      <c r="AE53" s="136"/>
      <c r="AF53" s="136"/>
      <c r="AG53" s="136"/>
      <c r="AH53" s="136"/>
      <c r="AI53" s="136"/>
      <c r="AJ53" s="136"/>
      <c r="AK53" s="136"/>
      <c r="AL53" s="136"/>
      <c r="AM53" s="136"/>
      <c r="AN53" s="136"/>
      <c r="AO53" s="136"/>
      <c r="AP53" s="75"/>
      <c r="AQ53" s="136"/>
      <c r="AR53" s="75"/>
      <c r="AS53" s="136"/>
      <c r="AT53" s="136"/>
      <c r="AU53" s="136"/>
      <c r="AV53" s="136"/>
      <c r="AW53" s="136"/>
      <c r="AX53" s="136"/>
      <c r="AY53" s="136"/>
      <c r="AZ53" s="136"/>
      <c r="BA53" s="136"/>
      <c r="BB53" s="136"/>
      <c r="BC53" s="136"/>
      <c r="BD53" s="75"/>
      <c r="BE53" s="136"/>
      <c r="BF53" s="75"/>
      <c r="BG53" s="136"/>
      <c r="BH53" s="136"/>
      <c r="BI53" s="136"/>
      <c r="BJ53" s="136"/>
      <c r="BK53" s="136"/>
      <c r="BL53" s="136"/>
      <c r="BM53" s="136"/>
      <c r="BN53" s="136"/>
      <c r="BO53" s="136"/>
      <c r="BP53" s="136"/>
      <c r="BQ53" s="136"/>
      <c r="BR53" s="134"/>
      <c r="BT53" s="134"/>
      <c r="BU53" s="137"/>
      <c r="BV53" s="137"/>
      <c r="BW53" s="137"/>
      <c r="BX53" s="137"/>
      <c r="BY53" s="137"/>
      <c r="BZ53" s="137"/>
      <c r="CA53" s="137"/>
      <c r="CB53" s="137"/>
      <c r="CC53" s="137"/>
      <c r="CD53" s="137"/>
      <c r="CE53" s="5"/>
      <c r="CF53" s="134"/>
      <c r="CH53" s="134"/>
    </row>
    <row r="54" spans="1:86" x14ac:dyDescent="0.25">
      <c r="A54" s="137" t="s">
        <v>8</v>
      </c>
      <c r="B54" s="135"/>
      <c r="C54" s="136"/>
      <c r="D54" s="136">
        <f>ABS('C3'!D54-'C3'!$C54)</f>
        <v>0</v>
      </c>
      <c r="E54" s="136">
        <f>ABS('C3'!E54-'C3'!$C54)</f>
        <v>0</v>
      </c>
      <c r="F54" s="136">
        <f>ABS('C3'!F54-'C3'!$C54)</f>
        <v>0</v>
      </c>
      <c r="G54" s="136">
        <f>ABS('C3'!G54-'C3'!$C54)</f>
        <v>0</v>
      </c>
      <c r="H54" s="136">
        <f>ABS('C3'!H54-'C3'!$C54)</f>
        <v>0</v>
      </c>
      <c r="I54" s="136">
        <f>ABS('C3'!I54-'C3'!$C54)</f>
        <v>0</v>
      </c>
      <c r="J54" s="136"/>
      <c r="K54" s="136"/>
      <c r="L54" s="136"/>
      <c r="M54" s="136"/>
      <c r="N54" s="75"/>
      <c r="O54" s="136"/>
      <c r="P54" s="75"/>
      <c r="Q54" s="136"/>
      <c r="R54" s="136"/>
      <c r="S54" s="136"/>
      <c r="T54" s="136"/>
      <c r="U54" s="136"/>
      <c r="V54" s="136">
        <f t="shared" si="0"/>
        <v>0</v>
      </c>
      <c r="W54" s="136"/>
      <c r="X54" s="136"/>
      <c r="Y54" s="136"/>
      <c r="Z54" s="136"/>
      <c r="AA54" s="136"/>
      <c r="AB54" s="75"/>
      <c r="AC54" s="136"/>
      <c r="AD54" s="75"/>
      <c r="AE54" s="136"/>
      <c r="AF54" s="136"/>
      <c r="AG54" s="136"/>
      <c r="AH54" s="136"/>
      <c r="AI54" s="136"/>
      <c r="AJ54" s="136"/>
      <c r="AK54" s="136"/>
      <c r="AL54" s="136"/>
      <c r="AM54" s="136"/>
      <c r="AN54" s="136"/>
      <c r="AO54" s="136"/>
      <c r="AP54" s="75"/>
      <c r="AQ54" s="136"/>
      <c r="AR54" s="75"/>
      <c r="AS54" s="136"/>
      <c r="AT54" s="136"/>
      <c r="AU54" s="136"/>
      <c r="AV54" s="136"/>
      <c r="AW54" s="136"/>
      <c r="AX54" s="136"/>
      <c r="AY54" s="136"/>
      <c r="AZ54" s="136"/>
      <c r="BA54" s="136"/>
      <c r="BB54" s="136"/>
      <c r="BC54" s="136"/>
      <c r="BD54" s="75"/>
      <c r="BE54" s="136"/>
      <c r="BF54" s="75"/>
      <c r="BG54" s="136"/>
      <c r="BH54" s="136"/>
      <c r="BI54" s="136"/>
      <c r="BJ54" s="136"/>
      <c r="BK54" s="136"/>
      <c r="BL54" s="136"/>
      <c r="BM54" s="136"/>
      <c r="BN54" s="136"/>
      <c r="BO54" s="136"/>
      <c r="BP54" s="136"/>
      <c r="BQ54" s="136"/>
      <c r="BR54" s="134"/>
      <c r="BT54" s="134"/>
      <c r="BU54" s="137"/>
      <c r="BV54" s="137"/>
      <c r="BW54" s="137"/>
      <c r="BX54" s="137"/>
      <c r="BY54" s="137"/>
      <c r="BZ54" s="137"/>
      <c r="CA54" s="137"/>
      <c r="CB54" s="137"/>
      <c r="CC54" s="137"/>
      <c r="CD54" s="137"/>
      <c r="CE54" s="5"/>
      <c r="CF54" s="134"/>
      <c r="CH54" s="134"/>
    </row>
    <row r="55" spans="1:86" x14ac:dyDescent="0.25">
      <c r="A55" s="137" t="s">
        <v>9</v>
      </c>
      <c r="B55" s="34"/>
      <c r="C55" s="136"/>
      <c r="D55" s="136">
        <f>ABS('C3'!D55-'C3'!$C55)</f>
        <v>0</v>
      </c>
      <c r="E55" s="136">
        <f>ABS('C3'!E55-'C3'!$C55)</f>
        <v>0</v>
      </c>
      <c r="F55" s="136">
        <f>ABS('C3'!F55-'C3'!$C55)</f>
        <v>0</v>
      </c>
      <c r="G55" s="136">
        <f>ABS('C3'!G55-'C3'!$C55)</f>
        <v>0</v>
      </c>
      <c r="H55" s="136">
        <f>ABS('C3'!H55-'C3'!$C55)</f>
        <v>0</v>
      </c>
      <c r="I55" s="136">
        <f>ABS('C3'!I55-'C3'!$C55)</f>
        <v>0</v>
      </c>
      <c r="J55" s="136"/>
      <c r="K55" s="136"/>
      <c r="L55" s="136"/>
      <c r="M55" s="136"/>
      <c r="N55" s="75"/>
      <c r="O55" s="136"/>
      <c r="P55" s="75"/>
      <c r="Q55" s="136"/>
      <c r="R55" s="136"/>
      <c r="S55" s="136"/>
      <c r="T55" s="136"/>
      <c r="U55" s="136"/>
      <c r="V55" s="136">
        <f t="shared" si="0"/>
        <v>0</v>
      </c>
      <c r="W55" s="136"/>
      <c r="X55" s="136"/>
      <c r="Y55" s="136"/>
      <c r="Z55" s="136"/>
      <c r="AA55" s="136"/>
      <c r="AB55" s="75"/>
      <c r="AC55" s="136"/>
      <c r="AD55" s="75"/>
      <c r="AE55" s="136"/>
      <c r="AF55" s="136"/>
      <c r="AG55" s="136"/>
      <c r="AH55" s="136"/>
      <c r="AI55" s="136"/>
      <c r="AJ55" s="136"/>
      <c r="AK55" s="136"/>
      <c r="AL55" s="136"/>
      <c r="AM55" s="136"/>
      <c r="AN55" s="136"/>
      <c r="AO55" s="136"/>
      <c r="AP55" s="75"/>
      <c r="AQ55" s="136"/>
      <c r="AR55" s="75"/>
      <c r="AS55" s="136"/>
      <c r="AT55" s="136"/>
      <c r="AU55" s="136"/>
      <c r="AV55" s="136"/>
      <c r="AW55" s="136"/>
      <c r="AX55" s="136"/>
      <c r="AY55" s="136"/>
      <c r="AZ55" s="136"/>
      <c r="BA55" s="136"/>
      <c r="BB55" s="136"/>
      <c r="BC55" s="136"/>
      <c r="BD55" s="75"/>
      <c r="BE55" s="136"/>
      <c r="BF55" s="75"/>
      <c r="BG55" s="136"/>
      <c r="BH55" s="136"/>
      <c r="BI55" s="136"/>
      <c r="BJ55" s="136"/>
      <c r="BK55" s="136"/>
      <c r="BL55" s="136"/>
      <c r="BM55" s="136"/>
      <c r="BN55" s="136"/>
      <c r="BO55" s="136"/>
      <c r="BP55" s="136"/>
      <c r="BQ55" s="136"/>
      <c r="BR55" s="134"/>
      <c r="BT55" s="134"/>
      <c r="BU55" s="137"/>
      <c r="BV55" s="137"/>
      <c r="BW55" s="137"/>
      <c r="BX55" s="137"/>
      <c r="BY55" s="137"/>
      <c r="BZ55" s="137"/>
      <c r="CA55" s="137"/>
      <c r="CB55" s="137"/>
      <c r="CC55" s="137"/>
      <c r="CD55" s="137"/>
      <c r="CE55" s="5"/>
      <c r="CF55" s="134"/>
      <c r="CH55" s="134"/>
    </row>
    <row r="56" spans="1:86" x14ac:dyDescent="0.25">
      <c r="A56" s="137" t="s">
        <v>10</v>
      </c>
      <c r="B56" s="135"/>
      <c r="C56" s="136"/>
      <c r="D56" s="136">
        <f>ABS('C3'!D56-'C3'!$C56)</f>
        <v>0</v>
      </c>
      <c r="E56" s="136">
        <f>ABS('C3'!E56-'C3'!$C56)</f>
        <v>0</v>
      </c>
      <c r="F56" s="136">
        <f>ABS('C3'!F56-'C3'!$C56)</f>
        <v>0</v>
      </c>
      <c r="G56" s="136">
        <f>ABS('C3'!G56-'C3'!$C56)</f>
        <v>0</v>
      </c>
      <c r="H56" s="136">
        <f>ABS('C3'!H56-'C3'!$C56)</f>
        <v>2.0833333333333315E-2</v>
      </c>
      <c r="I56" s="136">
        <f>ABS('C3'!I56-'C3'!$C56)</f>
        <v>2.0833333333333315E-2</v>
      </c>
      <c r="J56" s="136"/>
      <c r="K56" s="136"/>
      <c r="L56" s="136"/>
      <c r="M56" s="136"/>
      <c r="N56" s="75"/>
      <c r="O56" s="136"/>
      <c r="P56" s="75"/>
      <c r="Q56" s="136"/>
      <c r="R56" s="136"/>
      <c r="S56" s="136"/>
      <c r="T56" s="136"/>
      <c r="U56" s="136"/>
      <c r="V56" s="136">
        <f t="shared" si="0"/>
        <v>4.166666666666663E-2</v>
      </c>
      <c r="W56" s="136"/>
      <c r="X56" s="136"/>
      <c r="Y56" s="136"/>
      <c r="Z56" s="136"/>
      <c r="AA56" s="136"/>
      <c r="AB56" s="75"/>
      <c r="AC56" s="136"/>
      <c r="AD56" s="75"/>
      <c r="AE56" s="136"/>
      <c r="AF56" s="136"/>
      <c r="AG56" s="136"/>
      <c r="AH56" s="136"/>
      <c r="AI56" s="136"/>
      <c r="AJ56" s="136"/>
      <c r="AK56" s="136"/>
      <c r="AL56" s="136"/>
      <c r="AM56" s="136"/>
      <c r="AN56" s="136"/>
      <c r="AO56" s="136"/>
      <c r="AP56" s="75"/>
      <c r="AQ56" s="136"/>
      <c r="AR56" s="75"/>
      <c r="AS56" s="136"/>
      <c r="AT56" s="136"/>
      <c r="AU56" s="136"/>
      <c r="AV56" s="136"/>
      <c r="AW56" s="136"/>
      <c r="AX56" s="136"/>
      <c r="AY56" s="136"/>
      <c r="AZ56" s="136"/>
      <c r="BA56" s="136"/>
      <c r="BB56" s="136"/>
      <c r="BC56" s="136"/>
      <c r="BD56" s="75"/>
      <c r="BE56" s="136"/>
      <c r="BF56" s="75"/>
      <c r="BG56" s="136"/>
      <c r="BH56" s="136"/>
      <c r="BI56" s="136"/>
      <c r="BJ56" s="136"/>
      <c r="BK56" s="136"/>
      <c r="BL56" s="136"/>
      <c r="BM56" s="136"/>
      <c r="BN56" s="136"/>
      <c r="BO56" s="136"/>
      <c r="BP56" s="136"/>
      <c r="BQ56" s="136"/>
      <c r="BR56" s="134"/>
      <c r="BT56" s="134"/>
      <c r="BU56" s="137"/>
      <c r="BV56" s="137"/>
      <c r="BW56" s="137"/>
      <c r="BX56" s="137"/>
      <c r="BY56" s="137"/>
      <c r="BZ56" s="137"/>
      <c r="CA56" s="137"/>
      <c r="CB56" s="137"/>
      <c r="CC56" s="137"/>
      <c r="CD56" s="137"/>
      <c r="CE56" s="5"/>
      <c r="CF56" s="134"/>
      <c r="CH56" s="134"/>
    </row>
    <row r="57" spans="1:86" x14ac:dyDescent="0.25">
      <c r="A57" s="137" t="s">
        <v>11</v>
      </c>
      <c r="B57" s="135"/>
      <c r="C57" s="136"/>
      <c r="D57" s="136">
        <f>ABS('C3'!D57-'C3'!$C57)</f>
        <v>0</v>
      </c>
      <c r="E57" s="136">
        <f>ABS('C3'!E57-'C3'!$C57)</f>
        <v>0</v>
      </c>
      <c r="F57" s="136">
        <f>ABS('C3'!F57-'C3'!$C57)</f>
        <v>0</v>
      </c>
      <c r="G57" s="136">
        <f>ABS('C3'!G57-'C3'!$C57)</f>
        <v>0</v>
      </c>
      <c r="H57" s="136">
        <f>ABS('C3'!H57-'C3'!$C57)</f>
        <v>0</v>
      </c>
      <c r="I57" s="136">
        <f>ABS('C3'!I57-'C3'!$C57)</f>
        <v>0</v>
      </c>
      <c r="J57" s="136"/>
      <c r="K57" s="136"/>
      <c r="L57" s="136"/>
      <c r="M57" s="136"/>
      <c r="N57" s="75"/>
      <c r="O57" s="136"/>
      <c r="P57" s="75"/>
      <c r="Q57" s="136"/>
      <c r="R57" s="136"/>
      <c r="S57" s="136"/>
      <c r="T57" s="136"/>
      <c r="U57" s="136"/>
      <c r="V57" s="136">
        <f t="shared" si="0"/>
        <v>0</v>
      </c>
      <c r="W57" s="136"/>
      <c r="X57" s="136"/>
      <c r="Y57" s="136"/>
      <c r="Z57" s="136"/>
      <c r="AA57" s="136"/>
      <c r="AB57" s="75"/>
      <c r="AC57" s="136"/>
      <c r="AD57" s="75"/>
      <c r="AE57" s="136"/>
      <c r="AF57" s="136"/>
      <c r="AG57" s="136"/>
      <c r="AH57" s="136"/>
      <c r="AI57" s="136"/>
      <c r="AJ57" s="136"/>
      <c r="AK57" s="136"/>
      <c r="AL57" s="136"/>
      <c r="AM57" s="136"/>
      <c r="AN57" s="136"/>
      <c r="AO57" s="136"/>
      <c r="AP57" s="75"/>
      <c r="AQ57" s="136"/>
      <c r="AR57" s="75"/>
      <c r="AS57" s="136"/>
      <c r="AT57" s="136"/>
      <c r="AU57" s="136"/>
      <c r="AV57" s="136"/>
      <c r="AW57" s="136"/>
      <c r="AX57" s="136"/>
      <c r="AY57" s="136"/>
      <c r="AZ57" s="136"/>
      <c r="BA57" s="136"/>
      <c r="BB57" s="136"/>
      <c r="BC57" s="136"/>
      <c r="BD57" s="75"/>
      <c r="BE57" s="136"/>
      <c r="BF57" s="75"/>
      <c r="BG57" s="136"/>
      <c r="BH57" s="136"/>
      <c r="BI57" s="136"/>
      <c r="BJ57" s="136"/>
      <c r="BK57" s="136"/>
      <c r="BL57" s="136"/>
      <c r="BM57" s="136"/>
      <c r="BN57" s="136"/>
      <c r="BO57" s="136"/>
      <c r="BP57" s="136"/>
      <c r="BQ57" s="136"/>
      <c r="BR57" s="134"/>
      <c r="BT57" s="134"/>
      <c r="BU57" s="137"/>
      <c r="BV57" s="137"/>
      <c r="BW57" s="137"/>
      <c r="BX57" s="137"/>
      <c r="BY57" s="137"/>
      <c r="BZ57" s="137"/>
      <c r="CA57" s="137"/>
      <c r="CB57" s="137"/>
      <c r="CC57" s="137"/>
      <c r="CD57" s="137"/>
      <c r="CE57" s="5"/>
      <c r="CF57" s="134"/>
      <c r="CH57" s="134"/>
    </row>
    <row r="58" spans="1:86" x14ac:dyDescent="0.25">
      <c r="A58" s="137" t="s">
        <v>12</v>
      </c>
      <c r="B58" s="34"/>
      <c r="C58" s="136"/>
      <c r="D58" s="136">
        <f>ABS('C3'!D58-'C3'!$C58)</f>
        <v>0</v>
      </c>
      <c r="E58" s="136">
        <f>ABS('C3'!E58-'C3'!$C58)</f>
        <v>0</v>
      </c>
      <c r="F58" s="136">
        <f>ABS('C3'!F58-'C3'!$C58)</f>
        <v>0</v>
      </c>
      <c r="G58" s="136">
        <f>ABS('C3'!G58-'C3'!$C58)</f>
        <v>0</v>
      </c>
      <c r="H58" s="136">
        <f>ABS('C3'!H58-'C3'!$C58)</f>
        <v>0</v>
      </c>
      <c r="I58" s="136">
        <f>ABS('C3'!I58-'C3'!$C58)</f>
        <v>5.8118543377975951E-2</v>
      </c>
      <c r="J58" s="136"/>
      <c r="K58" s="136"/>
      <c r="L58" s="136"/>
      <c r="M58" s="136"/>
      <c r="N58" s="75"/>
      <c r="O58" s="136"/>
      <c r="P58" s="75"/>
      <c r="Q58" s="136"/>
      <c r="R58" s="136"/>
      <c r="S58" s="136"/>
      <c r="T58" s="136"/>
      <c r="U58" s="136"/>
      <c r="V58" s="136">
        <f t="shared" si="0"/>
        <v>5.8118543377975951E-2</v>
      </c>
      <c r="W58" s="136"/>
      <c r="X58" s="136"/>
      <c r="Y58" s="136"/>
      <c r="Z58" s="136"/>
      <c r="AA58" s="136"/>
      <c r="AB58" s="75"/>
      <c r="AC58" s="136"/>
      <c r="AD58" s="75"/>
      <c r="AE58" s="136"/>
      <c r="AF58" s="136"/>
      <c r="AG58" s="136"/>
      <c r="AH58" s="136"/>
      <c r="AI58" s="136"/>
      <c r="AJ58" s="136"/>
      <c r="AK58" s="136"/>
      <c r="AL58" s="136"/>
      <c r="AM58" s="136"/>
      <c r="AN58" s="136"/>
      <c r="AO58" s="136"/>
      <c r="AP58" s="75"/>
      <c r="AQ58" s="136"/>
      <c r="AR58" s="75"/>
      <c r="AS58" s="136"/>
      <c r="AT58" s="136"/>
      <c r="AU58" s="136"/>
      <c r="AV58" s="136"/>
      <c r="AW58" s="136"/>
      <c r="AX58" s="136"/>
      <c r="AY58" s="136"/>
      <c r="AZ58" s="136"/>
      <c r="BA58" s="136"/>
      <c r="BB58" s="136"/>
      <c r="BC58" s="136"/>
      <c r="BD58" s="75"/>
      <c r="BE58" s="136"/>
      <c r="BF58" s="75"/>
      <c r="BG58" s="136"/>
      <c r="BH58" s="136"/>
      <c r="BI58" s="136"/>
      <c r="BJ58" s="136"/>
      <c r="BK58" s="136"/>
      <c r="BL58" s="136"/>
      <c r="BM58" s="136"/>
      <c r="BN58" s="136"/>
      <c r="BO58" s="136"/>
      <c r="BP58" s="136"/>
      <c r="BQ58" s="136"/>
      <c r="BR58" s="134"/>
      <c r="BT58" s="134"/>
      <c r="BU58" s="137"/>
      <c r="BV58" s="137"/>
      <c r="BW58" s="137"/>
      <c r="BX58" s="137"/>
      <c r="BY58" s="137"/>
      <c r="BZ58" s="137"/>
      <c r="CA58" s="137"/>
      <c r="CB58" s="137"/>
      <c r="CC58" s="137"/>
      <c r="CD58" s="137"/>
      <c r="CE58" s="5"/>
      <c r="CF58" s="134"/>
      <c r="CH58" s="134"/>
    </row>
    <row r="59" spans="1:86" x14ac:dyDescent="0.25">
      <c r="A59" s="137" t="s">
        <v>13</v>
      </c>
      <c r="B59" s="34"/>
      <c r="C59" s="136"/>
      <c r="D59" s="136">
        <f>ABS('C3'!D59-'C3'!$C59)</f>
        <v>0</v>
      </c>
      <c r="E59" s="136">
        <f>ABS('C3'!E59-'C3'!$C59)</f>
        <v>0</v>
      </c>
      <c r="F59" s="136">
        <f>ABS('C3'!F59-'C3'!$C59)</f>
        <v>0</v>
      </c>
      <c r="G59" s="136">
        <f>ABS('C3'!G59-'C3'!$C59)</f>
        <v>0</v>
      </c>
      <c r="H59" s="136">
        <f>ABS('C3'!H59-'C3'!$C59)</f>
        <v>0</v>
      </c>
      <c r="I59" s="136">
        <f>ABS('C3'!I59-'C3'!$C59)</f>
        <v>0</v>
      </c>
      <c r="J59" s="136"/>
      <c r="K59" s="136"/>
      <c r="L59" s="136"/>
      <c r="M59" s="136"/>
      <c r="N59" s="75"/>
      <c r="O59" s="136"/>
      <c r="P59" s="75"/>
      <c r="Q59" s="136"/>
      <c r="R59" s="136"/>
      <c r="S59" s="136"/>
      <c r="T59" s="136"/>
      <c r="U59" s="136"/>
      <c r="V59" s="136">
        <f t="shared" si="0"/>
        <v>0</v>
      </c>
      <c r="W59" s="136"/>
      <c r="X59" s="136"/>
      <c r="Y59" s="136"/>
      <c r="Z59" s="136"/>
      <c r="AA59" s="136"/>
      <c r="AB59" s="75"/>
      <c r="AC59" s="136"/>
      <c r="AD59" s="75"/>
      <c r="AE59" s="136"/>
      <c r="AF59" s="136"/>
      <c r="AG59" s="136"/>
      <c r="AH59" s="136"/>
      <c r="AI59" s="136"/>
      <c r="AJ59" s="136"/>
      <c r="AK59" s="136"/>
      <c r="AL59" s="136"/>
      <c r="AM59" s="136"/>
      <c r="AN59" s="136"/>
      <c r="AO59" s="136"/>
      <c r="AP59" s="75"/>
      <c r="AQ59" s="136"/>
      <c r="AR59" s="75"/>
      <c r="AS59" s="136"/>
      <c r="AT59" s="136"/>
      <c r="AU59" s="136"/>
      <c r="AV59" s="136"/>
      <c r="AW59" s="136"/>
      <c r="AX59" s="136"/>
      <c r="AY59" s="136"/>
      <c r="AZ59" s="136"/>
      <c r="BA59" s="136"/>
      <c r="BB59" s="136"/>
      <c r="BC59" s="136"/>
      <c r="BD59" s="75"/>
      <c r="BE59" s="136"/>
      <c r="BF59" s="75"/>
      <c r="BG59" s="136"/>
      <c r="BH59" s="136"/>
      <c r="BI59" s="136"/>
      <c r="BJ59" s="136"/>
      <c r="BK59" s="136"/>
      <c r="BL59" s="136"/>
      <c r="BM59" s="136"/>
      <c r="BN59" s="136"/>
      <c r="BO59" s="136"/>
      <c r="BP59" s="136"/>
      <c r="BQ59" s="136"/>
      <c r="BR59" s="134"/>
      <c r="BT59" s="134"/>
      <c r="BU59" s="137"/>
      <c r="BV59" s="137"/>
      <c r="BW59" s="137"/>
      <c r="BX59" s="137"/>
      <c r="BY59" s="137"/>
      <c r="BZ59" s="137"/>
      <c r="CA59" s="137"/>
      <c r="CB59" s="137"/>
      <c r="CC59" s="137"/>
      <c r="CD59" s="137"/>
      <c r="CE59" s="5"/>
      <c r="CF59" s="134"/>
      <c r="CH59" s="134"/>
    </row>
    <row r="60" spans="1:86" x14ac:dyDescent="0.25">
      <c r="A60" s="137" t="s">
        <v>14</v>
      </c>
      <c r="B60" s="34"/>
      <c r="C60" s="136"/>
      <c r="D60" s="136">
        <f>ABS('C3'!D60-'C3'!$C60)</f>
        <v>0</v>
      </c>
      <c r="E60" s="136">
        <f>ABS('C3'!E60-'C3'!$C60)</f>
        <v>0</v>
      </c>
      <c r="F60" s="136">
        <f>ABS('C3'!F60-'C3'!$C60)</f>
        <v>0</v>
      </c>
      <c r="G60" s="136">
        <f>ABS('C3'!G60-'C3'!$C60)</f>
        <v>0</v>
      </c>
      <c r="H60" s="136">
        <f>ABS('C3'!H60-'C3'!$C60)</f>
        <v>0</v>
      </c>
      <c r="I60" s="136">
        <f>ABS('C3'!I60-'C3'!$C60)</f>
        <v>0</v>
      </c>
      <c r="J60" s="136"/>
      <c r="K60" s="136"/>
      <c r="L60" s="136"/>
      <c r="M60" s="136"/>
      <c r="N60" s="75"/>
      <c r="O60" s="136"/>
      <c r="P60" s="75"/>
      <c r="Q60" s="136"/>
      <c r="R60" s="136"/>
      <c r="S60" s="136"/>
      <c r="T60" s="136"/>
      <c r="U60" s="136"/>
      <c r="V60" s="136">
        <f t="shared" si="0"/>
        <v>0</v>
      </c>
      <c r="W60" s="136"/>
      <c r="X60" s="136"/>
      <c r="Y60" s="136"/>
      <c r="Z60" s="136"/>
      <c r="AA60" s="136"/>
      <c r="AB60" s="75"/>
      <c r="AC60" s="136"/>
      <c r="AD60" s="75"/>
      <c r="AE60" s="136"/>
      <c r="AF60" s="136"/>
      <c r="AG60" s="136"/>
      <c r="AH60" s="136"/>
      <c r="AI60" s="136"/>
      <c r="AJ60" s="136"/>
      <c r="AK60" s="136"/>
      <c r="AL60" s="136"/>
      <c r="AM60" s="136"/>
      <c r="AN60" s="136"/>
      <c r="AO60" s="136"/>
      <c r="AP60" s="75"/>
      <c r="AQ60" s="136"/>
      <c r="AR60" s="75"/>
      <c r="AS60" s="136"/>
      <c r="AT60" s="136"/>
      <c r="AU60" s="136"/>
      <c r="AV60" s="136"/>
      <c r="AW60" s="136"/>
      <c r="AX60" s="136"/>
      <c r="AY60" s="136"/>
      <c r="AZ60" s="136"/>
      <c r="BA60" s="136"/>
      <c r="BB60" s="136"/>
      <c r="BC60" s="136"/>
      <c r="BD60" s="75"/>
      <c r="BE60" s="136"/>
      <c r="BF60" s="75"/>
      <c r="BG60" s="136"/>
      <c r="BH60" s="136"/>
      <c r="BI60" s="136"/>
      <c r="BJ60" s="136"/>
      <c r="BK60" s="136"/>
      <c r="BL60" s="136"/>
      <c r="BM60" s="136"/>
      <c r="BN60" s="136"/>
      <c r="BO60" s="136"/>
      <c r="BP60" s="136"/>
      <c r="BQ60" s="136"/>
      <c r="BR60" s="134"/>
      <c r="BT60" s="134"/>
      <c r="BU60" s="137"/>
      <c r="BV60" s="137"/>
      <c r="BW60" s="137"/>
      <c r="BX60" s="137"/>
      <c r="BY60" s="137"/>
      <c r="BZ60" s="137"/>
      <c r="CA60" s="137"/>
      <c r="CB60" s="137"/>
      <c r="CC60" s="137"/>
      <c r="CD60" s="137"/>
      <c r="CE60" s="5"/>
      <c r="CF60" s="134"/>
      <c r="CH60" s="134"/>
    </row>
    <row r="61" spans="1:86" x14ac:dyDescent="0.25">
      <c r="A61" s="137" t="s">
        <v>15</v>
      </c>
      <c r="B61" s="34"/>
      <c r="C61" s="136"/>
      <c r="D61" s="136">
        <f>ABS('C3'!D61-'C3'!$C61)</f>
        <v>0</v>
      </c>
      <c r="E61" s="136">
        <f>ABS('C3'!E61-'C3'!$C61)</f>
        <v>0</v>
      </c>
      <c r="F61" s="136">
        <f>ABS('C3'!F61-'C3'!$C61)</f>
        <v>0</v>
      </c>
      <c r="G61" s="136">
        <f>ABS('C3'!G61-'C3'!$C61)</f>
        <v>0</v>
      </c>
      <c r="H61" s="136">
        <f>ABS('C3'!H61-'C3'!$C61)</f>
        <v>5.8118543377975951E-2</v>
      </c>
      <c r="I61" s="136">
        <f>ABS('C3'!I61-'C3'!$C61)</f>
        <v>5.8118543377975951E-2</v>
      </c>
      <c r="J61" s="136"/>
      <c r="K61" s="136"/>
      <c r="L61" s="136"/>
      <c r="M61" s="136"/>
      <c r="N61" s="75"/>
      <c r="O61" s="136"/>
      <c r="P61" s="75"/>
      <c r="Q61" s="136"/>
      <c r="R61" s="136"/>
      <c r="S61" s="136"/>
      <c r="T61" s="136"/>
      <c r="U61" s="136"/>
      <c r="V61" s="136">
        <f t="shared" si="0"/>
        <v>0.1162370867559519</v>
      </c>
      <c r="W61" s="136"/>
      <c r="X61" s="136"/>
      <c r="Y61" s="136"/>
      <c r="Z61" s="136"/>
      <c r="AA61" s="136"/>
      <c r="AB61" s="75"/>
      <c r="AC61" s="136"/>
      <c r="AD61" s="75"/>
      <c r="AE61" s="136"/>
      <c r="AF61" s="136"/>
      <c r="AG61" s="136"/>
      <c r="AH61" s="136"/>
      <c r="AI61" s="136"/>
      <c r="AJ61" s="136"/>
      <c r="AK61" s="136"/>
      <c r="AL61" s="136"/>
      <c r="AM61" s="136"/>
      <c r="AN61" s="136"/>
      <c r="AO61" s="136"/>
      <c r="AP61" s="75"/>
      <c r="AQ61" s="136"/>
      <c r="AR61" s="75"/>
      <c r="AS61" s="136"/>
      <c r="AT61" s="136"/>
      <c r="AU61" s="136"/>
      <c r="AV61" s="136"/>
      <c r="AW61" s="136"/>
      <c r="AX61" s="136"/>
      <c r="AY61" s="136"/>
      <c r="AZ61" s="136"/>
      <c r="BA61" s="136"/>
      <c r="BB61" s="136"/>
      <c r="BC61" s="136"/>
      <c r="BD61" s="75"/>
      <c r="BE61" s="136"/>
      <c r="BF61" s="75"/>
      <c r="BG61" s="136"/>
      <c r="BH61" s="136"/>
      <c r="BI61" s="136"/>
      <c r="BJ61" s="136"/>
      <c r="BK61" s="136"/>
      <c r="BL61" s="136"/>
      <c r="BM61" s="136"/>
      <c r="BN61" s="136"/>
      <c r="BO61" s="136"/>
      <c r="BP61" s="136"/>
      <c r="BQ61" s="136"/>
      <c r="BR61" s="134"/>
      <c r="BT61" s="134"/>
      <c r="BU61" s="137"/>
      <c r="BV61" s="137"/>
      <c r="BW61" s="137"/>
      <c r="BX61" s="137"/>
      <c r="BY61" s="137"/>
      <c r="BZ61" s="137"/>
      <c r="CA61" s="137"/>
      <c r="CB61" s="137"/>
      <c r="CC61" s="137"/>
      <c r="CD61" s="137"/>
      <c r="CE61" s="5"/>
      <c r="CF61" s="134"/>
      <c r="CH61" s="134"/>
    </row>
    <row r="62" spans="1:86" x14ac:dyDescent="0.25">
      <c r="A62" s="137" t="s">
        <v>16</v>
      </c>
      <c r="B62" s="135"/>
      <c r="C62" s="136"/>
      <c r="D62" s="136">
        <f>ABS('C3'!D62-'C3'!$C62)</f>
        <v>0.18034801142113199</v>
      </c>
      <c r="E62" s="136">
        <f>ABS('C3'!E62-'C3'!$C62)</f>
        <v>0.18034801142113199</v>
      </c>
      <c r="F62" s="136">
        <f>ABS('C3'!F62-'C3'!$C62)</f>
        <v>0.18034801142113199</v>
      </c>
      <c r="G62" s="136">
        <f>ABS('C3'!G62-'C3'!$C62)</f>
        <v>0.18034801142113199</v>
      </c>
      <c r="H62" s="136">
        <f>ABS('C3'!H62-'C3'!$C62)</f>
        <v>0.18034801142113199</v>
      </c>
      <c r="I62" s="136">
        <f>ABS('C3'!I62-'C3'!$C62)</f>
        <v>0.18034801142113199</v>
      </c>
      <c r="J62" s="136"/>
      <c r="K62" s="136"/>
      <c r="L62" s="136"/>
      <c r="M62" s="136"/>
      <c r="N62" s="75"/>
      <c r="O62" s="136"/>
      <c r="P62" s="75"/>
      <c r="Q62" s="136"/>
      <c r="R62" s="136"/>
      <c r="S62" s="136"/>
      <c r="T62" s="136"/>
      <c r="U62" s="136"/>
      <c r="V62" s="136">
        <f t="shared" si="0"/>
        <v>1.082088068526792</v>
      </c>
      <c r="W62" s="136"/>
      <c r="X62" s="136"/>
      <c r="Y62" s="136"/>
      <c r="Z62" s="136"/>
      <c r="AA62" s="136"/>
      <c r="AB62" s="75"/>
      <c r="AC62" s="136"/>
      <c r="AD62" s="75"/>
      <c r="AE62" s="136"/>
      <c r="AF62" s="136"/>
      <c r="AG62" s="136"/>
      <c r="AH62" s="136"/>
      <c r="AI62" s="136"/>
      <c r="AJ62" s="136"/>
      <c r="AK62" s="136"/>
      <c r="AL62" s="136"/>
      <c r="AM62" s="136"/>
      <c r="AN62" s="136"/>
      <c r="AO62" s="136"/>
      <c r="AP62" s="75"/>
      <c r="AQ62" s="136"/>
      <c r="AR62" s="75"/>
      <c r="AS62" s="136"/>
      <c r="AT62" s="136"/>
      <c r="AU62" s="136"/>
      <c r="AV62" s="136"/>
      <c r="AW62" s="136"/>
      <c r="AX62" s="136"/>
      <c r="AY62" s="136"/>
      <c r="AZ62" s="136"/>
      <c r="BA62" s="136"/>
      <c r="BB62" s="136"/>
      <c r="BC62" s="136"/>
      <c r="BD62" s="75"/>
      <c r="BE62" s="136"/>
      <c r="BF62" s="75"/>
      <c r="BG62" s="136"/>
      <c r="BH62" s="136"/>
      <c r="BI62" s="136"/>
      <c r="BJ62" s="136"/>
      <c r="BK62" s="136"/>
      <c r="BL62" s="136"/>
      <c r="BM62" s="136"/>
      <c r="BN62" s="136"/>
      <c r="BO62" s="136"/>
      <c r="BP62" s="136"/>
      <c r="BQ62" s="136"/>
      <c r="BR62" s="134"/>
      <c r="BT62" s="134"/>
      <c r="BU62" s="137"/>
      <c r="BV62" s="137"/>
      <c r="BW62" s="137"/>
      <c r="BX62" s="137"/>
      <c r="BY62" s="137"/>
      <c r="BZ62" s="137"/>
      <c r="CA62" s="137"/>
      <c r="CB62" s="137"/>
      <c r="CC62" s="137"/>
      <c r="CD62" s="137"/>
      <c r="CE62" s="5"/>
      <c r="CF62" s="134"/>
      <c r="CH62" s="134"/>
    </row>
    <row r="63" spans="1:86" x14ac:dyDescent="0.25">
      <c r="A63" s="137" t="s">
        <v>17</v>
      </c>
      <c r="B63" s="34"/>
      <c r="C63" s="136"/>
      <c r="D63" s="136">
        <f>ABS('C3'!D63-'C3'!$C63)</f>
        <v>0</v>
      </c>
      <c r="E63" s="136">
        <f>ABS('C3'!E63-'C3'!$C63)</f>
        <v>0</v>
      </c>
      <c r="F63" s="136">
        <f>ABS('C3'!F63-'C3'!$C63)</f>
        <v>0</v>
      </c>
      <c r="G63" s="136">
        <f>ABS('C3'!G63-'C3'!$C63)</f>
        <v>0</v>
      </c>
      <c r="H63" s="136">
        <f>ABS('C3'!H63-'C3'!$C63)</f>
        <v>0</v>
      </c>
      <c r="I63" s="136">
        <f>ABS('C3'!I63-'C3'!$C63)</f>
        <v>0</v>
      </c>
      <c r="J63" s="136"/>
      <c r="K63" s="136"/>
      <c r="L63" s="136"/>
      <c r="M63" s="136"/>
      <c r="N63" s="75"/>
      <c r="O63" s="136"/>
      <c r="P63" s="75"/>
      <c r="Q63" s="136"/>
      <c r="R63" s="136"/>
      <c r="S63" s="136"/>
      <c r="T63" s="136"/>
      <c r="U63" s="136"/>
      <c r="V63" s="136">
        <f t="shared" si="0"/>
        <v>0</v>
      </c>
      <c r="W63" s="136"/>
      <c r="X63" s="136"/>
      <c r="Y63" s="136"/>
      <c r="Z63" s="136"/>
      <c r="AA63" s="136"/>
      <c r="AB63" s="75"/>
      <c r="AC63" s="136"/>
      <c r="AD63" s="75"/>
      <c r="AE63" s="136"/>
      <c r="AF63" s="136"/>
      <c r="AG63" s="136"/>
      <c r="AH63" s="136"/>
      <c r="AI63" s="136"/>
      <c r="AJ63" s="136"/>
      <c r="AK63" s="136"/>
      <c r="AL63" s="136"/>
      <c r="AM63" s="136"/>
      <c r="AN63" s="136"/>
      <c r="AO63" s="136"/>
      <c r="AP63" s="75"/>
      <c r="AQ63" s="136"/>
      <c r="AR63" s="75"/>
      <c r="AS63" s="136"/>
      <c r="AT63" s="136"/>
      <c r="AU63" s="136"/>
      <c r="AV63" s="136"/>
      <c r="AW63" s="136"/>
      <c r="AX63" s="136"/>
      <c r="AY63" s="136"/>
      <c r="AZ63" s="136"/>
      <c r="BA63" s="136"/>
      <c r="BB63" s="136"/>
      <c r="BC63" s="136"/>
      <c r="BD63" s="75"/>
      <c r="BE63" s="136"/>
      <c r="BF63" s="75"/>
      <c r="BG63" s="136"/>
      <c r="BH63" s="136"/>
      <c r="BI63" s="136"/>
      <c r="BJ63" s="136"/>
      <c r="BK63" s="136"/>
      <c r="BL63" s="136"/>
      <c r="BM63" s="136"/>
      <c r="BN63" s="136"/>
      <c r="BO63" s="136"/>
      <c r="BP63" s="136"/>
      <c r="BQ63" s="136"/>
      <c r="BR63" s="134"/>
      <c r="BT63" s="134"/>
      <c r="BU63" s="137"/>
      <c r="BV63" s="137"/>
      <c r="BW63" s="137"/>
      <c r="BX63" s="137"/>
      <c r="BY63" s="137"/>
      <c r="BZ63" s="137"/>
      <c r="CA63" s="137"/>
      <c r="CB63" s="137"/>
      <c r="CC63" s="137"/>
      <c r="CD63" s="137"/>
      <c r="CE63" s="5"/>
      <c r="CF63" s="134"/>
      <c r="CH63" s="134"/>
    </row>
    <row r="64" spans="1:86" x14ac:dyDescent="0.25">
      <c r="A64" s="137" t="s">
        <v>18</v>
      </c>
      <c r="B64" s="34"/>
      <c r="C64" s="136"/>
      <c r="D64" s="136">
        <f>ABS('C3'!D64-'C3'!$C64)</f>
        <v>0</v>
      </c>
      <c r="E64" s="136">
        <f>ABS('C3'!E64-'C3'!$C64)</f>
        <v>0</v>
      </c>
      <c r="F64" s="136">
        <f>ABS('C3'!F64-'C3'!$C64)</f>
        <v>0</v>
      </c>
      <c r="G64" s="136">
        <f>ABS('C3'!G64-'C3'!$C64)</f>
        <v>0</v>
      </c>
      <c r="H64" s="136">
        <f>ABS('C3'!H64-'C3'!$C64)</f>
        <v>0</v>
      </c>
      <c r="I64" s="136">
        <f>ABS('C3'!I64-'C3'!$C64)</f>
        <v>0</v>
      </c>
      <c r="J64" s="136"/>
      <c r="K64" s="136"/>
      <c r="L64" s="136"/>
      <c r="M64" s="136"/>
      <c r="N64" s="75"/>
      <c r="O64" s="136"/>
      <c r="P64" s="75"/>
      <c r="Q64" s="136"/>
      <c r="R64" s="136"/>
      <c r="S64" s="136"/>
      <c r="T64" s="136"/>
      <c r="U64" s="136"/>
      <c r="V64" s="136">
        <f t="shared" si="0"/>
        <v>0</v>
      </c>
      <c r="W64" s="136"/>
      <c r="X64" s="136"/>
      <c r="Y64" s="136"/>
      <c r="Z64" s="136"/>
      <c r="AA64" s="136"/>
      <c r="AB64" s="75"/>
      <c r="AC64" s="136"/>
      <c r="AD64" s="75"/>
      <c r="AE64" s="136"/>
      <c r="AF64" s="136"/>
      <c r="AG64" s="136"/>
      <c r="AH64" s="136"/>
      <c r="AI64" s="136"/>
      <c r="AJ64" s="136"/>
      <c r="AK64" s="136"/>
      <c r="AL64" s="136"/>
      <c r="AM64" s="136"/>
      <c r="AN64" s="136"/>
      <c r="AO64" s="136"/>
      <c r="AP64" s="75"/>
      <c r="AQ64" s="136"/>
      <c r="AR64" s="75"/>
      <c r="AS64" s="136"/>
      <c r="AT64" s="136"/>
      <c r="AU64" s="136"/>
      <c r="AV64" s="136"/>
      <c r="AW64" s="136"/>
      <c r="AX64" s="136"/>
      <c r="AY64" s="136"/>
      <c r="AZ64" s="136"/>
      <c r="BA64" s="136"/>
      <c r="BB64" s="136"/>
      <c r="BC64" s="136"/>
      <c r="BD64" s="75"/>
      <c r="BE64" s="136"/>
      <c r="BF64" s="75"/>
      <c r="BG64" s="136"/>
      <c r="BH64" s="136"/>
      <c r="BI64" s="136"/>
      <c r="BJ64" s="136"/>
      <c r="BK64" s="136"/>
      <c r="BL64" s="136"/>
      <c r="BM64" s="136"/>
      <c r="BN64" s="136"/>
      <c r="BO64" s="136"/>
      <c r="BP64" s="136"/>
      <c r="BQ64" s="136"/>
      <c r="BR64" s="134"/>
      <c r="BT64" s="134"/>
      <c r="BU64" s="137"/>
      <c r="BV64" s="137"/>
      <c r="BW64" s="137"/>
      <c r="BX64" s="137"/>
      <c r="BY64" s="137"/>
      <c r="BZ64" s="137"/>
      <c r="CA64" s="137"/>
      <c r="CB64" s="137"/>
      <c r="CC64" s="137"/>
      <c r="CD64" s="137"/>
      <c r="CE64" s="5"/>
      <c r="CF64" s="134"/>
      <c r="CH64" s="134"/>
    </row>
    <row r="65" spans="1:86" x14ac:dyDescent="0.25">
      <c r="A65" s="137" t="s">
        <v>19</v>
      </c>
      <c r="B65" s="34"/>
      <c r="C65" s="136"/>
      <c r="D65" s="136">
        <f>ABS('C3'!D65-'C3'!$C65)</f>
        <v>0</v>
      </c>
      <c r="E65" s="136">
        <f>ABS('C3'!E65-'C3'!$C65)</f>
        <v>0</v>
      </c>
      <c r="F65" s="136">
        <f>ABS('C3'!F65-'C3'!$C65)</f>
        <v>0</v>
      </c>
      <c r="G65" s="136">
        <f>ABS('C3'!G65-'C3'!$C65)</f>
        <v>0</v>
      </c>
      <c r="H65" s="136">
        <f>ABS('C3'!H65-'C3'!$C65)</f>
        <v>0</v>
      </c>
      <c r="I65" s="136">
        <f>ABS('C3'!I65-'C3'!$C65)</f>
        <v>0.3125</v>
      </c>
      <c r="J65" s="136"/>
      <c r="K65" s="136"/>
      <c r="L65" s="136"/>
      <c r="M65" s="136"/>
      <c r="N65" s="75"/>
      <c r="O65" s="136"/>
      <c r="P65" s="75"/>
      <c r="Q65" s="136"/>
      <c r="R65" s="136"/>
      <c r="S65" s="136"/>
      <c r="T65" s="136"/>
      <c r="U65" s="136"/>
      <c r="V65" s="136">
        <f t="shared" si="0"/>
        <v>0.3125</v>
      </c>
      <c r="W65" s="136"/>
      <c r="X65" s="136"/>
      <c r="Y65" s="136"/>
      <c r="Z65" s="136"/>
      <c r="AA65" s="136"/>
      <c r="AB65" s="75"/>
      <c r="AC65" s="136"/>
      <c r="AD65" s="75"/>
      <c r="AE65" s="136"/>
      <c r="AF65" s="136"/>
      <c r="AG65" s="136"/>
      <c r="AH65" s="136"/>
      <c r="AI65" s="136"/>
      <c r="AJ65" s="136"/>
      <c r="AK65" s="136"/>
      <c r="AL65" s="136"/>
      <c r="AM65" s="136"/>
      <c r="AN65" s="136"/>
      <c r="AO65" s="136"/>
      <c r="AP65" s="75"/>
      <c r="AQ65" s="136"/>
      <c r="AR65" s="75"/>
      <c r="AS65" s="136"/>
      <c r="AT65" s="136"/>
      <c r="AU65" s="136"/>
      <c r="AV65" s="136"/>
      <c r="AW65" s="136"/>
      <c r="AX65" s="136"/>
      <c r="AY65" s="136"/>
      <c r="AZ65" s="136"/>
      <c r="BA65" s="136"/>
      <c r="BB65" s="136"/>
      <c r="BC65" s="136"/>
      <c r="BD65" s="75"/>
      <c r="BE65" s="136"/>
      <c r="BF65" s="75"/>
      <c r="BG65" s="136"/>
      <c r="BH65" s="136"/>
      <c r="BI65" s="136"/>
      <c r="BJ65" s="136"/>
      <c r="BK65" s="136"/>
      <c r="BL65" s="136"/>
      <c r="BM65" s="136"/>
      <c r="BN65" s="136"/>
      <c r="BO65" s="136"/>
      <c r="BP65" s="136"/>
      <c r="BQ65" s="136"/>
      <c r="BR65" s="134"/>
      <c r="BT65" s="134"/>
      <c r="BU65" s="137"/>
      <c r="BV65" s="137"/>
      <c r="BW65" s="137"/>
      <c r="BX65" s="137"/>
      <c r="BY65" s="137"/>
      <c r="BZ65" s="137"/>
      <c r="CA65" s="137"/>
      <c r="CB65" s="137"/>
      <c r="CC65" s="137"/>
      <c r="CD65" s="137"/>
      <c r="CE65" s="5"/>
      <c r="CF65" s="134"/>
      <c r="CH65" s="134"/>
    </row>
    <row r="66" spans="1:86" x14ac:dyDescent="0.25">
      <c r="A66" s="137" t="s">
        <v>20</v>
      </c>
      <c r="B66" s="34"/>
      <c r="C66" s="136"/>
      <c r="D66" s="136">
        <f>ABS('C3'!D66-'C3'!$C66)</f>
        <v>0</v>
      </c>
      <c r="E66" s="136">
        <f>ABS('C3'!E66-'C3'!$C66)</f>
        <v>0</v>
      </c>
      <c r="F66" s="136">
        <f>ABS('C3'!F66-'C3'!$C66)</f>
        <v>0</v>
      </c>
      <c r="G66" s="136">
        <f>ABS('C3'!G66-'C3'!$C66)</f>
        <v>0</v>
      </c>
      <c r="H66" s="136">
        <f>ABS('C3'!H66-'C3'!$C66)</f>
        <v>0</v>
      </c>
      <c r="I66" s="136">
        <f>ABS('C3'!I66-'C3'!$C66)</f>
        <v>0</v>
      </c>
      <c r="J66" s="136"/>
      <c r="K66" s="136"/>
      <c r="L66" s="136"/>
      <c r="M66" s="136"/>
      <c r="N66" s="75"/>
      <c r="O66" s="136"/>
      <c r="P66" s="75"/>
      <c r="Q66" s="136"/>
      <c r="R66" s="136"/>
      <c r="S66" s="136"/>
      <c r="T66" s="136"/>
      <c r="U66" s="136"/>
      <c r="V66" s="136">
        <f t="shared" si="0"/>
        <v>0</v>
      </c>
      <c r="W66" s="136"/>
      <c r="X66" s="136"/>
      <c r="Y66" s="136"/>
      <c r="Z66" s="136"/>
      <c r="AA66" s="136"/>
      <c r="AB66" s="75"/>
      <c r="AC66" s="136"/>
      <c r="AD66" s="75"/>
      <c r="AE66" s="136"/>
      <c r="AF66" s="136"/>
      <c r="AG66" s="136"/>
      <c r="AH66" s="136"/>
      <c r="AI66" s="136"/>
      <c r="AJ66" s="136"/>
      <c r="AK66" s="136"/>
      <c r="AL66" s="136"/>
      <c r="AM66" s="136"/>
      <c r="AN66" s="136"/>
      <c r="AO66" s="136"/>
      <c r="AP66" s="75"/>
      <c r="AQ66" s="136"/>
      <c r="AR66" s="75"/>
      <c r="AS66" s="136"/>
      <c r="AT66" s="136"/>
      <c r="AU66" s="136"/>
      <c r="AV66" s="136"/>
      <c r="AW66" s="136"/>
      <c r="AX66" s="136"/>
      <c r="AY66" s="136"/>
      <c r="AZ66" s="136"/>
      <c r="BA66" s="136"/>
      <c r="BB66" s="136"/>
      <c r="BC66" s="136"/>
      <c r="BD66" s="75"/>
      <c r="BE66" s="136"/>
      <c r="BF66" s="75"/>
      <c r="BG66" s="136"/>
      <c r="BH66" s="136"/>
      <c r="BI66" s="136"/>
      <c r="BJ66" s="136"/>
      <c r="BK66" s="136"/>
      <c r="BL66" s="136"/>
      <c r="BM66" s="136"/>
      <c r="BN66" s="136"/>
      <c r="BO66" s="136"/>
      <c r="BP66" s="136"/>
      <c r="BQ66" s="136"/>
      <c r="BR66" s="134"/>
      <c r="BT66" s="134"/>
      <c r="BU66" s="137"/>
      <c r="BV66" s="137"/>
      <c r="BW66" s="137"/>
      <c r="BX66" s="137"/>
      <c r="BY66" s="137"/>
      <c r="BZ66" s="137"/>
      <c r="CA66" s="137"/>
      <c r="CB66" s="137"/>
      <c r="CC66" s="137"/>
      <c r="CD66" s="137"/>
      <c r="CE66" s="5"/>
      <c r="CF66" s="134"/>
      <c r="CH66" s="134"/>
    </row>
    <row r="67" spans="1:86" x14ac:dyDescent="0.25">
      <c r="A67" s="137" t="s">
        <v>21</v>
      </c>
      <c r="B67" s="34"/>
      <c r="C67" s="136"/>
      <c r="D67" s="136">
        <f>ABS('C3'!D67-'C3'!$C67)</f>
        <v>0</v>
      </c>
      <c r="E67" s="136">
        <f>ABS('C3'!E67-'C3'!$C67)</f>
        <v>0</v>
      </c>
      <c r="F67" s="136">
        <f>ABS('C3'!F67-'C3'!$C67)</f>
        <v>0</v>
      </c>
      <c r="G67" s="136">
        <f>ABS('C3'!G67-'C3'!$C67)</f>
        <v>0</v>
      </c>
      <c r="H67" s="136">
        <f>ABS('C3'!H67-'C3'!$C67)</f>
        <v>0</v>
      </c>
      <c r="I67" s="136">
        <f>ABS('C3'!I67-'C3'!$C67)</f>
        <v>0</v>
      </c>
      <c r="J67" s="136"/>
      <c r="K67" s="136"/>
      <c r="L67" s="136"/>
      <c r="M67" s="136"/>
      <c r="N67" s="75"/>
      <c r="O67" s="136"/>
      <c r="P67" s="75"/>
      <c r="Q67" s="136"/>
      <c r="R67" s="136"/>
      <c r="S67" s="136"/>
      <c r="T67" s="136"/>
      <c r="U67" s="136"/>
      <c r="V67" s="136">
        <f t="shared" si="0"/>
        <v>0</v>
      </c>
      <c r="W67" s="136"/>
      <c r="X67" s="136"/>
      <c r="Y67" s="136"/>
      <c r="Z67" s="136"/>
      <c r="AA67" s="136"/>
      <c r="AB67" s="75"/>
      <c r="AC67" s="136"/>
      <c r="AD67" s="75"/>
      <c r="AE67" s="136"/>
      <c r="AF67" s="136"/>
      <c r="AG67" s="136"/>
      <c r="AH67" s="136"/>
      <c r="AI67" s="136"/>
      <c r="AJ67" s="136"/>
      <c r="AK67" s="136"/>
      <c r="AL67" s="136"/>
      <c r="AM67" s="136"/>
      <c r="AN67" s="136"/>
      <c r="AO67" s="136"/>
      <c r="AP67" s="75"/>
      <c r="AQ67" s="136"/>
      <c r="AR67" s="75"/>
      <c r="AS67" s="136"/>
      <c r="AT67" s="136"/>
      <c r="AU67" s="136"/>
      <c r="AV67" s="136"/>
      <c r="AW67" s="136"/>
      <c r="AX67" s="136"/>
      <c r="AY67" s="136"/>
      <c r="AZ67" s="136"/>
      <c r="BA67" s="136"/>
      <c r="BB67" s="136"/>
      <c r="BC67" s="136"/>
      <c r="BD67" s="75"/>
      <c r="BE67" s="136"/>
      <c r="BF67" s="75"/>
      <c r="BG67" s="136"/>
      <c r="BH67" s="136"/>
      <c r="BI67" s="136"/>
      <c r="BJ67" s="136"/>
      <c r="BK67" s="136"/>
      <c r="BL67" s="136"/>
      <c r="BM67" s="136"/>
      <c r="BN67" s="136"/>
      <c r="BO67" s="136"/>
      <c r="BP67" s="136"/>
      <c r="BQ67" s="136"/>
      <c r="BR67" s="134"/>
      <c r="BT67" s="134"/>
      <c r="BU67" s="137"/>
      <c r="BV67" s="137"/>
      <c r="BW67" s="137"/>
      <c r="BX67" s="137"/>
      <c r="BY67" s="137"/>
      <c r="BZ67" s="137"/>
      <c r="CA67" s="137"/>
      <c r="CB67" s="137"/>
      <c r="CC67" s="137"/>
      <c r="CD67" s="137"/>
      <c r="CE67" s="5"/>
      <c r="CF67" s="134"/>
      <c r="CH67" s="134"/>
    </row>
    <row r="68" spans="1:86" x14ac:dyDescent="0.25">
      <c r="A68" s="137" t="s">
        <v>22</v>
      </c>
      <c r="B68" s="34"/>
      <c r="C68" s="136"/>
      <c r="D68" s="136">
        <f>ABS('C3'!D68-'C3'!$C68)</f>
        <v>0</v>
      </c>
      <c r="E68" s="136">
        <f>ABS('C3'!E68-'C3'!$C68)</f>
        <v>0</v>
      </c>
      <c r="F68" s="136">
        <f>ABS('C3'!F68-'C3'!$C68)</f>
        <v>0</v>
      </c>
      <c r="G68" s="136">
        <f>ABS('C3'!G68-'C3'!$C68)</f>
        <v>0</v>
      </c>
      <c r="H68" s="136">
        <f>ABS('C3'!H68-'C3'!$C68)</f>
        <v>0</v>
      </c>
      <c r="I68" s="136">
        <f>ABS('C3'!I68-'C3'!$C68)</f>
        <v>0</v>
      </c>
      <c r="J68" s="136"/>
      <c r="K68" s="136"/>
      <c r="L68" s="136"/>
      <c r="M68" s="136"/>
      <c r="N68" s="75"/>
      <c r="O68" s="136"/>
      <c r="P68" s="75"/>
      <c r="Q68" s="136"/>
      <c r="R68" s="136"/>
      <c r="S68" s="136"/>
      <c r="T68" s="136"/>
      <c r="U68" s="136"/>
      <c r="V68" s="136">
        <f t="shared" ref="V68:V114" si="1">SUM(D68:U68)</f>
        <v>0</v>
      </c>
      <c r="W68" s="136"/>
      <c r="X68" s="136"/>
      <c r="Y68" s="136"/>
      <c r="Z68" s="136"/>
      <c r="AA68" s="136"/>
      <c r="AB68" s="75"/>
      <c r="AC68" s="136"/>
      <c r="AD68" s="75"/>
      <c r="AE68" s="136"/>
      <c r="AF68" s="136"/>
      <c r="AG68" s="136"/>
      <c r="AH68" s="136"/>
      <c r="AI68" s="136"/>
      <c r="AJ68" s="136"/>
      <c r="AK68" s="136"/>
      <c r="AL68" s="136"/>
      <c r="AM68" s="136"/>
      <c r="AN68" s="136"/>
      <c r="AO68" s="136"/>
      <c r="AP68" s="75"/>
      <c r="AQ68" s="136"/>
      <c r="AR68" s="75"/>
      <c r="AS68" s="136"/>
      <c r="AT68" s="136"/>
      <c r="AU68" s="136"/>
      <c r="AV68" s="136"/>
      <c r="AW68" s="136"/>
      <c r="AX68" s="136"/>
      <c r="AY68" s="136"/>
      <c r="AZ68" s="136"/>
      <c r="BA68" s="136"/>
      <c r="BB68" s="136"/>
      <c r="BC68" s="136"/>
      <c r="BD68" s="75"/>
      <c r="BE68" s="136"/>
      <c r="BF68" s="75"/>
      <c r="BG68" s="136"/>
      <c r="BH68" s="136"/>
      <c r="BI68" s="136"/>
      <c r="BJ68" s="136"/>
      <c r="BK68" s="136"/>
      <c r="BL68" s="136"/>
      <c r="BM68" s="136"/>
      <c r="BN68" s="136"/>
      <c r="BO68" s="136"/>
      <c r="BP68" s="136"/>
      <c r="BQ68" s="136"/>
      <c r="BR68" s="134"/>
      <c r="BT68" s="134"/>
      <c r="BU68" s="137"/>
      <c r="BV68" s="137"/>
      <c r="BW68" s="137"/>
      <c r="BX68" s="137"/>
      <c r="BY68" s="137"/>
      <c r="BZ68" s="137"/>
      <c r="CA68" s="137"/>
      <c r="CB68" s="137"/>
      <c r="CC68" s="137"/>
      <c r="CD68" s="137"/>
      <c r="CE68" s="5"/>
      <c r="CF68" s="134"/>
      <c r="CH68" s="134"/>
    </row>
    <row r="69" spans="1:86" s="64" customFormat="1" ht="16.2" customHeight="1" x14ac:dyDescent="0.25">
      <c r="A69" s="136"/>
      <c r="B69" s="34"/>
      <c r="C69" s="136"/>
      <c r="D69" s="136">
        <f>ABS('C3'!D69-'C3'!$C69)</f>
        <v>0</v>
      </c>
      <c r="E69" s="136">
        <f>ABS('C3'!E69-'C3'!$C69)</f>
        <v>0</v>
      </c>
      <c r="F69" s="136">
        <f>ABS('C3'!F69-'C3'!$C69)</f>
        <v>0</v>
      </c>
      <c r="G69" s="136">
        <f>ABS('C3'!G69-'C3'!$C69)</f>
        <v>0</v>
      </c>
      <c r="H69" s="136">
        <f>ABS('C3'!H69-'C3'!$C69)</f>
        <v>0</v>
      </c>
      <c r="I69" s="136">
        <f>ABS('C3'!I69-'C3'!$C69)</f>
        <v>0</v>
      </c>
      <c r="J69" s="136"/>
      <c r="K69" s="136"/>
      <c r="L69" s="136"/>
      <c r="M69" s="136"/>
      <c r="N69" s="75"/>
      <c r="O69" s="136"/>
      <c r="P69" s="75"/>
      <c r="Q69" s="136"/>
      <c r="R69" s="136"/>
      <c r="S69" s="136"/>
      <c r="T69" s="136"/>
      <c r="U69" s="136"/>
      <c r="V69" s="136">
        <f t="shared" si="1"/>
        <v>0</v>
      </c>
      <c r="W69" s="136"/>
      <c r="X69" s="136"/>
      <c r="Y69" s="136"/>
      <c r="Z69" s="136"/>
      <c r="AA69" s="136"/>
      <c r="AB69" s="75"/>
      <c r="AC69" s="136"/>
      <c r="AD69" s="75"/>
      <c r="AE69" s="136"/>
      <c r="AF69" s="136"/>
      <c r="AG69" s="136"/>
      <c r="AH69" s="136"/>
      <c r="AI69" s="136"/>
      <c r="AJ69" s="136"/>
      <c r="AK69" s="136"/>
      <c r="AL69" s="136"/>
      <c r="AM69" s="136"/>
      <c r="AN69" s="136"/>
      <c r="AO69" s="136"/>
      <c r="AP69" s="75"/>
      <c r="AQ69" s="136"/>
      <c r="AR69" s="75"/>
      <c r="AS69" s="136"/>
      <c r="AT69" s="136"/>
      <c r="AU69" s="136"/>
      <c r="AV69" s="136"/>
      <c r="AW69" s="136"/>
      <c r="AX69" s="136"/>
      <c r="AY69" s="136"/>
      <c r="AZ69" s="136"/>
      <c r="BA69" s="136"/>
      <c r="BB69" s="136"/>
      <c r="BC69" s="136"/>
      <c r="BD69" s="75"/>
      <c r="BE69" s="136"/>
      <c r="BF69" s="75"/>
      <c r="BG69" s="136"/>
      <c r="BH69" s="136"/>
      <c r="BI69" s="136"/>
      <c r="BJ69" s="136"/>
      <c r="BK69" s="136"/>
      <c r="BL69" s="136"/>
      <c r="BM69" s="136"/>
      <c r="BN69" s="136"/>
      <c r="BO69" s="136"/>
      <c r="BP69" s="136"/>
      <c r="BQ69" s="136"/>
      <c r="BR69" s="34"/>
      <c r="BT69" s="34"/>
      <c r="BU69" s="136"/>
      <c r="BV69" s="136"/>
      <c r="BW69" s="136"/>
      <c r="BX69" s="136"/>
      <c r="BY69" s="136"/>
      <c r="BZ69" s="136"/>
      <c r="CA69" s="136"/>
      <c r="CB69" s="136"/>
      <c r="CC69" s="136"/>
      <c r="CD69" s="136"/>
      <c r="CE69" s="136"/>
      <c r="CF69" s="34"/>
      <c r="CH69" s="34"/>
    </row>
    <row r="70" spans="1:86" s="64" customFormat="1" ht="16.2" customHeight="1" x14ac:dyDescent="0.25">
      <c r="A70" s="137" t="s">
        <v>171</v>
      </c>
      <c r="B70" s="34"/>
      <c r="C70" s="76"/>
      <c r="D70" s="136">
        <f>ABS('C3'!D70-'C3'!$C70)</f>
        <v>0</v>
      </c>
      <c r="E70" s="136">
        <f>ABS('C3'!E70-'C3'!$C70)</f>
        <v>0</v>
      </c>
      <c r="F70" s="136">
        <f>ABS('C3'!F70-'C3'!$C70)</f>
        <v>0</v>
      </c>
      <c r="G70" s="136">
        <f>ABS('C3'!G70-'C3'!$C70)</f>
        <v>0</v>
      </c>
      <c r="H70" s="136">
        <f>ABS('C3'!H70-'C3'!$C70)</f>
        <v>0</v>
      </c>
      <c r="I70" s="136">
        <f>ABS('C3'!I70-'C3'!$C70)</f>
        <v>0</v>
      </c>
      <c r="J70" s="76"/>
      <c r="K70" s="76"/>
      <c r="L70" s="76"/>
      <c r="M70" s="136"/>
      <c r="N70" s="136"/>
      <c r="O70" s="136"/>
      <c r="P70" s="136"/>
      <c r="Q70" s="76"/>
      <c r="R70" s="76"/>
      <c r="S70" s="76"/>
      <c r="T70" s="76"/>
      <c r="U70" s="76"/>
      <c r="V70" s="136">
        <f t="shared" si="1"/>
        <v>0</v>
      </c>
      <c r="W70" s="76"/>
      <c r="X70" s="76"/>
      <c r="Y70" s="76"/>
      <c r="Z70" s="76"/>
      <c r="AA70" s="136"/>
      <c r="AB70" s="136"/>
      <c r="AC70" s="136"/>
      <c r="AD70" s="136"/>
      <c r="AE70" s="153"/>
      <c r="AF70" s="153"/>
      <c r="AG70" s="153"/>
      <c r="AH70" s="153"/>
      <c r="AI70" s="153"/>
      <c r="AJ70" s="153"/>
      <c r="AK70" s="153"/>
      <c r="AL70" s="153"/>
      <c r="AM70" s="153"/>
      <c r="AN70" s="153"/>
      <c r="AO70" s="136"/>
      <c r="AP70" s="136"/>
      <c r="AQ70" s="136"/>
      <c r="AR70" s="136"/>
      <c r="AS70" s="153"/>
      <c r="AT70" s="153"/>
      <c r="AU70" s="153"/>
      <c r="AV70" s="153"/>
      <c r="AW70" s="153"/>
      <c r="AX70" s="153"/>
      <c r="AY70" s="153"/>
      <c r="AZ70" s="153"/>
      <c r="BA70" s="153"/>
      <c r="BB70" s="153"/>
      <c r="BC70" s="136"/>
      <c r="BD70" s="136"/>
      <c r="BE70" s="136"/>
      <c r="BF70" s="136"/>
      <c r="BG70" s="153"/>
      <c r="BH70" s="153"/>
      <c r="BI70" s="153"/>
      <c r="BJ70" s="153"/>
      <c r="BK70" s="153"/>
      <c r="BL70" s="153"/>
      <c r="BM70" s="153"/>
      <c r="BN70" s="153"/>
      <c r="BO70" s="153"/>
      <c r="BP70" s="153"/>
      <c r="BQ70" s="136"/>
      <c r="BR70" s="65"/>
      <c r="BS70" s="65"/>
      <c r="BT70" s="65"/>
      <c r="BU70" s="166"/>
      <c r="BV70" s="166"/>
      <c r="BW70" s="166"/>
      <c r="BX70" s="166"/>
      <c r="BY70" s="166"/>
      <c r="BZ70" s="166"/>
      <c r="CA70" s="166"/>
      <c r="CB70" s="166"/>
      <c r="CC70" s="166"/>
      <c r="CD70" s="166"/>
      <c r="CE70" s="5"/>
      <c r="CF70" s="65"/>
      <c r="CG70" s="65"/>
      <c r="CH70" s="65"/>
    </row>
    <row r="71" spans="1:86" s="64" customFormat="1" ht="16.2" customHeight="1" x14ac:dyDescent="0.25">
      <c r="A71" s="137" t="s">
        <v>1</v>
      </c>
      <c r="B71" s="34"/>
      <c r="C71" s="136"/>
      <c r="D71" s="136">
        <f>ABS('C3'!D71-'C3'!$C71)</f>
        <v>0</v>
      </c>
      <c r="E71" s="136">
        <f>ABS('C3'!E71-'C3'!$C71)</f>
        <v>0</v>
      </c>
      <c r="F71" s="136">
        <f>ABS('C3'!F71-'C3'!$C71)</f>
        <v>0</v>
      </c>
      <c r="G71" s="136">
        <f>ABS('C3'!G71-'C3'!$C71)</f>
        <v>0</v>
      </c>
      <c r="H71" s="136">
        <f>ABS('C3'!H71-'C3'!$C71)</f>
        <v>0</v>
      </c>
      <c r="I71" s="136">
        <f>ABS('C3'!I71-'C3'!$C71)</f>
        <v>0</v>
      </c>
      <c r="J71" s="136"/>
      <c r="K71" s="136"/>
      <c r="L71" s="136"/>
      <c r="M71" s="136"/>
      <c r="N71" s="75"/>
      <c r="O71" s="136"/>
      <c r="P71" s="75"/>
      <c r="Q71" s="136"/>
      <c r="R71" s="136"/>
      <c r="S71" s="136"/>
      <c r="T71" s="136"/>
      <c r="U71" s="136"/>
      <c r="V71" s="136">
        <f t="shared" si="1"/>
        <v>0</v>
      </c>
      <c r="W71" s="136"/>
      <c r="X71" s="136"/>
      <c r="Y71" s="136"/>
      <c r="Z71" s="136"/>
      <c r="AA71" s="136"/>
      <c r="AB71" s="75"/>
      <c r="AC71" s="136"/>
      <c r="AD71" s="75"/>
      <c r="AE71" s="136"/>
      <c r="AF71" s="136"/>
      <c r="AG71" s="136"/>
      <c r="AH71" s="136"/>
      <c r="AI71" s="136"/>
      <c r="AJ71" s="136"/>
      <c r="AK71" s="136"/>
      <c r="AL71" s="136"/>
      <c r="AM71" s="136"/>
      <c r="AN71" s="136"/>
      <c r="AO71" s="136"/>
      <c r="AP71" s="75"/>
      <c r="AQ71" s="136"/>
      <c r="AR71" s="75"/>
      <c r="AS71" s="136"/>
      <c r="AT71" s="136"/>
      <c r="AU71" s="136"/>
      <c r="AV71" s="136"/>
      <c r="AW71" s="136"/>
      <c r="AX71" s="136"/>
      <c r="AY71" s="136"/>
      <c r="AZ71" s="136"/>
      <c r="BA71" s="136"/>
      <c r="BB71" s="136"/>
      <c r="BC71" s="136"/>
      <c r="BD71" s="75"/>
      <c r="BE71" s="136"/>
      <c r="BF71" s="75"/>
      <c r="BG71" s="136"/>
      <c r="BH71" s="136"/>
      <c r="BI71" s="136"/>
      <c r="BJ71" s="136"/>
      <c r="BK71" s="136"/>
      <c r="BL71" s="136"/>
      <c r="BM71" s="136"/>
      <c r="BN71" s="136"/>
      <c r="BO71" s="136"/>
      <c r="BP71" s="136"/>
      <c r="BQ71" s="136"/>
      <c r="BR71" s="134"/>
      <c r="BS71" s="65"/>
      <c r="BT71" s="134"/>
      <c r="BU71" s="137"/>
      <c r="BV71" s="137"/>
      <c r="BW71" s="137"/>
      <c r="BX71" s="137"/>
      <c r="BY71" s="137"/>
      <c r="BZ71" s="137"/>
      <c r="CA71" s="137"/>
      <c r="CB71" s="137"/>
      <c r="CC71" s="137"/>
      <c r="CD71" s="137"/>
      <c r="CE71" s="5"/>
      <c r="CF71" s="134"/>
      <c r="CG71" s="65"/>
      <c r="CH71" s="134"/>
    </row>
    <row r="72" spans="1:86" s="64" customFormat="1" ht="16.2" customHeight="1" x14ac:dyDescent="0.25">
      <c r="A72" s="137" t="s">
        <v>3</v>
      </c>
      <c r="B72" s="34"/>
      <c r="C72" s="136"/>
      <c r="D72" s="136">
        <f>ABS('C3'!D72-'C3'!$C72)</f>
        <v>0</v>
      </c>
      <c r="E72" s="136">
        <f>ABS('C3'!E72-'C3'!$C72)</f>
        <v>0</v>
      </c>
      <c r="F72" s="136">
        <f>ABS('C3'!F72-'C3'!$C72)</f>
        <v>0</v>
      </c>
      <c r="G72" s="136">
        <f>ABS('C3'!G72-'C3'!$C72)</f>
        <v>0</v>
      </c>
      <c r="H72" s="136">
        <f>ABS('C3'!H72-'C3'!$C72)</f>
        <v>0</v>
      </c>
      <c r="I72" s="136">
        <f>ABS('C3'!I72-'C3'!$C72)</f>
        <v>0</v>
      </c>
      <c r="J72" s="136"/>
      <c r="K72" s="136"/>
      <c r="L72" s="136"/>
      <c r="M72" s="136"/>
      <c r="N72" s="75"/>
      <c r="O72" s="136"/>
      <c r="P72" s="75"/>
      <c r="Q72" s="136"/>
      <c r="R72" s="136"/>
      <c r="S72" s="136"/>
      <c r="T72" s="136"/>
      <c r="U72" s="136"/>
      <c r="V72" s="136">
        <f t="shared" si="1"/>
        <v>0</v>
      </c>
      <c r="W72" s="136"/>
      <c r="X72" s="136"/>
      <c r="Y72" s="136"/>
      <c r="Z72" s="136"/>
      <c r="AA72" s="136"/>
      <c r="AB72" s="75"/>
      <c r="AC72" s="136"/>
      <c r="AD72" s="75"/>
      <c r="AE72" s="136"/>
      <c r="AF72" s="136"/>
      <c r="AG72" s="136"/>
      <c r="AH72" s="136"/>
      <c r="AI72" s="136"/>
      <c r="AJ72" s="136"/>
      <c r="AK72" s="136"/>
      <c r="AL72" s="136"/>
      <c r="AM72" s="136"/>
      <c r="AN72" s="136"/>
      <c r="AO72" s="136"/>
      <c r="AP72" s="75"/>
      <c r="AQ72" s="136"/>
      <c r="AR72" s="75"/>
      <c r="AS72" s="136"/>
      <c r="AT72" s="136"/>
      <c r="AU72" s="136"/>
      <c r="AV72" s="136"/>
      <c r="AW72" s="136"/>
      <c r="AX72" s="136"/>
      <c r="AY72" s="136"/>
      <c r="AZ72" s="136"/>
      <c r="BA72" s="136"/>
      <c r="BB72" s="136"/>
      <c r="BC72" s="136"/>
      <c r="BD72" s="75"/>
      <c r="BE72" s="136"/>
      <c r="BF72" s="75"/>
      <c r="BG72" s="136"/>
      <c r="BH72" s="136"/>
      <c r="BI72" s="136"/>
      <c r="BJ72" s="136"/>
      <c r="BK72" s="136"/>
      <c r="BL72" s="136"/>
      <c r="BM72" s="136"/>
      <c r="BN72" s="136"/>
      <c r="BO72" s="136"/>
      <c r="BP72" s="136"/>
      <c r="BQ72" s="136"/>
      <c r="BR72" s="134"/>
      <c r="BS72" s="65"/>
      <c r="BT72" s="134"/>
      <c r="BU72" s="137"/>
      <c r="BV72" s="137"/>
      <c r="BW72" s="137"/>
      <c r="BX72" s="137"/>
      <c r="BY72" s="137"/>
      <c r="BZ72" s="137"/>
      <c r="CA72" s="137"/>
      <c r="CB72" s="137"/>
      <c r="CC72" s="137"/>
      <c r="CD72" s="137"/>
      <c r="CE72" s="5"/>
      <c r="CF72" s="134"/>
      <c r="CG72" s="65"/>
      <c r="CH72" s="134"/>
    </row>
    <row r="73" spans="1:86" s="64" customFormat="1" ht="16.2" customHeight="1" x14ac:dyDescent="0.25">
      <c r="A73" s="137" t="s">
        <v>4</v>
      </c>
      <c r="B73" s="34"/>
      <c r="C73" s="136"/>
      <c r="D73" s="136">
        <f>ABS('C3'!D73-'C3'!$C73)</f>
        <v>0</v>
      </c>
      <c r="E73" s="136">
        <f>ABS('C3'!E73-'C3'!$C73)</f>
        <v>0</v>
      </c>
      <c r="F73" s="136">
        <f>ABS('C3'!F73-'C3'!$C73)</f>
        <v>0</v>
      </c>
      <c r="G73" s="136">
        <f>ABS('C3'!G73-'C3'!$C73)</f>
        <v>0</v>
      </c>
      <c r="H73" s="136">
        <f>ABS('C3'!H73-'C3'!$C73)</f>
        <v>0</v>
      </c>
      <c r="I73" s="136">
        <f>ABS('C3'!I73-'C3'!$C73)</f>
        <v>0</v>
      </c>
      <c r="J73" s="136"/>
      <c r="K73" s="136"/>
      <c r="L73" s="136"/>
      <c r="M73" s="136"/>
      <c r="N73" s="75"/>
      <c r="O73" s="136"/>
      <c r="P73" s="75"/>
      <c r="Q73" s="136"/>
      <c r="R73" s="136"/>
      <c r="S73" s="136"/>
      <c r="T73" s="136"/>
      <c r="U73" s="136"/>
      <c r="V73" s="136">
        <f t="shared" si="1"/>
        <v>0</v>
      </c>
      <c r="W73" s="136"/>
      <c r="X73" s="136"/>
      <c r="Y73" s="136"/>
      <c r="Z73" s="136"/>
      <c r="AA73" s="136"/>
      <c r="AB73" s="75"/>
      <c r="AC73" s="136"/>
      <c r="AD73" s="75"/>
      <c r="AE73" s="136"/>
      <c r="AF73" s="136"/>
      <c r="AG73" s="136"/>
      <c r="AH73" s="136"/>
      <c r="AI73" s="136"/>
      <c r="AJ73" s="136"/>
      <c r="AK73" s="136"/>
      <c r="AL73" s="136"/>
      <c r="AM73" s="136"/>
      <c r="AN73" s="136"/>
      <c r="AO73" s="136"/>
      <c r="AP73" s="75"/>
      <c r="AQ73" s="136"/>
      <c r="AR73" s="75"/>
      <c r="AS73" s="136"/>
      <c r="AT73" s="136"/>
      <c r="AU73" s="136"/>
      <c r="AV73" s="136"/>
      <c r="AW73" s="136"/>
      <c r="AX73" s="136"/>
      <c r="AY73" s="136"/>
      <c r="AZ73" s="136"/>
      <c r="BA73" s="136"/>
      <c r="BB73" s="136"/>
      <c r="BC73" s="136"/>
      <c r="BD73" s="75"/>
      <c r="BE73" s="136"/>
      <c r="BF73" s="75"/>
      <c r="BG73" s="136"/>
      <c r="BH73" s="136"/>
      <c r="BI73" s="136"/>
      <c r="BJ73" s="136"/>
      <c r="BK73" s="136"/>
      <c r="BL73" s="136"/>
      <c r="BM73" s="136"/>
      <c r="BN73" s="136"/>
      <c r="BO73" s="136"/>
      <c r="BP73" s="136"/>
      <c r="BQ73" s="136"/>
      <c r="BR73" s="134"/>
      <c r="BS73" s="65"/>
      <c r="BT73" s="134"/>
      <c r="BU73" s="137"/>
      <c r="BV73" s="137"/>
      <c r="BW73" s="137"/>
      <c r="BX73" s="137"/>
      <c r="BY73" s="137"/>
      <c r="BZ73" s="137"/>
      <c r="CA73" s="137"/>
      <c r="CB73" s="137"/>
      <c r="CC73" s="137"/>
      <c r="CD73" s="137"/>
      <c r="CE73" s="5"/>
      <c r="CF73" s="134"/>
      <c r="CG73" s="65"/>
      <c r="CH73" s="134"/>
    </row>
    <row r="74" spans="1:86" s="64" customFormat="1" ht="16.2" customHeight="1" x14ac:dyDescent="0.25">
      <c r="A74" s="137" t="s">
        <v>5</v>
      </c>
      <c r="B74" s="34"/>
      <c r="C74" s="136"/>
      <c r="D74" s="136">
        <f>ABS('C3'!D74-'C3'!$C74)</f>
        <v>0</v>
      </c>
      <c r="E74" s="136">
        <f>ABS('C3'!E74-'C3'!$C74)</f>
        <v>0</v>
      </c>
      <c r="F74" s="136">
        <f>ABS('C3'!F74-'C3'!$C74)</f>
        <v>0</v>
      </c>
      <c r="G74" s="136">
        <f>ABS('C3'!G74-'C3'!$C74)</f>
        <v>0</v>
      </c>
      <c r="H74" s="136">
        <f>ABS('C3'!H74-'C3'!$C74)</f>
        <v>0</v>
      </c>
      <c r="I74" s="136">
        <f>ABS('C3'!I74-'C3'!$C74)</f>
        <v>0</v>
      </c>
      <c r="J74" s="136"/>
      <c r="K74" s="136"/>
      <c r="L74" s="136"/>
      <c r="M74" s="136"/>
      <c r="N74" s="75"/>
      <c r="O74" s="136"/>
      <c r="P74" s="75"/>
      <c r="Q74" s="136"/>
      <c r="R74" s="136"/>
      <c r="S74" s="136"/>
      <c r="T74" s="136"/>
      <c r="U74" s="136"/>
      <c r="V74" s="136">
        <f t="shared" si="1"/>
        <v>0</v>
      </c>
      <c r="W74" s="136"/>
      <c r="X74" s="136"/>
      <c r="Y74" s="136"/>
      <c r="Z74" s="136"/>
      <c r="AA74" s="136"/>
      <c r="AB74" s="75"/>
      <c r="AC74" s="136"/>
      <c r="AD74" s="75"/>
      <c r="AE74" s="136"/>
      <c r="AF74" s="136"/>
      <c r="AG74" s="136"/>
      <c r="AH74" s="136"/>
      <c r="AI74" s="136"/>
      <c r="AJ74" s="136"/>
      <c r="AK74" s="136"/>
      <c r="AL74" s="136"/>
      <c r="AM74" s="136"/>
      <c r="AN74" s="136"/>
      <c r="AO74" s="136"/>
      <c r="AP74" s="75"/>
      <c r="AQ74" s="136"/>
      <c r="AR74" s="75"/>
      <c r="AS74" s="136"/>
      <c r="AT74" s="136"/>
      <c r="AU74" s="136"/>
      <c r="AV74" s="136"/>
      <c r="AW74" s="136"/>
      <c r="AX74" s="136"/>
      <c r="AY74" s="136"/>
      <c r="AZ74" s="136"/>
      <c r="BA74" s="136"/>
      <c r="BB74" s="136"/>
      <c r="BC74" s="136"/>
      <c r="BD74" s="75"/>
      <c r="BE74" s="136"/>
      <c r="BF74" s="75"/>
      <c r="BG74" s="136"/>
      <c r="BH74" s="136"/>
      <c r="BI74" s="136"/>
      <c r="BJ74" s="136"/>
      <c r="BK74" s="136"/>
      <c r="BL74" s="136"/>
      <c r="BM74" s="136"/>
      <c r="BN74" s="136"/>
      <c r="BO74" s="136"/>
      <c r="BP74" s="136"/>
      <c r="BQ74" s="136"/>
      <c r="BR74" s="134"/>
      <c r="BS74" s="65"/>
      <c r="BT74" s="134"/>
      <c r="BU74" s="137"/>
      <c r="BV74" s="137"/>
      <c r="BW74" s="137"/>
      <c r="BX74" s="137"/>
      <c r="BY74" s="137"/>
      <c r="BZ74" s="137"/>
      <c r="CA74" s="137"/>
      <c r="CB74" s="137"/>
      <c r="CC74" s="137"/>
      <c r="CD74" s="137"/>
      <c r="CE74" s="5"/>
      <c r="CF74" s="134"/>
      <c r="CG74" s="65"/>
      <c r="CH74" s="134"/>
    </row>
    <row r="75" spans="1:86" s="64" customFormat="1" ht="16.2" customHeight="1" x14ac:dyDescent="0.25">
      <c r="A75" s="137" t="s">
        <v>6</v>
      </c>
      <c r="B75" s="34"/>
      <c r="C75" s="136"/>
      <c r="D75" s="136">
        <f>ABS('C3'!D75-'C3'!$C75)</f>
        <v>0</v>
      </c>
      <c r="E75" s="136">
        <f>ABS('C3'!E75-'C3'!$C75)</f>
        <v>0</v>
      </c>
      <c r="F75" s="136">
        <f>ABS('C3'!F75-'C3'!$C75)</f>
        <v>0</v>
      </c>
      <c r="G75" s="136">
        <f>ABS('C3'!G75-'C3'!$C75)</f>
        <v>0</v>
      </c>
      <c r="H75" s="136">
        <f>ABS('C3'!H75-'C3'!$C75)</f>
        <v>0.21298327739955403</v>
      </c>
      <c r="I75" s="136">
        <f>ABS('C3'!I75-'C3'!$C75)</f>
        <v>0.21298327739955403</v>
      </c>
      <c r="J75" s="136"/>
      <c r="K75" s="136"/>
      <c r="L75" s="136"/>
      <c r="M75" s="136"/>
      <c r="N75" s="75"/>
      <c r="O75" s="136"/>
      <c r="P75" s="75"/>
      <c r="Q75" s="136"/>
      <c r="R75" s="136"/>
      <c r="S75" s="136"/>
      <c r="T75" s="136"/>
      <c r="U75" s="136"/>
      <c r="V75" s="136">
        <f t="shared" si="1"/>
        <v>0.42596655479910805</v>
      </c>
      <c r="W75" s="136"/>
      <c r="X75" s="136"/>
      <c r="Y75" s="136"/>
      <c r="Z75" s="136"/>
      <c r="AA75" s="136"/>
      <c r="AB75" s="75"/>
      <c r="AC75" s="136"/>
      <c r="AD75" s="75"/>
      <c r="AE75" s="136"/>
      <c r="AF75" s="136"/>
      <c r="AG75" s="136"/>
      <c r="AH75" s="136"/>
      <c r="AI75" s="136"/>
      <c r="AJ75" s="136"/>
      <c r="AK75" s="136"/>
      <c r="AL75" s="136"/>
      <c r="AM75" s="136"/>
      <c r="AN75" s="136"/>
      <c r="AO75" s="136"/>
      <c r="AP75" s="75"/>
      <c r="AQ75" s="136"/>
      <c r="AR75" s="75"/>
      <c r="AS75" s="136"/>
      <c r="AT75" s="136"/>
      <c r="AU75" s="136"/>
      <c r="AV75" s="136"/>
      <c r="AW75" s="136"/>
      <c r="AX75" s="136"/>
      <c r="AY75" s="136"/>
      <c r="AZ75" s="136"/>
      <c r="BA75" s="136"/>
      <c r="BB75" s="136"/>
      <c r="BC75" s="136"/>
      <c r="BD75" s="75"/>
      <c r="BE75" s="136"/>
      <c r="BF75" s="75"/>
      <c r="BG75" s="136"/>
      <c r="BH75" s="136"/>
      <c r="BI75" s="136"/>
      <c r="BJ75" s="136"/>
      <c r="BK75" s="136"/>
      <c r="BL75" s="136"/>
      <c r="BM75" s="136"/>
      <c r="BN75" s="136"/>
      <c r="BO75" s="136"/>
      <c r="BP75" s="136"/>
      <c r="BQ75" s="136"/>
      <c r="BR75" s="134"/>
      <c r="BS75" s="65"/>
      <c r="BT75" s="134"/>
      <c r="BU75" s="137"/>
      <c r="BV75" s="137"/>
      <c r="BW75" s="137"/>
      <c r="BX75" s="137"/>
      <c r="BY75" s="137"/>
      <c r="BZ75" s="137"/>
      <c r="CA75" s="137"/>
      <c r="CB75" s="137"/>
      <c r="CC75" s="137"/>
      <c r="CD75" s="137"/>
      <c r="CE75" s="5"/>
      <c r="CF75" s="134"/>
      <c r="CG75" s="65"/>
      <c r="CH75" s="134"/>
    </row>
    <row r="76" spans="1:86" s="64" customFormat="1" ht="16.2" customHeight="1" x14ac:dyDescent="0.25">
      <c r="A76" s="137" t="s">
        <v>7</v>
      </c>
      <c r="B76" s="34"/>
      <c r="C76" s="136"/>
      <c r="D76" s="136">
        <f>ABS('C3'!D76-'C3'!$C76)</f>
        <v>0</v>
      </c>
      <c r="E76" s="136">
        <f>ABS('C3'!E76-'C3'!$C76)</f>
        <v>0</v>
      </c>
      <c r="F76" s="136">
        <f>ABS('C3'!F76-'C3'!$C76)</f>
        <v>0</v>
      </c>
      <c r="G76" s="136">
        <f>ABS('C3'!G76-'C3'!$C76)</f>
        <v>0</v>
      </c>
      <c r="H76" s="136">
        <f>ABS('C3'!H76-'C3'!$C76)</f>
        <v>0</v>
      </c>
      <c r="I76" s="136">
        <f>ABS('C3'!I76-'C3'!$C76)</f>
        <v>0</v>
      </c>
      <c r="J76" s="136"/>
      <c r="K76" s="136"/>
      <c r="L76" s="136"/>
      <c r="M76" s="136"/>
      <c r="N76" s="75"/>
      <c r="O76" s="136"/>
      <c r="P76" s="75"/>
      <c r="Q76" s="136"/>
      <c r="R76" s="136"/>
      <c r="S76" s="136"/>
      <c r="T76" s="136"/>
      <c r="U76" s="136"/>
      <c r="V76" s="136">
        <f t="shared" si="1"/>
        <v>0</v>
      </c>
      <c r="W76" s="136"/>
      <c r="X76" s="136"/>
      <c r="Y76" s="136"/>
      <c r="Z76" s="136"/>
      <c r="AA76" s="136"/>
      <c r="AB76" s="75"/>
      <c r="AC76" s="136"/>
      <c r="AD76" s="75"/>
      <c r="AE76" s="136"/>
      <c r="AF76" s="136"/>
      <c r="AG76" s="136"/>
      <c r="AH76" s="136"/>
      <c r="AI76" s="136"/>
      <c r="AJ76" s="136"/>
      <c r="AK76" s="136"/>
      <c r="AL76" s="136"/>
      <c r="AM76" s="136"/>
      <c r="AN76" s="136"/>
      <c r="AO76" s="136"/>
      <c r="AP76" s="75"/>
      <c r="AQ76" s="136"/>
      <c r="AR76" s="75"/>
      <c r="AS76" s="136"/>
      <c r="AT76" s="136"/>
      <c r="AU76" s="136"/>
      <c r="AV76" s="136"/>
      <c r="AW76" s="136"/>
      <c r="AX76" s="136"/>
      <c r="AY76" s="136"/>
      <c r="AZ76" s="136"/>
      <c r="BA76" s="136"/>
      <c r="BB76" s="136"/>
      <c r="BC76" s="136"/>
      <c r="BD76" s="75"/>
      <c r="BE76" s="136"/>
      <c r="BF76" s="75"/>
      <c r="BG76" s="136"/>
      <c r="BH76" s="136"/>
      <c r="BI76" s="136"/>
      <c r="BJ76" s="136"/>
      <c r="BK76" s="136"/>
      <c r="BL76" s="136"/>
      <c r="BM76" s="136"/>
      <c r="BN76" s="136"/>
      <c r="BO76" s="136"/>
      <c r="BP76" s="136"/>
      <c r="BQ76" s="136"/>
      <c r="BR76" s="134"/>
      <c r="BS76" s="65"/>
      <c r="BT76" s="134"/>
      <c r="BU76" s="137"/>
      <c r="BV76" s="137"/>
      <c r="BW76" s="137"/>
      <c r="BX76" s="137"/>
      <c r="BY76" s="137"/>
      <c r="BZ76" s="137"/>
      <c r="CA76" s="137"/>
      <c r="CB76" s="137"/>
      <c r="CC76" s="137"/>
      <c r="CD76" s="137"/>
      <c r="CE76" s="5"/>
      <c r="CF76" s="134"/>
      <c r="CG76" s="65"/>
      <c r="CH76" s="134"/>
    </row>
    <row r="77" spans="1:86" s="64" customFormat="1" ht="16.2" customHeight="1" x14ac:dyDescent="0.25">
      <c r="A77" s="137" t="s">
        <v>8</v>
      </c>
      <c r="B77" s="34"/>
      <c r="C77" s="136"/>
      <c r="D77" s="136">
        <f>ABS('C3'!D77-'C3'!$C77)</f>
        <v>0</v>
      </c>
      <c r="E77" s="136">
        <f>ABS('C3'!E77-'C3'!$C77)</f>
        <v>0</v>
      </c>
      <c r="F77" s="136">
        <f>ABS('C3'!F77-'C3'!$C77)</f>
        <v>0</v>
      </c>
      <c r="G77" s="136">
        <f>ABS('C3'!G77-'C3'!$C77)</f>
        <v>0</v>
      </c>
      <c r="H77" s="136">
        <f>ABS('C3'!H77-'C3'!$C77)</f>
        <v>0</v>
      </c>
      <c r="I77" s="136">
        <f>ABS('C3'!I77-'C3'!$C77)</f>
        <v>0</v>
      </c>
      <c r="J77" s="136"/>
      <c r="K77" s="136"/>
      <c r="L77" s="136"/>
      <c r="M77" s="136"/>
      <c r="N77" s="75"/>
      <c r="O77" s="136"/>
      <c r="P77" s="75"/>
      <c r="Q77" s="136"/>
      <c r="R77" s="136"/>
      <c r="S77" s="136"/>
      <c r="T77" s="136"/>
      <c r="U77" s="136"/>
      <c r="V77" s="136">
        <f t="shared" si="1"/>
        <v>0</v>
      </c>
      <c r="W77" s="136"/>
      <c r="X77" s="136"/>
      <c r="Y77" s="136"/>
      <c r="Z77" s="136"/>
      <c r="AA77" s="136"/>
      <c r="AB77" s="75"/>
      <c r="AC77" s="136"/>
      <c r="AD77" s="75"/>
      <c r="AE77" s="136"/>
      <c r="AF77" s="136"/>
      <c r="AG77" s="136"/>
      <c r="AH77" s="136"/>
      <c r="AI77" s="136"/>
      <c r="AJ77" s="136"/>
      <c r="AK77" s="136"/>
      <c r="AL77" s="136"/>
      <c r="AM77" s="136"/>
      <c r="AN77" s="136"/>
      <c r="AO77" s="136"/>
      <c r="AP77" s="75"/>
      <c r="AQ77" s="136"/>
      <c r="AR77" s="75"/>
      <c r="AS77" s="136"/>
      <c r="AT77" s="136"/>
      <c r="AU77" s="136"/>
      <c r="AV77" s="136"/>
      <c r="AW77" s="136"/>
      <c r="AX77" s="136"/>
      <c r="AY77" s="136"/>
      <c r="AZ77" s="136"/>
      <c r="BA77" s="136"/>
      <c r="BB77" s="136"/>
      <c r="BC77" s="136"/>
      <c r="BD77" s="75"/>
      <c r="BE77" s="136"/>
      <c r="BF77" s="75"/>
      <c r="BG77" s="136"/>
      <c r="BH77" s="136"/>
      <c r="BI77" s="136"/>
      <c r="BJ77" s="136"/>
      <c r="BK77" s="136"/>
      <c r="BL77" s="136"/>
      <c r="BM77" s="136"/>
      <c r="BN77" s="136"/>
      <c r="BO77" s="136"/>
      <c r="BP77" s="136"/>
      <c r="BQ77" s="136"/>
      <c r="BR77" s="134"/>
      <c r="BS77" s="65"/>
      <c r="BT77" s="134"/>
      <c r="BU77" s="137"/>
      <c r="BV77" s="137"/>
      <c r="BW77" s="137"/>
      <c r="BX77" s="137"/>
      <c r="BY77" s="137"/>
      <c r="BZ77" s="137"/>
      <c r="CA77" s="137"/>
      <c r="CB77" s="137"/>
      <c r="CC77" s="137"/>
      <c r="CD77" s="137"/>
      <c r="CE77" s="5"/>
      <c r="CF77" s="134"/>
      <c r="CG77" s="65"/>
      <c r="CH77" s="134"/>
    </row>
    <row r="78" spans="1:86" s="64" customFormat="1" ht="16.2" customHeight="1" x14ac:dyDescent="0.25">
      <c r="A78" s="137" t="s">
        <v>9</v>
      </c>
      <c r="B78" s="34"/>
      <c r="C78" s="136"/>
      <c r="D78" s="136">
        <f>ABS('C3'!D78-'C3'!$C78)</f>
        <v>0</v>
      </c>
      <c r="E78" s="136">
        <f>ABS('C3'!E78-'C3'!$C78)</f>
        <v>0</v>
      </c>
      <c r="F78" s="136">
        <f>ABS('C3'!F78-'C3'!$C78)</f>
        <v>0</v>
      </c>
      <c r="G78" s="136">
        <f>ABS('C3'!G78-'C3'!$C78)</f>
        <v>0</v>
      </c>
      <c r="H78" s="136">
        <f>ABS('C3'!H78-'C3'!$C78)</f>
        <v>0</v>
      </c>
      <c r="I78" s="136">
        <f>ABS('C3'!I78-'C3'!$C78)</f>
        <v>0</v>
      </c>
      <c r="J78" s="136"/>
      <c r="K78" s="136"/>
      <c r="L78" s="136"/>
      <c r="M78" s="136"/>
      <c r="N78" s="75"/>
      <c r="O78" s="136"/>
      <c r="P78" s="75"/>
      <c r="Q78" s="136"/>
      <c r="R78" s="136"/>
      <c r="S78" s="136"/>
      <c r="T78" s="136"/>
      <c r="U78" s="136"/>
      <c r="V78" s="136">
        <f t="shared" si="1"/>
        <v>0</v>
      </c>
      <c r="W78" s="136"/>
      <c r="X78" s="136"/>
      <c r="Y78" s="136"/>
      <c r="Z78" s="136"/>
      <c r="AA78" s="136"/>
      <c r="AB78" s="75"/>
      <c r="AC78" s="136"/>
      <c r="AD78" s="75"/>
      <c r="AE78" s="136"/>
      <c r="AF78" s="136"/>
      <c r="AG78" s="136"/>
      <c r="AH78" s="136"/>
      <c r="AI78" s="136"/>
      <c r="AJ78" s="136"/>
      <c r="AK78" s="136"/>
      <c r="AL78" s="136"/>
      <c r="AM78" s="136"/>
      <c r="AN78" s="136"/>
      <c r="AO78" s="136"/>
      <c r="AP78" s="75"/>
      <c r="AQ78" s="136"/>
      <c r="AR78" s="75"/>
      <c r="AS78" s="136"/>
      <c r="AT78" s="136"/>
      <c r="AU78" s="136"/>
      <c r="AV78" s="136"/>
      <c r="AW78" s="136"/>
      <c r="AX78" s="136"/>
      <c r="AY78" s="136"/>
      <c r="AZ78" s="136"/>
      <c r="BA78" s="136"/>
      <c r="BB78" s="136"/>
      <c r="BC78" s="136"/>
      <c r="BD78" s="75"/>
      <c r="BE78" s="136"/>
      <c r="BF78" s="75"/>
      <c r="BG78" s="136"/>
      <c r="BH78" s="136"/>
      <c r="BI78" s="136"/>
      <c r="BJ78" s="136"/>
      <c r="BK78" s="136"/>
      <c r="BL78" s="136"/>
      <c r="BM78" s="136"/>
      <c r="BN78" s="136"/>
      <c r="BO78" s="136"/>
      <c r="BP78" s="136"/>
      <c r="BQ78" s="136"/>
      <c r="BR78" s="134"/>
      <c r="BS78" s="65"/>
      <c r="BT78" s="134"/>
      <c r="BU78" s="137"/>
      <c r="BV78" s="137"/>
      <c r="BW78" s="137"/>
      <c r="BX78" s="137"/>
      <c r="BY78" s="137"/>
      <c r="BZ78" s="137"/>
      <c r="CA78" s="137"/>
      <c r="CB78" s="137"/>
      <c r="CC78" s="137"/>
      <c r="CD78" s="137"/>
      <c r="CE78" s="5"/>
      <c r="CF78" s="134"/>
      <c r="CG78" s="65"/>
      <c r="CH78" s="134"/>
    </row>
    <row r="79" spans="1:86" s="64" customFormat="1" ht="16.2" customHeight="1" x14ac:dyDescent="0.25">
      <c r="A79" s="137" t="s">
        <v>10</v>
      </c>
      <c r="B79" s="135"/>
      <c r="C79" s="136"/>
      <c r="D79" s="136">
        <f>ABS('C3'!D79-'C3'!$C79)</f>
        <v>0</v>
      </c>
      <c r="E79" s="136">
        <f>ABS('C3'!E79-'C3'!$C79)</f>
        <v>0</v>
      </c>
      <c r="F79" s="136">
        <f>ABS('C3'!F79-'C3'!$C79)</f>
        <v>0</v>
      </c>
      <c r="G79" s="136">
        <f>ABS('C3'!G79-'C3'!$C79)</f>
        <v>0</v>
      </c>
      <c r="H79" s="136">
        <f>ABS('C3'!H79-'C3'!$C79)</f>
        <v>0.125</v>
      </c>
      <c r="I79" s="136">
        <f>ABS('C3'!I79-'C3'!$C79)</f>
        <v>0.125</v>
      </c>
      <c r="J79" s="136"/>
      <c r="K79" s="136"/>
      <c r="L79" s="136"/>
      <c r="M79" s="136"/>
      <c r="N79" s="75"/>
      <c r="O79" s="136"/>
      <c r="P79" s="75"/>
      <c r="Q79" s="136"/>
      <c r="R79" s="136"/>
      <c r="S79" s="136"/>
      <c r="T79" s="136"/>
      <c r="U79" s="136"/>
      <c r="V79" s="136">
        <f t="shared" si="1"/>
        <v>0.25</v>
      </c>
      <c r="W79" s="136"/>
      <c r="X79" s="136"/>
      <c r="Y79" s="136"/>
      <c r="Z79" s="136"/>
      <c r="AA79" s="136"/>
      <c r="AB79" s="75"/>
      <c r="AC79" s="136"/>
      <c r="AD79" s="75"/>
      <c r="AE79" s="136"/>
      <c r="AF79" s="136"/>
      <c r="AG79" s="136"/>
      <c r="AH79" s="136"/>
      <c r="AI79" s="136"/>
      <c r="AJ79" s="136"/>
      <c r="AK79" s="136"/>
      <c r="AL79" s="136"/>
      <c r="AM79" s="136"/>
      <c r="AN79" s="136"/>
      <c r="AO79" s="136"/>
      <c r="AP79" s="75"/>
      <c r="AQ79" s="136"/>
      <c r="AR79" s="75"/>
      <c r="AS79" s="136"/>
      <c r="AT79" s="136"/>
      <c r="AU79" s="136"/>
      <c r="AV79" s="136"/>
      <c r="AW79" s="136"/>
      <c r="AX79" s="136"/>
      <c r="AY79" s="136"/>
      <c r="AZ79" s="136"/>
      <c r="BA79" s="136"/>
      <c r="BB79" s="136"/>
      <c r="BC79" s="136"/>
      <c r="BD79" s="75"/>
      <c r="BE79" s="136"/>
      <c r="BF79" s="75"/>
      <c r="BG79" s="136"/>
      <c r="BH79" s="136"/>
      <c r="BI79" s="136"/>
      <c r="BJ79" s="136"/>
      <c r="BK79" s="136"/>
      <c r="BL79" s="136"/>
      <c r="BM79" s="136"/>
      <c r="BN79" s="136"/>
      <c r="BO79" s="136"/>
      <c r="BP79" s="136"/>
      <c r="BQ79" s="136"/>
      <c r="BR79" s="134"/>
      <c r="BS79" s="65"/>
      <c r="BT79" s="134"/>
      <c r="BU79" s="137"/>
      <c r="BV79" s="137"/>
      <c r="BW79" s="137"/>
      <c r="BX79" s="137"/>
      <c r="BY79" s="137"/>
      <c r="BZ79" s="137"/>
      <c r="CA79" s="137"/>
      <c r="CB79" s="137"/>
      <c r="CC79" s="137"/>
      <c r="CD79" s="137"/>
      <c r="CE79" s="5"/>
      <c r="CF79" s="134"/>
      <c r="CG79" s="65"/>
      <c r="CH79" s="134"/>
    </row>
    <row r="80" spans="1:86" s="64" customFormat="1" ht="16.2" customHeight="1" x14ac:dyDescent="0.25">
      <c r="A80" s="137" t="s">
        <v>11</v>
      </c>
      <c r="B80" s="34"/>
      <c r="C80" s="136"/>
      <c r="D80" s="136">
        <f>ABS('C3'!D80-'C3'!$C80)</f>
        <v>0</v>
      </c>
      <c r="E80" s="136">
        <f>ABS('C3'!E80-'C3'!$C80)</f>
        <v>0.12781336071428251</v>
      </c>
      <c r="F80" s="136">
        <f>ABS('C3'!F80-'C3'!$C80)</f>
        <v>0.12781336071428251</v>
      </c>
      <c r="G80" s="136">
        <f>ABS('C3'!G80-'C3'!$C80)</f>
        <v>0.12781336071428251</v>
      </c>
      <c r="H80" s="136">
        <f>ABS('C3'!H80-'C3'!$C80)</f>
        <v>0.12781336071428251</v>
      </c>
      <c r="I80" s="136">
        <f>ABS('C3'!I80-'C3'!$C80)</f>
        <v>0.12781336071428251</v>
      </c>
      <c r="J80" s="136"/>
      <c r="K80" s="136"/>
      <c r="L80" s="136"/>
      <c r="M80" s="136"/>
      <c r="N80" s="75"/>
      <c r="O80" s="136"/>
      <c r="P80" s="75"/>
      <c r="Q80" s="136"/>
      <c r="R80" s="136"/>
      <c r="S80" s="136"/>
      <c r="T80" s="136"/>
      <c r="U80" s="136"/>
      <c r="V80" s="136">
        <f t="shared" si="1"/>
        <v>0.63906680357141255</v>
      </c>
      <c r="W80" s="136"/>
      <c r="X80" s="136"/>
      <c r="Y80" s="136"/>
      <c r="Z80" s="136"/>
      <c r="AA80" s="136"/>
      <c r="AB80" s="75"/>
      <c r="AC80" s="136"/>
      <c r="AD80" s="75"/>
      <c r="AE80" s="136"/>
      <c r="AF80" s="136"/>
      <c r="AG80" s="136"/>
      <c r="AH80" s="136"/>
      <c r="AI80" s="136"/>
      <c r="AJ80" s="136"/>
      <c r="AK80" s="136"/>
      <c r="AL80" s="136"/>
      <c r="AM80" s="136"/>
      <c r="AN80" s="136"/>
      <c r="AO80" s="136"/>
      <c r="AP80" s="75"/>
      <c r="AQ80" s="136"/>
      <c r="AR80" s="75"/>
      <c r="AS80" s="136"/>
      <c r="AT80" s="136"/>
      <c r="AU80" s="136"/>
      <c r="AV80" s="136"/>
      <c r="AW80" s="136"/>
      <c r="AX80" s="136"/>
      <c r="AY80" s="136"/>
      <c r="AZ80" s="136"/>
      <c r="BA80" s="136"/>
      <c r="BB80" s="136"/>
      <c r="BC80" s="136"/>
      <c r="BD80" s="75"/>
      <c r="BE80" s="136"/>
      <c r="BF80" s="75"/>
      <c r="BG80" s="136"/>
      <c r="BH80" s="136"/>
      <c r="BI80" s="136"/>
      <c r="BJ80" s="136"/>
      <c r="BK80" s="136"/>
      <c r="BL80" s="136"/>
      <c r="BM80" s="136"/>
      <c r="BN80" s="136"/>
      <c r="BO80" s="136"/>
      <c r="BP80" s="136"/>
      <c r="BQ80" s="136"/>
      <c r="BR80" s="134"/>
      <c r="BS80" s="65"/>
      <c r="BT80" s="134"/>
      <c r="BU80" s="137"/>
      <c r="BV80" s="137"/>
      <c r="BW80" s="137"/>
      <c r="BX80" s="137"/>
      <c r="BY80" s="137"/>
      <c r="BZ80" s="137"/>
      <c r="CA80" s="137"/>
      <c r="CB80" s="137"/>
      <c r="CC80" s="137"/>
      <c r="CD80" s="137"/>
      <c r="CE80" s="5"/>
      <c r="CF80" s="134"/>
      <c r="CG80" s="65"/>
      <c r="CH80" s="134"/>
    </row>
    <row r="81" spans="1:86" s="64" customFormat="1" ht="16.2" customHeight="1" x14ac:dyDescent="0.25">
      <c r="A81" s="137" t="s">
        <v>12</v>
      </c>
      <c r="B81" s="135"/>
      <c r="C81" s="136"/>
      <c r="D81" s="136">
        <f>ABS('C3'!D81-'C3'!$C81)</f>
        <v>0</v>
      </c>
      <c r="E81" s="136">
        <f>ABS('C3'!E81-'C3'!$C81)</f>
        <v>0</v>
      </c>
      <c r="F81" s="136">
        <f>ABS('C3'!F81-'C3'!$C81)</f>
        <v>0</v>
      </c>
      <c r="G81" s="136">
        <f>ABS('C3'!G81-'C3'!$C81)</f>
        <v>0</v>
      </c>
      <c r="H81" s="136">
        <f>ABS('C3'!H81-'C3'!$C81)</f>
        <v>0</v>
      </c>
      <c r="I81" s="136">
        <f>ABS('C3'!I81-'C3'!$C81)</f>
        <v>0</v>
      </c>
      <c r="J81" s="136"/>
      <c r="K81" s="136"/>
      <c r="L81" s="136"/>
      <c r="M81" s="136"/>
      <c r="N81" s="75"/>
      <c r="O81" s="136"/>
      <c r="P81" s="75"/>
      <c r="Q81" s="136"/>
      <c r="R81" s="136"/>
      <c r="S81" s="136"/>
      <c r="T81" s="136"/>
      <c r="U81" s="136"/>
      <c r="V81" s="136">
        <f t="shared" si="1"/>
        <v>0</v>
      </c>
      <c r="W81" s="136"/>
      <c r="X81" s="136"/>
      <c r="Y81" s="136"/>
      <c r="Z81" s="136"/>
      <c r="AA81" s="136"/>
      <c r="AB81" s="75"/>
      <c r="AC81" s="136"/>
      <c r="AD81" s="75"/>
      <c r="AE81" s="136"/>
      <c r="AF81" s="136"/>
      <c r="AG81" s="136"/>
      <c r="AH81" s="136"/>
      <c r="AI81" s="136"/>
      <c r="AJ81" s="136"/>
      <c r="AK81" s="136"/>
      <c r="AL81" s="136"/>
      <c r="AM81" s="136"/>
      <c r="AN81" s="136"/>
      <c r="AO81" s="136"/>
      <c r="AP81" s="75"/>
      <c r="AQ81" s="136"/>
      <c r="AR81" s="75"/>
      <c r="AS81" s="136"/>
      <c r="AT81" s="136"/>
      <c r="AU81" s="136"/>
      <c r="AV81" s="136"/>
      <c r="AW81" s="136"/>
      <c r="AX81" s="136"/>
      <c r="AY81" s="136"/>
      <c r="AZ81" s="136"/>
      <c r="BA81" s="136"/>
      <c r="BB81" s="136"/>
      <c r="BC81" s="136"/>
      <c r="BD81" s="75"/>
      <c r="BE81" s="136"/>
      <c r="BF81" s="75"/>
      <c r="BG81" s="136"/>
      <c r="BH81" s="136"/>
      <c r="BI81" s="136"/>
      <c r="BJ81" s="136"/>
      <c r="BK81" s="136"/>
      <c r="BL81" s="136"/>
      <c r="BM81" s="136"/>
      <c r="BN81" s="136"/>
      <c r="BO81" s="136"/>
      <c r="BP81" s="136"/>
      <c r="BQ81" s="136"/>
      <c r="BR81" s="134"/>
      <c r="BS81" s="65"/>
      <c r="BT81" s="134"/>
      <c r="BU81" s="137"/>
      <c r="BV81" s="137"/>
      <c r="BW81" s="137"/>
      <c r="BX81" s="137"/>
      <c r="BY81" s="137"/>
      <c r="BZ81" s="137"/>
      <c r="CA81" s="137"/>
      <c r="CB81" s="137"/>
      <c r="CC81" s="137"/>
      <c r="CD81" s="137"/>
      <c r="CE81" s="5"/>
      <c r="CF81" s="134"/>
      <c r="CG81" s="65"/>
      <c r="CH81" s="134"/>
    </row>
    <row r="82" spans="1:86" s="64" customFormat="1" ht="16.2" customHeight="1" x14ac:dyDescent="0.25">
      <c r="A82" s="137" t="s">
        <v>13</v>
      </c>
      <c r="B82" s="34"/>
      <c r="C82" s="136"/>
      <c r="D82" s="136">
        <f>ABS('C3'!D82-'C3'!$C82)</f>
        <v>0</v>
      </c>
      <c r="E82" s="136">
        <f>ABS('C3'!E82-'C3'!$C82)</f>
        <v>0</v>
      </c>
      <c r="F82" s="136">
        <f>ABS('C3'!F82-'C3'!$C82)</f>
        <v>0</v>
      </c>
      <c r="G82" s="136">
        <f>ABS('C3'!G82-'C3'!$C82)</f>
        <v>0</v>
      </c>
      <c r="H82" s="136">
        <f>ABS('C3'!H82-'C3'!$C82)</f>
        <v>0</v>
      </c>
      <c r="I82" s="136">
        <f>ABS('C3'!I82-'C3'!$C82)</f>
        <v>0</v>
      </c>
      <c r="J82" s="136"/>
      <c r="K82" s="136"/>
      <c r="L82" s="136"/>
      <c r="M82" s="136"/>
      <c r="N82" s="75"/>
      <c r="O82" s="136"/>
      <c r="P82" s="75"/>
      <c r="Q82" s="136"/>
      <c r="R82" s="136"/>
      <c r="S82" s="136"/>
      <c r="T82" s="136"/>
      <c r="U82" s="136"/>
      <c r="V82" s="136">
        <f t="shared" si="1"/>
        <v>0</v>
      </c>
      <c r="W82" s="136"/>
      <c r="X82" s="136"/>
      <c r="Y82" s="136"/>
      <c r="Z82" s="136"/>
      <c r="AA82" s="136"/>
      <c r="AB82" s="75"/>
      <c r="AC82" s="136"/>
      <c r="AD82" s="75"/>
      <c r="AE82" s="136"/>
      <c r="AF82" s="136"/>
      <c r="AG82" s="136"/>
      <c r="AH82" s="136"/>
      <c r="AI82" s="136"/>
      <c r="AJ82" s="136"/>
      <c r="AK82" s="136"/>
      <c r="AL82" s="136"/>
      <c r="AM82" s="136"/>
      <c r="AN82" s="136"/>
      <c r="AO82" s="136"/>
      <c r="AP82" s="75"/>
      <c r="AQ82" s="136"/>
      <c r="AR82" s="75"/>
      <c r="AS82" s="136"/>
      <c r="AT82" s="136"/>
      <c r="AU82" s="136"/>
      <c r="AV82" s="136"/>
      <c r="AW82" s="136"/>
      <c r="AX82" s="136"/>
      <c r="AY82" s="136"/>
      <c r="AZ82" s="136"/>
      <c r="BA82" s="136"/>
      <c r="BB82" s="136"/>
      <c r="BC82" s="136"/>
      <c r="BD82" s="75"/>
      <c r="BE82" s="136"/>
      <c r="BF82" s="75"/>
      <c r="BG82" s="136"/>
      <c r="BH82" s="136"/>
      <c r="BI82" s="136"/>
      <c r="BJ82" s="136"/>
      <c r="BK82" s="136"/>
      <c r="BL82" s="136"/>
      <c r="BM82" s="136"/>
      <c r="BN82" s="136"/>
      <c r="BO82" s="136"/>
      <c r="BP82" s="136"/>
      <c r="BQ82" s="136"/>
      <c r="BR82" s="134"/>
      <c r="BS82" s="65"/>
      <c r="BT82" s="134"/>
      <c r="BU82" s="137"/>
      <c r="BV82" s="137"/>
      <c r="BW82" s="137"/>
      <c r="BX82" s="137"/>
      <c r="BY82" s="137"/>
      <c r="BZ82" s="137"/>
      <c r="CA82" s="137"/>
      <c r="CB82" s="137"/>
      <c r="CC82" s="137"/>
      <c r="CD82" s="137"/>
      <c r="CE82" s="5"/>
      <c r="CF82" s="134"/>
      <c r="CG82" s="65"/>
      <c r="CH82" s="134"/>
    </row>
    <row r="83" spans="1:86" s="64" customFormat="1" ht="16.2" customHeight="1" x14ac:dyDescent="0.25">
      <c r="A83" s="137" t="s">
        <v>14</v>
      </c>
      <c r="B83" s="34"/>
      <c r="C83" s="136"/>
      <c r="D83" s="136">
        <f>ABS('C3'!D83-'C3'!$C83)</f>
        <v>0</v>
      </c>
      <c r="E83" s="136">
        <f>ABS('C3'!E83-'C3'!$C83)</f>
        <v>0</v>
      </c>
      <c r="F83" s="136">
        <f>ABS('C3'!F83-'C3'!$C83)</f>
        <v>0</v>
      </c>
      <c r="G83" s="136">
        <f>ABS('C3'!G83-'C3'!$C83)</f>
        <v>0</v>
      </c>
      <c r="H83" s="136">
        <f>ABS('C3'!H83-'C3'!$C83)</f>
        <v>0</v>
      </c>
      <c r="I83" s="136">
        <f>ABS('C3'!I83-'C3'!$C83)</f>
        <v>0</v>
      </c>
      <c r="J83" s="136"/>
      <c r="K83" s="136"/>
      <c r="L83" s="136"/>
      <c r="M83" s="136"/>
      <c r="N83" s="75"/>
      <c r="O83" s="136"/>
      <c r="P83" s="75"/>
      <c r="Q83" s="136"/>
      <c r="R83" s="136"/>
      <c r="S83" s="136"/>
      <c r="T83" s="136"/>
      <c r="U83" s="136"/>
      <c r="V83" s="136">
        <f t="shared" si="1"/>
        <v>0</v>
      </c>
      <c r="W83" s="136"/>
      <c r="X83" s="136"/>
      <c r="Y83" s="136"/>
      <c r="Z83" s="136"/>
      <c r="AA83" s="136"/>
      <c r="AB83" s="75"/>
      <c r="AC83" s="136"/>
      <c r="AD83" s="75"/>
      <c r="AE83" s="136"/>
      <c r="AF83" s="136"/>
      <c r="AG83" s="136"/>
      <c r="AH83" s="136"/>
      <c r="AI83" s="136"/>
      <c r="AJ83" s="136"/>
      <c r="AK83" s="136"/>
      <c r="AL83" s="136"/>
      <c r="AM83" s="136"/>
      <c r="AN83" s="136"/>
      <c r="AO83" s="136"/>
      <c r="AP83" s="75"/>
      <c r="AQ83" s="136"/>
      <c r="AR83" s="75"/>
      <c r="AS83" s="136"/>
      <c r="AT83" s="136"/>
      <c r="AU83" s="136"/>
      <c r="AV83" s="136"/>
      <c r="AW83" s="136"/>
      <c r="AX83" s="136"/>
      <c r="AY83" s="136"/>
      <c r="AZ83" s="136"/>
      <c r="BA83" s="136"/>
      <c r="BB83" s="136"/>
      <c r="BC83" s="136"/>
      <c r="BD83" s="75"/>
      <c r="BE83" s="136"/>
      <c r="BF83" s="75"/>
      <c r="BG83" s="136"/>
      <c r="BH83" s="136"/>
      <c r="BI83" s="136"/>
      <c r="BJ83" s="136"/>
      <c r="BK83" s="136"/>
      <c r="BL83" s="136"/>
      <c r="BM83" s="136"/>
      <c r="BN83" s="136"/>
      <c r="BO83" s="136"/>
      <c r="BP83" s="136"/>
      <c r="BQ83" s="136"/>
      <c r="BR83" s="134"/>
      <c r="BS83" s="65"/>
      <c r="BT83" s="134"/>
      <c r="BU83" s="137"/>
      <c r="BV83" s="137"/>
      <c r="BW83" s="137"/>
      <c r="BX83" s="137"/>
      <c r="BY83" s="137"/>
      <c r="BZ83" s="137"/>
      <c r="CA83" s="137"/>
      <c r="CB83" s="137"/>
      <c r="CC83" s="137"/>
      <c r="CD83" s="137"/>
      <c r="CE83" s="5"/>
      <c r="CF83" s="134"/>
      <c r="CG83" s="65"/>
      <c r="CH83" s="134"/>
    </row>
    <row r="84" spans="1:86" s="64" customFormat="1" ht="16.2" customHeight="1" x14ac:dyDescent="0.25">
      <c r="A84" s="137" t="s">
        <v>15</v>
      </c>
      <c r="B84" s="34"/>
      <c r="C84" s="136"/>
      <c r="D84" s="136">
        <f>ABS('C3'!D84-'C3'!$C84)</f>
        <v>0</v>
      </c>
      <c r="E84" s="136">
        <f>ABS('C3'!E84-'C3'!$C84)</f>
        <v>0</v>
      </c>
      <c r="F84" s="136">
        <f>ABS('C3'!F84-'C3'!$C84)</f>
        <v>0</v>
      </c>
      <c r="G84" s="136">
        <f>ABS('C3'!G84-'C3'!$C84)</f>
        <v>0</v>
      </c>
      <c r="H84" s="136">
        <f>ABS('C3'!H84-'C3'!$C84)</f>
        <v>0.17547240866815328</v>
      </c>
      <c r="I84" s="136">
        <f>ABS('C3'!I84-'C3'!$C84)</f>
        <v>0.17547240866815328</v>
      </c>
      <c r="J84" s="136"/>
      <c r="K84" s="136"/>
      <c r="L84" s="136"/>
      <c r="M84" s="136"/>
      <c r="N84" s="75"/>
      <c r="O84" s="136"/>
      <c r="P84" s="75"/>
      <c r="Q84" s="136"/>
      <c r="R84" s="136"/>
      <c r="S84" s="136"/>
      <c r="T84" s="136"/>
      <c r="U84" s="136"/>
      <c r="V84" s="136">
        <f t="shared" si="1"/>
        <v>0.35094481733630656</v>
      </c>
      <c r="W84" s="136"/>
      <c r="X84" s="136"/>
      <c r="Y84" s="136"/>
      <c r="Z84" s="136"/>
      <c r="AA84" s="136"/>
      <c r="AB84" s="75"/>
      <c r="AC84" s="136"/>
      <c r="AD84" s="75"/>
      <c r="AE84" s="136"/>
      <c r="AF84" s="136"/>
      <c r="AG84" s="136"/>
      <c r="AH84" s="136"/>
      <c r="AI84" s="136"/>
      <c r="AJ84" s="136"/>
      <c r="AK84" s="136"/>
      <c r="AL84" s="136"/>
      <c r="AM84" s="136"/>
      <c r="AN84" s="136"/>
      <c r="AO84" s="136"/>
      <c r="AP84" s="75"/>
      <c r="AQ84" s="136"/>
      <c r="AR84" s="75"/>
      <c r="AS84" s="136"/>
      <c r="AT84" s="136"/>
      <c r="AU84" s="136"/>
      <c r="AV84" s="136"/>
      <c r="AW84" s="136"/>
      <c r="AX84" s="136"/>
      <c r="AY84" s="136"/>
      <c r="AZ84" s="136"/>
      <c r="BA84" s="136"/>
      <c r="BB84" s="136"/>
      <c r="BC84" s="136"/>
      <c r="BD84" s="75"/>
      <c r="BE84" s="136"/>
      <c r="BF84" s="75"/>
      <c r="BG84" s="136"/>
      <c r="BH84" s="136"/>
      <c r="BI84" s="136"/>
      <c r="BJ84" s="136"/>
      <c r="BK84" s="136"/>
      <c r="BL84" s="136"/>
      <c r="BM84" s="136"/>
      <c r="BN84" s="136"/>
      <c r="BO84" s="136"/>
      <c r="BP84" s="136"/>
      <c r="BQ84" s="136"/>
      <c r="BR84" s="134"/>
      <c r="BS84" s="65"/>
      <c r="BT84" s="134"/>
      <c r="BU84" s="137"/>
      <c r="BV84" s="137"/>
      <c r="BW84" s="137"/>
      <c r="BX84" s="137"/>
      <c r="BY84" s="137"/>
      <c r="BZ84" s="137"/>
      <c r="CA84" s="137"/>
      <c r="CB84" s="137"/>
      <c r="CC84" s="137"/>
      <c r="CD84" s="137"/>
      <c r="CE84" s="5"/>
      <c r="CF84" s="134"/>
      <c r="CG84" s="65"/>
      <c r="CH84" s="134"/>
    </row>
    <row r="85" spans="1:86" s="64" customFormat="1" ht="16.2" customHeight="1" x14ac:dyDescent="0.25">
      <c r="A85" s="137" t="s">
        <v>16</v>
      </c>
      <c r="B85" s="34"/>
      <c r="C85" s="136"/>
      <c r="D85" s="136">
        <f>ABS('C3'!D85-'C3'!$C85)</f>
        <v>0</v>
      </c>
      <c r="E85" s="136">
        <f>ABS('C3'!E85-'C3'!$C85)</f>
        <v>0</v>
      </c>
      <c r="F85" s="136">
        <f>ABS('C3'!F85-'C3'!$C85)</f>
        <v>0</v>
      </c>
      <c r="G85" s="136">
        <f>ABS('C3'!G85-'C3'!$C85)</f>
        <v>0</v>
      </c>
      <c r="H85" s="136">
        <f>ABS('C3'!H85-'C3'!$C85)</f>
        <v>0</v>
      </c>
      <c r="I85" s="136">
        <f>ABS('C3'!I85-'C3'!$C85)</f>
        <v>0.19071261469091677</v>
      </c>
      <c r="J85" s="136"/>
      <c r="K85" s="136"/>
      <c r="L85" s="136"/>
      <c r="M85" s="136"/>
      <c r="N85" s="75"/>
      <c r="O85" s="136"/>
      <c r="P85" s="75"/>
      <c r="Q85" s="136"/>
      <c r="R85" s="136"/>
      <c r="S85" s="136"/>
      <c r="T85" s="136"/>
      <c r="U85" s="136"/>
      <c r="V85" s="136">
        <f t="shared" si="1"/>
        <v>0.19071261469091677</v>
      </c>
      <c r="W85" s="136"/>
      <c r="X85" s="136"/>
      <c r="Y85" s="136"/>
      <c r="Z85" s="136"/>
      <c r="AA85" s="136"/>
      <c r="AB85" s="75"/>
      <c r="AC85" s="136"/>
      <c r="AD85" s="75"/>
      <c r="AE85" s="136"/>
      <c r="AF85" s="136"/>
      <c r="AG85" s="136"/>
      <c r="AH85" s="136"/>
      <c r="AI85" s="136"/>
      <c r="AJ85" s="136"/>
      <c r="AK85" s="136"/>
      <c r="AL85" s="136"/>
      <c r="AM85" s="136"/>
      <c r="AN85" s="136"/>
      <c r="AO85" s="136"/>
      <c r="AP85" s="75"/>
      <c r="AQ85" s="136"/>
      <c r="AR85" s="75"/>
      <c r="AS85" s="136"/>
      <c r="AT85" s="136"/>
      <c r="AU85" s="136"/>
      <c r="AV85" s="136"/>
      <c r="AW85" s="136"/>
      <c r="AX85" s="136"/>
      <c r="AY85" s="136"/>
      <c r="AZ85" s="136"/>
      <c r="BA85" s="136"/>
      <c r="BB85" s="136"/>
      <c r="BC85" s="136"/>
      <c r="BD85" s="75"/>
      <c r="BE85" s="136"/>
      <c r="BF85" s="75"/>
      <c r="BG85" s="136"/>
      <c r="BH85" s="136"/>
      <c r="BI85" s="136"/>
      <c r="BJ85" s="136"/>
      <c r="BK85" s="136"/>
      <c r="BL85" s="136"/>
      <c r="BM85" s="136"/>
      <c r="BN85" s="136"/>
      <c r="BO85" s="136"/>
      <c r="BP85" s="136"/>
      <c r="BQ85" s="136"/>
      <c r="BR85" s="134"/>
      <c r="BS85" s="65"/>
      <c r="BT85" s="134"/>
      <c r="BU85" s="137"/>
      <c r="BV85" s="137"/>
      <c r="BW85" s="137"/>
      <c r="BX85" s="137"/>
      <c r="BY85" s="137"/>
      <c r="BZ85" s="137"/>
      <c r="CA85" s="137"/>
      <c r="CB85" s="137"/>
      <c r="CC85" s="137"/>
      <c r="CD85" s="137"/>
      <c r="CE85" s="5"/>
      <c r="CF85" s="134"/>
      <c r="CG85" s="65"/>
      <c r="CH85" s="134"/>
    </row>
    <row r="86" spans="1:86" s="64" customFormat="1" ht="16.2" customHeight="1" x14ac:dyDescent="0.25">
      <c r="A86" s="137" t="s">
        <v>17</v>
      </c>
      <c r="B86" s="34"/>
      <c r="C86" s="136"/>
      <c r="D86" s="136">
        <f>ABS('C3'!D86-'C3'!$C86)</f>
        <v>0</v>
      </c>
      <c r="E86" s="136">
        <f>ABS('C3'!E86-'C3'!$C86)</f>
        <v>0</v>
      </c>
      <c r="F86" s="136">
        <f>ABS('C3'!F86-'C3'!$C86)</f>
        <v>0</v>
      </c>
      <c r="G86" s="136">
        <f>ABS('C3'!G86-'C3'!$C86)</f>
        <v>0</v>
      </c>
      <c r="H86" s="136">
        <f>ABS('C3'!H86-'C3'!$C86)</f>
        <v>0</v>
      </c>
      <c r="I86" s="136">
        <f>ABS('C3'!I86-'C3'!$C86)</f>
        <v>0</v>
      </c>
      <c r="J86" s="136"/>
      <c r="K86" s="136"/>
      <c r="L86" s="136"/>
      <c r="M86" s="136"/>
      <c r="N86" s="75"/>
      <c r="O86" s="136"/>
      <c r="P86" s="75"/>
      <c r="Q86" s="136"/>
      <c r="R86" s="136"/>
      <c r="S86" s="136"/>
      <c r="T86" s="136"/>
      <c r="U86" s="136"/>
      <c r="V86" s="136">
        <f t="shared" si="1"/>
        <v>0</v>
      </c>
      <c r="W86" s="136"/>
      <c r="X86" s="136"/>
      <c r="Y86" s="136"/>
      <c r="Z86" s="136"/>
      <c r="AA86" s="136"/>
      <c r="AB86" s="75"/>
      <c r="AC86" s="136"/>
      <c r="AD86" s="75"/>
      <c r="AE86" s="136"/>
      <c r="AF86" s="136"/>
      <c r="AG86" s="136"/>
      <c r="AH86" s="136"/>
      <c r="AI86" s="136"/>
      <c r="AJ86" s="136"/>
      <c r="AK86" s="136"/>
      <c r="AL86" s="136"/>
      <c r="AM86" s="136"/>
      <c r="AN86" s="136"/>
      <c r="AO86" s="136"/>
      <c r="AP86" s="75"/>
      <c r="AQ86" s="136"/>
      <c r="AR86" s="75"/>
      <c r="AS86" s="136"/>
      <c r="AT86" s="136"/>
      <c r="AU86" s="136"/>
      <c r="AV86" s="136"/>
      <c r="AW86" s="136"/>
      <c r="AX86" s="136"/>
      <c r="AY86" s="136"/>
      <c r="AZ86" s="136"/>
      <c r="BA86" s="136"/>
      <c r="BB86" s="136"/>
      <c r="BC86" s="136"/>
      <c r="BD86" s="75"/>
      <c r="BE86" s="136"/>
      <c r="BF86" s="75"/>
      <c r="BG86" s="136"/>
      <c r="BH86" s="136"/>
      <c r="BI86" s="136"/>
      <c r="BJ86" s="136"/>
      <c r="BK86" s="136"/>
      <c r="BL86" s="136"/>
      <c r="BM86" s="136"/>
      <c r="BN86" s="136"/>
      <c r="BO86" s="136"/>
      <c r="BP86" s="136"/>
      <c r="BQ86" s="136"/>
      <c r="BR86" s="134"/>
      <c r="BS86" s="65"/>
      <c r="BT86" s="134"/>
      <c r="BU86" s="137"/>
      <c r="BV86" s="137"/>
      <c r="BW86" s="137"/>
      <c r="BX86" s="137"/>
      <c r="BY86" s="137"/>
      <c r="BZ86" s="137"/>
      <c r="CA86" s="137"/>
      <c r="CB86" s="137"/>
      <c r="CC86" s="137"/>
      <c r="CD86" s="137"/>
      <c r="CE86" s="5"/>
      <c r="CF86" s="134"/>
      <c r="CG86" s="65"/>
      <c r="CH86" s="134"/>
    </row>
    <row r="87" spans="1:86" s="64" customFormat="1" ht="16.2" customHeight="1" x14ac:dyDescent="0.25">
      <c r="A87" s="137" t="s">
        <v>18</v>
      </c>
      <c r="B87" s="34"/>
      <c r="C87" s="136"/>
      <c r="D87" s="136">
        <f>ABS('C3'!D87-'C3'!$C87)</f>
        <v>0</v>
      </c>
      <c r="E87" s="136">
        <f>ABS('C3'!E87-'C3'!$C87)</f>
        <v>0</v>
      </c>
      <c r="F87" s="136">
        <f>ABS('C3'!F87-'C3'!$C87)</f>
        <v>0</v>
      </c>
      <c r="G87" s="136">
        <f>ABS('C3'!G87-'C3'!$C87)</f>
        <v>0.19903344520089195</v>
      </c>
      <c r="H87" s="136">
        <f>ABS('C3'!H87-'C3'!$C87)</f>
        <v>0.19903344520089195</v>
      </c>
      <c r="I87" s="136">
        <f>ABS('C3'!I87-'C3'!$C87)</f>
        <v>0.19903344520089195</v>
      </c>
      <c r="J87" s="136"/>
      <c r="K87" s="136"/>
      <c r="L87" s="136"/>
      <c r="M87" s="136"/>
      <c r="N87" s="75"/>
      <c r="O87" s="136"/>
      <c r="P87" s="75"/>
      <c r="Q87" s="136"/>
      <c r="R87" s="136"/>
      <c r="S87" s="136"/>
      <c r="T87" s="136"/>
      <c r="U87" s="136"/>
      <c r="V87" s="136">
        <f t="shared" si="1"/>
        <v>0.59710033560267584</v>
      </c>
      <c r="W87" s="136"/>
      <c r="X87" s="136"/>
      <c r="Y87" s="136"/>
      <c r="Z87" s="136"/>
      <c r="AA87" s="136"/>
      <c r="AB87" s="75"/>
      <c r="AC87" s="136"/>
      <c r="AD87" s="75"/>
      <c r="AE87" s="136"/>
      <c r="AF87" s="136"/>
      <c r="AG87" s="136"/>
      <c r="AH87" s="136"/>
      <c r="AI87" s="136"/>
      <c r="AJ87" s="136"/>
      <c r="AK87" s="136"/>
      <c r="AL87" s="136"/>
      <c r="AM87" s="136"/>
      <c r="AN87" s="136"/>
      <c r="AO87" s="136"/>
      <c r="AP87" s="75"/>
      <c r="AQ87" s="136"/>
      <c r="AR87" s="75"/>
      <c r="AS87" s="136"/>
      <c r="AT87" s="136"/>
      <c r="AU87" s="136"/>
      <c r="AV87" s="136"/>
      <c r="AW87" s="136"/>
      <c r="AX87" s="136"/>
      <c r="AY87" s="136"/>
      <c r="AZ87" s="136"/>
      <c r="BA87" s="136"/>
      <c r="BB87" s="136"/>
      <c r="BC87" s="136"/>
      <c r="BD87" s="75"/>
      <c r="BE87" s="136"/>
      <c r="BF87" s="75"/>
      <c r="BG87" s="136"/>
      <c r="BH87" s="136"/>
      <c r="BI87" s="136"/>
      <c r="BJ87" s="136"/>
      <c r="BK87" s="136"/>
      <c r="BL87" s="136"/>
      <c r="BM87" s="136"/>
      <c r="BN87" s="136"/>
      <c r="BO87" s="136"/>
      <c r="BP87" s="136"/>
      <c r="BQ87" s="136"/>
      <c r="BR87" s="134"/>
      <c r="BS87" s="65"/>
      <c r="BT87" s="134"/>
      <c r="BU87" s="137"/>
      <c r="BV87" s="137"/>
      <c r="BW87" s="137"/>
      <c r="BX87" s="137"/>
      <c r="BY87" s="137"/>
      <c r="BZ87" s="137"/>
      <c r="CA87" s="137"/>
      <c r="CB87" s="137"/>
      <c r="CC87" s="137"/>
      <c r="CD87" s="137"/>
      <c r="CE87" s="5"/>
      <c r="CF87" s="134"/>
      <c r="CG87" s="65"/>
      <c r="CH87" s="134"/>
    </row>
    <row r="88" spans="1:86" s="64" customFormat="1" ht="16.2" customHeight="1" x14ac:dyDescent="0.25">
      <c r="A88" s="137" t="s">
        <v>19</v>
      </c>
      <c r="B88" s="34"/>
      <c r="C88" s="136"/>
      <c r="D88" s="136">
        <f>ABS('C3'!D88-'C3'!$C88)</f>
        <v>0</v>
      </c>
      <c r="E88" s="136">
        <f>ABS('C3'!E88-'C3'!$C88)</f>
        <v>0.25</v>
      </c>
      <c r="F88" s="136">
        <f>ABS('C3'!F88-'C3'!$C88)</f>
        <v>0.25</v>
      </c>
      <c r="G88" s="136">
        <f>ABS('C3'!G88-'C3'!$C88)</f>
        <v>0.25</v>
      </c>
      <c r="H88" s="136">
        <f>ABS('C3'!H88-'C3'!$C88)</f>
        <v>0.25</v>
      </c>
      <c r="I88" s="136">
        <f>ABS('C3'!I88-'C3'!$C88)</f>
        <v>0.375</v>
      </c>
      <c r="J88" s="136"/>
      <c r="K88" s="136"/>
      <c r="L88" s="136"/>
      <c r="M88" s="136"/>
      <c r="N88" s="75"/>
      <c r="O88" s="136"/>
      <c r="P88" s="75"/>
      <c r="Q88" s="136"/>
      <c r="R88" s="136"/>
      <c r="S88" s="136"/>
      <c r="T88" s="136"/>
      <c r="U88" s="136"/>
      <c r="V88" s="136">
        <f t="shared" si="1"/>
        <v>1.375</v>
      </c>
      <c r="W88" s="136"/>
      <c r="X88" s="136"/>
      <c r="Y88" s="136"/>
      <c r="Z88" s="136"/>
      <c r="AA88" s="136"/>
      <c r="AB88" s="75"/>
      <c r="AC88" s="136"/>
      <c r="AD88" s="75"/>
      <c r="AE88" s="136"/>
      <c r="AF88" s="136"/>
      <c r="AG88" s="136"/>
      <c r="AH88" s="136"/>
      <c r="AI88" s="136"/>
      <c r="AJ88" s="136"/>
      <c r="AK88" s="136"/>
      <c r="AL88" s="136"/>
      <c r="AM88" s="136"/>
      <c r="AN88" s="136"/>
      <c r="AO88" s="136"/>
      <c r="AP88" s="75"/>
      <c r="AQ88" s="136"/>
      <c r="AR88" s="75"/>
      <c r="AS88" s="136"/>
      <c r="AT88" s="136"/>
      <c r="AU88" s="136"/>
      <c r="AV88" s="136"/>
      <c r="AW88" s="136"/>
      <c r="AX88" s="136"/>
      <c r="AY88" s="136"/>
      <c r="AZ88" s="136"/>
      <c r="BA88" s="136"/>
      <c r="BB88" s="136"/>
      <c r="BC88" s="136"/>
      <c r="BD88" s="75"/>
      <c r="BE88" s="136"/>
      <c r="BF88" s="75"/>
      <c r="BG88" s="136"/>
      <c r="BH88" s="136"/>
      <c r="BI88" s="136"/>
      <c r="BJ88" s="136"/>
      <c r="BK88" s="136"/>
      <c r="BL88" s="136"/>
      <c r="BM88" s="136"/>
      <c r="BN88" s="136"/>
      <c r="BO88" s="136"/>
      <c r="BP88" s="136"/>
      <c r="BQ88" s="136"/>
      <c r="BR88" s="134"/>
      <c r="BS88" s="65"/>
      <c r="BT88" s="134"/>
      <c r="BU88" s="137"/>
      <c r="BV88" s="137"/>
      <c r="BW88" s="137"/>
      <c r="BX88" s="137"/>
      <c r="BY88" s="137"/>
      <c r="BZ88" s="137"/>
      <c r="CA88" s="137"/>
      <c r="CB88" s="137"/>
      <c r="CC88" s="137"/>
      <c r="CD88" s="137"/>
      <c r="CE88" s="5"/>
      <c r="CF88" s="134"/>
      <c r="CG88" s="65"/>
      <c r="CH88" s="134"/>
    </row>
    <row r="89" spans="1:86" s="64" customFormat="1" ht="16.2" customHeight="1" x14ac:dyDescent="0.25">
      <c r="A89" s="137" t="s">
        <v>20</v>
      </c>
      <c r="B89" s="34"/>
      <c r="C89" s="136"/>
      <c r="D89" s="136">
        <f>ABS('C3'!D89-'C3'!$C89)</f>
        <v>0</v>
      </c>
      <c r="E89" s="136">
        <f>ABS('C3'!E89-'C3'!$C89)</f>
        <v>0</v>
      </c>
      <c r="F89" s="136">
        <f>ABS('C3'!F89-'C3'!$C89)</f>
        <v>0</v>
      </c>
      <c r="G89" s="136">
        <f>ABS('C3'!G89-'C3'!$C89)</f>
        <v>0</v>
      </c>
      <c r="H89" s="136">
        <f>ABS('C3'!H89-'C3'!$C89)</f>
        <v>0</v>
      </c>
      <c r="I89" s="136">
        <f>ABS('C3'!I89-'C3'!$C89)</f>
        <v>0</v>
      </c>
      <c r="J89" s="136"/>
      <c r="K89" s="136"/>
      <c r="L89" s="136"/>
      <c r="M89" s="136"/>
      <c r="N89" s="75"/>
      <c r="O89" s="136"/>
      <c r="P89" s="75"/>
      <c r="Q89" s="136"/>
      <c r="R89" s="136"/>
      <c r="S89" s="136"/>
      <c r="T89" s="136"/>
      <c r="U89" s="136"/>
      <c r="V89" s="136">
        <f t="shared" si="1"/>
        <v>0</v>
      </c>
      <c r="W89" s="136"/>
      <c r="X89" s="136"/>
      <c r="Y89" s="136"/>
      <c r="Z89" s="136"/>
      <c r="AA89" s="136"/>
      <c r="AB89" s="75"/>
      <c r="AC89" s="136"/>
      <c r="AD89" s="75"/>
      <c r="AE89" s="136"/>
      <c r="AF89" s="136"/>
      <c r="AG89" s="136"/>
      <c r="AH89" s="136"/>
      <c r="AI89" s="136"/>
      <c r="AJ89" s="136"/>
      <c r="AK89" s="136"/>
      <c r="AL89" s="136"/>
      <c r="AM89" s="136"/>
      <c r="AN89" s="136"/>
      <c r="AO89" s="136"/>
      <c r="AP89" s="75"/>
      <c r="AQ89" s="136"/>
      <c r="AR89" s="75"/>
      <c r="AS89" s="136"/>
      <c r="AT89" s="136"/>
      <c r="AU89" s="136"/>
      <c r="AV89" s="136"/>
      <c r="AW89" s="136"/>
      <c r="AX89" s="136"/>
      <c r="AY89" s="136"/>
      <c r="AZ89" s="136"/>
      <c r="BA89" s="136"/>
      <c r="BB89" s="136"/>
      <c r="BC89" s="136"/>
      <c r="BD89" s="75"/>
      <c r="BE89" s="136"/>
      <c r="BF89" s="75"/>
      <c r="BG89" s="136"/>
      <c r="BH89" s="136"/>
      <c r="BI89" s="136"/>
      <c r="BJ89" s="136"/>
      <c r="BK89" s="136"/>
      <c r="BL89" s="136"/>
      <c r="BM89" s="136"/>
      <c r="BN89" s="136"/>
      <c r="BO89" s="136"/>
      <c r="BP89" s="136"/>
      <c r="BQ89" s="136"/>
      <c r="BR89" s="134"/>
      <c r="BS89" s="65"/>
      <c r="BT89" s="134"/>
      <c r="BU89" s="137"/>
      <c r="BV89" s="137"/>
      <c r="BW89" s="137"/>
      <c r="BX89" s="137"/>
      <c r="BY89" s="137"/>
      <c r="BZ89" s="137"/>
      <c r="CA89" s="137"/>
      <c r="CB89" s="137"/>
      <c r="CC89" s="137"/>
      <c r="CD89" s="137"/>
      <c r="CE89" s="5"/>
      <c r="CF89" s="134"/>
      <c r="CG89" s="65"/>
      <c r="CH89" s="134"/>
    </row>
    <row r="90" spans="1:86" s="64" customFormat="1" ht="16.2" customHeight="1" x14ac:dyDescent="0.25">
      <c r="A90" s="137" t="s">
        <v>21</v>
      </c>
      <c r="B90" s="34"/>
      <c r="C90" s="136"/>
      <c r="D90" s="136">
        <f>ABS('C3'!D90-'C3'!$C90)</f>
        <v>0</v>
      </c>
      <c r="E90" s="136">
        <f>ABS('C3'!E90-'C3'!$C90)</f>
        <v>0</v>
      </c>
      <c r="F90" s="136">
        <f>ABS('C3'!F90-'C3'!$C90)</f>
        <v>0</v>
      </c>
      <c r="G90" s="136">
        <f>ABS('C3'!G90-'C3'!$C90)</f>
        <v>0</v>
      </c>
      <c r="H90" s="136">
        <f>ABS('C3'!H90-'C3'!$C90)</f>
        <v>0</v>
      </c>
      <c r="I90" s="136">
        <f>ABS('C3'!I90-'C3'!$C90)</f>
        <v>0.10926217065662103</v>
      </c>
      <c r="J90" s="136"/>
      <c r="K90" s="136"/>
      <c r="L90" s="136"/>
      <c r="M90" s="136"/>
      <c r="N90" s="75"/>
      <c r="O90" s="136"/>
      <c r="P90" s="75"/>
      <c r="Q90" s="136"/>
      <c r="R90" s="136"/>
      <c r="S90" s="136"/>
      <c r="T90" s="136"/>
      <c r="U90" s="136"/>
      <c r="V90" s="136">
        <f t="shared" si="1"/>
        <v>0.10926217065662103</v>
      </c>
      <c r="W90" s="136"/>
      <c r="X90" s="136"/>
      <c r="Y90" s="136"/>
      <c r="Z90" s="136"/>
      <c r="AA90" s="136"/>
      <c r="AB90" s="75"/>
      <c r="AC90" s="136"/>
      <c r="AD90" s="75"/>
      <c r="AE90" s="136"/>
      <c r="AF90" s="136"/>
      <c r="AG90" s="136"/>
      <c r="AH90" s="136"/>
      <c r="AI90" s="136"/>
      <c r="AJ90" s="136"/>
      <c r="AK90" s="136"/>
      <c r="AL90" s="136"/>
      <c r="AM90" s="136"/>
      <c r="AN90" s="136"/>
      <c r="AO90" s="136"/>
      <c r="AP90" s="75"/>
      <c r="AQ90" s="136"/>
      <c r="AR90" s="75"/>
      <c r="AS90" s="136"/>
      <c r="AT90" s="136"/>
      <c r="AU90" s="136"/>
      <c r="AV90" s="136"/>
      <c r="AW90" s="136"/>
      <c r="AX90" s="136"/>
      <c r="AY90" s="136"/>
      <c r="AZ90" s="136"/>
      <c r="BA90" s="136"/>
      <c r="BB90" s="136"/>
      <c r="BC90" s="136"/>
      <c r="BD90" s="75"/>
      <c r="BE90" s="136"/>
      <c r="BF90" s="75"/>
      <c r="BG90" s="136"/>
      <c r="BH90" s="136"/>
      <c r="BI90" s="136"/>
      <c r="BJ90" s="136"/>
      <c r="BK90" s="136"/>
      <c r="BL90" s="136"/>
      <c r="BM90" s="136"/>
      <c r="BN90" s="136"/>
      <c r="BO90" s="136"/>
      <c r="BP90" s="136"/>
      <c r="BQ90" s="136"/>
      <c r="BR90" s="134"/>
      <c r="BS90" s="65"/>
      <c r="BT90" s="134"/>
      <c r="BU90" s="137"/>
      <c r="BV90" s="137"/>
      <c r="BW90" s="137"/>
      <c r="BX90" s="137"/>
      <c r="BY90" s="137"/>
      <c r="BZ90" s="137"/>
      <c r="CA90" s="137"/>
      <c r="CB90" s="137"/>
      <c r="CC90" s="137"/>
      <c r="CD90" s="137"/>
      <c r="CE90" s="5"/>
      <c r="CF90" s="134"/>
      <c r="CG90" s="65"/>
      <c r="CH90" s="134"/>
    </row>
    <row r="91" spans="1:86" s="64" customFormat="1" ht="16.2" customHeight="1" x14ac:dyDescent="0.25">
      <c r="A91" s="137" t="s">
        <v>22</v>
      </c>
      <c r="B91" s="34"/>
      <c r="C91" s="136"/>
      <c r="D91" s="136">
        <f>ABS('C3'!D91-'C3'!$C91)</f>
        <v>0</v>
      </c>
      <c r="E91" s="136">
        <f>ABS('C3'!E91-'C3'!$C91)</f>
        <v>0</v>
      </c>
      <c r="F91" s="136">
        <f>ABS('C3'!F91-'C3'!$C91)</f>
        <v>0</v>
      </c>
      <c r="G91" s="136">
        <f>ABS('C3'!G91-'C3'!$C91)</f>
        <v>0.23846655479910805</v>
      </c>
      <c r="H91" s="136">
        <f>ABS('C3'!H91-'C3'!$C91)</f>
        <v>0.23846655479910805</v>
      </c>
      <c r="I91" s="136">
        <f>ABS('C3'!I91-'C3'!$C91)</f>
        <v>0.23846655479910805</v>
      </c>
      <c r="J91" s="136"/>
      <c r="K91" s="136"/>
      <c r="L91" s="136"/>
      <c r="M91" s="136"/>
      <c r="N91" s="75"/>
      <c r="O91" s="136"/>
      <c r="P91" s="75"/>
      <c r="Q91" s="136"/>
      <c r="R91" s="136"/>
      <c r="S91" s="136"/>
      <c r="T91" s="136"/>
      <c r="U91" s="136"/>
      <c r="V91" s="136">
        <f t="shared" si="1"/>
        <v>0.71539966439732416</v>
      </c>
      <c r="W91" s="136"/>
      <c r="X91" s="136"/>
      <c r="Y91" s="136"/>
      <c r="Z91" s="136"/>
      <c r="AA91" s="136"/>
      <c r="AB91" s="75"/>
      <c r="AC91" s="136"/>
      <c r="AD91" s="75"/>
      <c r="AE91" s="136"/>
      <c r="AF91" s="136"/>
      <c r="AG91" s="136"/>
      <c r="AH91" s="136"/>
      <c r="AI91" s="136"/>
      <c r="AJ91" s="136"/>
      <c r="AK91" s="136"/>
      <c r="AL91" s="136"/>
      <c r="AM91" s="136"/>
      <c r="AN91" s="136"/>
      <c r="AO91" s="136"/>
      <c r="AP91" s="75"/>
      <c r="AQ91" s="136"/>
      <c r="AR91" s="75"/>
      <c r="AS91" s="136"/>
      <c r="AT91" s="136"/>
      <c r="AU91" s="136"/>
      <c r="AV91" s="136"/>
      <c r="AW91" s="136"/>
      <c r="AX91" s="136"/>
      <c r="AY91" s="136"/>
      <c r="AZ91" s="136"/>
      <c r="BA91" s="136"/>
      <c r="BB91" s="136"/>
      <c r="BC91" s="136"/>
      <c r="BD91" s="75"/>
      <c r="BE91" s="136"/>
      <c r="BF91" s="75"/>
      <c r="BG91" s="136"/>
      <c r="BH91" s="136"/>
      <c r="BI91" s="136"/>
      <c r="BJ91" s="136"/>
      <c r="BK91" s="136"/>
      <c r="BL91" s="136"/>
      <c r="BM91" s="136"/>
      <c r="BN91" s="136"/>
      <c r="BO91" s="136"/>
      <c r="BP91" s="136"/>
      <c r="BQ91" s="136"/>
      <c r="BR91" s="134"/>
      <c r="BS91" s="65"/>
      <c r="BT91" s="134"/>
      <c r="BU91" s="137"/>
      <c r="BV91" s="137"/>
      <c r="BW91" s="137"/>
      <c r="BX91" s="137"/>
      <c r="BY91" s="137"/>
      <c r="BZ91" s="137"/>
      <c r="CA91" s="137"/>
      <c r="CB91" s="137"/>
      <c r="CC91" s="137"/>
      <c r="CD91" s="137"/>
      <c r="CE91" s="5"/>
      <c r="CF91" s="134"/>
      <c r="CG91" s="65"/>
      <c r="CH91" s="134"/>
    </row>
    <row r="92" spans="1:86" s="64" customFormat="1" ht="16.2" customHeight="1" x14ac:dyDescent="0.25">
      <c r="A92" s="136"/>
      <c r="B92" s="34"/>
      <c r="C92" s="136"/>
      <c r="D92" s="136">
        <f>ABS('C3'!D92-'C3'!$C92)</f>
        <v>0</v>
      </c>
      <c r="E92" s="136">
        <f>ABS('C3'!E92-'C3'!$C92)</f>
        <v>0</v>
      </c>
      <c r="F92" s="136">
        <f>ABS('C3'!F92-'C3'!$C92)</f>
        <v>0</v>
      </c>
      <c r="G92" s="136">
        <f>ABS('C3'!G92-'C3'!$C92)</f>
        <v>0</v>
      </c>
      <c r="H92" s="136">
        <f>ABS('C3'!H92-'C3'!$C92)</f>
        <v>0</v>
      </c>
      <c r="I92" s="136">
        <f>ABS('C3'!I92-'C3'!$C92)</f>
        <v>0</v>
      </c>
      <c r="J92" s="136"/>
      <c r="K92" s="136"/>
      <c r="L92" s="136"/>
      <c r="M92" s="136"/>
      <c r="N92" s="75"/>
      <c r="O92" s="136"/>
      <c r="P92" s="75"/>
      <c r="Q92" s="136"/>
      <c r="R92" s="136"/>
      <c r="S92" s="136"/>
      <c r="T92" s="136"/>
      <c r="U92" s="136"/>
      <c r="V92" s="136">
        <f t="shared" si="1"/>
        <v>0</v>
      </c>
      <c r="W92" s="136"/>
      <c r="X92" s="136"/>
      <c r="Y92" s="136"/>
      <c r="Z92" s="136"/>
      <c r="AA92" s="136"/>
      <c r="AB92" s="75"/>
      <c r="AC92" s="136"/>
      <c r="AD92" s="75"/>
      <c r="AE92" s="136"/>
      <c r="AF92" s="136"/>
      <c r="AG92" s="136"/>
      <c r="AH92" s="136"/>
      <c r="AI92" s="136"/>
      <c r="AJ92" s="136"/>
      <c r="AK92" s="136"/>
      <c r="AL92" s="136"/>
      <c r="AM92" s="136"/>
      <c r="AN92" s="136"/>
      <c r="AO92" s="136"/>
      <c r="AP92" s="75"/>
      <c r="AQ92" s="136"/>
      <c r="AR92" s="75"/>
      <c r="AS92" s="136"/>
      <c r="AT92" s="136"/>
      <c r="AU92" s="136"/>
      <c r="AV92" s="136"/>
      <c r="AW92" s="136"/>
      <c r="AX92" s="136"/>
      <c r="AY92" s="136"/>
      <c r="AZ92" s="136"/>
      <c r="BA92" s="136"/>
      <c r="BB92" s="136"/>
      <c r="BC92" s="136"/>
      <c r="BD92" s="75"/>
      <c r="BE92" s="136"/>
      <c r="BF92" s="75"/>
      <c r="BG92" s="136"/>
      <c r="BH92" s="136"/>
      <c r="BI92" s="136"/>
      <c r="BJ92" s="136"/>
      <c r="BK92" s="136"/>
      <c r="BL92" s="136"/>
      <c r="BM92" s="136"/>
      <c r="BN92" s="136"/>
      <c r="BO92" s="136"/>
      <c r="BP92" s="136"/>
      <c r="BQ92" s="136"/>
      <c r="BR92" s="34"/>
      <c r="BT92" s="34"/>
      <c r="BU92" s="136"/>
      <c r="BV92" s="136"/>
      <c r="BW92" s="136"/>
      <c r="BX92" s="136"/>
      <c r="BY92" s="136"/>
      <c r="BZ92" s="136"/>
      <c r="CA92" s="136"/>
      <c r="CB92" s="136"/>
      <c r="CC92" s="136"/>
      <c r="CD92" s="136"/>
      <c r="CE92" s="136"/>
      <c r="CF92" s="34"/>
      <c r="CH92" s="34"/>
    </row>
    <row r="93" spans="1:86" s="64" customFormat="1" ht="16.2" customHeight="1" x14ac:dyDescent="0.25">
      <c r="A93" s="137" t="s">
        <v>172</v>
      </c>
      <c r="B93" s="34"/>
      <c r="C93" s="76"/>
      <c r="D93" s="136">
        <f>ABS('C3'!D93-'C3'!$C93)</f>
        <v>0</v>
      </c>
      <c r="E93" s="136">
        <f>ABS('C3'!E93-'C3'!$C93)</f>
        <v>0</v>
      </c>
      <c r="F93" s="136">
        <f>ABS('C3'!F93-'C3'!$C93)</f>
        <v>0</v>
      </c>
      <c r="G93" s="136">
        <f>ABS('C3'!G93-'C3'!$C93)</f>
        <v>0</v>
      </c>
      <c r="H93" s="136">
        <f>ABS('C3'!H93-'C3'!$C93)</f>
        <v>0</v>
      </c>
      <c r="I93" s="136">
        <f>ABS('C3'!I93-'C3'!$C93)</f>
        <v>0</v>
      </c>
      <c r="J93" s="76"/>
      <c r="K93" s="76"/>
      <c r="L93" s="76"/>
      <c r="M93" s="136"/>
      <c r="N93" s="136"/>
      <c r="O93" s="136"/>
      <c r="P93" s="136"/>
      <c r="Q93" s="76"/>
      <c r="R93" s="76"/>
      <c r="S93" s="76"/>
      <c r="T93" s="76"/>
      <c r="U93" s="76"/>
      <c r="V93" s="136">
        <f t="shared" si="1"/>
        <v>0</v>
      </c>
      <c r="W93" s="76"/>
      <c r="X93" s="76"/>
      <c r="Y93" s="76"/>
      <c r="Z93" s="76"/>
      <c r="AA93" s="136"/>
      <c r="AB93" s="136"/>
      <c r="AC93" s="136"/>
      <c r="AD93" s="136"/>
      <c r="AE93" s="153"/>
      <c r="AF93" s="153"/>
      <c r="AG93" s="153"/>
      <c r="AH93" s="153"/>
      <c r="AI93" s="153"/>
      <c r="AJ93" s="153"/>
      <c r="AK93" s="153"/>
      <c r="AL93" s="153"/>
      <c r="AM93" s="153"/>
      <c r="AN93" s="153"/>
      <c r="AO93" s="136"/>
      <c r="AP93" s="136"/>
      <c r="AQ93" s="136"/>
      <c r="AR93" s="136"/>
      <c r="AS93" s="153"/>
      <c r="AT93" s="153"/>
      <c r="AU93" s="153"/>
      <c r="AV93" s="153"/>
      <c r="AW93" s="153"/>
      <c r="AX93" s="153"/>
      <c r="AY93" s="153"/>
      <c r="AZ93" s="153"/>
      <c r="BA93" s="153"/>
      <c r="BB93" s="153"/>
      <c r="BC93" s="136"/>
      <c r="BD93" s="136"/>
      <c r="BE93" s="136"/>
      <c r="BF93" s="136"/>
      <c r="BG93" s="153"/>
      <c r="BH93" s="153"/>
      <c r="BI93" s="153"/>
      <c r="BJ93" s="153"/>
      <c r="BK93" s="153"/>
      <c r="BL93" s="153"/>
      <c r="BM93" s="153"/>
      <c r="BN93" s="153"/>
      <c r="BO93" s="153"/>
      <c r="BP93" s="153"/>
      <c r="BQ93" s="136"/>
      <c r="BR93" s="65"/>
      <c r="BS93" s="65"/>
      <c r="BT93" s="65"/>
      <c r="BU93" s="166"/>
      <c r="BV93" s="166"/>
      <c r="BW93" s="166"/>
      <c r="BX93" s="166"/>
      <c r="BY93" s="166"/>
      <c r="BZ93" s="166"/>
      <c r="CA93" s="166"/>
      <c r="CB93" s="166"/>
      <c r="CC93" s="166"/>
      <c r="CD93" s="166"/>
      <c r="CE93" s="5"/>
      <c r="CF93" s="65"/>
      <c r="CG93" s="65"/>
      <c r="CH93" s="65"/>
    </row>
    <row r="94" spans="1:86" s="64" customFormat="1" ht="16.2" customHeight="1" x14ac:dyDescent="0.25">
      <c r="A94" s="137" t="s">
        <v>1</v>
      </c>
      <c r="B94" s="34"/>
      <c r="C94" s="136"/>
      <c r="D94" s="136">
        <f>ABS('C3'!D94-'C3'!$C94)</f>
        <v>0</v>
      </c>
      <c r="E94" s="136">
        <f>ABS('C3'!E94-'C3'!$C94)</f>
        <v>0</v>
      </c>
      <c r="F94" s="136">
        <f>ABS('C3'!F94-'C3'!$C94)</f>
        <v>0</v>
      </c>
      <c r="G94" s="136">
        <f>ABS('C3'!G94-'C3'!$C94)</f>
        <v>0</v>
      </c>
      <c r="H94" s="136">
        <f>ABS('C3'!H94-'C3'!$C94)</f>
        <v>0</v>
      </c>
      <c r="I94" s="136">
        <f>ABS('C3'!I94-'C3'!$C94)</f>
        <v>0</v>
      </c>
      <c r="J94" s="136"/>
      <c r="K94" s="136"/>
      <c r="L94" s="136"/>
      <c r="M94" s="136"/>
      <c r="N94" s="75"/>
      <c r="O94" s="136"/>
      <c r="P94" s="75"/>
      <c r="Q94" s="136"/>
      <c r="R94" s="136"/>
      <c r="S94" s="136"/>
      <c r="T94" s="136"/>
      <c r="U94" s="136"/>
      <c r="V94" s="136">
        <f t="shared" si="1"/>
        <v>0</v>
      </c>
      <c r="W94" s="136"/>
      <c r="X94" s="136"/>
      <c r="Y94" s="136"/>
      <c r="Z94" s="136"/>
      <c r="AA94" s="136"/>
      <c r="AB94" s="75"/>
      <c r="AC94" s="136"/>
      <c r="AD94" s="75"/>
      <c r="AE94" s="136"/>
      <c r="AF94" s="136"/>
      <c r="AG94" s="136"/>
      <c r="AH94" s="136"/>
      <c r="AI94" s="136"/>
      <c r="AJ94" s="136"/>
      <c r="AK94" s="136"/>
      <c r="AL94" s="136"/>
      <c r="AM94" s="136"/>
      <c r="AN94" s="136"/>
      <c r="AO94" s="136"/>
      <c r="AP94" s="75"/>
      <c r="AQ94" s="136"/>
      <c r="AR94" s="75"/>
      <c r="AS94" s="136"/>
      <c r="AT94" s="136"/>
      <c r="AU94" s="136"/>
      <c r="AV94" s="136"/>
      <c r="AW94" s="136"/>
      <c r="AX94" s="136"/>
      <c r="AY94" s="136"/>
      <c r="AZ94" s="136"/>
      <c r="BA94" s="136"/>
      <c r="BB94" s="136"/>
      <c r="BC94" s="136"/>
      <c r="BD94" s="75"/>
      <c r="BE94" s="136"/>
      <c r="BF94" s="75"/>
      <c r="BG94" s="136"/>
      <c r="BH94" s="136"/>
      <c r="BI94" s="136"/>
      <c r="BJ94" s="136"/>
      <c r="BK94" s="136"/>
      <c r="BL94" s="136"/>
      <c r="BM94" s="136"/>
      <c r="BN94" s="136"/>
      <c r="BO94" s="136"/>
      <c r="BP94" s="136"/>
      <c r="BQ94" s="136"/>
      <c r="BR94" s="134"/>
      <c r="BS94" s="65"/>
      <c r="BT94" s="134"/>
      <c r="BU94" s="137"/>
      <c r="BV94" s="137"/>
      <c r="BW94" s="137"/>
      <c r="BX94" s="137"/>
      <c r="BY94" s="137"/>
      <c r="BZ94" s="137"/>
      <c r="CA94" s="137"/>
      <c r="CB94" s="137"/>
      <c r="CC94" s="137"/>
      <c r="CD94" s="137"/>
      <c r="CE94" s="5"/>
      <c r="CF94" s="134"/>
      <c r="CG94" s="65"/>
      <c r="CH94" s="134"/>
    </row>
    <row r="95" spans="1:86" s="64" customFormat="1" ht="16.2" customHeight="1" x14ac:dyDescent="0.25">
      <c r="A95" s="137" t="s">
        <v>3</v>
      </c>
      <c r="B95" s="34"/>
      <c r="C95" s="136"/>
      <c r="D95" s="136">
        <f>ABS('C3'!D95-'C3'!$C95)</f>
        <v>0</v>
      </c>
      <c r="E95" s="136">
        <f>ABS('C3'!E95-'C3'!$C95)</f>
        <v>0</v>
      </c>
      <c r="F95" s="136">
        <f>ABS('C3'!F95-'C3'!$C95)</f>
        <v>0</v>
      </c>
      <c r="G95" s="136">
        <f>ABS('C3'!G95-'C3'!$C95)</f>
        <v>0</v>
      </c>
      <c r="H95" s="136">
        <f>ABS('C3'!H95-'C3'!$C95)</f>
        <v>0</v>
      </c>
      <c r="I95" s="136">
        <f>ABS('C3'!I95-'C3'!$C95)</f>
        <v>0</v>
      </c>
      <c r="J95" s="136"/>
      <c r="K95" s="136"/>
      <c r="L95" s="136"/>
      <c r="M95" s="136"/>
      <c r="N95" s="75"/>
      <c r="O95" s="136"/>
      <c r="P95" s="75"/>
      <c r="Q95" s="136"/>
      <c r="R95" s="136"/>
      <c r="S95" s="136"/>
      <c r="T95" s="136"/>
      <c r="U95" s="136"/>
      <c r="V95" s="136">
        <f t="shared" si="1"/>
        <v>0</v>
      </c>
      <c r="W95" s="136"/>
      <c r="X95" s="136"/>
      <c r="Y95" s="136"/>
      <c r="Z95" s="136"/>
      <c r="AA95" s="136"/>
      <c r="AB95" s="75"/>
      <c r="AC95" s="136"/>
      <c r="AD95" s="75"/>
      <c r="AE95" s="136"/>
      <c r="AF95" s="136"/>
      <c r="AG95" s="136"/>
      <c r="AH95" s="136"/>
      <c r="AI95" s="136"/>
      <c r="AJ95" s="136"/>
      <c r="AK95" s="136"/>
      <c r="AL95" s="136"/>
      <c r="AM95" s="136"/>
      <c r="AN95" s="136"/>
      <c r="AO95" s="136"/>
      <c r="AP95" s="75"/>
      <c r="AQ95" s="136"/>
      <c r="AR95" s="75"/>
      <c r="AS95" s="136"/>
      <c r="AT95" s="136"/>
      <c r="AU95" s="136"/>
      <c r="AV95" s="136"/>
      <c r="AW95" s="136"/>
      <c r="AX95" s="136"/>
      <c r="AY95" s="136"/>
      <c r="AZ95" s="136"/>
      <c r="BA95" s="136"/>
      <c r="BB95" s="136"/>
      <c r="BC95" s="136"/>
      <c r="BD95" s="75"/>
      <c r="BE95" s="136"/>
      <c r="BF95" s="75"/>
      <c r="BG95" s="136"/>
      <c r="BH95" s="136"/>
      <c r="BI95" s="136"/>
      <c r="BJ95" s="136"/>
      <c r="BK95" s="136"/>
      <c r="BL95" s="136"/>
      <c r="BM95" s="136"/>
      <c r="BN95" s="136"/>
      <c r="BO95" s="136"/>
      <c r="BP95" s="136"/>
      <c r="BQ95" s="136"/>
      <c r="BR95" s="134"/>
      <c r="BS95" s="65"/>
      <c r="BT95" s="134"/>
      <c r="BU95" s="137"/>
      <c r="BV95" s="137"/>
      <c r="BW95" s="137"/>
      <c r="BX95" s="137"/>
      <c r="BY95" s="137"/>
      <c r="BZ95" s="137"/>
      <c r="CA95" s="137"/>
      <c r="CB95" s="137"/>
      <c r="CC95" s="137"/>
      <c r="CD95" s="137"/>
      <c r="CE95" s="5"/>
      <c r="CF95" s="134"/>
      <c r="CG95" s="65"/>
      <c r="CH95" s="134"/>
    </row>
    <row r="96" spans="1:86" s="64" customFormat="1" ht="16.2" customHeight="1" x14ac:dyDescent="0.25">
      <c r="A96" s="137" t="s">
        <v>4</v>
      </c>
      <c r="B96" s="34"/>
      <c r="C96" s="136"/>
      <c r="D96" s="136">
        <f>ABS('C3'!D96-'C3'!$C96)</f>
        <v>0</v>
      </c>
      <c r="E96" s="136">
        <f>ABS('C3'!E96-'C3'!$C96)</f>
        <v>0</v>
      </c>
      <c r="F96" s="136">
        <f>ABS('C3'!F96-'C3'!$C96)</f>
        <v>0</v>
      </c>
      <c r="G96" s="136">
        <f>ABS('C3'!G96-'C3'!$C96)</f>
        <v>0</v>
      </c>
      <c r="H96" s="136">
        <f>ABS('C3'!H96-'C3'!$C96)</f>
        <v>0</v>
      </c>
      <c r="I96" s="136">
        <f>ABS('C3'!I96-'C3'!$C96)</f>
        <v>0</v>
      </c>
      <c r="J96" s="136"/>
      <c r="K96" s="136"/>
      <c r="L96" s="136"/>
      <c r="M96" s="136"/>
      <c r="N96" s="75"/>
      <c r="O96" s="136"/>
      <c r="P96" s="75"/>
      <c r="Q96" s="136"/>
      <c r="R96" s="136"/>
      <c r="S96" s="136"/>
      <c r="T96" s="136"/>
      <c r="U96" s="136"/>
      <c r="V96" s="136">
        <f t="shared" si="1"/>
        <v>0</v>
      </c>
      <c r="W96" s="136"/>
      <c r="X96" s="136"/>
      <c r="Y96" s="136"/>
      <c r="Z96" s="136"/>
      <c r="AA96" s="136"/>
      <c r="AB96" s="75"/>
      <c r="AC96" s="136"/>
      <c r="AD96" s="75"/>
      <c r="AE96" s="136"/>
      <c r="AF96" s="136"/>
      <c r="AG96" s="136"/>
      <c r="AH96" s="136"/>
      <c r="AI96" s="136"/>
      <c r="AJ96" s="136"/>
      <c r="AK96" s="136"/>
      <c r="AL96" s="136"/>
      <c r="AM96" s="136"/>
      <c r="AN96" s="136"/>
      <c r="AO96" s="136"/>
      <c r="AP96" s="75"/>
      <c r="AQ96" s="136"/>
      <c r="AR96" s="75"/>
      <c r="AS96" s="136"/>
      <c r="AT96" s="136"/>
      <c r="AU96" s="136"/>
      <c r="AV96" s="136"/>
      <c r="AW96" s="136"/>
      <c r="AX96" s="136"/>
      <c r="AY96" s="136"/>
      <c r="AZ96" s="136"/>
      <c r="BA96" s="136"/>
      <c r="BB96" s="136"/>
      <c r="BC96" s="136"/>
      <c r="BD96" s="75"/>
      <c r="BE96" s="136"/>
      <c r="BF96" s="75"/>
      <c r="BG96" s="136"/>
      <c r="BH96" s="136"/>
      <c r="BI96" s="136"/>
      <c r="BJ96" s="136"/>
      <c r="BK96" s="136"/>
      <c r="BL96" s="136"/>
      <c r="BM96" s="136"/>
      <c r="BN96" s="136"/>
      <c r="BO96" s="136"/>
      <c r="BP96" s="136"/>
      <c r="BQ96" s="136"/>
      <c r="BR96" s="134"/>
      <c r="BS96" s="65"/>
      <c r="BT96" s="134"/>
      <c r="BU96" s="137"/>
      <c r="BV96" s="137"/>
      <c r="BW96" s="137"/>
      <c r="BX96" s="137"/>
      <c r="BY96" s="137"/>
      <c r="BZ96" s="137"/>
      <c r="CA96" s="137"/>
      <c r="CB96" s="137"/>
      <c r="CC96" s="137"/>
      <c r="CD96" s="137"/>
      <c r="CE96" s="5"/>
      <c r="CF96" s="134"/>
      <c r="CG96" s="65"/>
      <c r="CH96" s="134"/>
    </row>
    <row r="97" spans="1:86" s="64" customFormat="1" ht="16.2" customHeight="1" x14ac:dyDescent="0.25">
      <c r="A97" s="137" t="s">
        <v>5</v>
      </c>
      <c r="B97" s="34"/>
      <c r="C97" s="136"/>
      <c r="D97" s="136">
        <f>ABS('C3'!D97-'C3'!$C97)</f>
        <v>0</v>
      </c>
      <c r="E97" s="136">
        <f>ABS('C3'!E97-'C3'!$C97)</f>
        <v>0</v>
      </c>
      <c r="F97" s="136">
        <f>ABS('C3'!F97-'C3'!$C97)</f>
        <v>0</v>
      </c>
      <c r="G97" s="136">
        <f>ABS('C3'!G97-'C3'!$C97)</f>
        <v>0</v>
      </c>
      <c r="H97" s="136">
        <f>ABS('C3'!H97-'C3'!$C97)</f>
        <v>0</v>
      </c>
      <c r="I97" s="136">
        <f>ABS('C3'!I97-'C3'!$C97)</f>
        <v>0.23846655479910805</v>
      </c>
      <c r="J97" s="136"/>
      <c r="K97" s="136"/>
      <c r="L97" s="136"/>
      <c r="M97" s="136"/>
      <c r="N97" s="75"/>
      <c r="O97" s="136"/>
      <c r="P97" s="75"/>
      <c r="Q97" s="136"/>
      <c r="R97" s="136"/>
      <c r="S97" s="136"/>
      <c r="T97" s="136"/>
      <c r="U97" s="136"/>
      <c r="V97" s="136">
        <f t="shared" si="1"/>
        <v>0.23846655479910805</v>
      </c>
      <c r="W97" s="136"/>
      <c r="X97" s="136"/>
      <c r="Y97" s="136"/>
      <c r="Z97" s="136"/>
      <c r="AA97" s="136"/>
      <c r="AB97" s="75"/>
      <c r="AC97" s="136"/>
      <c r="AD97" s="75"/>
      <c r="AE97" s="136"/>
      <c r="AF97" s="136"/>
      <c r="AG97" s="136"/>
      <c r="AH97" s="136"/>
      <c r="AI97" s="136"/>
      <c r="AJ97" s="136"/>
      <c r="AK97" s="136"/>
      <c r="AL97" s="136"/>
      <c r="AM97" s="136"/>
      <c r="AN97" s="136"/>
      <c r="AO97" s="136"/>
      <c r="AP97" s="75"/>
      <c r="AQ97" s="136"/>
      <c r="AR97" s="75"/>
      <c r="AS97" s="136"/>
      <c r="AT97" s="136"/>
      <c r="AU97" s="136"/>
      <c r="AV97" s="136"/>
      <c r="AW97" s="136"/>
      <c r="AX97" s="136"/>
      <c r="AY97" s="136"/>
      <c r="AZ97" s="136"/>
      <c r="BA97" s="136"/>
      <c r="BB97" s="136"/>
      <c r="BC97" s="136"/>
      <c r="BD97" s="75"/>
      <c r="BE97" s="136"/>
      <c r="BF97" s="75"/>
      <c r="BG97" s="136"/>
      <c r="BH97" s="136"/>
      <c r="BI97" s="136"/>
      <c r="BJ97" s="136"/>
      <c r="BK97" s="136"/>
      <c r="BL97" s="136"/>
      <c r="BM97" s="136"/>
      <c r="BN97" s="136"/>
      <c r="BO97" s="136"/>
      <c r="BP97" s="136"/>
      <c r="BQ97" s="136"/>
      <c r="BR97" s="134"/>
      <c r="BS97" s="65"/>
      <c r="BT97" s="134"/>
      <c r="BU97" s="137"/>
      <c r="BV97" s="137"/>
      <c r="BW97" s="137"/>
      <c r="BX97" s="137"/>
      <c r="BY97" s="137"/>
      <c r="BZ97" s="137"/>
      <c r="CA97" s="137"/>
      <c r="CB97" s="137"/>
      <c r="CC97" s="137"/>
      <c r="CD97" s="137"/>
      <c r="CE97" s="5"/>
      <c r="CF97" s="134"/>
      <c r="CG97" s="65"/>
      <c r="CH97" s="134"/>
    </row>
    <row r="98" spans="1:86" s="64" customFormat="1" ht="16.2" customHeight="1" x14ac:dyDescent="0.25">
      <c r="A98" s="137" t="s">
        <v>6</v>
      </c>
      <c r="B98" s="34"/>
      <c r="C98" s="136"/>
      <c r="D98" s="136">
        <f>ABS('C3'!D98-'C3'!$C98)</f>
        <v>0</v>
      </c>
      <c r="E98" s="136">
        <f>ABS('C3'!E98-'C3'!$C98)</f>
        <v>0</v>
      </c>
      <c r="F98" s="136">
        <f>ABS('C3'!F98-'C3'!$C98)</f>
        <v>0</v>
      </c>
      <c r="G98" s="136">
        <f>ABS('C3'!G98-'C3'!$C98)</f>
        <v>0</v>
      </c>
      <c r="H98" s="136">
        <f>ABS('C3'!H98-'C3'!$C98)</f>
        <v>0</v>
      </c>
      <c r="I98" s="136">
        <f>ABS('C3'!I98-'C3'!$C98)</f>
        <v>0</v>
      </c>
      <c r="J98" s="136"/>
      <c r="K98" s="136"/>
      <c r="L98" s="136"/>
      <c r="M98" s="136"/>
      <c r="N98" s="75"/>
      <c r="O98" s="136"/>
      <c r="P98" s="75"/>
      <c r="Q98" s="136"/>
      <c r="R98" s="136"/>
      <c r="S98" s="136"/>
      <c r="T98" s="136"/>
      <c r="U98" s="136"/>
      <c r="V98" s="136">
        <f t="shared" si="1"/>
        <v>0</v>
      </c>
      <c r="W98" s="136"/>
      <c r="X98" s="136"/>
      <c r="Y98" s="136"/>
      <c r="Z98" s="136"/>
      <c r="AA98" s="136"/>
      <c r="AB98" s="75"/>
      <c r="AC98" s="136"/>
      <c r="AD98" s="75"/>
      <c r="AE98" s="136"/>
      <c r="AF98" s="136"/>
      <c r="AG98" s="136"/>
      <c r="AH98" s="136"/>
      <c r="AI98" s="136"/>
      <c r="AJ98" s="136"/>
      <c r="AK98" s="136"/>
      <c r="AL98" s="136"/>
      <c r="AM98" s="136"/>
      <c r="AN98" s="136"/>
      <c r="AO98" s="136"/>
      <c r="AP98" s="75"/>
      <c r="AQ98" s="136"/>
      <c r="AR98" s="75"/>
      <c r="AS98" s="136"/>
      <c r="AT98" s="136"/>
      <c r="AU98" s="136"/>
      <c r="AV98" s="136"/>
      <c r="AW98" s="136"/>
      <c r="AX98" s="136"/>
      <c r="AY98" s="136"/>
      <c r="AZ98" s="136"/>
      <c r="BA98" s="136"/>
      <c r="BB98" s="136"/>
      <c r="BC98" s="136"/>
      <c r="BD98" s="75"/>
      <c r="BE98" s="136"/>
      <c r="BF98" s="75"/>
      <c r="BG98" s="136"/>
      <c r="BH98" s="136"/>
      <c r="BI98" s="136"/>
      <c r="BJ98" s="136"/>
      <c r="BK98" s="136"/>
      <c r="BL98" s="136"/>
      <c r="BM98" s="136"/>
      <c r="BN98" s="136"/>
      <c r="BO98" s="136"/>
      <c r="BP98" s="136"/>
      <c r="BQ98" s="136"/>
      <c r="BR98" s="134"/>
      <c r="BS98" s="65"/>
      <c r="BT98" s="134"/>
      <c r="BU98" s="137"/>
      <c r="BV98" s="137"/>
      <c r="BW98" s="137"/>
      <c r="BX98" s="137"/>
      <c r="BY98" s="137"/>
      <c r="BZ98" s="137"/>
      <c r="CA98" s="137"/>
      <c r="CB98" s="137"/>
      <c r="CC98" s="137"/>
      <c r="CD98" s="137"/>
      <c r="CE98" s="5"/>
      <c r="CF98" s="134"/>
      <c r="CG98" s="65"/>
      <c r="CH98" s="134"/>
    </row>
    <row r="99" spans="1:86" s="64" customFormat="1" ht="16.2" customHeight="1" x14ac:dyDescent="0.25">
      <c r="A99" s="137" t="s">
        <v>7</v>
      </c>
      <c r="B99" s="34"/>
      <c r="C99" s="136"/>
      <c r="D99" s="136">
        <f>ABS('C3'!D99-'C3'!$C99)</f>
        <v>0</v>
      </c>
      <c r="E99" s="136">
        <f>ABS('C3'!E99-'C3'!$C99)</f>
        <v>0</v>
      </c>
      <c r="F99" s="136">
        <f>ABS('C3'!F99-'C3'!$C99)</f>
        <v>0</v>
      </c>
      <c r="G99" s="136">
        <f>ABS('C3'!G99-'C3'!$C99)</f>
        <v>0</v>
      </c>
      <c r="H99" s="136">
        <f>ABS('C3'!H99-'C3'!$C99)</f>
        <v>0</v>
      </c>
      <c r="I99" s="136">
        <f>ABS('C3'!I99-'C3'!$C99)</f>
        <v>0</v>
      </c>
      <c r="J99" s="136"/>
      <c r="K99" s="136"/>
      <c r="L99" s="136"/>
      <c r="M99" s="136"/>
      <c r="N99" s="75"/>
      <c r="O99" s="136"/>
      <c r="P99" s="75"/>
      <c r="Q99" s="136"/>
      <c r="R99" s="136"/>
      <c r="S99" s="136"/>
      <c r="T99" s="136"/>
      <c r="U99" s="136"/>
      <c r="V99" s="136">
        <f t="shared" si="1"/>
        <v>0</v>
      </c>
      <c r="W99" s="136"/>
      <c r="X99" s="136"/>
      <c r="Y99" s="136"/>
      <c r="Z99" s="136"/>
      <c r="AA99" s="136"/>
      <c r="AB99" s="75"/>
      <c r="AC99" s="136"/>
      <c r="AD99" s="75"/>
      <c r="AE99" s="136"/>
      <c r="AF99" s="136"/>
      <c r="AG99" s="136"/>
      <c r="AH99" s="136"/>
      <c r="AI99" s="136"/>
      <c r="AJ99" s="136"/>
      <c r="AK99" s="136"/>
      <c r="AL99" s="136"/>
      <c r="AM99" s="136"/>
      <c r="AN99" s="136"/>
      <c r="AO99" s="136"/>
      <c r="AP99" s="75"/>
      <c r="AQ99" s="136"/>
      <c r="AR99" s="75"/>
      <c r="AS99" s="136"/>
      <c r="AT99" s="136"/>
      <c r="AU99" s="136"/>
      <c r="AV99" s="136"/>
      <c r="AW99" s="136"/>
      <c r="AX99" s="136"/>
      <c r="AY99" s="136"/>
      <c r="AZ99" s="136"/>
      <c r="BA99" s="136"/>
      <c r="BB99" s="136"/>
      <c r="BC99" s="136"/>
      <c r="BD99" s="75"/>
      <c r="BE99" s="136"/>
      <c r="BF99" s="75"/>
      <c r="BG99" s="136"/>
      <c r="BH99" s="136"/>
      <c r="BI99" s="136"/>
      <c r="BJ99" s="136"/>
      <c r="BK99" s="136"/>
      <c r="BL99" s="136"/>
      <c r="BM99" s="136"/>
      <c r="BN99" s="136"/>
      <c r="BO99" s="136"/>
      <c r="BP99" s="136"/>
      <c r="BQ99" s="136"/>
      <c r="BR99" s="134"/>
      <c r="BS99" s="65"/>
      <c r="BT99" s="134"/>
      <c r="BU99" s="137"/>
      <c r="BV99" s="137"/>
      <c r="BW99" s="137"/>
      <c r="BX99" s="137"/>
      <c r="BY99" s="137"/>
      <c r="BZ99" s="137"/>
      <c r="CA99" s="137"/>
      <c r="CB99" s="137"/>
      <c r="CC99" s="137"/>
      <c r="CD99" s="137"/>
      <c r="CE99" s="5"/>
      <c r="CF99" s="134"/>
      <c r="CG99" s="65"/>
      <c r="CH99" s="134"/>
    </row>
    <row r="100" spans="1:86" s="64" customFormat="1" ht="16.2" customHeight="1" x14ac:dyDescent="0.25">
      <c r="A100" s="137" t="s">
        <v>8</v>
      </c>
      <c r="B100" s="34"/>
      <c r="C100" s="136"/>
      <c r="D100" s="136">
        <f>ABS('C3'!D100-'C3'!$C100)</f>
        <v>0</v>
      </c>
      <c r="E100" s="136">
        <f>ABS('C3'!E100-'C3'!$C100)</f>
        <v>0</v>
      </c>
      <c r="F100" s="136">
        <f>ABS('C3'!F100-'C3'!$C100)</f>
        <v>0.15275531673836726</v>
      </c>
      <c r="G100" s="136">
        <f>ABS('C3'!G100-'C3'!$C100)</f>
        <v>0.15275531673836726</v>
      </c>
      <c r="H100" s="136">
        <f>ABS('C3'!H100-'C3'!$C100)</f>
        <v>0.15275531673836726</v>
      </c>
      <c r="I100" s="136">
        <f>ABS('C3'!I100-'C3'!$C100)</f>
        <v>0.29163297510755093</v>
      </c>
      <c r="J100" s="136"/>
      <c r="K100" s="136"/>
      <c r="L100" s="136"/>
      <c r="M100" s="136"/>
      <c r="N100" s="75"/>
      <c r="O100" s="136"/>
      <c r="P100" s="75"/>
      <c r="Q100" s="136"/>
      <c r="R100" s="136"/>
      <c r="S100" s="136"/>
      <c r="T100" s="136"/>
      <c r="U100" s="136"/>
      <c r="V100" s="136">
        <f t="shared" si="1"/>
        <v>0.74989892532265268</v>
      </c>
      <c r="W100" s="136"/>
      <c r="X100" s="136"/>
      <c r="Y100" s="136"/>
      <c r="Z100" s="136"/>
      <c r="AA100" s="136"/>
      <c r="AB100" s="75"/>
      <c r="AC100" s="136"/>
      <c r="AD100" s="75"/>
      <c r="AE100" s="136"/>
      <c r="AF100" s="136"/>
      <c r="AG100" s="136"/>
      <c r="AH100" s="136"/>
      <c r="AI100" s="136"/>
      <c r="AJ100" s="136"/>
      <c r="AK100" s="136"/>
      <c r="AL100" s="136"/>
      <c r="AM100" s="136"/>
      <c r="AN100" s="136"/>
      <c r="AO100" s="136"/>
      <c r="AP100" s="75"/>
      <c r="AQ100" s="136"/>
      <c r="AR100" s="75"/>
      <c r="AS100" s="136"/>
      <c r="AT100" s="136"/>
      <c r="AU100" s="136"/>
      <c r="AV100" s="136"/>
      <c r="AW100" s="136"/>
      <c r="AX100" s="136"/>
      <c r="AY100" s="136"/>
      <c r="AZ100" s="136"/>
      <c r="BA100" s="136"/>
      <c r="BB100" s="136"/>
      <c r="BC100" s="136"/>
      <c r="BD100" s="75"/>
      <c r="BE100" s="136"/>
      <c r="BF100" s="75"/>
      <c r="BG100" s="136"/>
      <c r="BH100" s="136"/>
      <c r="BI100" s="136"/>
      <c r="BJ100" s="136"/>
      <c r="BK100" s="136"/>
      <c r="BL100" s="136"/>
      <c r="BM100" s="136"/>
      <c r="BN100" s="136"/>
      <c r="BO100" s="136"/>
      <c r="BP100" s="136"/>
      <c r="BQ100" s="136"/>
      <c r="BR100" s="134"/>
      <c r="BS100" s="65"/>
      <c r="BT100" s="134"/>
      <c r="BU100" s="137"/>
      <c r="BV100" s="137"/>
      <c r="BW100" s="137"/>
      <c r="BX100" s="137"/>
      <c r="BY100" s="137"/>
      <c r="BZ100" s="137"/>
      <c r="CA100" s="137"/>
      <c r="CB100" s="137"/>
      <c r="CC100" s="137"/>
      <c r="CD100" s="137"/>
      <c r="CE100" s="5"/>
      <c r="CF100" s="134"/>
      <c r="CG100" s="65"/>
      <c r="CH100" s="134"/>
    </row>
    <row r="101" spans="1:86" s="64" customFormat="1" ht="16.2" customHeight="1" x14ac:dyDescent="0.25">
      <c r="A101" s="137" t="s">
        <v>9</v>
      </c>
      <c r="B101" s="34"/>
      <c r="C101" s="136"/>
      <c r="D101" s="136">
        <f>ABS('C3'!D101-'C3'!$C101)</f>
        <v>0</v>
      </c>
      <c r="E101" s="136">
        <f>ABS('C3'!E101-'C3'!$C101)</f>
        <v>0</v>
      </c>
      <c r="F101" s="136">
        <f>ABS('C3'!F101-'C3'!$C101)</f>
        <v>0</v>
      </c>
      <c r="G101" s="136">
        <f>ABS('C3'!G101-'C3'!$C101)</f>
        <v>0</v>
      </c>
      <c r="H101" s="136">
        <f>ABS('C3'!H101-'C3'!$C101)</f>
        <v>0</v>
      </c>
      <c r="I101" s="136">
        <f>ABS('C3'!I101-'C3'!$C101)</f>
        <v>0</v>
      </c>
      <c r="J101" s="136"/>
      <c r="K101" s="136"/>
      <c r="L101" s="136"/>
      <c r="M101" s="136"/>
      <c r="N101" s="75"/>
      <c r="O101" s="136"/>
      <c r="P101" s="75"/>
      <c r="Q101" s="136"/>
      <c r="R101" s="136"/>
      <c r="S101" s="136"/>
      <c r="T101" s="136"/>
      <c r="U101" s="136"/>
      <c r="V101" s="136">
        <f t="shared" si="1"/>
        <v>0</v>
      </c>
      <c r="W101" s="136"/>
      <c r="X101" s="136"/>
      <c r="Y101" s="136"/>
      <c r="Z101" s="136"/>
      <c r="AA101" s="136"/>
      <c r="AB101" s="75"/>
      <c r="AC101" s="136"/>
      <c r="AD101" s="75"/>
      <c r="AE101" s="136"/>
      <c r="AF101" s="136"/>
      <c r="AG101" s="136"/>
      <c r="AH101" s="136"/>
      <c r="AI101" s="136"/>
      <c r="AJ101" s="136"/>
      <c r="AK101" s="136"/>
      <c r="AL101" s="136"/>
      <c r="AM101" s="136"/>
      <c r="AN101" s="136"/>
      <c r="AO101" s="136"/>
      <c r="AP101" s="75"/>
      <c r="AQ101" s="136"/>
      <c r="AR101" s="75"/>
      <c r="AS101" s="136"/>
      <c r="AT101" s="136"/>
      <c r="AU101" s="136"/>
      <c r="AV101" s="136"/>
      <c r="AW101" s="136"/>
      <c r="AX101" s="136"/>
      <c r="AY101" s="136"/>
      <c r="AZ101" s="136"/>
      <c r="BA101" s="136"/>
      <c r="BB101" s="136"/>
      <c r="BC101" s="136"/>
      <c r="BD101" s="75"/>
      <c r="BE101" s="136"/>
      <c r="BF101" s="75"/>
      <c r="BG101" s="136"/>
      <c r="BH101" s="136"/>
      <c r="BI101" s="136"/>
      <c r="BJ101" s="136"/>
      <c r="BK101" s="136"/>
      <c r="BL101" s="136"/>
      <c r="BM101" s="136"/>
      <c r="BN101" s="136"/>
      <c r="BO101" s="136"/>
      <c r="BP101" s="136"/>
      <c r="BQ101" s="136"/>
      <c r="BR101" s="134"/>
      <c r="BS101" s="65"/>
      <c r="BT101" s="134"/>
      <c r="BU101" s="137"/>
      <c r="BV101" s="137"/>
      <c r="BW101" s="137"/>
      <c r="BX101" s="137"/>
      <c r="BY101" s="137"/>
      <c r="BZ101" s="137"/>
      <c r="CA101" s="137"/>
      <c r="CB101" s="137"/>
      <c r="CC101" s="137"/>
      <c r="CD101" s="137"/>
      <c r="CE101" s="5"/>
      <c r="CF101" s="134"/>
      <c r="CG101" s="65"/>
      <c r="CH101" s="134"/>
    </row>
    <row r="102" spans="1:86" s="64" customFormat="1" ht="16.2" customHeight="1" x14ac:dyDescent="0.25">
      <c r="A102" s="137" t="s">
        <v>10</v>
      </c>
      <c r="B102" s="34"/>
      <c r="C102" s="136"/>
      <c r="D102" s="136">
        <f>ABS('C3'!D102-'C3'!$C102)</f>
        <v>0</v>
      </c>
      <c r="E102" s="136">
        <f>ABS('C3'!E102-'C3'!$C102)</f>
        <v>0</v>
      </c>
      <c r="F102" s="136">
        <f>ABS('C3'!F102-'C3'!$C102)</f>
        <v>0</v>
      </c>
      <c r="G102" s="136">
        <f>ABS('C3'!G102-'C3'!$C102)</f>
        <v>0</v>
      </c>
      <c r="H102" s="136">
        <f>ABS('C3'!H102-'C3'!$C102)</f>
        <v>0</v>
      </c>
      <c r="I102" s="136">
        <f>ABS('C3'!I102-'C3'!$C102)</f>
        <v>0</v>
      </c>
      <c r="J102" s="136"/>
      <c r="K102" s="136"/>
      <c r="L102" s="136"/>
      <c r="M102" s="136"/>
      <c r="N102" s="75"/>
      <c r="O102" s="136"/>
      <c r="P102" s="75"/>
      <c r="Q102" s="136"/>
      <c r="R102" s="136"/>
      <c r="S102" s="136"/>
      <c r="T102" s="136"/>
      <c r="U102" s="136"/>
      <c r="V102" s="136">
        <f t="shared" si="1"/>
        <v>0</v>
      </c>
      <c r="W102" s="136"/>
      <c r="X102" s="136"/>
      <c r="Y102" s="136"/>
      <c r="Z102" s="136"/>
      <c r="AA102" s="136"/>
      <c r="AB102" s="75"/>
      <c r="AC102" s="136"/>
      <c r="AD102" s="75"/>
      <c r="AE102" s="136"/>
      <c r="AF102" s="136"/>
      <c r="AG102" s="136"/>
      <c r="AH102" s="136"/>
      <c r="AI102" s="136"/>
      <c r="AJ102" s="136"/>
      <c r="AK102" s="136"/>
      <c r="AL102" s="136"/>
      <c r="AM102" s="136"/>
      <c r="AN102" s="136"/>
      <c r="AO102" s="136"/>
      <c r="AP102" s="75"/>
      <c r="AQ102" s="136"/>
      <c r="AR102" s="75"/>
      <c r="AS102" s="136"/>
      <c r="AT102" s="136"/>
      <c r="AU102" s="136"/>
      <c r="AV102" s="136"/>
      <c r="AW102" s="136"/>
      <c r="AX102" s="136"/>
      <c r="AY102" s="136"/>
      <c r="AZ102" s="136"/>
      <c r="BA102" s="136"/>
      <c r="BB102" s="136"/>
      <c r="BC102" s="136"/>
      <c r="BD102" s="75"/>
      <c r="BE102" s="136"/>
      <c r="BF102" s="75"/>
      <c r="BG102" s="136"/>
      <c r="BH102" s="136"/>
      <c r="BI102" s="136"/>
      <c r="BJ102" s="136"/>
      <c r="BK102" s="136"/>
      <c r="BL102" s="136"/>
      <c r="BM102" s="136"/>
      <c r="BN102" s="136"/>
      <c r="BO102" s="136"/>
      <c r="BP102" s="136"/>
      <c r="BQ102" s="136"/>
      <c r="BR102" s="134"/>
      <c r="BS102" s="65"/>
      <c r="BT102" s="134"/>
      <c r="BU102" s="137"/>
      <c r="BV102" s="137"/>
      <c r="BW102" s="137"/>
      <c r="BX102" s="137"/>
      <c r="BY102" s="137"/>
      <c r="BZ102" s="137"/>
      <c r="CA102" s="137"/>
      <c r="CB102" s="137"/>
      <c r="CC102" s="137"/>
      <c r="CD102" s="137"/>
      <c r="CE102" s="5"/>
      <c r="CF102" s="134"/>
      <c r="CG102" s="65"/>
      <c r="CH102" s="134"/>
    </row>
    <row r="103" spans="1:86" s="64" customFormat="1" ht="16.2" customHeight="1" x14ac:dyDescent="0.25">
      <c r="A103" s="137" t="s">
        <v>11</v>
      </c>
      <c r="B103" s="34"/>
      <c r="C103" s="136"/>
      <c r="D103" s="136">
        <f>ABS('C3'!D103-'C3'!$C103)</f>
        <v>0</v>
      </c>
      <c r="E103" s="136">
        <f>ABS('C3'!E103-'C3'!$C103)</f>
        <v>0</v>
      </c>
      <c r="F103" s="136">
        <f>ABS('C3'!F103-'C3'!$C103)</f>
        <v>0</v>
      </c>
      <c r="G103" s="136">
        <f>ABS('C3'!G103-'C3'!$C103)</f>
        <v>0</v>
      </c>
      <c r="H103" s="136">
        <f>ABS('C3'!H103-'C3'!$C103)</f>
        <v>0</v>
      </c>
      <c r="I103" s="136">
        <f>ABS('C3'!I103-'C3'!$C103)</f>
        <v>0</v>
      </c>
      <c r="J103" s="136"/>
      <c r="K103" s="136"/>
      <c r="L103" s="136"/>
      <c r="M103" s="136"/>
      <c r="N103" s="75"/>
      <c r="O103" s="136"/>
      <c r="P103" s="75"/>
      <c r="Q103" s="136"/>
      <c r="R103" s="136"/>
      <c r="S103" s="136"/>
      <c r="T103" s="136"/>
      <c r="U103" s="136"/>
      <c r="V103" s="136">
        <f t="shared" si="1"/>
        <v>0</v>
      </c>
      <c r="W103" s="136"/>
      <c r="X103" s="136"/>
      <c r="Y103" s="136"/>
      <c r="Z103" s="136"/>
      <c r="AA103" s="136"/>
      <c r="AB103" s="75"/>
      <c r="AC103" s="136"/>
      <c r="AD103" s="75"/>
      <c r="AE103" s="136"/>
      <c r="AF103" s="136"/>
      <c r="AG103" s="136"/>
      <c r="AH103" s="136"/>
      <c r="AI103" s="136"/>
      <c r="AJ103" s="136"/>
      <c r="AK103" s="136"/>
      <c r="AL103" s="136"/>
      <c r="AM103" s="136"/>
      <c r="AN103" s="136"/>
      <c r="AO103" s="136"/>
      <c r="AP103" s="75"/>
      <c r="AQ103" s="136"/>
      <c r="AR103" s="75"/>
      <c r="AS103" s="136"/>
      <c r="AT103" s="136"/>
      <c r="AU103" s="136"/>
      <c r="AV103" s="136"/>
      <c r="AW103" s="136"/>
      <c r="AX103" s="136"/>
      <c r="AY103" s="136"/>
      <c r="AZ103" s="136"/>
      <c r="BA103" s="136"/>
      <c r="BB103" s="136"/>
      <c r="BC103" s="136"/>
      <c r="BD103" s="75"/>
      <c r="BE103" s="136"/>
      <c r="BF103" s="75"/>
      <c r="BG103" s="136"/>
      <c r="BH103" s="136"/>
      <c r="BI103" s="136"/>
      <c r="BJ103" s="136"/>
      <c r="BK103" s="136"/>
      <c r="BL103" s="136"/>
      <c r="BM103" s="136"/>
      <c r="BN103" s="136"/>
      <c r="BO103" s="136"/>
      <c r="BP103" s="136"/>
      <c r="BQ103" s="136"/>
      <c r="BR103" s="134"/>
      <c r="BS103" s="65"/>
      <c r="BT103" s="134"/>
      <c r="BU103" s="137"/>
      <c r="BV103" s="137"/>
      <c r="BW103" s="137"/>
      <c r="BX103" s="137"/>
      <c r="BY103" s="137"/>
      <c r="BZ103" s="137"/>
      <c r="CA103" s="137"/>
      <c r="CB103" s="137"/>
      <c r="CC103" s="137"/>
      <c r="CD103" s="137"/>
      <c r="CE103" s="5"/>
      <c r="CF103" s="134"/>
      <c r="CG103" s="65"/>
      <c r="CH103" s="134"/>
    </row>
    <row r="104" spans="1:86" s="64" customFormat="1" ht="16.2" customHeight="1" x14ac:dyDescent="0.25">
      <c r="A104" s="137" t="s">
        <v>12</v>
      </c>
      <c r="B104" s="34"/>
      <c r="C104" s="136"/>
      <c r="D104" s="136">
        <f>ABS('C3'!D104-'C3'!$C104)</f>
        <v>0</v>
      </c>
      <c r="E104" s="136">
        <f>ABS('C3'!E104-'C3'!$C104)</f>
        <v>0</v>
      </c>
      <c r="F104" s="136">
        <f>ABS('C3'!F104-'C3'!$C104)</f>
        <v>0</v>
      </c>
      <c r="G104" s="136">
        <f>ABS('C3'!G104-'C3'!$C104)</f>
        <v>0</v>
      </c>
      <c r="H104" s="136">
        <f>ABS('C3'!H104-'C3'!$C104)</f>
        <v>0</v>
      </c>
      <c r="I104" s="136">
        <f>ABS('C3'!I104-'C3'!$C104)</f>
        <v>0</v>
      </c>
      <c r="J104" s="136"/>
      <c r="K104" s="136"/>
      <c r="L104" s="136"/>
      <c r="M104" s="136"/>
      <c r="N104" s="75"/>
      <c r="O104" s="136"/>
      <c r="P104" s="75"/>
      <c r="Q104" s="136"/>
      <c r="R104" s="136"/>
      <c r="S104" s="136"/>
      <c r="T104" s="136"/>
      <c r="U104" s="136"/>
      <c r="V104" s="136">
        <f t="shared" si="1"/>
        <v>0</v>
      </c>
      <c r="W104" s="136"/>
      <c r="X104" s="136"/>
      <c r="Y104" s="136"/>
      <c r="Z104" s="136"/>
      <c r="AA104" s="136"/>
      <c r="AB104" s="75"/>
      <c r="AC104" s="136"/>
      <c r="AD104" s="75"/>
      <c r="AE104" s="136"/>
      <c r="AF104" s="136"/>
      <c r="AG104" s="136"/>
      <c r="AH104" s="136"/>
      <c r="AI104" s="136"/>
      <c r="AJ104" s="136"/>
      <c r="AK104" s="136"/>
      <c r="AL104" s="136"/>
      <c r="AM104" s="136"/>
      <c r="AN104" s="136"/>
      <c r="AO104" s="136"/>
      <c r="AP104" s="75"/>
      <c r="AQ104" s="136"/>
      <c r="AR104" s="75"/>
      <c r="AS104" s="136"/>
      <c r="AT104" s="136"/>
      <c r="AU104" s="136"/>
      <c r="AV104" s="136"/>
      <c r="AW104" s="136"/>
      <c r="AX104" s="136"/>
      <c r="AY104" s="136"/>
      <c r="AZ104" s="136"/>
      <c r="BA104" s="136"/>
      <c r="BB104" s="136"/>
      <c r="BC104" s="136"/>
      <c r="BD104" s="75"/>
      <c r="BE104" s="136"/>
      <c r="BF104" s="75"/>
      <c r="BG104" s="136"/>
      <c r="BH104" s="136"/>
      <c r="BI104" s="136"/>
      <c r="BJ104" s="136"/>
      <c r="BK104" s="136"/>
      <c r="BL104" s="136"/>
      <c r="BM104" s="136"/>
      <c r="BN104" s="136"/>
      <c r="BO104" s="136"/>
      <c r="BP104" s="136"/>
      <c r="BQ104" s="136"/>
      <c r="BR104" s="134"/>
      <c r="BS104" s="65"/>
      <c r="BT104" s="134"/>
      <c r="BU104" s="137"/>
      <c r="BV104" s="137"/>
      <c r="BW104" s="137"/>
      <c r="BX104" s="137"/>
      <c r="BY104" s="137"/>
      <c r="BZ104" s="137"/>
      <c r="CA104" s="137"/>
      <c r="CB104" s="137"/>
      <c r="CC104" s="137"/>
      <c r="CD104" s="137"/>
      <c r="CE104" s="5"/>
      <c r="CF104" s="134"/>
      <c r="CG104" s="65"/>
      <c r="CH104" s="134"/>
    </row>
    <row r="105" spans="1:86" s="64" customFormat="1" ht="16.2" customHeight="1" x14ac:dyDescent="0.25">
      <c r="A105" s="137" t="s">
        <v>13</v>
      </c>
      <c r="B105" s="135"/>
      <c r="C105" s="136"/>
      <c r="D105" s="136">
        <f>ABS('C3'!D105-'C3'!$C105)</f>
        <v>0</v>
      </c>
      <c r="E105" s="136">
        <f>ABS('C3'!E105-'C3'!$C105)</f>
        <v>0</v>
      </c>
      <c r="F105" s="136">
        <f>ABS('C3'!F105-'C3'!$C105)</f>
        <v>0</v>
      </c>
      <c r="G105" s="136">
        <f>ABS('C3'!G105-'C3'!$C105)</f>
        <v>0</v>
      </c>
      <c r="H105" s="136">
        <f>ABS('C3'!H105-'C3'!$C105)</f>
        <v>0</v>
      </c>
      <c r="I105" s="136">
        <f>ABS('C3'!I105-'C3'!$C105)</f>
        <v>0</v>
      </c>
      <c r="J105" s="136"/>
      <c r="K105" s="136"/>
      <c r="L105" s="136"/>
      <c r="M105" s="136"/>
      <c r="N105" s="75"/>
      <c r="O105" s="136"/>
      <c r="P105" s="75"/>
      <c r="Q105" s="136"/>
      <c r="R105" s="136"/>
      <c r="S105" s="136"/>
      <c r="T105" s="136"/>
      <c r="U105" s="136"/>
      <c r="V105" s="136">
        <f t="shared" si="1"/>
        <v>0</v>
      </c>
      <c r="W105" s="136"/>
      <c r="X105" s="136"/>
      <c r="Y105" s="136"/>
      <c r="Z105" s="136"/>
      <c r="AA105" s="136"/>
      <c r="AB105" s="75"/>
      <c r="AC105" s="136"/>
      <c r="AD105" s="75"/>
      <c r="AE105" s="136"/>
      <c r="AF105" s="136"/>
      <c r="AG105" s="136"/>
      <c r="AH105" s="136"/>
      <c r="AI105" s="136"/>
      <c r="AJ105" s="136"/>
      <c r="AK105" s="136"/>
      <c r="AL105" s="136"/>
      <c r="AM105" s="136"/>
      <c r="AN105" s="136"/>
      <c r="AO105" s="136"/>
      <c r="AP105" s="75"/>
      <c r="AQ105" s="136"/>
      <c r="AR105" s="75"/>
      <c r="AS105" s="136"/>
      <c r="AT105" s="136"/>
      <c r="AU105" s="136"/>
      <c r="AV105" s="136"/>
      <c r="AW105" s="136"/>
      <c r="AX105" s="136"/>
      <c r="AY105" s="136"/>
      <c r="AZ105" s="136"/>
      <c r="BA105" s="136"/>
      <c r="BB105" s="136"/>
      <c r="BC105" s="136"/>
      <c r="BD105" s="75"/>
      <c r="BE105" s="136"/>
      <c r="BF105" s="75"/>
      <c r="BG105" s="136"/>
      <c r="BH105" s="136"/>
      <c r="BI105" s="136"/>
      <c r="BJ105" s="136"/>
      <c r="BK105" s="136"/>
      <c r="BL105" s="136"/>
      <c r="BM105" s="136"/>
      <c r="BN105" s="136"/>
      <c r="BO105" s="136"/>
      <c r="BP105" s="136"/>
      <c r="BQ105" s="136"/>
      <c r="BR105" s="134"/>
      <c r="BS105" s="65"/>
      <c r="BT105" s="134"/>
      <c r="BU105" s="137"/>
      <c r="BV105" s="137"/>
      <c r="BW105" s="137"/>
      <c r="BX105" s="137"/>
      <c r="BY105" s="137"/>
      <c r="BZ105" s="137"/>
      <c r="CA105" s="137"/>
      <c r="CB105" s="137"/>
      <c r="CC105" s="137"/>
      <c r="CD105" s="137"/>
      <c r="CE105" s="5"/>
      <c r="CF105" s="134"/>
      <c r="CG105" s="65"/>
      <c r="CH105" s="134"/>
    </row>
    <row r="106" spans="1:86" s="64" customFormat="1" ht="16.2" customHeight="1" x14ac:dyDescent="0.25">
      <c r="A106" s="137" t="s">
        <v>14</v>
      </c>
      <c r="B106" s="34"/>
      <c r="C106" s="136"/>
      <c r="D106" s="136">
        <f>ABS('C3'!D106-'C3'!$C106)</f>
        <v>0</v>
      </c>
      <c r="E106" s="136">
        <f>ABS('C3'!E106-'C3'!$C106)</f>
        <v>0</v>
      </c>
      <c r="F106" s="136">
        <f>ABS('C3'!F106-'C3'!$C106)</f>
        <v>0</v>
      </c>
      <c r="G106" s="136">
        <f>ABS('C3'!G106-'C3'!$C106)</f>
        <v>0</v>
      </c>
      <c r="H106" s="136">
        <f>ABS('C3'!H106-'C3'!$C106)</f>
        <v>0</v>
      </c>
      <c r="I106" s="136">
        <f>ABS('C3'!I106-'C3'!$C106)</f>
        <v>0</v>
      </c>
      <c r="J106" s="136"/>
      <c r="K106" s="136"/>
      <c r="L106" s="136"/>
      <c r="M106" s="136"/>
      <c r="N106" s="75"/>
      <c r="O106" s="136"/>
      <c r="P106" s="75"/>
      <c r="Q106" s="136"/>
      <c r="R106" s="136"/>
      <c r="S106" s="136"/>
      <c r="T106" s="136"/>
      <c r="U106" s="136"/>
      <c r="V106" s="136">
        <f t="shared" si="1"/>
        <v>0</v>
      </c>
      <c r="W106" s="136"/>
      <c r="X106" s="136"/>
      <c r="Y106" s="136"/>
      <c r="Z106" s="136"/>
      <c r="AA106" s="136"/>
      <c r="AB106" s="75"/>
      <c r="AC106" s="136"/>
      <c r="AD106" s="75"/>
      <c r="AE106" s="136"/>
      <c r="AF106" s="136"/>
      <c r="AG106" s="136"/>
      <c r="AH106" s="136"/>
      <c r="AI106" s="136"/>
      <c r="AJ106" s="136"/>
      <c r="AK106" s="136"/>
      <c r="AL106" s="136"/>
      <c r="AM106" s="136"/>
      <c r="AN106" s="136"/>
      <c r="AO106" s="136"/>
      <c r="AP106" s="75"/>
      <c r="AQ106" s="136"/>
      <c r="AR106" s="75"/>
      <c r="AS106" s="136"/>
      <c r="AT106" s="136"/>
      <c r="AU106" s="136"/>
      <c r="AV106" s="136"/>
      <c r="AW106" s="136"/>
      <c r="AX106" s="136"/>
      <c r="AY106" s="136"/>
      <c r="AZ106" s="136"/>
      <c r="BA106" s="136"/>
      <c r="BB106" s="136"/>
      <c r="BC106" s="136"/>
      <c r="BD106" s="75"/>
      <c r="BE106" s="136"/>
      <c r="BF106" s="75"/>
      <c r="BG106" s="136"/>
      <c r="BH106" s="136"/>
      <c r="BI106" s="136"/>
      <c r="BJ106" s="136"/>
      <c r="BK106" s="136"/>
      <c r="BL106" s="136"/>
      <c r="BM106" s="136"/>
      <c r="BN106" s="136"/>
      <c r="BO106" s="136"/>
      <c r="BP106" s="136"/>
      <c r="BQ106" s="136"/>
      <c r="BR106" s="134"/>
      <c r="BS106" s="65"/>
      <c r="BT106" s="134"/>
      <c r="BU106" s="137"/>
      <c r="BV106" s="137"/>
      <c r="BW106" s="137"/>
      <c r="BX106" s="137"/>
      <c r="BY106" s="137"/>
      <c r="BZ106" s="137"/>
      <c r="CA106" s="137"/>
      <c r="CB106" s="137"/>
      <c r="CC106" s="137"/>
      <c r="CD106" s="137"/>
      <c r="CE106" s="5"/>
      <c r="CF106" s="134"/>
      <c r="CG106" s="65"/>
      <c r="CH106" s="134"/>
    </row>
    <row r="107" spans="1:86" s="64" customFormat="1" ht="16.2" customHeight="1" x14ac:dyDescent="0.25">
      <c r="A107" s="137" t="s">
        <v>15</v>
      </c>
      <c r="B107" s="34"/>
      <c r="C107" s="136"/>
      <c r="D107" s="136">
        <f>ABS('C3'!D107-'C3'!$C107)</f>
        <v>0</v>
      </c>
      <c r="E107" s="136">
        <f>ABS('C3'!E107-'C3'!$C107)</f>
        <v>0</v>
      </c>
      <c r="F107" s="136">
        <f>ABS('C3'!F107-'C3'!$C107)</f>
        <v>0</v>
      </c>
      <c r="G107" s="136">
        <f>ABS('C3'!G107-'C3'!$C107)</f>
        <v>0</v>
      </c>
      <c r="H107" s="136">
        <f>ABS('C3'!H107-'C3'!$C107)</f>
        <v>0</v>
      </c>
      <c r="I107" s="136">
        <f>ABS('C3'!I107-'C3'!$C107)</f>
        <v>0</v>
      </c>
      <c r="J107" s="136"/>
      <c r="K107" s="136"/>
      <c r="L107" s="136"/>
      <c r="M107" s="136"/>
      <c r="N107" s="75"/>
      <c r="O107" s="136"/>
      <c r="P107" s="75"/>
      <c r="Q107" s="136"/>
      <c r="R107" s="136"/>
      <c r="S107" s="136"/>
      <c r="T107" s="136"/>
      <c r="U107" s="136"/>
      <c r="V107" s="136">
        <f t="shared" si="1"/>
        <v>0</v>
      </c>
      <c r="W107" s="136"/>
      <c r="X107" s="136"/>
      <c r="Y107" s="136"/>
      <c r="Z107" s="136"/>
      <c r="AA107" s="136"/>
      <c r="AB107" s="75"/>
      <c r="AC107" s="136"/>
      <c r="AD107" s="75"/>
      <c r="AE107" s="136"/>
      <c r="AF107" s="136"/>
      <c r="AG107" s="136"/>
      <c r="AH107" s="136"/>
      <c r="AI107" s="136"/>
      <c r="AJ107" s="136"/>
      <c r="AK107" s="136"/>
      <c r="AL107" s="136"/>
      <c r="AM107" s="136"/>
      <c r="AN107" s="136"/>
      <c r="AO107" s="136"/>
      <c r="AP107" s="75"/>
      <c r="AQ107" s="136"/>
      <c r="AR107" s="75"/>
      <c r="AS107" s="136"/>
      <c r="AT107" s="136"/>
      <c r="AU107" s="136"/>
      <c r="AV107" s="136"/>
      <c r="AW107" s="136"/>
      <c r="AX107" s="136"/>
      <c r="AY107" s="136"/>
      <c r="AZ107" s="136"/>
      <c r="BA107" s="136"/>
      <c r="BB107" s="136"/>
      <c r="BC107" s="136"/>
      <c r="BD107" s="75"/>
      <c r="BE107" s="136"/>
      <c r="BF107" s="75"/>
      <c r="BG107" s="136"/>
      <c r="BH107" s="136"/>
      <c r="BI107" s="136"/>
      <c r="BJ107" s="136"/>
      <c r="BK107" s="136"/>
      <c r="BL107" s="136"/>
      <c r="BM107" s="136"/>
      <c r="BN107" s="136"/>
      <c r="BO107" s="136"/>
      <c r="BP107" s="136"/>
      <c r="BQ107" s="136"/>
      <c r="BR107" s="134"/>
      <c r="BS107" s="65"/>
      <c r="BT107" s="134"/>
      <c r="BU107" s="137"/>
      <c r="BV107" s="137"/>
      <c r="BW107" s="137"/>
      <c r="BX107" s="137"/>
      <c r="BY107" s="137"/>
      <c r="BZ107" s="137"/>
      <c r="CA107" s="137"/>
      <c r="CB107" s="137"/>
      <c r="CC107" s="137"/>
      <c r="CD107" s="137"/>
      <c r="CE107" s="5"/>
      <c r="CF107" s="134"/>
      <c r="CG107" s="65"/>
      <c r="CH107" s="134"/>
    </row>
    <row r="108" spans="1:86" s="64" customFormat="1" ht="16.2" customHeight="1" x14ac:dyDescent="0.25">
      <c r="A108" s="137" t="s">
        <v>16</v>
      </c>
      <c r="B108" s="34"/>
      <c r="C108" s="136"/>
      <c r="D108" s="136">
        <f>ABS('C3'!D108-'C3'!$C108)</f>
        <v>0</v>
      </c>
      <c r="E108" s="136">
        <f>ABS('C3'!E108-'C3'!$C108)</f>
        <v>0</v>
      </c>
      <c r="F108" s="136">
        <f>ABS('C3'!F108-'C3'!$C108)</f>
        <v>0</v>
      </c>
      <c r="G108" s="136">
        <f>ABS('C3'!G108-'C3'!$C108)</f>
        <v>0</v>
      </c>
      <c r="H108" s="136">
        <f>ABS('C3'!H108-'C3'!$C108)</f>
        <v>0</v>
      </c>
      <c r="I108" s="136">
        <f>ABS('C3'!I108-'C3'!$C108)</f>
        <v>0</v>
      </c>
      <c r="J108" s="136"/>
      <c r="K108" s="136"/>
      <c r="L108" s="136"/>
      <c r="M108" s="136"/>
      <c r="N108" s="75"/>
      <c r="O108" s="136"/>
      <c r="P108" s="75"/>
      <c r="Q108" s="136"/>
      <c r="R108" s="136"/>
      <c r="S108" s="136"/>
      <c r="T108" s="136"/>
      <c r="U108" s="136"/>
      <c r="V108" s="136">
        <f t="shared" si="1"/>
        <v>0</v>
      </c>
      <c r="W108" s="136"/>
      <c r="X108" s="136"/>
      <c r="Y108" s="136"/>
      <c r="Z108" s="136"/>
      <c r="AA108" s="136"/>
      <c r="AB108" s="75"/>
      <c r="AC108" s="136"/>
      <c r="AD108" s="75"/>
      <c r="AE108" s="136"/>
      <c r="AF108" s="136"/>
      <c r="AG108" s="136"/>
      <c r="AH108" s="136"/>
      <c r="AI108" s="136"/>
      <c r="AJ108" s="136"/>
      <c r="AK108" s="136"/>
      <c r="AL108" s="136"/>
      <c r="AM108" s="136"/>
      <c r="AN108" s="136"/>
      <c r="AO108" s="136"/>
      <c r="AP108" s="75"/>
      <c r="AQ108" s="136"/>
      <c r="AR108" s="75"/>
      <c r="AS108" s="136"/>
      <c r="AT108" s="136"/>
      <c r="AU108" s="136"/>
      <c r="AV108" s="136"/>
      <c r="AW108" s="136"/>
      <c r="AX108" s="136"/>
      <c r="AY108" s="136"/>
      <c r="AZ108" s="136"/>
      <c r="BA108" s="136"/>
      <c r="BB108" s="136"/>
      <c r="BC108" s="136"/>
      <c r="BD108" s="75"/>
      <c r="BE108" s="136"/>
      <c r="BF108" s="75"/>
      <c r="BG108" s="136"/>
      <c r="BH108" s="136"/>
      <c r="BI108" s="136"/>
      <c r="BJ108" s="136"/>
      <c r="BK108" s="136"/>
      <c r="BL108" s="136"/>
      <c r="BM108" s="136"/>
      <c r="BN108" s="136"/>
      <c r="BO108" s="136"/>
      <c r="BP108" s="136"/>
      <c r="BQ108" s="136"/>
      <c r="BR108" s="134"/>
      <c r="BS108" s="65"/>
      <c r="BT108" s="134"/>
      <c r="BU108" s="137"/>
      <c r="BV108" s="137"/>
      <c r="BW108" s="137"/>
      <c r="BX108" s="137"/>
      <c r="BY108" s="137"/>
      <c r="BZ108" s="137"/>
      <c r="CA108" s="137"/>
      <c r="CB108" s="137"/>
      <c r="CC108" s="137"/>
      <c r="CD108" s="137"/>
      <c r="CE108" s="5"/>
      <c r="CF108" s="134"/>
      <c r="CG108" s="65"/>
      <c r="CH108" s="134"/>
    </row>
    <row r="109" spans="1:86" s="64" customFormat="1" ht="16.2" customHeight="1" x14ac:dyDescent="0.25">
      <c r="A109" s="137" t="s">
        <v>17</v>
      </c>
      <c r="B109" s="34"/>
      <c r="C109" s="136"/>
      <c r="D109" s="136">
        <f>ABS('C3'!D109-'C3'!$C109)</f>
        <v>0</v>
      </c>
      <c r="E109" s="136">
        <f>ABS('C3'!E109-'C3'!$C109)</f>
        <v>0</v>
      </c>
      <c r="F109" s="136">
        <f>ABS('C3'!F109-'C3'!$C109)</f>
        <v>0</v>
      </c>
      <c r="G109" s="136">
        <f>ABS('C3'!G109-'C3'!$C109)</f>
        <v>0</v>
      </c>
      <c r="H109" s="136">
        <f>ABS('C3'!H109-'C3'!$C109)</f>
        <v>0</v>
      </c>
      <c r="I109" s="136">
        <f>ABS('C3'!I109-'C3'!$C109)</f>
        <v>0</v>
      </c>
      <c r="J109" s="136"/>
      <c r="K109" s="136"/>
      <c r="L109" s="136"/>
      <c r="M109" s="136"/>
      <c r="N109" s="75"/>
      <c r="O109" s="136"/>
      <c r="P109" s="75"/>
      <c r="Q109" s="136"/>
      <c r="R109" s="136"/>
      <c r="S109" s="136"/>
      <c r="T109" s="136"/>
      <c r="U109" s="136"/>
      <c r="V109" s="136">
        <f t="shared" si="1"/>
        <v>0</v>
      </c>
      <c r="W109" s="136"/>
      <c r="X109" s="136"/>
      <c r="Y109" s="136"/>
      <c r="Z109" s="136"/>
      <c r="AA109" s="136"/>
      <c r="AB109" s="75"/>
      <c r="AC109" s="136"/>
      <c r="AD109" s="75"/>
      <c r="AE109" s="136"/>
      <c r="AF109" s="136"/>
      <c r="AG109" s="136"/>
      <c r="AH109" s="136"/>
      <c r="AI109" s="136"/>
      <c r="AJ109" s="136"/>
      <c r="AK109" s="136"/>
      <c r="AL109" s="136"/>
      <c r="AM109" s="136"/>
      <c r="AN109" s="136"/>
      <c r="AO109" s="136"/>
      <c r="AP109" s="75"/>
      <c r="AQ109" s="136"/>
      <c r="AR109" s="75"/>
      <c r="AS109" s="136"/>
      <c r="AT109" s="136"/>
      <c r="AU109" s="136"/>
      <c r="AV109" s="136"/>
      <c r="AW109" s="136"/>
      <c r="AX109" s="136"/>
      <c r="AY109" s="136"/>
      <c r="AZ109" s="136"/>
      <c r="BA109" s="136"/>
      <c r="BB109" s="136"/>
      <c r="BC109" s="136"/>
      <c r="BD109" s="75"/>
      <c r="BE109" s="136"/>
      <c r="BF109" s="75"/>
      <c r="BG109" s="136"/>
      <c r="BH109" s="136"/>
      <c r="BI109" s="136"/>
      <c r="BJ109" s="136"/>
      <c r="BK109" s="136"/>
      <c r="BL109" s="136"/>
      <c r="BM109" s="136"/>
      <c r="BN109" s="136"/>
      <c r="BO109" s="136"/>
      <c r="BP109" s="136"/>
      <c r="BQ109" s="136"/>
      <c r="BR109" s="134"/>
      <c r="BS109" s="65"/>
      <c r="BT109" s="134"/>
      <c r="BU109" s="137"/>
      <c r="BV109" s="137"/>
      <c r="BW109" s="137"/>
      <c r="BX109" s="137"/>
      <c r="BY109" s="137"/>
      <c r="BZ109" s="137"/>
      <c r="CA109" s="137"/>
      <c r="CB109" s="137"/>
      <c r="CC109" s="137"/>
      <c r="CD109" s="137"/>
      <c r="CE109" s="5"/>
      <c r="CF109" s="134"/>
      <c r="CG109" s="65"/>
      <c r="CH109" s="134"/>
    </row>
    <row r="110" spans="1:86" s="64" customFormat="1" ht="16.2" customHeight="1" x14ac:dyDescent="0.25">
      <c r="A110" s="137" t="s">
        <v>18</v>
      </c>
      <c r="B110" s="34"/>
      <c r="C110" s="136"/>
      <c r="D110" s="136">
        <f>ABS('C3'!D110-'C3'!$C110)</f>
        <v>0</v>
      </c>
      <c r="E110" s="136">
        <f>ABS('C3'!E110-'C3'!$C110)</f>
        <v>0</v>
      </c>
      <c r="F110" s="136">
        <f>ABS('C3'!F110-'C3'!$C110)</f>
        <v>0</v>
      </c>
      <c r="G110" s="136">
        <f>ABS('C3'!G110-'C3'!$C110)</f>
        <v>0.11326771747297021</v>
      </c>
      <c r="H110" s="136">
        <f>ABS('C3'!H110-'C3'!$C110)</f>
        <v>0.11326771747297021</v>
      </c>
      <c r="I110" s="136">
        <f>ABS('C3'!I110-'C3'!$C110)</f>
        <v>0.11326771747297021</v>
      </c>
      <c r="J110" s="136"/>
      <c r="K110" s="136"/>
      <c r="L110" s="136"/>
      <c r="M110" s="136"/>
      <c r="N110" s="75"/>
      <c r="O110" s="136"/>
      <c r="P110" s="75"/>
      <c r="Q110" s="136"/>
      <c r="R110" s="136"/>
      <c r="S110" s="136"/>
      <c r="T110" s="136"/>
      <c r="U110" s="136"/>
      <c r="V110" s="136">
        <f t="shared" si="1"/>
        <v>0.33980315241891063</v>
      </c>
      <c r="W110" s="136"/>
      <c r="X110" s="136"/>
      <c r="Y110" s="136"/>
      <c r="Z110" s="136"/>
      <c r="AA110" s="136"/>
      <c r="AB110" s="75"/>
      <c r="AC110" s="136"/>
      <c r="AD110" s="75"/>
      <c r="AE110" s="136"/>
      <c r="AF110" s="136"/>
      <c r="AG110" s="136"/>
      <c r="AH110" s="136"/>
      <c r="AI110" s="136"/>
      <c r="AJ110" s="136"/>
      <c r="AK110" s="136"/>
      <c r="AL110" s="136"/>
      <c r="AM110" s="136"/>
      <c r="AN110" s="136"/>
      <c r="AO110" s="136"/>
      <c r="AP110" s="75"/>
      <c r="AQ110" s="136"/>
      <c r="AR110" s="75"/>
      <c r="AS110" s="136"/>
      <c r="AT110" s="136"/>
      <c r="AU110" s="136"/>
      <c r="AV110" s="136"/>
      <c r="AW110" s="136"/>
      <c r="AX110" s="136"/>
      <c r="AY110" s="136"/>
      <c r="AZ110" s="136"/>
      <c r="BA110" s="136"/>
      <c r="BB110" s="136"/>
      <c r="BC110" s="136"/>
      <c r="BD110" s="75"/>
      <c r="BE110" s="136"/>
      <c r="BF110" s="75"/>
      <c r="BG110" s="136"/>
      <c r="BH110" s="136"/>
      <c r="BI110" s="136"/>
      <c r="BJ110" s="136"/>
      <c r="BK110" s="136"/>
      <c r="BL110" s="136"/>
      <c r="BM110" s="136"/>
      <c r="BN110" s="136"/>
      <c r="BO110" s="136"/>
      <c r="BP110" s="136"/>
      <c r="BQ110" s="136"/>
      <c r="BR110" s="134"/>
      <c r="BS110" s="65"/>
      <c r="BT110" s="134"/>
      <c r="BU110" s="137"/>
      <c r="BV110" s="137"/>
      <c r="BW110" s="137"/>
      <c r="BX110" s="137"/>
      <c r="BY110" s="137"/>
      <c r="BZ110" s="137"/>
      <c r="CA110" s="137"/>
      <c r="CB110" s="137"/>
      <c r="CC110" s="137"/>
      <c r="CD110" s="137"/>
      <c r="CE110" s="5"/>
      <c r="CF110" s="134"/>
      <c r="CG110" s="65"/>
      <c r="CH110" s="134"/>
    </row>
    <row r="111" spans="1:86" s="64" customFormat="1" ht="16.2" customHeight="1" x14ac:dyDescent="0.25">
      <c r="A111" s="137" t="s">
        <v>19</v>
      </c>
      <c r="B111" s="34"/>
      <c r="C111" s="136"/>
      <c r="D111" s="136">
        <f>ABS('C3'!D111-'C3'!$C111)</f>
        <v>0</v>
      </c>
      <c r="E111" s="136">
        <f>ABS('C3'!E111-'C3'!$C111)</f>
        <v>0</v>
      </c>
      <c r="F111" s="136">
        <f>ABS('C3'!F111-'C3'!$C111)</f>
        <v>0</v>
      </c>
      <c r="G111" s="136">
        <f>ABS('C3'!G111-'C3'!$C111)</f>
        <v>0</v>
      </c>
      <c r="H111" s="136">
        <f>ABS('C3'!H111-'C3'!$C111)</f>
        <v>0</v>
      </c>
      <c r="I111" s="136">
        <f>ABS('C3'!I111-'C3'!$C111)</f>
        <v>0.1875</v>
      </c>
      <c r="J111" s="136"/>
      <c r="K111" s="136"/>
      <c r="L111" s="136"/>
      <c r="M111" s="136"/>
      <c r="N111" s="75"/>
      <c r="O111" s="136"/>
      <c r="P111" s="75"/>
      <c r="Q111" s="136"/>
      <c r="R111" s="136"/>
      <c r="S111" s="136"/>
      <c r="T111" s="136"/>
      <c r="U111" s="136"/>
      <c r="V111" s="136">
        <f t="shared" si="1"/>
        <v>0.1875</v>
      </c>
      <c r="W111" s="136"/>
      <c r="X111" s="136"/>
      <c r="Y111" s="136"/>
      <c r="Z111" s="136"/>
      <c r="AA111" s="136"/>
      <c r="AB111" s="75"/>
      <c r="AC111" s="136"/>
      <c r="AD111" s="75"/>
      <c r="AE111" s="136"/>
      <c r="AF111" s="136"/>
      <c r="AG111" s="136"/>
      <c r="AH111" s="136"/>
      <c r="AI111" s="136"/>
      <c r="AJ111" s="136"/>
      <c r="AK111" s="136"/>
      <c r="AL111" s="136"/>
      <c r="AM111" s="136"/>
      <c r="AN111" s="136"/>
      <c r="AO111" s="136"/>
      <c r="AP111" s="75"/>
      <c r="AQ111" s="136"/>
      <c r="AR111" s="75"/>
      <c r="AS111" s="136"/>
      <c r="AT111" s="136"/>
      <c r="AU111" s="136"/>
      <c r="AV111" s="136"/>
      <c r="AW111" s="136"/>
      <c r="AX111" s="136"/>
      <c r="AY111" s="136"/>
      <c r="AZ111" s="136"/>
      <c r="BA111" s="136"/>
      <c r="BB111" s="136"/>
      <c r="BC111" s="136"/>
      <c r="BD111" s="75"/>
      <c r="BE111" s="136"/>
      <c r="BF111" s="75"/>
      <c r="BG111" s="136"/>
      <c r="BH111" s="136"/>
      <c r="BI111" s="136"/>
      <c r="BJ111" s="136"/>
      <c r="BK111" s="136"/>
      <c r="BL111" s="136"/>
      <c r="BM111" s="136"/>
      <c r="BN111" s="136"/>
      <c r="BO111" s="136"/>
      <c r="BP111" s="136"/>
      <c r="BQ111" s="136"/>
      <c r="BR111" s="134"/>
      <c r="BS111" s="65"/>
      <c r="BT111" s="134"/>
      <c r="BU111" s="137"/>
      <c r="BV111" s="137"/>
      <c r="BW111" s="137"/>
      <c r="BX111" s="137"/>
      <c r="BY111" s="137"/>
      <c r="BZ111" s="137"/>
      <c r="CA111" s="137"/>
      <c r="CB111" s="137"/>
      <c r="CC111" s="137"/>
      <c r="CD111" s="137"/>
      <c r="CE111" s="5"/>
      <c r="CF111" s="134"/>
      <c r="CG111" s="65"/>
      <c r="CH111" s="134"/>
    </row>
    <row r="112" spans="1:86" s="64" customFormat="1" ht="16.2" customHeight="1" x14ac:dyDescent="0.25">
      <c r="A112" s="137" t="s">
        <v>20</v>
      </c>
      <c r="B112" s="34"/>
      <c r="C112" s="136"/>
      <c r="D112" s="136">
        <f>ABS('C3'!D112-'C3'!$C112)</f>
        <v>0</v>
      </c>
      <c r="E112" s="136">
        <f>ABS('C3'!E112-'C3'!$C112)</f>
        <v>0</v>
      </c>
      <c r="F112" s="136">
        <f>ABS('C3'!F112-'C3'!$C112)</f>
        <v>0</v>
      </c>
      <c r="G112" s="136">
        <f>ABS('C3'!G112-'C3'!$C112)</f>
        <v>0.15562736759672952</v>
      </c>
      <c r="H112" s="136">
        <f>ABS('C3'!H112-'C3'!$C112)</f>
        <v>0.15562736759672952</v>
      </c>
      <c r="I112" s="136">
        <f>ABS('C3'!I112-'C3'!$C112)</f>
        <v>0.15562736759672952</v>
      </c>
      <c r="J112" s="136"/>
      <c r="K112" s="136"/>
      <c r="L112" s="136"/>
      <c r="M112" s="136"/>
      <c r="N112" s="75"/>
      <c r="O112" s="136"/>
      <c r="P112" s="75"/>
      <c r="Q112" s="136"/>
      <c r="R112" s="136"/>
      <c r="S112" s="136"/>
      <c r="T112" s="136"/>
      <c r="U112" s="136"/>
      <c r="V112" s="136">
        <f t="shared" si="1"/>
        <v>0.46688210279018855</v>
      </c>
      <c r="W112" s="136"/>
      <c r="X112" s="136"/>
      <c r="Y112" s="136"/>
      <c r="Z112" s="136"/>
      <c r="AA112" s="136"/>
      <c r="AB112" s="75"/>
      <c r="AC112" s="136"/>
      <c r="AD112" s="75"/>
      <c r="AE112" s="136"/>
      <c r="AF112" s="136"/>
      <c r="AG112" s="136"/>
      <c r="AH112" s="136"/>
      <c r="AI112" s="136"/>
      <c r="AJ112" s="136"/>
      <c r="AK112" s="136"/>
      <c r="AL112" s="136"/>
      <c r="AM112" s="136"/>
      <c r="AN112" s="136"/>
      <c r="AO112" s="136"/>
      <c r="AP112" s="75"/>
      <c r="AQ112" s="136"/>
      <c r="AR112" s="75"/>
      <c r="AS112" s="136"/>
      <c r="AT112" s="136"/>
      <c r="AU112" s="136"/>
      <c r="AV112" s="136"/>
      <c r="AW112" s="136"/>
      <c r="AX112" s="136"/>
      <c r="AY112" s="136"/>
      <c r="AZ112" s="136"/>
      <c r="BA112" s="136"/>
      <c r="BB112" s="136"/>
      <c r="BC112" s="136"/>
      <c r="BD112" s="75"/>
      <c r="BE112" s="136"/>
      <c r="BF112" s="75"/>
      <c r="BG112" s="136"/>
      <c r="BH112" s="136"/>
      <c r="BI112" s="136"/>
      <c r="BJ112" s="136"/>
      <c r="BK112" s="136"/>
      <c r="BL112" s="136"/>
      <c r="BM112" s="136"/>
      <c r="BN112" s="136"/>
      <c r="BO112" s="136"/>
      <c r="BP112" s="136"/>
      <c r="BQ112" s="136"/>
      <c r="BR112" s="134"/>
      <c r="BS112" s="65"/>
      <c r="BT112" s="134"/>
      <c r="BU112" s="137"/>
      <c r="BV112" s="137"/>
      <c r="BW112" s="137"/>
      <c r="BX112" s="137"/>
      <c r="BY112" s="137"/>
      <c r="BZ112" s="137"/>
      <c r="CA112" s="137"/>
      <c r="CB112" s="137"/>
      <c r="CC112" s="137"/>
      <c r="CD112" s="137"/>
      <c r="CE112" s="5"/>
      <c r="CF112" s="134"/>
      <c r="CG112" s="65"/>
      <c r="CH112" s="134"/>
    </row>
    <row r="113" spans="1:98" s="64" customFormat="1" ht="16.2" customHeight="1" x14ac:dyDescent="0.25">
      <c r="A113" s="137" t="s">
        <v>21</v>
      </c>
      <c r="B113" s="34"/>
      <c r="C113" s="136"/>
      <c r="D113" s="136">
        <f>ABS('C3'!D113-'C3'!$C113)</f>
        <v>0</v>
      </c>
      <c r="E113" s="136">
        <f>ABS('C3'!E113-'C3'!$C113)</f>
        <v>0</v>
      </c>
      <c r="F113" s="136">
        <f>ABS('C3'!F113-'C3'!$C113)</f>
        <v>0</v>
      </c>
      <c r="G113" s="136">
        <f>ABS('C3'!G113-'C3'!$C113)</f>
        <v>0</v>
      </c>
      <c r="H113" s="136">
        <f>ABS('C3'!H113-'C3'!$C113)</f>
        <v>0</v>
      </c>
      <c r="I113" s="136">
        <f>ABS('C3'!I113-'C3'!$C113)</f>
        <v>0.125</v>
      </c>
      <c r="J113" s="136"/>
      <c r="K113" s="136"/>
      <c r="L113" s="136"/>
      <c r="M113" s="136"/>
      <c r="N113" s="75"/>
      <c r="O113" s="136"/>
      <c r="P113" s="75"/>
      <c r="Q113" s="136"/>
      <c r="R113" s="136"/>
      <c r="S113" s="136"/>
      <c r="T113" s="136"/>
      <c r="U113" s="136"/>
      <c r="V113" s="136">
        <f t="shared" si="1"/>
        <v>0.125</v>
      </c>
      <c r="W113" s="136"/>
      <c r="X113" s="136"/>
      <c r="Y113" s="136"/>
      <c r="Z113" s="136"/>
      <c r="AA113" s="136"/>
      <c r="AB113" s="75"/>
      <c r="AC113" s="136"/>
      <c r="AD113" s="75"/>
      <c r="AE113" s="136"/>
      <c r="AF113" s="136"/>
      <c r="AG113" s="136"/>
      <c r="AH113" s="136"/>
      <c r="AI113" s="136"/>
      <c r="AJ113" s="136"/>
      <c r="AK113" s="136"/>
      <c r="AL113" s="136"/>
      <c r="AM113" s="136"/>
      <c r="AN113" s="136"/>
      <c r="AO113" s="136"/>
      <c r="AP113" s="75"/>
      <c r="AQ113" s="136"/>
      <c r="AR113" s="75"/>
      <c r="AS113" s="136"/>
      <c r="AT113" s="136"/>
      <c r="AU113" s="136"/>
      <c r="AV113" s="136"/>
      <c r="AW113" s="136"/>
      <c r="AX113" s="136"/>
      <c r="AY113" s="136"/>
      <c r="AZ113" s="136"/>
      <c r="BA113" s="136"/>
      <c r="BB113" s="136"/>
      <c r="BC113" s="136"/>
      <c r="BD113" s="75"/>
      <c r="BE113" s="136"/>
      <c r="BF113" s="75"/>
      <c r="BG113" s="136"/>
      <c r="BH113" s="136"/>
      <c r="BI113" s="136"/>
      <c r="BJ113" s="136"/>
      <c r="BK113" s="136"/>
      <c r="BL113" s="136"/>
      <c r="BM113" s="136"/>
      <c r="BN113" s="136"/>
      <c r="BO113" s="136"/>
      <c r="BP113" s="136"/>
      <c r="BQ113" s="136"/>
      <c r="BR113" s="134"/>
      <c r="BS113" s="65"/>
      <c r="BT113" s="134"/>
      <c r="BU113" s="137"/>
      <c r="BV113" s="137"/>
      <c r="BW113" s="137"/>
      <c r="BX113" s="137"/>
      <c r="BY113" s="137"/>
      <c r="BZ113" s="137"/>
      <c r="CA113" s="137"/>
      <c r="CB113" s="137"/>
      <c r="CC113" s="137"/>
      <c r="CD113" s="137"/>
      <c r="CE113" s="5"/>
      <c r="CF113" s="134"/>
      <c r="CG113" s="65"/>
      <c r="CH113" s="134"/>
    </row>
    <row r="114" spans="1:98" s="64" customFormat="1" ht="16.2" customHeight="1" x14ac:dyDescent="0.25">
      <c r="A114" s="137" t="s">
        <v>22</v>
      </c>
      <c r="B114" s="34"/>
      <c r="C114" s="136"/>
      <c r="D114" s="136">
        <f>ABS('C3'!D114-'C3'!$C114)</f>
        <v>0</v>
      </c>
      <c r="E114" s="136">
        <f>ABS('C3'!E114-'C3'!$C114)</f>
        <v>0</v>
      </c>
      <c r="F114" s="136">
        <f>ABS('C3'!F114-'C3'!$C114)</f>
        <v>0</v>
      </c>
      <c r="G114" s="136">
        <f>ABS('C3'!G114-'C3'!$C114)</f>
        <v>0.24119425799851343</v>
      </c>
      <c r="H114" s="136">
        <f>ABS('C3'!H114-'C3'!$C114)</f>
        <v>0.24119425799851343</v>
      </c>
      <c r="I114" s="136">
        <f>ABS('C3'!I114-'C3'!$C114)</f>
        <v>0.24119425799851343</v>
      </c>
      <c r="J114" s="136"/>
      <c r="K114" s="136"/>
      <c r="L114" s="136"/>
      <c r="M114" s="136"/>
      <c r="N114" s="75"/>
      <c r="O114" s="136"/>
      <c r="P114" s="75"/>
      <c r="Q114" s="136"/>
      <c r="R114" s="136"/>
      <c r="S114" s="136"/>
      <c r="T114" s="136"/>
      <c r="U114" s="136"/>
      <c r="V114" s="136">
        <f t="shared" si="1"/>
        <v>0.72358277399554027</v>
      </c>
      <c r="W114" s="136"/>
      <c r="X114" s="136"/>
      <c r="Y114" s="136"/>
      <c r="Z114" s="136"/>
      <c r="AA114" s="136"/>
      <c r="AB114" s="75"/>
      <c r="AC114" s="136"/>
      <c r="AD114" s="75"/>
      <c r="AE114" s="136"/>
      <c r="AF114" s="136"/>
      <c r="AG114" s="136"/>
      <c r="AH114" s="136"/>
      <c r="AI114" s="136"/>
      <c r="AJ114" s="136"/>
      <c r="AK114" s="136"/>
      <c r="AL114" s="136"/>
      <c r="AM114" s="136"/>
      <c r="AN114" s="136"/>
      <c r="AO114" s="136"/>
      <c r="AP114" s="75"/>
      <c r="AQ114" s="136"/>
      <c r="AR114" s="75"/>
      <c r="AS114" s="136"/>
      <c r="AT114" s="136"/>
      <c r="AU114" s="136"/>
      <c r="AV114" s="136"/>
      <c r="AW114" s="136"/>
      <c r="AX114" s="136"/>
      <c r="AY114" s="136"/>
      <c r="AZ114" s="136"/>
      <c r="BA114" s="136"/>
      <c r="BB114" s="136"/>
      <c r="BC114" s="136"/>
      <c r="BD114" s="75"/>
      <c r="BE114" s="136"/>
      <c r="BF114" s="75"/>
      <c r="BG114" s="136"/>
      <c r="BH114" s="136"/>
      <c r="BI114" s="136"/>
      <c r="BJ114" s="136"/>
      <c r="BK114" s="136"/>
      <c r="BL114" s="136"/>
      <c r="BM114" s="136"/>
      <c r="BN114" s="136"/>
      <c r="BO114" s="136"/>
      <c r="BP114" s="136"/>
      <c r="BQ114" s="136"/>
      <c r="BR114" s="134"/>
      <c r="BS114" s="65"/>
      <c r="BT114" s="134"/>
      <c r="BU114" s="137"/>
      <c r="BV114" s="137"/>
      <c r="BW114" s="137"/>
      <c r="BX114" s="137"/>
      <c r="BY114" s="137"/>
      <c r="BZ114" s="137"/>
      <c r="CA114" s="137"/>
      <c r="CB114" s="137"/>
      <c r="CC114" s="137"/>
      <c r="CD114" s="137"/>
      <c r="CE114" s="5"/>
      <c r="CF114" s="134"/>
      <c r="CG114" s="65"/>
      <c r="CH114" s="134"/>
    </row>
    <row r="115" spans="1:98" s="64" customFormat="1" ht="16.2" customHeight="1" x14ac:dyDescent="0.25">
      <c r="A115" s="136"/>
      <c r="B115" s="136"/>
      <c r="C115" s="136"/>
      <c r="D115" s="136"/>
      <c r="E115" s="136"/>
      <c r="F115" s="136"/>
      <c r="G115" s="136"/>
      <c r="H115" s="136"/>
      <c r="I115" s="136"/>
      <c r="J115" s="136"/>
      <c r="K115" s="136"/>
      <c r="L115" s="34"/>
      <c r="N115" s="34"/>
      <c r="O115" s="136"/>
      <c r="P115" s="136"/>
      <c r="Q115" s="136"/>
      <c r="R115" s="136"/>
      <c r="S115" s="136"/>
      <c r="T115" s="136"/>
      <c r="U115" s="136"/>
      <c r="V115" s="136"/>
      <c r="W115" s="136"/>
      <c r="X115" s="136"/>
      <c r="Y115" s="136"/>
      <c r="Z115" s="75"/>
      <c r="AA115" s="136"/>
      <c r="AB115" s="75"/>
      <c r="AC115" s="136"/>
      <c r="AD115" s="136"/>
      <c r="AE115" s="136"/>
      <c r="AF115" s="136"/>
      <c r="AG115" s="136"/>
      <c r="AH115" s="136"/>
      <c r="AI115" s="136"/>
      <c r="AJ115" s="136"/>
      <c r="AK115" s="136"/>
      <c r="AL115" s="136"/>
      <c r="AM115" s="136"/>
      <c r="AN115" s="75"/>
      <c r="AO115" s="136"/>
      <c r="AP115" s="75"/>
      <c r="AQ115" s="136"/>
      <c r="AR115" s="136"/>
      <c r="AS115" s="136"/>
      <c r="AT115" s="136"/>
      <c r="AU115" s="136"/>
      <c r="AV115" s="136"/>
      <c r="AW115" s="136"/>
      <c r="AX115" s="136"/>
      <c r="AY115" s="136"/>
      <c r="AZ115" s="136"/>
      <c r="BA115" s="136"/>
      <c r="BB115" s="75"/>
      <c r="BC115" s="136"/>
      <c r="BD115" s="75"/>
      <c r="BE115" s="136"/>
      <c r="BF115" s="136"/>
      <c r="BG115" s="136"/>
      <c r="BH115" s="136"/>
      <c r="BI115" s="136"/>
      <c r="BJ115" s="136"/>
      <c r="BK115" s="136"/>
      <c r="BL115" s="136"/>
      <c r="BM115" s="136"/>
      <c r="BN115" s="136"/>
      <c r="BO115" s="136"/>
      <c r="BP115" s="75"/>
      <c r="BQ115" s="136"/>
      <c r="BR115" s="75"/>
      <c r="BS115" s="136"/>
      <c r="BT115" s="136"/>
      <c r="BU115" s="136"/>
      <c r="BV115" s="136"/>
      <c r="BW115" s="136"/>
      <c r="BX115" s="136"/>
      <c r="BY115" s="136"/>
      <c r="BZ115" s="136"/>
      <c r="CA115" s="136"/>
      <c r="CB115" s="136"/>
      <c r="CC115" s="136"/>
      <c r="CD115" s="34"/>
      <c r="CF115" s="34"/>
      <c r="CG115" s="136"/>
      <c r="CH115" s="136"/>
      <c r="CI115" s="136"/>
      <c r="CJ115" s="136"/>
      <c r="CK115" s="136"/>
      <c r="CL115" s="136"/>
      <c r="CM115" s="136"/>
      <c r="CN115" s="136"/>
      <c r="CO115" s="136"/>
      <c r="CP115" s="136"/>
      <c r="CQ115" s="136"/>
      <c r="CR115" s="34"/>
      <c r="CT115" s="34"/>
    </row>
    <row r="116" spans="1:98" ht="13.2" customHeight="1" x14ac:dyDescent="0.25">
      <c r="A116" s="31" t="s">
        <v>56</v>
      </c>
      <c r="B116" s="32">
        <f>算例!B117</f>
        <v>4</v>
      </c>
      <c r="C116" s="32" t="s">
        <v>55</v>
      </c>
      <c r="D116" s="32">
        <f>算例!D117</f>
        <v>5</v>
      </c>
      <c r="E116" s="32"/>
      <c r="F116" s="32"/>
      <c r="G116" s="32"/>
      <c r="O116" s="136"/>
      <c r="P116" s="136"/>
      <c r="Q116" s="136"/>
      <c r="R116" s="136"/>
      <c r="S116" s="136"/>
      <c r="T116" s="136"/>
      <c r="U116" s="136"/>
      <c r="V116" s="136"/>
      <c r="W116" s="136"/>
      <c r="X116" s="136"/>
      <c r="Y116" s="136"/>
      <c r="Z116" s="136"/>
      <c r="AA116" s="136"/>
      <c r="AB116" s="136"/>
      <c r="AC116" s="136"/>
      <c r="AD116" s="136"/>
      <c r="AE116" s="136"/>
      <c r="AF116" s="136"/>
      <c r="AG116" s="136"/>
      <c r="AH116" s="136"/>
      <c r="AI116" s="136"/>
      <c r="AJ116" s="136"/>
      <c r="AK116" s="136"/>
      <c r="AL116" s="136"/>
      <c r="AM116" s="136"/>
      <c r="AN116" s="136"/>
      <c r="AO116" s="136"/>
      <c r="AP116" s="136"/>
      <c r="AQ116" s="136"/>
      <c r="AR116" s="136"/>
      <c r="AS116" s="136"/>
      <c r="AT116" s="136"/>
      <c r="AU116" s="136"/>
      <c r="AV116" s="136"/>
      <c r="AW116" s="136"/>
      <c r="AX116" s="136"/>
      <c r="AY116" s="136"/>
      <c r="AZ116" s="136"/>
      <c r="BA116" s="136"/>
      <c r="BB116" s="136"/>
      <c r="BC116" s="136"/>
      <c r="BD116" s="136"/>
      <c r="BE116" s="136"/>
      <c r="BF116" s="136"/>
      <c r="BG116" s="136"/>
      <c r="BH116" s="136"/>
      <c r="BI116" s="136"/>
      <c r="BJ116" s="136"/>
      <c r="BK116" s="136"/>
      <c r="BL116" s="136"/>
      <c r="BM116" s="136"/>
      <c r="BN116" s="136"/>
      <c r="BO116" s="136"/>
      <c r="BP116" s="136"/>
      <c r="BQ116" s="136"/>
      <c r="BR116" s="136"/>
      <c r="BS116" s="136"/>
      <c r="BT116" s="136"/>
      <c r="BU116" s="136"/>
      <c r="BV116" s="136"/>
      <c r="BW116" s="136"/>
      <c r="BX116" s="136"/>
      <c r="BY116" s="136"/>
      <c r="BZ116" s="136"/>
      <c r="CA116" s="136"/>
      <c r="CB116" s="136"/>
      <c r="CC116" s="136"/>
    </row>
    <row r="117" spans="1:98" x14ac:dyDescent="0.25">
      <c r="A117" s="31"/>
      <c r="B117" s="31"/>
      <c r="C117" s="31"/>
      <c r="D117" s="31"/>
      <c r="E117" s="31"/>
      <c r="F117" s="31"/>
      <c r="G117" s="31"/>
      <c r="O117" s="136"/>
      <c r="P117" s="136"/>
      <c r="Q117" s="136"/>
      <c r="R117" s="136"/>
      <c r="S117" s="136"/>
      <c r="T117" s="136"/>
      <c r="U117" s="136"/>
      <c r="V117" s="136"/>
      <c r="W117" s="136"/>
      <c r="X117" s="136"/>
      <c r="Y117" s="136"/>
      <c r="Z117" s="136"/>
      <c r="AA117" s="136"/>
      <c r="AB117" s="136"/>
      <c r="AC117" s="136"/>
      <c r="AD117" s="136"/>
      <c r="AE117" s="136"/>
      <c r="AF117" s="136"/>
      <c r="AG117" s="136"/>
      <c r="AH117" s="136"/>
      <c r="AI117" s="136"/>
      <c r="AJ117" s="136"/>
      <c r="AK117" s="136"/>
      <c r="AL117" s="136"/>
      <c r="AM117" s="136"/>
      <c r="AN117" s="136"/>
      <c r="AO117" s="136"/>
      <c r="AP117" s="136"/>
      <c r="AQ117" s="136"/>
      <c r="AR117" s="136"/>
      <c r="AS117" s="136"/>
      <c r="AT117" s="136"/>
      <c r="AU117" s="136"/>
      <c r="AV117" s="136"/>
      <c r="AW117" s="136"/>
      <c r="AX117" s="136"/>
      <c r="AY117" s="136"/>
      <c r="AZ117" s="136"/>
      <c r="BA117" s="136"/>
      <c r="BB117" s="136"/>
      <c r="BC117" s="136"/>
      <c r="BD117" s="136"/>
      <c r="BE117" s="136"/>
      <c r="BF117" s="136"/>
      <c r="BG117" s="136"/>
      <c r="BH117" s="136"/>
      <c r="BI117" s="136"/>
      <c r="BJ117" s="136"/>
      <c r="BK117" s="136"/>
      <c r="BL117" s="136"/>
      <c r="BM117" s="136"/>
      <c r="BN117" s="136"/>
      <c r="BO117" s="136"/>
      <c r="BP117" s="136"/>
      <c r="BQ117" s="136"/>
      <c r="BR117" s="136"/>
      <c r="BS117" s="136"/>
      <c r="BT117" s="136"/>
      <c r="BU117" s="136"/>
      <c r="BV117" s="136"/>
      <c r="BW117" s="136"/>
      <c r="BX117" s="136"/>
      <c r="BY117" s="136"/>
      <c r="BZ117" s="136"/>
      <c r="CA117" s="136"/>
      <c r="CB117" s="136"/>
      <c r="CC117" s="136"/>
    </row>
    <row r="118" spans="1:98" x14ac:dyDescent="0.25">
      <c r="A118" s="33"/>
      <c r="B118" s="33"/>
      <c r="C118" s="33"/>
      <c r="D118" s="33"/>
      <c r="E118" s="33"/>
      <c r="F118" s="33"/>
      <c r="G118" s="33"/>
      <c r="O118" s="136"/>
      <c r="P118" s="136"/>
      <c r="Q118" s="136"/>
      <c r="R118" s="136"/>
      <c r="S118" s="136"/>
      <c r="T118" s="136"/>
      <c r="U118" s="136"/>
      <c r="V118" s="136"/>
      <c r="W118" s="136"/>
      <c r="X118" s="136"/>
      <c r="Y118" s="136"/>
      <c r="Z118" s="136"/>
      <c r="AA118" s="136"/>
      <c r="AB118" s="136"/>
      <c r="AC118" s="136"/>
      <c r="AD118" s="136"/>
      <c r="AE118" s="136"/>
      <c r="AF118" s="136"/>
      <c r="AG118" s="136"/>
      <c r="AH118" s="136"/>
      <c r="AI118" s="136"/>
      <c r="AJ118" s="136"/>
      <c r="AK118" s="136"/>
      <c r="AL118" s="136"/>
      <c r="AM118" s="136"/>
      <c r="AN118" s="136"/>
      <c r="AO118" s="136"/>
      <c r="AP118" s="136"/>
      <c r="AQ118" s="136"/>
      <c r="AR118" s="136"/>
      <c r="AS118" s="136"/>
      <c r="AT118" s="136"/>
      <c r="AU118" s="136"/>
      <c r="AV118" s="136"/>
      <c r="AW118" s="136"/>
      <c r="AX118" s="136"/>
      <c r="AY118" s="136"/>
      <c r="AZ118" s="136"/>
      <c r="BA118" s="136"/>
      <c r="BB118" s="136"/>
      <c r="BC118" s="136"/>
      <c r="BD118" s="136"/>
      <c r="BE118" s="136"/>
      <c r="BF118" s="136"/>
      <c r="BG118" s="136"/>
      <c r="BH118" s="136"/>
      <c r="BI118" s="136"/>
      <c r="BJ118" s="136"/>
      <c r="BK118" s="136"/>
      <c r="BL118" s="136"/>
      <c r="BM118" s="136"/>
      <c r="BN118" s="136"/>
      <c r="BO118" s="136"/>
      <c r="BP118" s="136"/>
      <c r="BQ118" s="136"/>
      <c r="BR118" s="136"/>
      <c r="BS118" s="136"/>
      <c r="BT118" s="136"/>
      <c r="BU118" s="136"/>
      <c r="BV118" s="136"/>
      <c r="BW118" s="136"/>
      <c r="BX118" s="136"/>
      <c r="BY118" s="136"/>
      <c r="BZ118" s="136"/>
      <c r="CA118" s="136"/>
      <c r="CB118" s="136"/>
      <c r="CC118" s="136"/>
    </row>
    <row r="119" spans="1:98" x14ac:dyDescent="0.25">
      <c r="O119" s="136"/>
      <c r="P119" s="136"/>
      <c r="Q119" s="136"/>
      <c r="R119" s="136"/>
      <c r="S119" s="136"/>
      <c r="T119" s="136"/>
      <c r="U119" s="136"/>
      <c r="V119" s="136"/>
      <c r="W119" s="136"/>
      <c r="X119" s="136"/>
      <c r="Y119" s="136"/>
      <c r="Z119" s="136"/>
      <c r="AA119" s="136"/>
      <c r="AB119" s="136"/>
      <c r="AC119" s="136"/>
      <c r="AD119" s="136"/>
      <c r="AE119" s="136"/>
      <c r="AF119" s="136"/>
      <c r="AG119" s="136"/>
      <c r="AH119" s="136"/>
      <c r="AI119" s="136"/>
      <c r="AJ119" s="136"/>
      <c r="AK119" s="136"/>
      <c r="AL119" s="136"/>
      <c r="AM119" s="136"/>
      <c r="AN119" s="136"/>
      <c r="AO119" s="136"/>
      <c r="AP119" s="136"/>
      <c r="AQ119" s="136"/>
      <c r="AR119" s="136"/>
      <c r="AS119" s="136"/>
      <c r="AT119" s="136"/>
      <c r="AU119" s="136"/>
      <c r="AV119" s="136"/>
      <c r="AW119" s="136"/>
      <c r="AX119" s="136"/>
      <c r="AY119" s="136"/>
      <c r="AZ119" s="136"/>
      <c r="BA119" s="136"/>
      <c r="BB119" s="136"/>
      <c r="BC119" s="136"/>
      <c r="BD119" s="136"/>
      <c r="BE119" s="136"/>
      <c r="BF119" s="136"/>
      <c r="BG119" s="136"/>
      <c r="BH119" s="136"/>
      <c r="BI119" s="136"/>
      <c r="BJ119" s="136"/>
      <c r="BK119" s="136"/>
      <c r="BL119" s="136"/>
      <c r="BM119" s="136"/>
      <c r="BN119" s="136"/>
      <c r="BO119" s="136"/>
      <c r="BP119" s="136"/>
      <c r="BQ119" s="136"/>
      <c r="BR119" s="136"/>
      <c r="BS119" s="136"/>
      <c r="BT119" s="136"/>
      <c r="BU119" s="136"/>
      <c r="BV119" s="136"/>
      <c r="BW119" s="136"/>
      <c r="BX119" s="136"/>
      <c r="BY119" s="136"/>
      <c r="BZ119" s="136"/>
      <c r="CA119" s="136"/>
      <c r="CB119" s="136"/>
      <c r="CC119" s="136"/>
    </row>
    <row r="120" spans="1:98" x14ac:dyDescent="0.25">
      <c r="A120" s="163" t="s">
        <v>142</v>
      </c>
      <c r="B120" s="164"/>
      <c r="C120" s="164"/>
      <c r="D120" s="164"/>
      <c r="E120" s="164"/>
      <c r="F120" s="164"/>
      <c r="G120" s="164"/>
      <c r="H120" s="164"/>
      <c r="I120" s="164"/>
      <c r="J120" s="164"/>
      <c r="K120" s="164"/>
      <c r="L120" s="164"/>
      <c r="M120" s="164"/>
      <c r="N120" s="164"/>
      <c r="O120" s="164"/>
      <c r="P120" s="164"/>
      <c r="Q120" s="164"/>
      <c r="R120" s="164"/>
      <c r="S120" s="164"/>
      <c r="T120" s="164"/>
      <c r="U120" s="165"/>
    </row>
    <row r="121" spans="1:98" x14ac:dyDescent="0.25">
      <c r="A121" s="17"/>
      <c r="B121" s="136" t="s">
        <v>3</v>
      </c>
      <c r="C121" s="136" t="s">
        <v>4</v>
      </c>
      <c r="D121" s="136" t="s">
        <v>5</v>
      </c>
      <c r="E121" s="136" t="s">
        <v>6</v>
      </c>
      <c r="F121" s="136" t="s">
        <v>7</v>
      </c>
      <c r="G121" s="136" t="s">
        <v>8</v>
      </c>
      <c r="H121" s="136" t="s">
        <v>9</v>
      </c>
      <c r="I121" s="136" t="s">
        <v>10</v>
      </c>
      <c r="J121" s="136" t="s">
        <v>11</v>
      </c>
      <c r="K121" s="136" t="s">
        <v>12</v>
      </c>
      <c r="L121" s="136" t="s">
        <v>13</v>
      </c>
      <c r="M121" s="136" t="s">
        <v>14</v>
      </c>
      <c r="N121" s="136" t="s">
        <v>15</v>
      </c>
      <c r="O121" s="136" t="s">
        <v>16</v>
      </c>
      <c r="P121" s="136" t="s">
        <v>17</v>
      </c>
      <c r="Q121" s="136" t="s">
        <v>18</v>
      </c>
      <c r="R121" s="136" t="s">
        <v>19</v>
      </c>
      <c r="S121" s="136" t="s">
        <v>20</v>
      </c>
      <c r="T121" s="136" t="s">
        <v>21</v>
      </c>
      <c r="U121" s="18" t="s">
        <v>22</v>
      </c>
    </row>
    <row r="122" spans="1:98" x14ac:dyDescent="0.25">
      <c r="A122" s="17" t="s">
        <v>3</v>
      </c>
      <c r="B122" s="19">
        <f t="shared" ref="B122:B141" si="2">(ABS($B$3-B3)+ABS($B$26-B26)+ABS($B$49-B49)+ABS($B$72-B72)+ABS($B$95-B95))/$D$116</f>
        <v>0</v>
      </c>
      <c r="C122" s="20">
        <f t="shared" ref="C122:C141" si="3">(ABS($B$4-B3)+ABS($B$27-B26)+ABS($B$50-B49)+ABS($B$73-B72)+ABS($B$96-B95))/$D$116</f>
        <v>0</v>
      </c>
      <c r="D122" s="19">
        <f t="shared" ref="D122:D141" si="4">(ABS($B$5-B3)+ABS($B$28-B26)+ABS($B$51-B49)+ABS($B$74-B72)+ABS($B$97-B95))/$D$116</f>
        <v>0</v>
      </c>
      <c r="E122" s="19">
        <f t="shared" ref="E122:E141" si="5">(ABS($B$6-B3)+ABS($B$29-B26)+ABS($B$52-B49)+ABS($B$75-B72)+ABS($B$98-B95))/$D$116</f>
        <v>0</v>
      </c>
      <c r="F122" s="19">
        <f t="shared" ref="F122:F141" si="6">(ABS($B$7-B3)+ABS($B$30-B26)+ABS($B$53-B49)+ABS($B$76-B72)+ABS($B$99-B95))/$D$116</f>
        <v>0</v>
      </c>
      <c r="G122" s="19">
        <f t="shared" ref="G122:G141" si="7">(ABS($B$8-B3)+ABS($B$31-B26)+ABS($B$54-B49)+ABS($B$77-B72)+ABS($B$100-B95))/$D$116</f>
        <v>0</v>
      </c>
      <c r="H122" s="19">
        <f t="shared" ref="H122:H141" si="8">(ABS($B$9-B3)+ABS($B$32-B26)+ABS($B$55-B49)+ABS($B$78-B72)+ABS($B$101-B95))/$D$116</f>
        <v>0</v>
      </c>
      <c r="I122" s="19">
        <f t="shared" ref="I122:I130" si="9">(ABS($B$10-B3)+ABS($B$33-B26)+ABS($B$56-B49)+ABS($B$79-B72)+ABS($B$102-B95))/$D$116</f>
        <v>0</v>
      </c>
      <c r="J122" s="19">
        <f t="shared" ref="J122:J141" si="10">(ABS($B$11-B3)+ABS($B$34-B26)+ABS($B$57-B49)+ABS($B$80-B72)+ABS($B$103-B95))/$D$116</f>
        <v>0</v>
      </c>
      <c r="K122" s="19">
        <f t="shared" ref="K122:K141" si="11">(ABS($B$12-B3)+ABS($B$35-B26)+ABS($B$58-B49)+ABS($B$81-B72)+ABS($B$104-B95))/$D$116</f>
        <v>0</v>
      </c>
      <c r="L122" s="19">
        <f t="shared" ref="L122:L141" si="12">(ABS($B$13-B3)+ABS($B$36-B26)+ABS($B$59-B49)+ABS($B$82-B72)+ABS($B$105-B95))/$D$116</f>
        <v>0</v>
      </c>
      <c r="M122" s="19">
        <f t="shared" ref="M122:M141" si="13">(ABS($B$14-B3)+ABS($B$37-B26)+ABS($B$60-B49)+ABS($B$83-B72)+ABS($B$106-B95))/$D$116</f>
        <v>0</v>
      </c>
      <c r="N122" s="19">
        <f t="shared" ref="N122:N141" si="14">(ABS($B$15-B3)+ABS($B$38-B26)+ABS($B$61-B49)+ABS($B$84-B72)+ABS($B$107-B95))/$D$116</f>
        <v>0</v>
      </c>
      <c r="O122" s="19">
        <f t="shared" ref="O122:O135" si="15">(ABS($B$16-B3)+ABS($B$39-B26)+ABS($B$62-B49)+ABS($B$85-B72)+ABS($B$108-B95))/$D$116</f>
        <v>0</v>
      </c>
      <c r="P122" s="19">
        <f t="shared" ref="P122:P141" si="16">(ABS($B$17-B3)+ABS($B$40-B26)+ABS($B$63-B49)+ABS($B$86-B72)+ABS($B$109-B95))/$D$116</f>
        <v>0</v>
      </c>
      <c r="Q122" s="19">
        <f t="shared" ref="Q122:Q136" si="17">(ABS($B$18-B3)+ABS($B$41-B26)+ABS($B$64-B49)+ABS($B$87-B72)+ABS($B$110-B95))/$D$116</f>
        <v>0</v>
      </c>
      <c r="R122" s="19">
        <f t="shared" ref="R122:R137" si="18">(ABS($B$19-B3)+ABS($B$42-B26)+ABS($B$65-B49)+ABS($B$88-B72)+ABS($B$111-B95))/$D$116</f>
        <v>0</v>
      </c>
      <c r="S122" s="19">
        <f t="shared" ref="S122:S138" si="19">(ABS($B$20-B3)+ABS($B$43-B26)+ABS($B$66-B49)+ABS($B$89-B72)+ABS($B$112-B95))/$D$116</f>
        <v>0</v>
      </c>
      <c r="T122" s="19">
        <f t="shared" ref="T122:T139" si="20">(ABS($B$21-B3)+ABS($B$44-B26)+ABS($B$67-B49)+ABS($B$90-B72)+ABS($B$113-B95))/$D$116</f>
        <v>0</v>
      </c>
      <c r="U122" s="21">
        <f t="shared" ref="U122:U140" si="21">(ABS($B$22-B3)+ABS($B$45-B26)+ABS($B$68-B49)+ABS($B$91-B72)+ABS($B$114-B95))/$D$116</f>
        <v>0</v>
      </c>
    </row>
    <row r="123" spans="1:98" x14ac:dyDescent="0.25">
      <c r="A123" s="17" t="s">
        <v>4</v>
      </c>
      <c r="B123" s="19">
        <f t="shared" si="2"/>
        <v>0</v>
      </c>
      <c r="C123" s="20">
        <f t="shared" si="3"/>
        <v>0</v>
      </c>
      <c r="D123" s="19">
        <f t="shared" si="4"/>
        <v>0</v>
      </c>
      <c r="E123" s="19">
        <f t="shared" si="5"/>
        <v>0</v>
      </c>
      <c r="F123" s="19">
        <f t="shared" si="6"/>
        <v>0</v>
      </c>
      <c r="G123" s="19">
        <f t="shared" si="7"/>
        <v>0</v>
      </c>
      <c r="H123" s="19">
        <f t="shared" si="8"/>
        <v>0</v>
      </c>
      <c r="I123" s="19">
        <f t="shared" si="9"/>
        <v>0</v>
      </c>
      <c r="J123" s="19">
        <f t="shared" si="10"/>
        <v>0</v>
      </c>
      <c r="K123" s="19">
        <f t="shared" si="11"/>
        <v>0</v>
      </c>
      <c r="L123" s="19">
        <f t="shared" si="12"/>
        <v>0</v>
      </c>
      <c r="M123" s="19">
        <f t="shared" si="13"/>
        <v>0</v>
      </c>
      <c r="N123" s="19">
        <f t="shared" si="14"/>
        <v>0</v>
      </c>
      <c r="O123" s="19">
        <f t="shared" si="15"/>
        <v>0</v>
      </c>
      <c r="P123" s="19">
        <f t="shared" si="16"/>
        <v>0</v>
      </c>
      <c r="Q123" s="19">
        <f t="shared" si="17"/>
        <v>0</v>
      </c>
      <c r="R123" s="19">
        <f t="shared" si="18"/>
        <v>0</v>
      </c>
      <c r="S123" s="19">
        <f t="shared" si="19"/>
        <v>0</v>
      </c>
      <c r="T123" s="19">
        <f t="shared" si="20"/>
        <v>0</v>
      </c>
      <c r="U123" s="21">
        <f t="shared" si="21"/>
        <v>0</v>
      </c>
    </row>
    <row r="124" spans="1:98" x14ac:dyDescent="0.25">
      <c r="A124" s="17" t="s">
        <v>5</v>
      </c>
      <c r="B124" s="19">
        <f t="shared" si="2"/>
        <v>0</v>
      </c>
      <c r="C124" s="20">
        <f t="shared" si="3"/>
        <v>0</v>
      </c>
      <c r="D124" s="19">
        <f t="shared" si="4"/>
        <v>0</v>
      </c>
      <c r="E124" s="19">
        <f t="shared" si="5"/>
        <v>0</v>
      </c>
      <c r="F124" s="19">
        <f t="shared" si="6"/>
        <v>0</v>
      </c>
      <c r="G124" s="19">
        <f t="shared" si="7"/>
        <v>0</v>
      </c>
      <c r="H124" s="19">
        <f t="shared" si="8"/>
        <v>0</v>
      </c>
      <c r="I124" s="19">
        <f t="shared" si="9"/>
        <v>0</v>
      </c>
      <c r="J124" s="19">
        <f t="shared" si="10"/>
        <v>0</v>
      </c>
      <c r="K124" s="19">
        <f t="shared" si="11"/>
        <v>0</v>
      </c>
      <c r="L124" s="19">
        <f t="shared" si="12"/>
        <v>0</v>
      </c>
      <c r="M124" s="19">
        <f t="shared" si="13"/>
        <v>0</v>
      </c>
      <c r="N124" s="19">
        <f t="shared" si="14"/>
        <v>0</v>
      </c>
      <c r="O124" s="19">
        <f t="shared" si="15"/>
        <v>0</v>
      </c>
      <c r="P124" s="19">
        <f t="shared" si="16"/>
        <v>0</v>
      </c>
      <c r="Q124" s="19">
        <f t="shared" si="17"/>
        <v>0</v>
      </c>
      <c r="R124" s="19">
        <f t="shared" si="18"/>
        <v>0</v>
      </c>
      <c r="S124" s="19">
        <f t="shared" si="19"/>
        <v>0</v>
      </c>
      <c r="T124" s="19">
        <f t="shared" si="20"/>
        <v>0</v>
      </c>
      <c r="U124" s="21">
        <f t="shared" si="21"/>
        <v>0</v>
      </c>
    </row>
    <row r="125" spans="1:98" x14ac:dyDescent="0.25">
      <c r="A125" s="17" t="s">
        <v>6</v>
      </c>
      <c r="B125" s="19">
        <f t="shared" si="2"/>
        <v>0</v>
      </c>
      <c r="C125" s="20">
        <f t="shared" si="3"/>
        <v>0</v>
      </c>
      <c r="D125" s="19">
        <f t="shared" si="4"/>
        <v>0</v>
      </c>
      <c r="E125" s="19">
        <f t="shared" si="5"/>
        <v>0</v>
      </c>
      <c r="F125" s="19">
        <f t="shared" si="6"/>
        <v>0</v>
      </c>
      <c r="G125" s="19">
        <f t="shared" si="7"/>
        <v>0</v>
      </c>
      <c r="H125" s="19">
        <f t="shared" si="8"/>
        <v>0</v>
      </c>
      <c r="I125" s="19">
        <f t="shared" si="9"/>
        <v>0</v>
      </c>
      <c r="J125" s="19">
        <f t="shared" si="10"/>
        <v>0</v>
      </c>
      <c r="K125" s="19">
        <f t="shared" si="11"/>
        <v>0</v>
      </c>
      <c r="L125" s="19">
        <f t="shared" si="12"/>
        <v>0</v>
      </c>
      <c r="M125" s="19">
        <f t="shared" si="13"/>
        <v>0</v>
      </c>
      <c r="N125" s="19">
        <f t="shared" si="14"/>
        <v>0</v>
      </c>
      <c r="O125" s="19">
        <f t="shared" si="15"/>
        <v>0</v>
      </c>
      <c r="P125" s="19">
        <f t="shared" si="16"/>
        <v>0</v>
      </c>
      <c r="Q125" s="19">
        <f t="shared" si="17"/>
        <v>0</v>
      </c>
      <c r="R125" s="19">
        <f t="shared" si="18"/>
        <v>0</v>
      </c>
      <c r="S125" s="19">
        <f t="shared" si="19"/>
        <v>0</v>
      </c>
      <c r="T125" s="19">
        <f t="shared" si="20"/>
        <v>0</v>
      </c>
      <c r="U125" s="21">
        <f t="shared" si="21"/>
        <v>0</v>
      </c>
    </row>
    <row r="126" spans="1:98" x14ac:dyDescent="0.25">
      <c r="A126" s="17" t="s">
        <v>7</v>
      </c>
      <c r="B126" s="19">
        <f t="shared" si="2"/>
        <v>0</v>
      </c>
      <c r="C126" s="20">
        <f t="shared" si="3"/>
        <v>0</v>
      </c>
      <c r="D126" s="19">
        <f t="shared" si="4"/>
        <v>0</v>
      </c>
      <c r="E126" s="19">
        <f t="shared" si="5"/>
        <v>0</v>
      </c>
      <c r="F126" s="19">
        <f t="shared" si="6"/>
        <v>0</v>
      </c>
      <c r="G126" s="19">
        <f t="shared" si="7"/>
        <v>0</v>
      </c>
      <c r="H126" s="19">
        <f t="shared" si="8"/>
        <v>0</v>
      </c>
      <c r="I126" s="19">
        <f t="shared" si="9"/>
        <v>0</v>
      </c>
      <c r="J126" s="19">
        <f t="shared" si="10"/>
        <v>0</v>
      </c>
      <c r="K126" s="19">
        <f t="shared" si="11"/>
        <v>0</v>
      </c>
      <c r="L126" s="19">
        <f t="shared" si="12"/>
        <v>0</v>
      </c>
      <c r="M126" s="19">
        <f t="shared" si="13"/>
        <v>0</v>
      </c>
      <c r="N126" s="19">
        <f t="shared" si="14"/>
        <v>0</v>
      </c>
      <c r="O126" s="19">
        <f t="shared" si="15"/>
        <v>0</v>
      </c>
      <c r="P126" s="19">
        <f t="shared" si="16"/>
        <v>0</v>
      </c>
      <c r="Q126" s="19">
        <f t="shared" si="17"/>
        <v>0</v>
      </c>
      <c r="R126" s="19">
        <f t="shared" si="18"/>
        <v>0</v>
      </c>
      <c r="S126" s="19">
        <f t="shared" si="19"/>
        <v>0</v>
      </c>
      <c r="T126" s="19">
        <f t="shared" si="20"/>
        <v>0</v>
      </c>
      <c r="U126" s="21">
        <f t="shared" si="21"/>
        <v>0</v>
      </c>
    </row>
    <row r="127" spans="1:98" x14ac:dyDescent="0.25">
      <c r="A127" s="17" t="s">
        <v>8</v>
      </c>
      <c r="B127" s="19">
        <f t="shared" si="2"/>
        <v>0</v>
      </c>
      <c r="C127" s="20">
        <f t="shared" si="3"/>
        <v>0</v>
      </c>
      <c r="D127" s="19">
        <f t="shared" si="4"/>
        <v>0</v>
      </c>
      <c r="E127" s="19">
        <f t="shared" si="5"/>
        <v>0</v>
      </c>
      <c r="F127" s="19">
        <f t="shared" si="6"/>
        <v>0</v>
      </c>
      <c r="G127" s="19">
        <f t="shared" si="7"/>
        <v>0</v>
      </c>
      <c r="H127" s="19">
        <f t="shared" si="8"/>
        <v>0</v>
      </c>
      <c r="I127" s="19">
        <f t="shared" si="9"/>
        <v>0</v>
      </c>
      <c r="J127" s="19">
        <f t="shared" si="10"/>
        <v>0</v>
      </c>
      <c r="K127" s="19">
        <f t="shared" si="11"/>
        <v>0</v>
      </c>
      <c r="L127" s="19">
        <f t="shared" si="12"/>
        <v>0</v>
      </c>
      <c r="M127" s="19">
        <f t="shared" si="13"/>
        <v>0</v>
      </c>
      <c r="N127" s="19">
        <f t="shared" si="14"/>
        <v>0</v>
      </c>
      <c r="O127" s="19">
        <f t="shared" si="15"/>
        <v>0</v>
      </c>
      <c r="P127" s="19">
        <f t="shared" si="16"/>
        <v>0</v>
      </c>
      <c r="Q127" s="19">
        <f t="shared" si="17"/>
        <v>0</v>
      </c>
      <c r="R127" s="19">
        <f t="shared" si="18"/>
        <v>0</v>
      </c>
      <c r="S127" s="19">
        <f t="shared" si="19"/>
        <v>0</v>
      </c>
      <c r="T127" s="19">
        <f t="shared" si="20"/>
        <v>0</v>
      </c>
      <c r="U127" s="21">
        <f t="shared" si="21"/>
        <v>0</v>
      </c>
    </row>
    <row r="128" spans="1:98" x14ac:dyDescent="0.25">
      <c r="A128" s="17" t="s">
        <v>9</v>
      </c>
      <c r="B128" s="19">
        <f t="shared" si="2"/>
        <v>0</v>
      </c>
      <c r="C128" s="20">
        <f t="shared" si="3"/>
        <v>0</v>
      </c>
      <c r="D128" s="19">
        <f t="shared" si="4"/>
        <v>0</v>
      </c>
      <c r="E128" s="19">
        <f t="shared" si="5"/>
        <v>0</v>
      </c>
      <c r="F128" s="19">
        <f t="shared" si="6"/>
        <v>0</v>
      </c>
      <c r="G128" s="19">
        <f t="shared" si="7"/>
        <v>0</v>
      </c>
      <c r="H128" s="19">
        <f t="shared" si="8"/>
        <v>0</v>
      </c>
      <c r="I128" s="19">
        <f t="shared" si="9"/>
        <v>0</v>
      </c>
      <c r="J128" s="19">
        <f t="shared" si="10"/>
        <v>0</v>
      </c>
      <c r="K128" s="19">
        <f t="shared" si="11"/>
        <v>0</v>
      </c>
      <c r="L128" s="19">
        <f t="shared" si="12"/>
        <v>0</v>
      </c>
      <c r="M128" s="19">
        <f t="shared" si="13"/>
        <v>0</v>
      </c>
      <c r="N128" s="19">
        <f t="shared" si="14"/>
        <v>0</v>
      </c>
      <c r="O128" s="19">
        <f t="shared" si="15"/>
        <v>0</v>
      </c>
      <c r="P128" s="19">
        <f t="shared" si="16"/>
        <v>0</v>
      </c>
      <c r="Q128" s="19">
        <f t="shared" si="17"/>
        <v>0</v>
      </c>
      <c r="R128" s="19">
        <f t="shared" si="18"/>
        <v>0</v>
      </c>
      <c r="S128" s="19">
        <f t="shared" si="19"/>
        <v>0</v>
      </c>
      <c r="T128" s="19">
        <f t="shared" si="20"/>
        <v>0</v>
      </c>
      <c r="U128" s="21">
        <f t="shared" si="21"/>
        <v>0</v>
      </c>
    </row>
    <row r="129" spans="1:21" x14ac:dyDescent="0.25">
      <c r="A129" s="17" t="s">
        <v>10</v>
      </c>
      <c r="B129" s="19">
        <f t="shared" si="2"/>
        <v>0</v>
      </c>
      <c r="C129" s="20">
        <f t="shared" si="3"/>
        <v>0</v>
      </c>
      <c r="D129" s="19">
        <f t="shared" si="4"/>
        <v>0</v>
      </c>
      <c r="E129" s="19">
        <f t="shared" si="5"/>
        <v>0</v>
      </c>
      <c r="F129" s="19">
        <f t="shared" si="6"/>
        <v>0</v>
      </c>
      <c r="G129" s="19">
        <f t="shared" si="7"/>
        <v>0</v>
      </c>
      <c r="H129" s="19">
        <f t="shared" si="8"/>
        <v>0</v>
      </c>
      <c r="I129" s="19">
        <f t="shared" si="9"/>
        <v>0</v>
      </c>
      <c r="J129" s="19">
        <f t="shared" si="10"/>
        <v>0</v>
      </c>
      <c r="K129" s="19">
        <f t="shared" si="11"/>
        <v>0</v>
      </c>
      <c r="L129" s="19">
        <f t="shared" si="12"/>
        <v>0</v>
      </c>
      <c r="M129" s="19">
        <f t="shared" si="13"/>
        <v>0</v>
      </c>
      <c r="N129" s="19">
        <f t="shared" si="14"/>
        <v>0</v>
      </c>
      <c r="O129" s="19">
        <f t="shared" si="15"/>
        <v>0</v>
      </c>
      <c r="P129" s="19">
        <f t="shared" si="16"/>
        <v>0</v>
      </c>
      <c r="Q129" s="19">
        <f t="shared" si="17"/>
        <v>0</v>
      </c>
      <c r="R129" s="19">
        <f t="shared" si="18"/>
        <v>0</v>
      </c>
      <c r="S129" s="19">
        <f t="shared" si="19"/>
        <v>0</v>
      </c>
      <c r="T129" s="19">
        <f t="shared" si="20"/>
        <v>0</v>
      </c>
      <c r="U129" s="21">
        <f t="shared" si="21"/>
        <v>0</v>
      </c>
    </row>
    <row r="130" spans="1:21" x14ac:dyDescent="0.25">
      <c r="A130" s="17" t="s">
        <v>11</v>
      </c>
      <c r="B130" s="19">
        <f t="shared" si="2"/>
        <v>0</v>
      </c>
      <c r="C130" s="20">
        <f t="shared" si="3"/>
        <v>0</v>
      </c>
      <c r="D130" s="19">
        <f t="shared" si="4"/>
        <v>0</v>
      </c>
      <c r="E130" s="19">
        <f t="shared" si="5"/>
        <v>0</v>
      </c>
      <c r="F130" s="19">
        <f t="shared" si="6"/>
        <v>0</v>
      </c>
      <c r="G130" s="19">
        <f t="shared" si="7"/>
        <v>0</v>
      </c>
      <c r="H130" s="19">
        <f t="shared" si="8"/>
        <v>0</v>
      </c>
      <c r="I130" s="19">
        <f t="shared" si="9"/>
        <v>0</v>
      </c>
      <c r="J130" s="19">
        <f t="shared" si="10"/>
        <v>0</v>
      </c>
      <c r="K130" s="19">
        <f t="shared" si="11"/>
        <v>0</v>
      </c>
      <c r="L130" s="19">
        <f t="shared" si="12"/>
        <v>0</v>
      </c>
      <c r="M130" s="19">
        <f t="shared" si="13"/>
        <v>0</v>
      </c>
      <c r="N130" s="19">
        <f t="shared" si="14"/>
        <v>0</v>
      </c>
      <c r="O130" s="19">
        <f t="shared" si="15"/>
        <v>0</v>
      </c>
      <c r="P130" s="19">
        <f t="shared" si="16"/>
        <v>0</v>
      </c>
      <c r="Q130" s="19">
        <f t="shared" si="17"/>
        <v>0</v>
      </c>
      <c r="R130" s="19">
        <f t="shared" si="18"/>
        <v>0</v>
      </c>
      <c r="S130" s="19">
        <f t="shared" si="19"/>
        <v>0</v>
      </c>
      <c r="T130" s="19">
        <f t="shared" si="20"/>
        <v>0</v>
      </c>
      <c r="U130" s="21">
        <f t="shared" si="21"/>
        <v>0</v>
      </c>
    </row>
    <row r="131" spans="1:21" x14ac:dyDescent="0.25">
      <c r="A131" s="17" t="s">
        <v>12</v>
      </c>
      <c r="B131" s="19">
        <f t="shared" si="2"/>
        <v>0</v>
      </c>
      <c r="C131" s="20">
        <f t="shared" si="3"/>
        <v>0</v>
      </c>
      <c r="D131" s="19">
        <f t="shared" si="4"/>
        <v>0</v>
      </c>
      <c r="E131" s="19">
        <f t="shared" si="5"/>
        <v>0</v>
      </c>
      <c r="F131" s="19">
        <f t="shared" si="6"/>
        <v>0</v>
      </c>
      <c r="G131" s="19">
        <f t="shared" si="7"/>
        <v>0</v>
      </c>
      <c r="H131" s="19">
        <f t="shared" si="8"/>
        <v>0</v>
      </c>
      <c r="I131" s="19">
        <f>(ABS($B$10-B12)+ABS($B$33-B35)+ABS($B$56-B58)+ABS($B$79-B81)+ABS($B$102-B104))/$D$116</f>
        <v>0</v>
      </c>
      <c r="J131" s="19">
        <f t="shared" si="10"/>
        <v>0</v>
      </c>
      <c r="K131" s="19">
        <f t="shared" si="11"/>
        <v>0</v>
      </c>
      <c r="L131" s="19">
        <f t="shared" si="12"/>
        <v>0</v>
      </c>
      <c r="M131" s="19">
        <f t="shared" si="13"/>
        <v>0</v>
      </c>
      <c r="N131" s="19">
        <f t="shared" si="14"/>
        <v>0</v>
      </c>
      <c r="O131" s="19">
        <f t="shared" si="15"/>
        <v>0</v>
      </c>
      <c r="P131" s="19">
        <f t="shared" si="16"/>
        <v>0</v>
      </c>
      <c r="Q131" s="19">
        <f t="shared" si="17"/>
        <v>0</v>
      </c>
      <c r="R131" s="19">
        <f t="shared" si="18"/>
        <v>0</v>
      </c>
      <c r="S131" s="19">
        <f t="shared" si="19"/>
        <v>0</v>
      </c>
      <c r="T131" s="19">
        <f t="shared" si="20"/>
        <v>0</v>
      </c>
      <c r="U131" s="21">
        <f t="shared" si="21"/>
        <v>0</v>
      </c>
    </row>
    <row r="132" spans="1:21" x14ac:dyDescent="0.25">
      <c r="A132" s="17" t="s">
        <v>13</v>
      </c>
      <c r="B132" s="19">
        <f t="shared" si="2"/>
        <v>0</v>
      </c>
      <c r="C132" s="20">
        <f t="shared" si="3"/>
        <v>0</v>
      </c>
      <c r="D132" s="19">
        <f t="shared" si="4"/>
        <v>0</v>
      </c>
      <c r="E132" s="19">
        <f t="shared" si="5"/>
        <v>0</v>
      </c>
      <c r="F132" s="19">
        <f t="shared" si="6"/>
        <v>0</v>
      </c>
      <c r="G132" s="19">
        <f t="shared" si="7"/>
        <v>0</v>
      </c>
      <c r="H132" s="19">
        <f t="shared" si="8"/>
        <v>0</v>
      </c>
      <c r="I132" s="19">
        <f t="shared" ref="I132:I141" si="22">(ABS($B$10-B13)+ABS($B$33-B36)+ABS($B$56-B59)+ABS($B$79-B82)+ABS($B$102-B105))/$D$116</f>
        <v>0</v>
      </c>
      <c r="J132" s="19">
        <f t="shared" si="10"/>
        <v>0</v>
      </c>
      <c r="K132" s="19">
        <f t="shared" si="11"/>
        <v>0</v>
      </c>
      <c r="L132" s="19">
        <f t="shared" si="12"/>
        <v>0</v>
      </c>
      <c r="M132" s="19">
        <f t="shared" si="13"/>
        <v>0</v>
      </c>
      <c r="N132" s="19">
        <f t="shared" si="14"/>
        <v>0</v>
      </c>
      <c r="O132" s="19">
        <f t="shared" si="15"/>
        <v>0</v>
      </c>
      <c r="P132" s="19">
        <f t="shared" si="16"/>
        <v>0</v>
      </c>
      <c r="Q132" s="19">
        <f t="shared" si="17"/>
        <v>0</v>
      </c>
      <c r="R132" s="19">
        <f t="shared" si="18"/>
        <v>0</v>
      </c>
      <c r="S132" s="19">
        <f t="shared" si="19"/>
        <v>0</v>
      </c>
      <c r="T132" s="19">
        <f t="shared" si="20"/>
        <v>0</v>
      </c>
      <c r="U132" s="21">
        <f t="shared" si="21"/>
        <v>0</v>
      </c>
    </row>
    <row r="133" spans="1:21" x14ac:dyDescent="0.25">
      <c r="A133" s="17" t="s">
        <v>14</v>
      </c>
      <c r="B133" s="19">
        <f t="shared" si="2"/>
        <v>0</v>
      </c>
      <c r="C133" s="20">
        <f t="shared" si="3"/>
        <v>0</v>
      </c>
      <c r="D133" s="19">
        <f t="shared" si="4"/>
        <v>0</v>
      </c>
      <c r="E133" s="19">
        <f t="shared" si="5"/>
        <v>0</v>
      </c>
      <c r="F133" s="19">
        <f t="shared" si="6"/>
        <v>0</v>
      </c>
      <c r="G133" s="19">
        <f t="shared" si="7"/>
        <v>0</v>
      </c>
      <c r="H133" s="19">
        <f t="shared" si="8"/>
        <v>0</v>
      </c>
      <c r="I133" s="19">
        <f t="shared" si="22"/>
        <v>0</v>
      </c>
      <c r="J133" s="19">
        <f t="shared" si="10"/>
        <v>0</v>
      </c>
      <c r="K133" s="19">
        <f t="shared" si="11"/>
        <v>0</v>
      </c>
      <c r="L133" s="19">
        <f t="shared" si="12"/>
        <v>0</v>
      </c>
      <c r="M133" s="19">
        <f t="shared" si="13"/>
        <v>0</v>
      </c>
      <c r="N133" s="19">
        <f t="shared" si="14"/>
        <v>0</v>
      </c>
      <c r="O133" s="19">
        <f t="shared" si="15"/>
        <v>0</v>
      </c>
      <c r="P133" s="19">
        <f t="shared" si="16"/>
        <v>0</v>
      </c>
      <c r="Q133" s="19">
        <f t="shared" si="17"/>
        <v>0</v>
      </c>
      <c r="R133" s="19">
        <f t="shared" si="18"/>
        <v>0</v>
      </c>
      <c r="S133" s="19">
        <f t="shared" si="19"/>
        <v>0</v>
      </c>
      <c r="T133" s="19">
        <f t="shared" si="20"/>
        <v>0</v>
      </c>
      <c r="U133" s="21">
        <f t="shared" si="21"/>
        <v>0</v>
      </c>
    </row>
    <row r="134" spans="1:21" x14ac:dyDescent="0.25">
      <c r="A134" s="17" t="s">
        <v>15</v>
      </c>
      <c r="B134" s="19">
        <f t="shared" si="2"/>
        <v>0</v>
      </c>
      <c r="C134" s="20">
        <f t="shared" si="3"/>
        <v>0</v>
      </c>
      <c r="D134" s="19">
        <f t="shared" si="4"/>
        <v>0</v>
      </c>
      <c r="E134" s="19">
        <f t="shared" si="5"/>
        <v>0</v>
      </c>
      <c r="F134" s="19">
        <f t="shared" si="6"/>
        <v>0</v>
      </c>
      <c r="G134" s="19">
        <f t="shared" si="7"/>
        <v>0</v>
      </c>
      <c r="H134" s="19">
        <f t="shared" si="8"/>
        <v>0</v>
      </c>
      <c r="I134" s="19">
        <f t="shared" si="22"/>
        <v>0</v>
      </c>
      <c r="J134" s="19">
        <f t="shared" si="10"/>
        <v>0</v>
      </c>
      <c r="K134" s="19">
        <f t="shared" si="11"/>
        <v>0</v>
      </c>
      <c r="L134" s="19">
        <f t="shared" si="12"/>
        <v>0</v>
      </c>
      <c r="M134" s="19">
        <f t="shared" si="13"/>
        <v>0</v>
      </c>
      <c r="N134" s="19">
        <f t="shared" si="14"/>
        <v>0</v>
      </c>
      <c r="O134" s="19">
        <f t="shared" si="15"/>
        <v>0</v>
      </c>
      <c r="P134" s="19">
        <f t="shared" si="16"/>
        <v>0</v>
      </c>
      <c r="Q134" s="19">
        <f t="shared" si="17"/>
        <v>0</v>
      </c>
      <c r="R134" s="19">
        <f t="shared" si="18"/>
        <v>0</v>
      </c>
      <c r="S134" s="19">
        <f t="shared" si="19"/>
        <v>0</v>
      </c>
      <c r="T134" s="19">
        <f t="shared" si="20"/>
        <v>0</v>
      </c>
      <c r="U134" s="21">
        <f t="shared" si="21"/>
        <v>0</v>
      </c>
    </row>
    <row r="135" spans="1:21" x14ac:dyDescent="0.25">
      <c r="A135" s="17" t="s">
        <v>16</v>
      </c>
      <c r="B135" s="19">
        <f t="shared" si="2"/>
        <v>0</v>
      </c>
      <c r="C135" s="20">
        <f t="shared" si="3"/>
        <v>0</v>
      </c>
      <c r="D135" s="19">
        <f t="shared" si="4"/>
        <v>0</v>
      </c>
      <c r="E135" s="19">
        <f t="shared" si="5"/>
        <v>0</v>
      </c>
      <c r="F135" s="19">
        <f t="shared" si="6"/>
        <v>0</v>
      </c>
      <c r="G135" s="19">
        <f t="shared" si="7"/>
        <v>0</v>
      </c>
      <c r="H135" s="19">
        <f t="shared" si="8"/>
        <v>0</v>
      </c>
      <c r="I135" s="19">
        <f t="shared" si="22"/>
        <v>0</v>
      </c>
      <c r="J135" s="19">
        <f t="shared" si="10"/>
        <v>0</v>
      </c>
      <c r="K135" s="19">
        <f t="shared" si="11"/>
        <v>0</v>
      </c>
      <c r="L135" s="19">
        <f t="shared" si="12"/>
        <v>0</v>
      </c>
      <c r="M135" s="19">
        <f t="shared" si="13"/>
        <v>0</v>
      </c>
      <c r="N135" s="19">
        <f t="shared" si="14"/>
        <v>0</v>
      </c>
      <c r="O135" s="19">
        <f t="shared" si="15"/>
        <v>0</v>
      </c>
      <c r="P135" s="19">
        <f t="shared" si="16"/>
        <v>0</v>
      </c>
      <c r="Q135" s="19">
        <f t="shared" si="17"/>
        <v>0</v>
      </c>
      <c r="R135" s="19">
        <f t="shared" si="18"/>
        <v>0</v>
      </c>
      <c r="S135" s="19">
        <f t="shared" si="19"/>
        <v>0</v>
      </c>
      <c r="T135" s="19">
        <f t="shared" si="20"/>
        <v>0</v>
      </c>
      <c r="U135" s="21">
        <f t="shared" si="21"/>
        <v>0</v>
      </c>
    </row>
    <row r="136" spans="1:21" x14ac:dyDescent="0.25">
      <c r="A136" s="17" t="s">
        <v>17</v>
      </c>
      <c r="B136" s="19">
        <f t="shared" si="2"/>
        <v>0</v>
      </c>
      <c r="C136" s="20">
        <f t="shared" si="3"/>
        <v>0</v>
      </c>
      <c r="D136" s="19">
        <f t="shared" si="4"/>
        <v>0</v>
      </c>
      <c r="E136" s="19">
        <f t="shared" si="5"/>
        <v>0</v>
      </c>
      <c r="F136" s="19">
        <f t="shared" si="6"/>
        <v>0</v>
      </c>
      <c r="G136" s="19">
        <f t="shared" si="7"/>
        <v>0</v>
      </c>
      <c r="H136" s="19">
        <f t="shared" si="8"/>
        <v>0</v>
      </c>
      <c r="I136" s="19">
        <f t="shared" si="22"/>
        <v>0</v>
      </c>
      <c r="J136" s="19">
        <f t="shared" si="10"/>
        <v>0</v>
      </c>
      <c r="K136" s="19">
        <f t="shared" si="11"/>
        <v>0</v>
      </c>
      <c r="L136" s="19">
        <f t="shared" si="12"/>
        <v>0</v>
      </c>
      <c r="M136" s="19">
        <f t="shared" si="13"/>
        <v>0</v>
      </c>
      <c r="N136" s="19">
        <f t="shared" si="14"/>
        <v>0</v>
      </c>
      <c r="O136" s="19">
        <f t="shared" ref="O136:O141" si="23">(ABS($B$16-B17)+ABS($B$39-B40)+ABS($B$62-B63)+ABS($B$85-B86)+ABS($B$108-B109))/$D$116</f>
        <v>0</v>
      </c>
      <c r="P136" s="19">
        <f t="shared" si="16"/>
        <v>0</v>
      </c>
      <c r="Q136" s="19">
        <f t="shared" si="17"/>
        <v>0</v>
      </c>
      <c r="R136" s="19">
        <f t="shared" si="18"/>
        <v>0</v>
      </c>
      <c r="S136" s="19">
        <f t="shared" si="19"/>
        <v>0</v>
      </c>
      <c r="T136" s="19">
        <f t="shared" si="20"/>
        <v>0</v>
      </c>
      <c r="U136" s="21">
        <f t="shared" si="21"/>
        <v>0</v>
      </c>
    </row>
    <row r="137" spans="1:21" x14ac:dyDescent="0.25">
      <c r="A137" s="17" t="s">
        <v>18</v>
      </c>
      <c r="B137" s="19">
        <f t="shared" si="2"/>
        <v>0</v>
      </c>
      <c r="C137" s="20">
        <f t="shared" si="3"/>
        <v>0</v>
      </c>
      <c r="D137" s="19">
        <f t="shared" si="4"/>
        <v>0</v>
      </c>
      <c r="E137" s="19">
        <f t="shared" si="5"/>
        <v>0</v>
      </c>
      <c r="F137" s="19">
        <f t="shared" si="6"/>
        <v>0</v>
      </c>
      <c r="G137" s="19">
        <f t="shared" si="7"/>
        <v>0</v>
      </c>
      <c r="H137" s="19">
        <f t="shared" si="8"/>
        <v>0</v>
      </c>
      <c r="I137" s="19">
        <f t="shared" si="22"/>
        <v>0</v>
      </c>
      <c r="J137" s="19">
        <f t="shared" si="10"/>
        <v>0</v>
      </c>
      <c r="K137" s="19">
        <f t="shared" si="11"/>
        <v>0</v>
      </c>
      <c r="L137" s="19">
        <f t="shared" si="12"/>
        <v>0</v>
      </c>
      <c r="M137" s="19">
        <f t="shared" si="13"/>
        <v>0</v>
      </c>
      <c r="N137" s="19">
        <f t="shared" si="14"/>
        <v>0</v>
      </c>
      <c r="O137" s="19">
        <f t="shared" si="23"/>
        <v>0</v>
      </c>
      <c r="P137" s="19">
        <f t="shared" si="16"/>
        <v>0</v>
      </c>
      <c r="Q137" s="19">
        <f>(ABS($B$18-B18)+ABS($B$41-B41)+ABS($B$64-B64)+ABS($B$87-B87)+ABS($B$110-B110))/$D$116</f>
        <v>0</v>
      </c>
      <c r="R137" s="19">
        <f t="shared" si="18"/>
        <v>0</v>
      </c>
      <c r="S137" s="19">
        <f t="shared" si="19"/>
        <v>0</v>
      </c>
      <c r="T137" s="19">
        <f t="shared" si="20"/>
        <v>0</v>
      </c>
      <c r="U137" s="21">
        <f t="shared" si="21"/>
        <v>0</v>
      </c>
    </row>
    <row r="138" spans="1:21" x14ac:dyDescent="0.25">
      <c r="A138" s="17" t="s">
        <v>19</v>
      </c>
      <c r="B138" s="19">
        <f t="shared" si="2"/>
        <v>0</v>
      </c>
      <c r="C138" s="20">
        <f t="shared" si="3"/>
        <v>0</v>
      </c>
      <c r="D138" s="19">
        <f t="shared" si="4"/>
        <v>0</v>
      </c>
      <c r="E138" s="19">
        <f t="shared" si="5"/>
        <v>0</v>
      </c>
      <c r="F138" s="19">
        <f t="shared" si="6"/>
        <v>0</v>
      </c>
      <c r="G138" s="19">
        <f t="shared" si="7"/>
        <v>0</v>
      </c>
      <c r="H138" s="19">
        <f t="shared" si="8"/>
        <v>0</v>
      </c>
      <c r="I138" s="19">
        <f t="shared" si="22"/>
        <v>0</v>
      </c>
      <c r="J138" s="19">
        <f t="shared" si="10"/>
        <v>0</v>
      </c>
      <c r="K138" s="19">
        <f t="shared" si="11"/>
        <v>0</v>
      </c>
      <c r="L138" s="19">
        <f t="shared" si="12"/>
        <v>0</v>
      </c>
      <c r="M138" s="19">
        <f t="shared" si="13"/>
        <v>0</v>
      </c>
      <c r="N138" s="19">
        <f t="shared" si="14"/>
        <v>0</v>
      </c>
      <c r="O138" s="19">
        <f t="shared" si="23"/>
        <v>0</v>
      </c>
      <c r="P138" s="19">
        <f t="shared" si="16"/>
        <v>0</v>
      </c>
      <c r="Q138" s="19">
        <f>(ABS($B$18-B19)+ABS($B$41-B42)+ABS($B$64-B65)+ABS($B$87-B88)+ABS($B$110-B111))/$D$116</f>
        <v>0</v>
      </c>
      <c r="R138" s="19">
        <f>(ABS($B$19-B19)+ABS($B$42-B42)+ABS($B$65-B65)+ABS($B$88-B88)+ABS($B$111-B111))/$D$116</f>
        <v>0</v>
      </c>
      <c r="S138" s="19">
        <f t="shared" si="19"/>
        <v>0</v>
      </c>
      <c r="T138" s="19">
        <f t="shared" si="20"/>
        <v>0</v>
      </c>
      <c r="U138" s="21">
        <f t="shared" si="21"/>
        <v>0</v>
      </c>
    </row>
    <row r="139" spans="1:21" x14ac:dyDescent="0.25">
      <c r="A139" s="17" t="s">
        <v>20</v>
      </c>
      <c r="B139" s="19">
        <f t="shared" si="2"/>
        <v>0</v>
      </c>
      <c r="C139" s="20">
        <f t="shared" si="3"/>
        <v>0</v>
      </c>
      <c r="D139" s="19">
        <f t="shared" si="4"/>
        <v>0</v>
      </c>
      <c r="E139" s="19">
        <f t="shared" si="5"/>
        <v>0</v>
      </c>
      <c r="F139" s="19">
        <f t="shared" si="6"/>
        <v>0</v>
      </c>
      <c r="G139" s="19">
        <f t="shared" si="7"/>
        <v>0</v>
      </c>
      <c r="H139" s="19">
        <f t="shared" si="8"/>
        <v>0</v>
      </c>
      <c r="I139" s="19">
        <f t="shared" si="22"/>
        <v>0</v>
      </c>
      <c r="J139" s="19">
        <f t="shared" si="10"/>
        <v>0</v>
      </c>
      <c r="K139" s="19">
        <f t="shared" si="11"/>
        <v>0</v>
      </c>
      <c r="L139" s="19">
        <f t="shared" si="12"/>
        <v>0</v>
      </c>
      <c r="M139" s="19">
        <f t="shared" si="13"/>
        <v>0</v>
      </c>
      <c r="N139" s="19">
        <f t="shared" si="14"/>
        <v>0</v>
      </c>
      <c r="O139" s="19">
        <f t="shared" si="23"/>
        <v>0</v>
      </c>
      <c r="P139" s="19">
        <f t="shared" si="16"/>
        <v>0</v>
      </c>
      <c r="Q139" s="19">
        <f>(ABS($B$18-B20)+ABS($B$41-B43)+ABS($B$64-B66)+ABS($B$87-B89)+ABS($B$110-B112))/$D$116</f>
        <v>0</v>
      </c>
      <c r="R139" s="19">
        <f>(ABS($B$19-B20)+ABS($B$42-B43)+ABS($B$65-B66)+ABS($B$88-B89)+ABS($B$111-B112))/$D$116</f>
        <v>0</v>
      </c>
      <c r="S139" s="19">
        <f>(ABS($B$20-B20)+ABS($B$43-B43)+ABS($B$66-B66)+ABS($B$89-B89)+ABS($B$112-B112))/$D$116</f>
        <v>0</v>
      </c>
      <c r="T139" s="19">
        <f t="shared" si="20"/>
        <v>0</v>
      </c>
      <c r="U139" s="21">
        <f t="shared" si="21"/>
        <v>0</v>
      </c>
    </row>
    <row r="140" spans="1:21" x14ac:dyDescent="0.25">
      <c r="A140" s="17" t="s">
        <v>21</v>
      </c>
      <c r="B140" s="19">
        <f t="shared" si="2"/>
        <v>0</v>
      </c>
      <c r="C140" s="20">
        <f t="shared" si="3"/>
        <v>0</v>
      </c>
      <c r="D140" s="19">
        <f t="shared" si="4"/>
        <v>0</v>
      </c>
      <c r="E140" s="19">
        <f t="shared" si="5"/>
        <v>0</v>
      </c>
      <c r="F140" s="19">
        <f t="shared" si="6"/>
        <v>0</v>
      </c>
      <c r="G140" s="19">
        <f t="shared" si="7"/>
        <v>0</v>
      </c>
      <c r="H140" s="19">
        <f t="shared" si="8"/>
        <v>0</v>
      </c>
      <c r="I140" s="19">
        <f t="shared" si="22"/>
        <v>0</v>
      </c>
      <c r="J140" s="19">
        <f t="shared" si="10"/>
        <v>0</v>
      </c>
      <c r="K140" s="19">
        <f t="shared" si="11"/>
        <v>0</v>
      </c>
      <c r="L140" s="19">
        <f t="shared" si="12"/>
        <v>0</v>
      </c>
      <c r="M140" s="19">
        <f t="shared" si="13"/>
        <v>0</v>
      </c>
      <c r="N140" s="19">
        <f t="shared" si="14"/>
        <v>0</v>
      </c>
      <c r="O140" s="19">
        <f t="shared" si="23"/>
        <v>0</v>
      </c>
      <c r="P140" s="19">
        <f t="shared" si="16"/>
        <v>0</v>
      </c>
      <c r="Q140" s="19">
        <f>(ABS($B$18-B21)+ABS($B$41-B44)+ABS($B$64-B67)+ABS($B$87-B90)+ABS($B$110-B113))/$D$116</f>
        <v>0</v>
      </c>
      <c r="R140" s="19">
        <f>(ABS($B$19-B21)+ABS($B$42-B44)+ABS($B$65-B67)+ABS($B$88-B90)+ABS($B$111-B113))/$D$116</f>
        <v>0</v>
      </c>
      <c r="S140" s="19">
        <f>(ABS($B$20-B21)+ABS($B$43-B44)+ABS($B$66-B67)+ABS($B$89-B90)+ABS($B$112-B113))/$D$116</f>
        <v>0</v>
      </c>
      <c r="T140" s="19">
        <f>(ABS($B$21-B21)+ABS($B$44-B44)+ABS($B$67-B67)+ABS($B$90-B90)+ABS($B$113-B113))/$D$116</f>
        <v>0</v>
      </c>
      <c r="U140" s="21">
        <f t="shared" si="21"/>
        <v>0</v>
      </c>
    </row>
    <row r="141" spans="1:21" x14ac:dyDescent="0.25">
      <c r="A141" s="22" t="s">
        <v>22</v>
      </c>
      <c r="B141" s="19">
        <f t="shared" si="2"/>
        <v>0</v>
      </c>
      <c r="C141" s="20">
        <f t="shared" si="3"/>
        <v>0</v>
      </c>
      <c r="D141" s="19">
        <f t="shared" si="4"/>
        <v>0</v>
      </c>
      <c r="E141" s="19">
        <f t="shared" si="5"/>
        <v>0</v>
      </c>
      <c r="F141" s="19">
        <f t="shared" si="6"/>
        <v>0</v>
      </c>
      <c r="G141" s="19">
        <f t="shared" si="7"/>
        <v>0</v>
      </c>
      <c r="H141" s="19">
        <f t="shared" si="8"/>
        <v>0</v>
      </c>
      <c r="I141" s="19">
        <f t="shared" si="22"/>
        <v>0</v>
      </c>
      <c r="J141" s="19">
        <f t="shared" si="10"/>
        <v>0</v>
      </c>
      <c r="K141" s="19">
        <f t="shared" si="11"/>
        <v>0</v>
      </c>
      <c r="L141" s="19">
        <f t="shared" si="12"/>
        <v>0</v>
      </c>
      <c r="M141" s="19">
        <f t="shared" si="13"/>
        <v>0</v>
      </c>
      <c r="N141" s="19">
        <f t="shared" si="14"/>
        <v>0</v>
      </c>
      <c r="O141" s="19">
        <f t="shared" si="23"/>
        <v>0</v>
      </c>
      <c r="P141" s="19">
        <f t="shared" si="16"/>
        <v>0</v>
      </c>
      <c r="Q141" s="19">
        <f>(ABS($B$18-B22)+ABS($B$41-B45)+ABS($B$64-B68)+ABS($B$87-B91)+ABS($B$110-B114))/$D$116</f>
        <v>0</v>
      </c>
      <c r="R141" s="19">
        <f>(ABS($B$19-B22)+ABS($B$42-B45)+ABS($B$65-B68)+ABS($B$88-B91)+ABS($B$111-B114))/$D$116</f>
        <v>0</v>
      </c>
      <c r="S141" s="19">
        <f>(ABS($B$20-B22)+ABS($B$43-B45)+ABS($B$66-B68)+ABS($B$89-B91)+ABS($B$112-B114))/$D$116</f>
        <v>0</v>
      </c>
      <c r="T141" s="19">
        <f>(ABS($B$21-B22)+ABS($B$44-B45)+ABS($B$67-B68)+ABS($B$90-B91)+ABS($B$113-B114))/$D$116</f>
        <v>0</v>
      </c>
      <c r="U141" s="21">
        <f>(ABS($B$22-B22)+ABS($B$45-B45)+ABS($B$68-B68)+ABS($B$91-B91)+ABS($B$114-B114))/$D$116</f>
        <v>0</v>
      </c>
    </row>
  </sheetData>
  <mergeCells count="18">
    <mergeCell ref="BE24:BN24"/>
    <mergeCell ref="BS24:CB24"/>
    <mergeCell ref="CG24:CP24"/>
    <mergeCell ref="A120:U120"/>
    <mergeCell ref="AE70:AN70"/>
    <mergeCell ref="AS70:BB70"/>
    <mergeCell ref="BG70:BP70"/>
    <mergeCell ref="BU70:CD70"/>
    <mergeCell ref="AE93:AN93"/>
    <mergeCell ref="AS93:BB93"/>
    <mergeCell ref="BG93:BP93"/>
    <mergeCell ref="BU93:CD93"/>
    <mergeCell ref="AE47:AN47"/>
    <mergeCell ref="AS47:BB47"/>
    <mergeCell ref="BG47:BP47"/>
    <mergeCell ref="BU47:CD47"/>
    <mergeCell ref="AC24:AL24"/>
    <mergeCell ref="AQ24:AZ24"/>
  </mergeCells>
  <phoneticPr fontId="1" type="noConversion"/>
  <conditionalFormatting sqref="B122:U141">
    <cfRule type="cellIs" dxfId="1" priority="1" operator="equal">
      <formula>0</formula>
    </cfRule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41"/>
  <sheetViews>
    <sheetView zoomScaleNormal="100" workbookViewId="0">
      <selection activeCell="O24" sqref="O24"/>
    </sheetView>
  </sheetViews>
  <sheetFormatPr defaultRowHeight="13.8" x14ac:dyDescent="0.25"/>
  <cols>
    <col min="1" max="1" width="9.5546875" style="65" bestFit="1" customWidth="1"/>
    <col min="2" max="3" width="7.5546875" style="65" bestFit="1" customWidth="1"/>
    <col min="4" max="8" width="6.5546875" style="65" bestFit="1" customWidth="1"/>
    <col min="9" max="9" width="6.88671875" style="65" customWidth="1"/>
    <col min="10" max="21" width="6.5546875" style="65" bestFit="1" customWidth="1"/>
    <col min="22" max="25" width="7.44140625" style="65" bestFit="1" customWidth="1"/>
    <col min="26" max="26" width="8.5546875" style="65" bestFit="1" customWidth="1"/>
    <col min="27" max="27" width="7.44140625" style="65" bestFit="1" customWidth="1"/>
    <col min="28" max="28" width="8.5546875" style="65" bestFit="1" customWidth="1"/>
    <col min="29" max="31" width="7.44140625" style="65" bestFit="1" customWidth="1"/>
    <col min="32" max="32" width="5.21875" style="65" bestFit="1" customWidth="1"/>
    <col min="33" max="39" width="7.44140625" style="65" bestFit="1" customWidth="1"/>
    <col min="40" max="40" width="8.5546875" style="65" bestFit="1" customWidth="1"/>
    <col min="41" max="41" width="7.44140625" style="65" bestFit="1" customWidth="1"/>
    <col min="42" max="42" width="8.5546875" style="65" bestFit="1" customWidth="1"/>
    <col min="43" max="52" width="7.44140625" style="65" bestFit="1" customWidth="1"/>
    <col min="53" max="53" width="3" style="65" bestFit="1" customWidth="1"/>
    <col min="54" max="54" width="8.5546875" style="65" bestFit="1" customWidth="1"/>
    <col min="55" max="55" width="4.109375" style="65" bestFit="1" customWidth="1"/>
    <col min="56" max="56" width="8.5546875" style="65" bestFit="1" customWidth="1"/>
    <col min="57" max="57" width="5.33203125" style="65" bestFit="1" customWidth="1"/>
    <col min="58" max="61" width="4.109375" style="65" bestFit="1" customWidth="1"/>
    <col min="62" max="67" width="3" style="65" bestFit="1" customWidth="1"/>
    <col min="68" max="68" width="8.5546875" style="65" bestFit="1" customWidth="1"/>
    <col min="69" max="69" width="4.109375" style="65" bestFit="1" customWidth="1"/>
    <col min="70" max="70" width="8.5546875" style="65" bestFit="1" customWidth="1"/>
    <col min="71" max="71" width="5.33203125" style="65" bestFit="1" customWidth="1"/>
    <col min="72" max="75" width="4.109375" style="65" bestFit="1" customWidth="1"/>
    <col min="76" max="81" width="3" style="65" bestFit="1" customWidth="1"/>
    <col min="82" max="82" width="8.5546875" style="65" bestFit="1" customWidth="1"/>
    <col min="83" max="83" width="4.109375" style="65" bestFit="1" customWidth="1"/>
    <col min="84" max="84" width="8.5546875" style="65" bestFit="1" customWidth="1"/>
    <col min="85" max="85" width="5.33203125" style="65" bestFit="1" customWidth="1"/>
    <col min="86" max="89" width="4.109375" style="65" bestFit="1" customWidth="1"/>
    <col min="90" max="95" width="3" style="65" bestFit="1" customWidth="1"/>
    <col min="96" max="96" width="8.5546875" style="65" bestFit="1" customWidth="1"/>
    <col min="97" max="97" width="4.109375" style="65" bestFit="1" customWidth="1"/>
    <col min="98" max="98" width="8.5546875" style="65" bestFit="1" customWidth="1"/>
    <col min="99" max="16384" width="8.88671875" style="65"/>
  </cols>
  <sheetData>
    <row r="1" spans="1:86" x14ac:dyDescent="0.25">
      <c r="A1" s="137" t="s">
        <v>141</v>
      </c>
      <c r="B1" s="65" t="s">
        <v>23</v>
      </c>
      <c r="C1" s="76" t="s">
        <v>188</v>
      </c>
      <c r="D1" s="76" t="s">
        <v>189</v>
      </c>
      <c r="E1" s="76" t="s">
        <v>190</v>
      </c>
      <c r="F1" s="76" t="s">
        <v>191</v>
      </c>
      <c r="G1" s="76" t="s">
        <v>192</v>
      </c>
      <c r="H1" s="76" t="s">
        <v>193</v>
      </c>
      <c r="I1" s="76" t="s">
        <v>194</v>
      </c>
      <c r="J1" s="76" t="s">
        <v>195</v>
      </c>
      <c r="K1" s="76" t="s">
        <v>196</v>
      </c>
      <c r="L1" s="76" t="s">
        <v>197</v>
      </c>
      <c r="M1" s="76" t="s">
        <v>198</v>
      </c>
      <c r="N1" s="76" t="s">
        <v>199</v>
      </c>
      <c r="O1" s="76" t="s">
        <v>202</v>
      </c>
      <c r="P1" s="76" t="s">
        <v>203</v>
      </c>
      <c r="Q1" s="76" t="s">
        <v>204</v>
      </c>
      <c r="R1" s="76" t="s">
        <v>205</v>
      </c>
      <c r="S1" s="76" t="s">
        <v>206</v>
      </c>
      <c r="T1" s="76" t="s">
        <v>207</v>
      </c>
      <c r="U1" s="76" t="s">
        <v>208</v>
      </c>
      <c r="V1" s="76" t="s">
        <v>252</v>
      </c>
      <c r="W1" s="76"/>
      <c r="X1" s="76"/>
      <c r="Y1" s="76"/>
      <c r="Z1" s="76"/>
      <c r="AA1" s="136"/>
      <c r="AB1" s="136"/>
      <c r="AC1" s="136"/>
      <c r="AD1" s="136"/>
      <c r="AE1" s="76"/>
      <c r="AF1" s="76"/>
      <c r="AG1" s="76"/>
      <c r="AH1" s="76"/>
      <c r="AI1" s="76"/>
      <c r="AJ1" s="76"/>
      <c r="AK1" s="76"/>
      <c r="AL1" s="76"/>
      <c r="AM1" s="76"/>
      <c r="AN1" s="76"/>
      <c r="AO1" s="136"/>
      <c r="AP1" s="136"/>
      <c r="AQ1" s="136"/>
      <c r="AR1" s="136"/>
      <c r="AS1" s="76"/>
      <c r="AT1" s="76"/>
      <c r="AU1" s="76"/>
      <c r="AV1" s="76"/>
      <c r="AW1" s="76"/>
      <c r="AX1" s="76"/>
      <c r="AY1" s="76"/>
      <c r="AZ1" s="76"/>
      <c r="BA1" s="76"/>
      <c r="BB1" s="76"/>
      <c r="BC1" s="136"/>
      <c r="BD1" s="136"/>
      <c r="BE1" s="136"/>
      <c r="BF1" s="136"/>
      <c r="BG1" s="76"/>
      <c r="BH1" s="76"/>
      <c r="BI1" s="76"/>
      <c r="BJ1" s="76"/>
      <c r="BK1" s="76"/>
      <c r="BL1" s="76"/>
      <c r="BM1" s="76"/>
      <c r="BN1" s="76"/>
      <c r="BO1" s="76"/>
      <c r="BP1" s="76"/>
      <c r="BQ1" s="136"/>
      <c r="BU1" s="73"/>
      <c r="BV1" s="73"/>
      <c r="BW1" s="73"/>
      <c r="BX1" s="73"/>
      <c r="BY1" s="73"/>
      <c r="BZ1" s="73"/>
      <c r="CA1" s="73"/>
      <c r="CB1" s="73"/>
      <c r="CC1" s="73"/>
      <c r="CD1" s="73"/>
      <c r="CE1" s="5"/>
    </row>
    <row r="2" spans="1:86" x14ac:dyDescent="0.25">
      <c r="A2" s="137" t="s">
        <v>1</v>
      </c>
      <c r="B2" s="134"/>
      <c r="C2" s="136"/>
      <c r="D2" s="136"/>
      <c r="E2" s="136"/>
      <c r="F2" s="136"/>
      <c r="G2" s="136"/>
      <c r="H2" s="136"/>
      <c r="I2" s="136"/>
      <c r="J2" s="136"/>
      <c r="K2" s="136"/>
      <c r="L2" s="136"/>
      <c r="M2" s="136"/>
      <c r="N2" s="136"/>
      <c r="O2" s="136"/>
      <c r="P2" s="136"/>
      <c r="Q2" s="136"/>
      <c r="R2" s="136"/>
      <c r="S2" s="136"/>
      <c r="T2" s="136"/>
      <c r="U2" s="136"/>
      <c r="V2" s="136"/>
      <c r="W2" s="136"/>
      <c r="X2" s="136"/>
      <c r="Y2" s="136"/>
      <c r="Z2" s="136"/>
      <c r="AA2" s="136"/>
      <c r="AB2" s="75"/>
      <c r="AC2" s="136"/>
      <c r="AD2" s="136"/>
      <c r="AE2" s="136"/>
      <c r="AF2" s="136"/>
      <c r="AG2" s="136"/>
      <c r="AH2" s="136"/>
      <c r="AI2" s="136"/>
      <c r="AJ2" s="136"/>
      <c r="AK2" s="136"/>
      <c r="AL2" s="136"/>
      <c r="AM2" s="136"/>
      <c r="AN2" s="136"/>
      <c r="AO2" s="136"/>
      <c r="AP2" s="75"/>
      <c r="AQ2" s="136"/>
      <c r="AR2" s="136"/>
      <c r="AS2" s="136"/>
      <c r="AT2" s="136"/>
      <c r="AU2" s="136"/>
      <c r="AV2" s="136"/>
      <c r="AW2" s="136"/>
      <c r="AX2" s="136"/>
      <c r="AY2" s="136"/>
      <c r="AZ2" s="136"/>
      <c r="BA2" s="136"/>
      <c r="BB2" s="136"/>
      <c r="BC2" s="136"/>
      <c r="BD2" s="75"/>
      <c r="BE2" s="136"/>
      <c r="BF2" s="136"/>
      <c r="BG2" s="136"/>
      <c r="BH2" s="136"/>
      <c r="BI2" s="136"/>
      <c r="BJ2" s="136"/>
      <c r="BK2" s="136"/>
      <c r="BL2" s="136"/>
      <c r="BM2" s="136"/>
      <c r="BN2" s="136"/>
      <c r="BO2" s="136"/>
      <c r="BP2" s="136"/>
      <c r="BQ2" s="136"/>
      <c r="BR2" s="134"/>
      <c r="BU2" s="137"/>
      <c r="BV2" s="137"/>
      <c r="BW2" s="137"/>
      <c r="BX2" s="137"/>
      <c r="BY2" s="137"/>
      <c r="BZ2" s="137"/>
      <c r="CA2" s="137"/>
      <c r="CB2" s="137"/>
      <c r="CC2" s="137"/>
      <c r="CD2" s="137"/>
      <c r="CE2" s="5"/>
      <c r="CF2" s="134"/>
    </row>
    <row r="3" spans="1:86" x14ac:dyDescent="0.25">
      <c r="A3" s="137" t="s">
        <v>3</v>
      </c>
      <c r="B3" s="34"/>
      <c r="C3" s="136"/>
      <c r="D3" s="136">
        <f>ABS('C4'!D3-'C4'!$C3)</f>
        <v>0</v>
      </c>
      <c r="E3" s="136">
        <f>ABS('C4'!E3-'C4'!$C3)</f>
        <v>0</v>
      </c>
      <c r="F3" s="136">
        <f>ABS('C4'!F3-'C4'!$C3)</f>
        <v>0</v>
      </c>
      <c r="G3" s="136">
        <f>ABS('C4'!G3-'C4'!$C3)</f>
        <v>0</v>
      </c>
      <c r="H3" s="136">
        <f>ABS('C4'!H3-'C4'!$C3)</f>
        <v>0</v>
      </c>
      <c r="I3" s="136">
        <f>ABS('C4'!I3-'C4'!$C3)</f>
        <v>0</v>
      </c>
      <c r="J3" s="136"/>
      <c r="K3" s="136"/>
      <c r="L3" s="136"/>
      <c r="M3" s="136"/>
      <c r="N3" s="136"/>
      <c r="O3" s="136"/>
      <c r="P3" s="136"/>
      <c r="Q3" s="136"/>
      <c r="R3" s="136"/>
      <c r="S3" s="136"/>
      <c r="T3" s="136"/>
      <c r="U3" s="136"/>
      <c r="V3" s="136">
        <f>SUM(D3:U3)</f>
        <v>0</v>
      </c>
      <c r="W3" s="136"/>
      <c r="X3" s="136"/>
      <c r="Y3" s="136"/>
      <c r="Z3" s="136"/>
      <c r="AA3" s="136"/>
      <c r="AB3" s="75"/>
      <c r="AC3" s="136"/>
      <c r="AD3" s="75"/>
      <c r="AE3" s="136"/>
      <c r="AF3" s="136"/>
      <c r="AG3" s="136"/>
      <c r="AH3" s="136"/>
      <c r="AI3" s="136"/>
      <c r="AJ3" s="136"/>
      <c r="AK3" s="136"/>
      <c r="AL3" s="136"/>
      <c r="AM3" s="136"/>
      <c r="AN3" s="136"/>
      <c r="AO3" s="136"/>
      <c r="AP3" s="75"/>
      <c r="AQ3" s="136"/>
      <c r="AR3" s="75"/>
      <c r="AS3" s="136"/>
      <c r="AT3" s="136"/>
      <c r="AU3" s="136"/>
      <c r="AV3" s="136"/>
      <c r="AW3" s="136"/>
      <c r="AX3" s="136"/>
      <c r="AY3" s="136"/>
      <c r="AZ3" s="136"/>
      <c r="BA3" s="136"/>
      <c r="BB3" s="136"/>
      <c r="BC3" s="136"/>
      <c r="BD3" s="75"/>
      <c r="BE3" s="136"/>
      <c r="BF3" s="75"/>
      <c r="BG3" s="136"/>
      <c r="BH3" s="136"/>
      <c r="BI3" s="136"/>
      <c r="BJ3" s="136"/>
      <c r="BK3" s="136"/>
      <c r="BL3" s="136"/>
      <c r="BM3" s="136"/>
      <c r="BN3" s="136"/>
      <c r="BO3" s="136"/>
      <c r="BP3" s="136"/>
      <c r="BQ3" s="136"/>
      <c r="BR3" s="134"/>
      <c r="BT3" s="134"/>
      <c r="BU3" s="137"/>
      <c r="BV3" s="137"/>
      <c r="BW3" s="137"/>
      <c r="BX3" s="137"/>
      <c r="BY3" s="137"/>
      <c r="BZ3" s="137"/>
      <c r="CA3" s="137"/>
      <c r="CB3" s="137"/>
      <c r="CC3" s="137"/>
      <c r="CD3" s="137"/>
      <c r="CE3" s="5"/>
      <c r="CF3" s="134"/>
      <c r="CH3" s="134"/>
    </row>
    <row r="4" spans="1:86" x14ac:dyDescent="0.25">
      <c r="A4" s="137" t="s">
        <v>4</v>
      </c>
      <c r="B4" s="34"/>
      <c r="C4" s="136"/>
      <c r="D4" s="136">
        <f>ABS('C4'!D4-'C4'!$C4)</f>
        <v>0</v>
      </c>
      <c r="E4" s="136">
        <f>ABS('C4'!E4-'C4'!$C4)</f>
        <v>0</v>
      </c>
      <c r="F4" s="136">
        <f>ABS('C4'!F4-'C4'!$C4)</f>
        <v>0</v>
      </c>
      <c r="G4" s="136">
        <f>ABS('C4'!G4-'C4'!$C4)</f>
        <v>0</v>
      </c>
      <c r="H4" s="136">
        <f>ABS('C4'!H4-'C4'!$C4)</f>
        <v>0</v>
      </c>
      <c r="I4" s="136">
        <f>ABS('C4'!I4-'C4'!$C4)</f>
        <v>0</v>
      </c>
      <c r="J4" s="136"/>
      <c r="K4" s="136"/>
      <c r="L4" s="136"/>
      <c r="M4" s="136"/>
      <c r="N4" s="136"/>
      <c r="O4" s="136"/>
      <c r="P4" s="75"/>
      <c r="Q4" s="136"/>
      <c r="R4" s="136"/>
      <c r="S4" s="136"/>
      <c r="T4" s="136"/>
      <c r="U4" s="136"/>
      <c r="V4" s="136">
        <f t="shared" ref="V4:V67" si="0">SUM(D4:U4)</f>
        <v>0</v>
      </c>
      <c r="W4" s="136"/>
      <c r="X4" s="136"/>
      <c r="Y4" s="136"/>
      <c r="Z4" s="136"/>
      <c r="AA4" s="136"/>
      <c r="AB4" s="75"/>
      <c r="AC4" s="136"/>
      <c r="AD4" s="75"/>
      <c r="AE4" s="136"/>
      <c r="AF4" s="136"/>
      <c r="AG4" s="136"/>
      <c r="AH4" s="136"/>
      <c r="AI4" s="136"/>
      <c r="AJ4" s="136"/>
      <c r="AK4" s="136"/>
      <c r="AL4" s="136"/>
      <c r="AM4" s="136"/>
      <c r="AN4" s="136"/>
      <c r="AO4" s="136"/>
      <c r="AP4" s="75"/>
      <c r="AQ4" s="136"/>
      <c r="AR4" s="75"/>
      <c r="AS4" s="136"/>
      <c r="AT4" s="136"/>
      <c r="AU4" s="136"/>
      <c r="AV4" s="136"/>
      <c r="AW4" s="136"/>
      <c r="AX4" s="136"/>
      <c r="AY4" s="136"/>
      <c r="AZ4" s="136"/>
      <c r="BA4" s="136"/>
      <c r="BB4" s="136"/>
      <c r="BC4" s="136"/>
      <c r="BD4" s="75"/>
      <c r="BE4" s="136"/>
      <c r="BF4" s="75"/>
      <c r="BG4" s="136"/>
      <c r="BH4" s="136"/>
      <c r="BI4" s="136"/>
      <c r="BJ4" s="136"/>
      <c r="BK4" s="136"/>
      <c r="BL4" s="136"/>
      <c r="BM4" s="136"/>
      <c r="BN4" s="136"/>
      <c r="BO4" s="136"/>
      <c r="BP4" s="136"/>
      <c r="BQ4" s="136"/>
      <c r="BR4" s="134"/>
      <c r="BT4" s="134"/>
      <c r="BU4" s="137"/>
      <c r="BV4" s="137"/>
      <c r="BW4" s="137"/>
      <c r="BX4" s="137"/>
      <c r="BY4" s="137"/>
      <c r="BZ4" s="137"/>
      <c r="CA4" s="137"/>
      <c r="CB4" s="137"/>
      <c r="CC4" s="137"/>
      <c r="CD4" s="137"/>
      <c r="CE4" s="5"/>
      <c r="CF4" s="134"/>
      <c r="CH4" s="134"/>
    </row>
    <row r="5" spans="1:86" x14ac:dyDescent="0.25">
      <c r="A5" s="137" t="s">
        <v>5</v>
      </c>
      <c r="B5" s="34"/>
      <c r="C5" s="136"/>
      <c r="D5" s="136">
        <f>ABS('C4'!D5-'C4'!$C5)</f>
        <v>0</v>
      </c>
      <c r="E5" s="136">
        <f>ABS('C4'!E5-'C4'!$C5)</f>
        <v>0</v>
      </c>
      <c r="F5" s="136">
        <f>ABS('C4'!F5-'C4'!$C5)</f>
        <v>0</v>
      </c>
      <c r="G5" s="136">
        <f>ABS('C4'!G5-'C4'!$C5)</f>
        <v>0</v>
      </c>
      <c r="H5" s="136">
        <f>ABS('C4'!H5-'C4'!$C5)</f>
        <v>0</v>
      </c>
      <c r="I5" s="136">
        <f>ABS('C4'!I5-'C4'!$C5)</f>
        <v>0</v>
      </c>
      <c r="J5" s="136"/>
      <c r="K5" s="136"/>
      <c r="L5" s="136"/>
      <c r="M5" s="136"/>
      <c r="N5" s="136"/>
      <c r="O5" s="136"/>
      <c r="P5" s="75"/>
      <c r="Q5" s="136"/>
      <c r="R5" s="136"/>
      <c r="S5" s="136"/>
      <c r="T5" s="136"/>
      <c r="U5" s="136"/>
      <c r="V5" s="136">
        <f t="shared" si="0"/>
        <v>0</v>
      </c>
      <c r="W5" s="136"/>
      <c r="X5" s="136"/>
      <c r="Y5" s="136"/>
      <c r="Z5" s="136"/>
      <c r="AA5" s="136"/>
      <c r="AB5" s="75"/>
      <c r="AC5" s="136"/>
      <c r="AD5" s="75"/>
      <c r="AE5" s="136"/>
      <c r="AF5" s="136"/>
      <c r="AG5" s="136"/>
      <c r="AH5" s="136"/>
      <c r="AI5" s="136"/>
      <c r="AJ5" s="136"/>
      <c r="AK5" s="136"/>
      <c r="AL5" s="136"/>
      <c r="AM5" s="136"/>
      <c r="AN5" s="136"/>
      <c r="AO5" s="136"/>
      <c r="AP5" s="75"/>
      <c r="AQ5" s="136"/>
      <c r="AR5" s="75"/>
      <c r="AS5" s="136"/>
      <c r="AT5" s="136"/>
      <c r="AU5" s="136"/>
      <c r="AV5" s="136"/>
      <c r="AW5" s="136"/>
      <c r="AX5" s="136"/>
      <c r="AY5" s="136"/>
      <c r="AZ5" s="136"/>
      <c r="BA5" s="136"/>
      <c r="BB5" s="136"/>
      <c r="BC5" s="136"/>
      <c r="BD5" s="75"/>
      <c r="BE5" s="136"/>
      <c r="BF5" s="75"/>
      <c r="BG5" s="136"/>
      <c r="BH5" s="136"/>
      <c r="BI5" s="136"/>
      <c r="BJ5" s="136"/>
      <c r="BK5" s="136"/>
      <c r="BL5" s="136"/>
      <c r="BM5" s="136"/>
      <c r="BN5" s="136"/>
      <c r="BO5" s="136"/>
      <c r="BP5" s="136"/>
      <c r="BQ5" s="136"/>
      <c r="BR5" s="134"/>
      <c r="BT5" s="134"/>
      <c r="BU5" s="137"/>
      <c r="BV5" s="137"/>
      <c r="BW5" s="137"/>
      <c r="BX5" s="137"/>
      <c r="BY5" s="137"/>
      <c r="BZ5" s="137"/>
      <c r="CA5" s="137"/>
      <c r="CB5" s="137"/>
      <c r="CC5" s="137"/>
      <c r="CD5" s="137"/>
      <c r="CE5" s="5"/>
      <c r="CF5" s="134"/>
      <c r="CH5" s="134"/>
    </row>
    <row r="6" spans="1:86" x14ac:dyDescent="0.25">
      <c r="A6" s="137" t="s">
        <v>6</v>
      </c>
      <c r="B6" s="34"/>
      <c r="C6" s="136"/>
      <c r="D6" s="136">
        <f>ABS('C4'!D6-'C4'!$C6)</f>
        <v>0</v>
      </c>
      <c r="E6" s="136">
        <f>ABS('C4'!E6-'C4'!$C6)</f>
        <v>0</v>
      </c>
      <c r="F6" s="136">
        <f>ABS('C4'!F6-'C4'!$C6)</f>
        <v>0</v>
      </c>
      <c r="G6" s="136">
        <f>ABS('C4'!G6-'C4'!$C6)</f>
        <v>0</v>
      </c>
      <c r="H6" s="136">
        <f>ABS('C4'!H6-'C4'!$C6)</f>
        <v>0.125</v>
      </c>
      <c r="I6" s="136">
        <f>ABS('C4'!I6-'C4'!$C6)</f>
        <v>0.125</v>
      </c>
      <c r="J6" s="136"/>
      <c r="K6" s="136"/>
      <c r="L6" s="136"/>
      <c r="M6" s="136"/>
      <c r="N6" s="136"/>
      <c r="O6" s="136"/>
      <c r="P6" s="75"/>
      <c r="Q6" s="136"/>
      <c r="R6" s="136"/>
      <c r="S6" s="136"/>
      <c r="T6" s="136"/>
      <c r="U6" s="136"/>
      <c r="V6" s="136">
        <f t="shared" si="0"/>
        <v>0.25</v>
      </c>
      <c r="W6" s="136"/>
      <c r="X6" s="136"/>
      <c r="Y6" s="136"/>
      <c r="Z6" s="136"/>
      <c r="AA6" s="136"/>
      <c r="AB6" s="75"/>
      <c r="AC6" s="136"/>
      <c r="AD6" s="75"/>
      <c r="AE6" s="136"/>
      <c r="AF6" s="136"/>
      <c r="AG6" s="136"/>
      <c r="AH6" s="136"/>
      <c r="AI6" s="136"/>
      <c r="AJ6" s="136"/>
      <c r="AK6" s="136"/>
      <c r="AL6" s="136"/>
      <c r="AM6" s="136"/>
      <c r="AN6" s="136"/>
      <c r="AO6" s="136"/>
      <c r="AP6" s="75"/>
      <c r="AQ6" s="136"/>
      <c r="AR6" s="75"/>
      <c r="AS6" s="136"/>
      <c r="AT6" s="136"/>
      <c r="AU6" s="136"/>
      <c r="AV6" s="136"/>
      <c r="AW6" s="136"/>
      <c r="AX6" s="136"/>
      <c r="AY6" s="136"/>
      <c r="AZ6" s="136"/>
      <c r="BA6" s="136"/>
      <c r="BB6" s="136"/>
      <c r="BC6" s="136"/>
      <c r="BD6" s="75"/>
      <c r="BE6" s="136"/>
      <c r="BF6" s="75"/>
      <c r="BG6" s="136"/>
      <c r="BH6" s="136"/>
      <c r="BI6" s="136"/>
      <c r="BJ6" s="136"/>
      <c r="BK6" s="136"/>
      <c r="BL6" s="136"/>
      <c r="BM6" s="136"/>
      <c r="BN6" s="136"/>
      <c r="BO6" s="136"/>
      <c r="BP6" s="136"/>
      <c r="BQ6" s="136"/>
      <c r="BR6" s="134"/>
      <c r="BT6" s="134"/>
      <c r="BU6" s="137"/>
      <c r="BV6" s="137"/>
      <c r="BW6" s="137"/>
      <c r="BX6" s="137"/>
      <c r="BY6" s="137"/>
      <c r="BZ6" s="137"/>
      <c r="CA6" s="137"/>
      <c r="CB6" s="137"/>
      <c r="CC6" s="137"/>
      <c r="CD6" s="137"/>
      <c r="CE6" s="5"/>
      <c r="CF6" s="134"/>
      <c r="CH6" s="134"/>
    </row>
    <row r="7" spans="1:86" x14ac:dyDescent="0.25">
      <c r="A7" s="137" t="s">
        <v>7</v>
      </c>
      <c r="B7" s="34"/>
      <c r="C7" s="136"/>
      <c r="D7" s="136">
        <f>ABS('C4'!D7-'C4'!$C7)</f>
        <v>0</v>
      </c>
      <c r="E7" s="136">
        <f>ABS('C4'!E7-'C4'!$C7)</f>
        <v>0</v>
      </c>
      <c r="F7" s="136">
        <f>ABS('C4'!F7-'C4'!$C7)</f>
        <v>0</v>
      </c>
      <c r="G7" s="136">
        <f>ABS('C4'!G7-'C4'!$C7)</f>
        <v>0</v>
      </c>
      <c r="H7" s="136">
        <f>ABS('C4'!H7-'C4'!$C7)</f>
        <v>0</v>
      </c>
      <c r="I7" s="136">
        <f>ABS('C4'!I7-'C4'!$C7)</f>
        <v>0</v>
      </c>
      <c r="J7" s="136"/>
      <c r="K7" s="136"/>
      <c r="L7" s="136"/>
      <c r="M7" s="136"/>
      <c r="N7" s="136"/>
      <c r="O7" s="136"/>
      <c r="P7" s="75"/>
      <c r="Q7" s="136"/>
      <c r="R7" s="136"/>
      <c r="S7" s="136"/>
      <c r="T7" s="136"/>
      <c r="U7" s="136"/>
      <c r="V7" s="136">
        <f t="shared" si="0"/>
        <v>0</v>
      </c>
      <c r="W7" s="136"/>
      <c r="X7" s="136"/>
      <c r="Y7" s="136"/>
      <c r="Z7" s="136"/>
      <c r="AA7" s="136"/>
      <c r="AB7" s="75"/>
      <c r="AC7" s="136"/>
      <c r="AD7" s="75"/>
      <c r="AE7" s="136"/>
      <c r="AF7" s="136"/>
      <c r="AG7" s="136"/>
      <c r="AH7" s="136"/>
      <c r="AI7" s="136"/>
      <c r="AJ7" s="136"/>
      <c r="AK7" s="136"/>
      <c r="AL7" s="136"/>
      <c r="AM7" s="136"/>
      <c r="AN7" s="136"/>
      <c r="AO7" s="136"/>
      <c r="AP7" s="75"/>
      <c r="AQ7" s="136"/>
      <c r="AR7" s="75"/>
      <c r="AS7" s="136"/>
      <c r="AT7" s="136"/>
      <c r="AU7" s="136"/>
      <c r="AV7" s="136"/>
      <c r="AW7" s="136"/>
      <c r="AX7" s="136"/>
      <c r="AY7" s="136"/>
      <c r="AZ7" s="136"/>
      <c r="BA7" s="136"/>
      <c r="BB7" s="136"/>
      <c r="BC7" s="136"/>
      <c r="BD7" s="75"/>
      <c r="BE7" s="136"/>
      <c r="BF7" s="75"/>
      <c r="BG7" s="136"/>
      <c r="BH7" s="136"/>
      <c r="BI7" s="136"/>
      <c r="BJ7" s="136"/>
      <c r="BK7" s="136"/>
      <c r="BL7" s="136"/>
      <c r="BM7" s="136"/>
      <c r="BN7" s="136"/>
      <c r="BO7" s="136"/>
      <c r="BP7" s="136"/>
      <c r="BQ7" s="136"/>
      <c r="BR7" s="134"/>
      <c r="BT7" s="134"/>
      <c r="BU7" s="137"/>
      <c r="BV7" s="137"/>
      <c r="BW7" s="137"/>
      <c r="BX7" s="137"/>
      <c r="BY7" s="137"/>
      <c r="BZ7" s="137"/>
      <c r="CA7" s="137"/>
      <c r="CB7" s="137"/>
      <c r="CC7" s="137"/>
      <c r="CD7" s="137"/>
      <c r="CE7" s="5"/>
      <c r="CF7" s="134"/>
      <c r="CH7" s="134"/>
    </row>
    <row r="8" spans="1:86" x14ac:dyDescent="0.25">
      <c r="A8" s="137" t="s">
        <v>8</v>
      </c>
      <c r="B8" s="34"/>
      <c r="C8" s="136"/>
      <c r="D8" s="136">
        <f>ABS('C4'!D8-'C4'!$C8)</f>
        <v>0</v>
      </c>
      <c r="E8" s="136">
        <f>ABS('C4'!E8-'C4'!$C8)</f>
        <v>0</v>
      </c>
      <c r="F8" s="136">
        <f>ABS('C4'!F8-'C4'!$C8)</f>
        <v>0.16282218493303602</v>
      </c>
      <c r="G8" s="136">
        <f>ABS('C4'!G8-'C4'!$C8)</f>
        <v>0.16282218493303602</v>
      </c>
      <c r="H8" s="136">
        <f>ABS('C4'!H8-'C4'!$C8)</f>
        <v>0.16282218493303602</v>
      </c>
      <c r="I8" s="136">
        <f>ABS('C4'!I8-'C4'!$C8)</f>
        <v>0.36923327739955403</v>
      </c>
      <c r="J8" s="136"/>
      <c r="K8" s="136"/>
      <c r="L8" s="136"/>
      <c r="M8" s="136"/>
      <c r="N8" s="136"/>
      <c r="O8" s="136"/>
      <c r="P8" s="75"/>
      <c r="Q8" s="136"/>
      <c r="R8" s="136"/>
      <c r="S8" s="136"/>
      <c r="T8" s="136"/>
      <c r="U8" s="136"/>
      <c r="V8" s="136">
        <f t="shared" si="0"/>
        <v>0.85769983219866208</v>
      </c>
      <c r="W8" s="136"/>
      <c r="X8" s="136"/>
      <c r="Y8" s="136"/>
      <c r="Z8" s="136"/>
      <c r="AA8" s="136"/>
      <c r="AB8" s="75"/>
      <c r="AC8" s="136"/>
      <c r="AD8" s="75"/>
      <c r="AE8" s="136"/>
      <c r="AF8" s="136"/>
      <c r="AG8" s="136"/>
      <c r="AH8" s="136"/>
      <c r="AI8" s="136"/>
      <c r="AJ8" s="136"/>
      <c r="AK8" s="136"/>
      <c r="AL8" s="136"/>
      <c r="AM8" s="136"/>
      <c r="AN8" s="136"/>
      <c r="AO8" s="136"/>
      <c r="AP8" s="75"/>
      <c r="AQ8" s="136"/>
      <c r="AR8" s="75"/>
      <c r="AS8" s="136"/>
      <c r="AT8" s="136"/>
      <c r="AU8" s="136"/>
      <c r="AV8" s="136"/>
      <c r="AW8" s="136"/>
      <c r="AX8" s="136"/>
      <c r="AY8" s="136"/>
      <c r="AZ8" s="136"/>
      <c r="BA8" s="136"/>
      <c r="BB8" s="136"/>
      <c r="BC8" s="136"/>
      <c r="BD8" s="75"/>
      <c r="BE8" s="136"/>
      <c r="BF8" s="75"/>
      <c r="BG8" s="136"/>
      <c r="BH8" s="136"/>
      <c r="BI8" s="136"/>
      <c r="BJ8" s="136"/>
      <c r="BK8" s="136"/>
      <c r="BL8" s="136"/>
      <c r="BM8" s="136"/>
      <c r="BN8" s="136"/>
      <c r="BO8" s="136"/>
      <c r="BP8" s="136"/>
      <c r="BQ8" s="136"/>
      <c r="BR8" s="134"/>
      <c r="BT8" s="134"/>
      <c r="BU8" s="137"/>
      <c r="BV8" s="137"/>
      <c r="BW8" s="137"/>
      <c r="BX8" s="137"/>
      <c r="BY8" s="137"/>
      <c r="BZ8" s="137"/>
      <c r="CA8" s="137"/>
      <c r="CB8" s="137"/>
      <c r="CC8" s="137"/>
      <c r="CD8" s="137"/>
      <c r="CE8" s="5"/>
      <c r="CF8" s="134"/>
      <c r="CH8" s="134"/>
    </row>
    <row r="9" spans="1:86" x14ac:dyDescent="0.25">
      <c r="A9" s="137" t="s">
        <v>9</v>
      </c>
      <c r="B9" s="34"/>
      <c r="C9" s="136"/>
      <c r="D9" s="136">
        <f>ABS('C4'!D9-'C4'!$C9)</f>
        <v>0</v>
      </c>
      <c r="E9" s="136">
        <f>ABS('C4'!E9-'C4'!$C9)</f>
        <v>0</v>
      </c>
      <c r="F9" s="136">
        <f>ABS('C4'!F9-'C4'!$C9)</f>
        <v>0</v>
      </c>
      <c r="G9" s="136">
        <f>ABS('C4'!G9-'C4'!$C9)</f>
        <v>0</v>
      </c>
      <c r="H9" s="136">
        <f>ABS('C4'!H9-'C4'!$C9)</f>
        <v>0</v>
      </c>
      <c r="I9" s="136">
        <f>ABS('C4'!I9-'C4'!$C9)</f>
        <v>0</v>
      </c>
      <c r="J9" s="136"/>
      <c r="K9" s="136"/>
      <c r="L9" s="136"/>
      <c r="M9" s="136"/>
      <c r="N9" s="136"/>
      <c r="O9" s="136"/>
      <c r="P9" s="75"/>
      <c r="Q9" s="136"/>
      <c r="R9" s="136"/>
      <c r="S9" s="136"/>
      <c r="T9" s="136"/>
      <c r="U9" s="136"/>
      <c r="V9" s="136">
        <f t="shared" si="0"/>
        <v>0</v>
      </c>
      <c r="W9" s="136"/>
      <c r="X9" s="136"/>
      <c r="Y9" s="136"/>
      <c r="Z9" s="136"/>
      <c r="AA9" s="136"/>
      <c r="AB9" s="75"/>
      <c r="AC9" s="136"/>
      <c r="AD9" s="75"/>
      <c r="AE9" s="136"/>
      <c r="AF9" s="136"/>
      <c r="AG9" s="136"/>
      <c r="AH9" s="136"/>
      <c r="AI9" s="136"/>
      <c r="AJ9" s="136"/>
      <c r="AK9" s="136"/>
      <c r="AL9" s="136"/>
      <c r="AM9" s="136"/>
      <c r="AN9" s="136"/>
      <c r="AO9" s="136"/>
      <c r="AP9" s="75"/>
      <c r="AQ9" s="136"/>
      <c r="AR9" s="75"/>
      <c r="AS9" s="136"/>
      <c r="AT9" s="136"/>
      <c r="AU9" s="136"/>
      <c r="AV9" s="136"/>
      <c r="AW9" s="136"/>
      <c r="AX9" s="136"/>
      <c r="AY9" s="136"/>
      <c r="AZ9" s="136"/>
      <c r="BA9" s="136"/>
      <c r="BB9" s="136"/>
      <c r="BC9" s="136"/>
      <c r="BD9" s="75"/>
      <c r="BE9" s="136"/>
      <c r="BF9" s="75"/>
      <c r="BG9" s="136"/>
      <c r="BH9" s="136"/>
      <c r="BI9" s="136"/>
      <c r="BJ9" s="136"/>
      <c r="BK9" s="136"/>
      <c r="BL9" s="136"/>
      <c r="BM9" s="136"/>
      <c r="BN9" s="136"/>
      <c r="BO9" s="136"/>
      <c r="BP9" s="136"/>
      <c r="BQ9" s="136"/>
      <c r="BR9" s="134"/>
      <c r="BT9" s="134"/>
      <c r="BU9" s="137"/>
      <c r="BV9" s="137"/>
      <c r="BW9" s="137"/>
      <c r="BX9" s="137"/>
      <c r="BY9" s="137"/>
      <c r="BZ9" s="137"/>
      <c r="CA9" s="137"/>
      <c r="CB9" s="137"/>
      <c r="CC9" s="137"/>
      <c r="CD9" s="137"/>
      <c r="CE9" s="5"/>
      <c r="CF9" s="134"/>
      <c r="CH9" s="134"/>
    </row>
    <row r="10" spans="1:86" x14ac:dyDescent="0.25">
      <c r="A10" s="137" t="s">
        <v>10</v>
      </c>
      <c r="B10" s="34"/>
      <c r="C10" s="136"/>
      <c r="D10" s="136">
        <f>ABS('C4'!D10-'C4'!$C10)</f>
        <v>0</v>
      </c>
      <c r="E10" s="136">
        <f>ABS('C4'!E10-'C4'!$C10)</f>
        <v>0</v>
      </c>
      <c r="F10" s="136">
        <f>ABS('C4'!F10-'C4'!$C10)</f>
        <v>0</v>
      </c>
      <c r="G10" s="136">
        <f>ABS('C4'!G10-'C4'!$C10)</f>
        <v>0</v>
      </c>
      <c r="H10" s="136">
        <f>ABS('C4'!H10-'C4'!$C10)</f>
        <v>0</v>
      </c>
      <c r="I10" s="136">
        <f>ABS('C4'!I10-'C4'!$C10)</f>
        <v>0</v>
      </c>
      <c r="J10" s="136"/>
      <c r="K10" s="136"/>
      <c r="L10" s="136"/>
      <c r="M10" s="136"/>
      <c r="N10" s="136"/>
      <c r="O10" s="136"/>
      <c r="P10" s="75"/>
      <c r="Q10" s="136"/>
      <c r="R10" s="136"/>
      <c r="S10" s="136"/>
      <c r="T10" s="136"/>
      <c r="U10" s="136"/>
      <c r="V10" s="136">
        <f t="shared" si="0"/>
        <v>0</v>
      </c>
      <c r="W10" s="136"/>
      <c r="X10" s="136"/>
      <c r="Y10" s="136"/>
      <c r="Z10" s="136"/>
      <c r="AA10" s="136"/>
      <c r="AB10" s="75"/>
      <c r="AC10" s="136"/>
      <c r="AD10" s="75"/>
      <c r="AE10" s="136"/>
      <c r="AF10" s="136"/>
      <c r="AG10" s="136"/>
      <c r="AH10" s="136"/>
      <c r="AI10" s="136"/>
      <c r="AJ10" s="136"/>
      <c r="AK10" s="136"/>
      <c r="AL10" s="136"/>
      <c r="AM10" s="136"/>
      <c r="AN10" s="136"/>
      <c r="AO10" s="136"/>
      <c r="AP10" s="75"/>
      <c r="AQ10" s="136"/>
      <c r="AR10" s="75"/>
      <c r="AS10" s="136"/>
      <c r="AT10" s="136"/>
      <c r="AU10" s="136"/>
      <c r="AV10" s="136"/>
      <c r="AW10" s="136"/>
      <c r="AX10" s="136"/>
      <c r="AY10" s="136"/>
      <c r="AZ10" s="136"/>
      <c r="BA10" s="136"/>
      <c r="BB10" s="136"/>
      <c r="BC10" s="136"/>
      <c r="BD10" s="75"/>
      <c r="BE10" s="136"/>
      <c r="BF10" s="75"/>
      <c r="BG10" s="136"/>
      <c r="BH10" s="136"/>
      <c r="BI10" s="136"/>
      <c r="BJ10" s="136"/>
      <c r="BK10" s="136"/>
      <c r="BL10" s="136"/>
      <c r="BM10" s="136"/>
      <c r="BN10" s="136"/>
      <c r="BO10" s="136"/>
      <c r="BP10" s="136"/>
      <c r="BQ10" s="136"/>
      <c r="BR10" s="134"/>
      <c r="BT10" s="134"/>
      <c r="BU10" s="137"/>
      <c r="BV10" s="137"/>
      <c r="BW10" s="137"/>
      <c r="BX10" s="137"/>
      <c r="BY10" s="137"/>
      <c r="BZ10" s="137"/>
      <c r="CA10" s="137"/>
      <c r="CB10" s="137"/>
      <c r="CC10" s="137"/>
      <c r="CD10" s="137"/>
      <c r="CE10" s="5"/>
      <c r="CF10" s="134"/>
      <c r="CH10" s="134"/>
    </row>
    <row r="11" spans="1:86" x14ac:dyDescent="0.25">
      <c r="A11" s="137" t="s">
        <v>11</v>
      </c>
      <c r="B11" s="34"/>
      <c r="C11" s="136"/>
      <c r="D11" s="136">
        <f>ABS('C4'!D11-'C4'!$C11)</f>
        <v>0</v>
      </c>
      <c r="E11" s="136">
        <f>ABS('C4'!E11-'C4'!$C11)</f>
        <v>0</v>
      </c>
      <c r="F11" s="136">
        <f>ABS('C4'!F11-'C4'!$C11)</f>
        <v>0</v>
      </c>
      <c r="G11" s="136">
        <f>ABS('C4'!G11-'C4'!$C11)</f>
        <v>0</v>
      </c>
      <c r="H11" s="136">
        <f>ABS('C4'!H11-'C4'!$C11)</f>
        <v>0</v>
      </c>
      <c r="I11" s="136">
        <f>ABS('C4'!I11-'C4'!$C11)</f>
        <v>0.18390259133184672</v>
      </c>
      <c r="J11" s="136"/>
      <c r="K11" s="136"/>
      <c r="L11" s="136"/>
      <c r="M11" s="136"/>
      <c r="N11" s="136"/>
      <c r="O11" s="136"/>
      <c r="P11" s="75"/>
      <c r="Q11" s="136"/>
      <c r="R11" s="136"/>
      <c r="S11" s="136"/>
      <c r="T11" s="136"/>
      <c r="U11" s="136"/>
      <c r="V11" s="136">
        <f t="shared" si="0"/>
        <v>0.18390259133184672</v>
      </c>
      <c r="W11" s="136"/>
      <c r="X11" s="136"/>
      <c r="Y11" s="136"/>
      <c r="Z11" s="136"/>
      <c r="AA11" s="136"/>
      <c r="AB11" s="75"/>
      <c r="AC11" s="136"/>
      <c r="AD11" s="75"/>
      <c r="AE11" s="136"/>
      <c r="AF11" s="136"/>
      <c r="AG11" s="136"/>
      <c r="AH11" s="136"/>
      <c r="AI11" s="136"/>
      <c r="AJ11" s="136"/>
      <c r="AK11" s="136"/>
      <c r="AL11" s="136"/>
      <c r="AM11" s="136"/>
      <c r="AN11" s="136"/>
      <c r="AO11" s="136"/>
      <c r="AP11" s="75"/>
      <c r="AQ11" s="136"/>
      <c r="AR11" s="75"/>
      <c r="AS11" s="136"/>
      <c r="AT11" s="136"/>
      <c r="AU11" s="136"/>
      <c r="AV11" s="136"/>
      <c r="AW11" s="136"/>
      <c r="AX11" s="136"/>
      <c r="AY11" s="136"/>
      <c r="AZ11" s="136"/>
      <c r="BA11" s="136"/>
      <c r="BB11" s="136"/>
      <c r="BC11" s="136"/>
      <c r="BD11" s="75"/>
      <c r="BE11" s="136"/>
      <c r="BF11" s="75"/>
      <c r="BG11" s="136"/>
      <c r="BH11" s="136"/>
      <c r="BI11" s="136"/>
      <c r="BJ11" s="136"/>
      <c r="BK11" s="136"/>
      <c r="BL11" s="136"/>
      <c r="BM11" s="136"/>
      <c r="BN11" s="136"/>
      <c r="BO11" s="136"/>
      <c r="BP11" s="136"/>
      <c r="BQ11" s="136"/>
      <c r="BR11" s="134"/>
      <c r="BT11" s="134"/>
      <c r="BU11" s="137"/>
      <c r="BV11" s="137"/>
      <c r="BW11" s="137"/>
      <c r="BX11" s="137"/>
      <c r="BY11" s="137"/>
      <c r="BZ11" s="137"/>
      <c r="CA11" s="137"/>
      <c r="CB11" s="137"/>
      <c r="CC11" s="137"/>
      <c r="CD11" s="137"/>
      <c r="CE11" s="5"/>
      <c r="CF11" s="134"/>
      <c r="CH11" s="134"/>
    </row>
    <row r="12" spans="1:86" x14ac:dyDescent="0.25">
      <c r="A12" s="137" t="s">
        <v>12</v>
      </c>
      <c r="B12" s="34"/>
      <c r="C12" s="136"/>
      <c r="D12" s="136">
        <f>ABS('C4'!D12-'C4'!$C12)</f>
        <v>0</v>
      </c>
      <c r="E12" s="136">
        <f>ABS('C4'!E12-'C4'!$C12)</f>
        <v>0</v>
      </c>
      <c r="F12" s="136">
        <f>ABS('C4'!F12-'C4'!$C12)</f>
        <v>0</v>
      </c>
      <c r="G12" s="136">
        <f>ABS('C4'!G12-'C4'!$C12)</f>
        <v>0</v>
      </c>
      <c r="H12" s="136">
        <f>ABS('C4'!H12-'C4'!$C12)</f>
        <v>6.25E-2</v>
      </c>
      <c r="I12" s="136">
        <f>ABS('C4'!I12-'C4'!$C12)</f>
        <v>6.25E-2</v>
      </c>
      <c r="J12" s="136"/>
      <c r="K12" s="136"/>
      <c r="L12" s="136"/>
      <c r="M12" s="136"/>
      <c r="N12" s="136"/>
      <c r="O12" s="136"/>
      <c r="P12" s="75"/>
      <c r="Q12" s="136"/>
      <c r="R12" s="136"/>
      <c r="S12" s="136"/>
      <c r="T12" s="136"/>
      <c r="U12" s="136"/>
      <c r="V12" s="136">
        <f t="shared" si="0"/>
        <v>0.125</v>
      </c>
      <c r="W12" s="136"/>
      <c r="X12" s="136"/>
      <c r="Y12" s="136"/>
      <c r="Z12" s="136"/>
      <c r="AA12" s="136"/>
      <c r="AB12" s="75"/>
      <c r="AC12" s="136"/>
      <c r="AD12" s="75"/>
      <c r="AE12" s="136"/>
      <c r="AF12" s="136"/>
      <c r="AG12" s="136"/>
      <c r="AH12" s="136"/>
      <c r="AI12" s="136"/>
      <c r="AJ12" s="136"/>
      <c r="AK12" s="136"/>
      <c r="AL12" s="136"/>
      <c r="AM12" s="136"/>
      <c r="AN12" s="136"/>
      <c r="AO12" s="136"/>
      <c r="AP12" s="75"/>
      <c r="AQ12" s="136"/>
      <c r="AR12" s="75"/>
      <c r="AS12" s="136"/>
      <c r="AT12" s="136"/>
      <c r="AU12" s="136"/>
      <c r="AV12" s="136"/>
      <c r="AW12" s="136"/>
      <c r="AX12" s="136"/>
      <c r="AY12" s="136"/>
      <c r="AZ12" s="136"/>
      <c r="BA12" s="136"/>
      <c r="BB12" s="136"/>
      <c r="BC12" s="136"/>
      <c r="BD12" s="75"/>
      <c r="BE12" s="136"/>
      <c r="BF12" s="75"/>
      <c r="BG12" s="136"/>
      <c r="BH12" s="136"/>
      <c r="BI12" s="136"/>
      <c r="BJ12" s="136"/>
      <c r="BK12" s="136"/>
      <c r="BL12" s="136"/>
      <c r="BM12" s="136"/>
      <c r="BN12" s="136"/>
      <c r="BO12" s="136"/>
      <c r="BP12" s="136"/>
      <c r="BQ12" s="136"/>
      <c r="BR12" s="134"/>
      <c r="BT12" s="134"/>
      <c r="BU12" s="137"/>
      <c r="BV12" s="137"/>
      <c r="BW12" s="137"/>
      <c r="BX12" s="137"/>
      <c r="BY12" s="137"/>
      <c r="BZ12" s="137"/>
      <c r="CA12" s="137"/>
      <c r="CB12" s="137"/>
      <c r="CC12" s="137"/>
      <c r="CD12" s="137"/>
      <c r="CE12" s="5"/>
      <c r="CF12" s="134"/>
      <c r="CH12" s="134"/>
    </row>
    <row r="13" spans="1:86" x14ac:dyDescent="0.25">
      <c r="A13" s="137" t="s">
        <v>13</v>
      </c>
      <c r="B13" s="135"/>
      <c r="C13" s="136"/>
      <c r="D13" s="136">
        <f>ABS('C4'!D13-'C4'!$C13)</f>
        <v>0</v>
      </c>
      <c r="E13" s="136">
        <f>ABS('C4'!E13-'C4'!$C13)</f>
        <v>0</v>
      </c>
      <c r="F13" s="136">
        <f>ABS('C4'!F13-'C4'!$C13)</f>
        <v>0</v>
      </c>
      <c r="G13" s="136">
        <f>ABS('C4'!G13-'C4'!$C13)</f>
        <v>0</v>
      </c>
      <c r="H13" s="136">
        <f>ABS('C4'!H13-'C4'!$C13)</f>
        <v>0</v>
      </c>
      <c r="I13" s="136">
        <f>ABS('C4'!I13-'C4'!$C13)</f>
        <v>0</v>
      </c>
      <c r="J13" s="136"/>
      <c r="K13" s="136"/>
      <c r="L13" s="136"/>
      <c r="M13" s="136"/>
      <c r="N13" s="136"/>
      <c r="O13" s="136"/>
      <c r="P13" s="75"/>
      <c r="Q13" s="136"/>
      <c r="R13" s="136"/>
      <c r="S13" s="136"/>
      <c r="T13" s="136"/>
      <c r="U13" s="136"/>
      <c r="V13" s="136">
        <f t="shared" si="0"/>
        <v>0</v>
      </c>
      <c r="W13" s="136"/>
      <c r="X13" s="136"/>
      <c r="Y13" s="136"/>
      <c r="Z13" s="136"/>
      <c r="AA13" s="136"/>
      <c r="AB13" s="75"/>
      <c r="AC13" s="136"/>
      <c r="AD13" s="75"/>
      <c r="AE13" s="136"/>
      <c r="AF13" s="136"/>
      <c r="AG13" s="136"/>
      <c r="AH13" s="136"/>
      <c r="AI13" s="136"/>
      <c r="AJ13" s="136"/>
      <c r="AK13" s="136"/>
      <c r="AL13" s="136"/>
      <c r="AM13" s="136"/>
      <c r="AN13" s="136"/>
      <c r="AO13" s="136"/>
      <c r="AP13" s="75"/>
      <c r="AQ13" s="136"/>
      <c r="AR13" s="75"/>
      <c r="AS13" s="136"/>
      <c r="AT13" s="136"/>
      <c r="AU13" s="136"/>
      <c r="AV13" s="136"/>
      <c r="AW13" s="136"/>
      <c r="AX13" s="136"/>
      <c r="AY13" s="136"/>
      <c r="AZ13" s="136"/>
      <c r="BA13" s="136"/>
      <c r="BB13" s="136"/>
      <c r="BC13" s="136"/>
      <c r="BD13" s="75"/>
      <c r="BE13" s="136"/>
      <c r="BF13" s="75"/>
      <c r="BG13" s="136"/>
      <c r="BH13" s="136"/>
      <c r="BI13" s="136"/>
      <c r="BJ13" s="136"/>
      <c r="BK13" s="136"/>
      <c r="BL13" s="136"/>
      <c r="BM13" s="136"/>
      <c r="BN13" s="136"/>
      <c r="BO13" s="136"/>
      <c r="BP13" s="136"/>
      <c r="BQ13" s="136"/>
      <c r="BR13" s="134"/>
      <c r="BT13" s="134"/>
      <c r="BU13" s="137"/>
      <c r="BV13" s="137"/>
      <c r="BW13" s="137"/>
      <c r="BX13" s="137"/>
      <c r="BY13" s="137"/>
      <c r="BZ13" s="137"/>
      <c r="CA13" s="137"/>
      <c r="CB13" s="137"/>
      <c r="CC13" s="137"/>
      <c r="CD13" s="137"/>
      <c r="CE13" s="5"/>
      <c r="CF13" s="134"/>
      <c r="CH13" s="134"/>
    </row>
    <row r="14" spans="1:86" x14ac:dyDescent="0.25">
      <c r="A14" s="137" t="s">
        <v>14</v>
      </c>
      <c r="B14" s="34"/>
      <c r="C14" s="136"/>
      <c r="D14" s="136">
        <f>ABS('C4'!D14-'C4'!$C14)</f>
        <v>0</v>
      </c>
      <c r="E14" s="136">
        <f>ABS('C4'!E14-'C4'!$C14)</f>
        <v>0</v>
      </c>
      <c r="F14" s="136">
        <f>ABS('C4'!F14-'C4'!$C14)</f>
        <v>0</v>
      </c>
      <c r="G14" s="136">
        <f>ABS('C4'!G14-'C4'!$C14)</f>
        <v>0</v>
      </c>
      <c r="H14" s="136">
        <f>ABS('C4'!H14-'C4'!$C14)</f>
        <v>0</v>
      </c>
      <c r="I14" s="136">
        <f>ABS('C4'!I14-'C4'!$C14)</f>
        <v>0</v>
      </c>
      <c r="J14" s="136"/>
      <c r="K14" s="136"/>
      <c r="L14" s="136"/>
      <c r="M14" s="136"/>
      <c r="N14" s="136"/>
      <c r="O14" s="136"/>
      <c r="P14" s="75"/>
      <c r="Q14" s="136"/>
      <c r="R14" s="136"/>
      <c r="S14" s="136"/>
      <c r="T14" s="136"/>
      <c r="U14" s="136"/>
      <c r="V14" s="136">
        <f>SUM(D14:U14)</f>
        <v>0</v>
      </c>
      <c r="W14" s="136"/>
      <c r="X14" s="136"/>
      <c r="Y14" s="136"/>
      <c r="Z14" s="136"/>
      <c r="AA14" s="136"/>
      <c r="AB14" s="75"/>
      <c r="AC14" s="136"/>
      <c r="AD14" s="75"/>
      <c r="AE14" s="136"/>
      <c r="AF14" s="136"/>
      <c r="AG14" s="136"/>
      <c r="AH14" s="136"/>
      <c r="AI14" s="136"/>
      <c r="AJ14" s="136"/>
      <c r="AK14" s="136"/>
      <c r="AL14" s="136"/>
      <c r="AM14" s="136"/>
      <c r="AN14" s="136"/>
      <c r="AO14" s="136"/>
      <c r="AP14" s="75"/>
      <c r="AQ14" s="136"/>
      <c r="AR14" s="75"/>
      <c r="AS14" s="136"/>
      <c r="AT14" s="136"/>
      <c r="AU14" s="136"/>
      <c r="AV14" s="136"/>
      <c r="AW14" s="136"/>
      <c r="AX14" s="136"/>
      <c r="AY14" s="136"/>
      <c r="AZ14" s="136"/>
      <c r="BA14" s="136"/>
      <c r="BB14" s="136"/>
      <c r="BC14" s="136"/>
      <c r="BD14" s="75"/>
      <c r="BE14" s="136"/>
      <c r="BF14" s="75"/>
      <c r="BG14" s="136"/>
      <c r="BH14" s="136"/>
      <c r="BI14" s="136"/>
      <c r="BJ14" s="136"/>
      <c r="BK14" s="136"/>
      <c r="BL14" s="136"/>
      <c r="BM14" s="136"/>
      <c r="BN14" s="136"/>
      <c r="BO14" s="136"/>
      <c r="BP14" s="136"/>
      <c r="BQ14" s="136"/>
      <c r="BR14" s="134"/>
      <c r="BT14" s="134"/>
      <c r="BU14" s="137"/>
      <c r="BV14" s="137"/>
      <c r="BW14" s="137"/>
      <c r="BX14" s="137"/>
      <c r="BY14" s="137"/>
      <c r="BZ14" s="137"/>
      <c r="CA14" s="137"/>
      <c r="CB14" s="137"/>
      <c r="CC14" s="137"/>
      <c r="CD14" s="137"/>
      <c r="CE14" s="5"/>
      <c r="CF14" s="134"/>
      <c r="CH14" s="134"/>
    </row>
    <row r="15" spans="1:86" x14ac:dyDescent="0.25">
      <c r="A15" s="137" t="s">
        <v>15</v>
      </c>
      <c r="B15" s="34"/>
      <c r="C15" s="136"/>
      <c r="D15" s="136">
        <f>ABS('C4'!D15-'C4'!$C15)</f>
        <v>0</v>
      </c>
      <c r="E15" s="136">
        <f>ABS('C4'!E15-'C4'!$C15)</f>
        <v>0</v>
      </c>
      <c r="F15" s="136">
        <f>ABS('C4'!F15-'C4'!$C15)</f>
        <v>0.1664195936011893</v>
      </c>
      <c r="G15" s="136">
        <f>ABS('C4'!G15-'C4'!$C15)</f>
        <v>0.1664195936011893</v>
      </c>
      <c r="H15" s="136">
        <f>ABS('C4'!H15-'C4'!$C15)</f>
        <v>0.30853198173363067</v>
      </c>
      <c r="I15" s="136">
        <f>ABS('C4'!I15-'C4'!$C15)</f>
        <v>0.30853198173363067</v>
      </c>
      <c r="J15" s="136"/>
      <c r="K15" s="136"/>
      <c r="L15" s="136"/>
      <c r="M15" s="136"/>
      <c r="N15" s="136"/>
      <c r="O15" s="136"/>
      <c r="P15" s="75"/>
      <c r="Q15" s="136"/>
      <c r="R15" s="136"/>
      <c r="S15" s="136"/>
      <c r="T15" s="136"/>
      <c r="U15" s="136"/>
      <c r="V15" s="136">
        <f t="shared" si="0"/>
        <v>0.94990315066964004</v>
      </c>
      <c r="W15" s="136"/>
      <c r="X15" s="136"/>
      <c r="Y15" s="136"/>
      <c r="Z15" s="136"/>
      <c r="AA15" s="136"/>
      <c r="AB15" s="75"/>
      <c r="AC15" s="136"/>
      <c r="AD15" s="75"/>
      <c r="AE15" s="136"/>
      <c r="AF15" s="136"/>
      <c r="AG15" s="136"/>
      <c r="AH15" s="136"/>
      <c r="AI15" s="136"/>
      <c r="AJ15" s="136"/>
      <c r="AK15" s="136"/>
      <c r="AL15" s="136"/>
      <c r="AM15" s="136"/>
      <c r="AN15" s="136"/>
      <c r="AO15" s="136"/>
      <c r="AP15" s="75"/>
      <c r="AQ15" s="136"/>
      <c r="AR15" s="75"/>
      <c r="AS15" s="136"/>
      <c r="AT15" s="136"/>
      <c r="AU15" s="136"/>
      <c r="AV15" s="136"/>
      <c r="AW15" s="136"/>
      <c r="AX15" s="136"/>
      <c r="AY15" s="136"/>
      <c r="AZ15" s="136"/>
      <c r="BA15" s="136"/>
      <c r="BB15" s="136"/>
      <c r="BC15" s="136"/>
      <c r="BD15" s="75"/>
      <c r="BE15" s="136"/>
      <c r="BF15" s="75"/>
      <c r="BG15" s="136"/>
      <c r="BH15" s="136"/>
      <c r="BI15" s="136"/>
      <c r="BJ15" s="136"/>
      <c r="BK15" s="136"/>
      <c r="BL15" s="136"/>
      <c r="BM15" s="136"/>
      <c r="BN15" s="136"/>
      <c r="BO15" s="136"/>
      <c r="BP15" s="136"/>
      <c r="BQ15" s="136"/>
      <c r="BR15" s="134"/>
      <c r="BT15" s="134"/>
      <c r="BU15" s="137"/>
      <c r="BV15" s="137"/>
      <c r="BW15" s="137"/>
      <c r="BX15" s="137"/>
      <c r="BY15" s="137"/>
      <c r="BZ15" s="137"/>
      <c r="CA15" s="137"/>
      <c r="CB15" s="137"/>
      <c r="CC15" s="137"/>
      <c r="CD15" s="137"/>
      <c r="CE15" s="5"/>
      <c r="CF15" s="134"/>
      <c r="CH15" s="134"/>
    </row>
    <row r="16" spans="1:86" x14ac:dyDescent="0.25">
      <c r="A16" s="137" t="s">
        <v>16</v>
      </c>
      <c r="B16" s="34"/>
      <c r="C16" s="136"/>
      <c r="D16" s="136">
        <f>ABS('C4'!D16-'C4'!$C16)</f>
        <v>0</v>
      </c>
      <c r="E16" s="136">
        <f>ABS('C4'!E16-'C4'!$C16)</f>
        <v>0.36458333333333337</v>
      </c>
      <c r="F16" s="136">
        <f>ABS('C4'!F16-'C4'!$C16)</f>
        <v>0.36458333333333337</v>
      </c>
      <c r="G16" s="136">
        <f>ABS('C4'!G16-'C4'!$C16)</f>
        <v>0.36458333333333337</v>
      </c>
      <c r="H16" s="136">
        <f>ABS('C4'!H16-'C4'!$C16)</f>
        <v>0.36458333333333337</v>
      </c>
      <c r="I16" s="136">
        <f>ABS('C4'!I16-'C4'!$C16)</f>
        <v>0.36458333333333337</v>
      </c>
      <c r="J16" s="136"/>
      <c r="K16" s="136"/>
      <c r="L16" s="136"/>
      <c r="M16" s="136"/>
      <c r="N16" s="136"/>
      <c r="O16" s="136"/>
      <c r="P16" s="75"/>
      <c r="Q16" s="136"/>
      <c r="R16" s="136"/>
      <c r="S16" s="136"/>
      <c r="T16" s="136"/>
      <c r="U16" s="136"/>
      <c r="V16" s="136">
        <f t="shared" si="0"/>
        <v>1.822916666666667</v>
      </c>
      <c r="W16" s="136"/>
      <c r="X16" s="136"/>
      <c r="Y16" s="136"/>
      <c r="Z16" s="136"/>
      <c r="AA16" s="136"/>
      <c r="AB16" s="75"/>
      <c r="AC16" s="136"/>
      <c r="AD16" s="75"/>
      <c r="AE16" s="136"/>
      <c r="AF16" s="136"/>
      <c r="AG16" s="136"/>
      <c r="AH16" s="136"/>
      <c r="AI16" s="136"/>
      <c r="AJ16" s="136"/>
      <c r="AK16" s="136"/>
      <c r="AL16" s="136"/>
      <c r="AM16" s="136"/>
      <c r="AN16" s="136"/>
      <c r="AO16" s="136"/>
      <c r="AP16" s="75"/>
      <c r="AQ16" s="136"/>
      <c r="AR16" s="75"/>
      <c r="AS16" s="136"/>
      <c r="AT16" s="136"/>
      <c r="AU16" s="136"/>
      <c r="AV16" s="136"/>
      <c r="AW16" s="136"/>
      <c r="AX16" s="136"/>
      <c r="AY16" s="136"/>
      <c r="AZ16" s="136"/>
      <c r="BA16" s="136"/>
      <c r="BB16" s="136"/>
      <c r="BC16" s="136"/>
      <c r="BD16" s="75"/>
      <c r="BE16" s="136"/>
      <c r="BF16" s="75"/>
      <c r="BG16" s="136"/>
      <c r="BH16" s="136"/>
      <c r="BI16" s="136"/>
      <c r="BJ16" s="136"/>
      <c r="BK16" s="136"/>
      <c r="BL16" s="136"/>
      <c r="BM16" s="136"/>
      <c r="BN16" s="136"/>
      <c r="BO16" s="136"/>
      <c r="BP16" s="136"/>
      <c r="BQ16" s="136"/>
      <c r="BR16" s="134"/>
      <c r="BT16" s="134"/>
      <c r="BU16" s="137"/>
      <c r="BV16" s="137"/>
      <c r="BW16" s="137"/>
      <c r="BX16" s="137"/>
      <c r="BY16" s="137"/>
      <c r="BZ16" s="137"/>
      <c r="CA16" s="137"/>
      <c r="CB16" s="137"/>
      <c r="CC16" s="137"/>
      <c r="CD16" s="137"/>
      <c r="CE16" s="5"/>
      <c r="CF16" s="134"/>
      <c r="CH16" s="134"/>
    </row>
    <row r="17" spans="1:98" x14ac:dyDescent="0.25">
      <c r="A17" s="137" t="s">
        <v>17</v>
      </c>
      <c r="B17" s="34"/>
      <c r="C17" s="136"/>
      <c r="D17" s="136">
        <f>ABS('C4'!D17-'C4'!$C17)</f>
        <v>0</v>
      </c>
      <c r="E17" s="136">
        <f>ABS('C4'!E17-'C4'!$C17)</f>
        <v>0</v>
      </c>
      <c r="F17" s="136">
        <f>ABS('C4'!F17-'C4'!$C17)</f>
        <v>0.25</v>
      </c>
      <c r="G17" s="136">
        <f>ABS('C4'!G17-'C4'!$C17)</f>
        <v>0.25</v>
      </c>
      <c r="H17" s="136">
        <f>ABS('C4'!H17-'C4'!$C17)</f>
        <v>0.25</v>
      </c>
      <c r="I17" s="136">
        <f>ABS('C4'!I17-'C4'!$C17)</f>
        <v>0.25</v>
      </c>
      <c r="J17" s="136"/>
      <c r="K17" s="136"/>
      <c r="L17" s="136"/>
      <c r="M17" s="136"/>
      <c r="N17" s="136"/>
      <c r="O17" s="136"/>
      <c r="P17" s="75"/>
      <c r="Q17" s="136"/>
      <c r="R17" s="136"/>
      <c r="S17" s="136"/>
      <c r="T17" s="136"/>
      <c r="U17" s="136"/>
      <c r="V17" s="136">
        <f t="shared" si="0"/>
        <v>1</v>
      </c>
      <c r="W17" s="136"/>
      <c r="X17" s="136"/>
      <c r="Y17" s="136"/>
      <c r="Z17" s="136"/>
      <c r="AA17" s="136"/>
      <c r="AB17" s="75"/>
      <c r="AC17" s="136"/>
      <c r="AD17" s="75"/>
      <c r="AE17" s="136"/>
      <c r="AF17" s="136"/>
      <c r="AG17" s="136"/>
      <c r="AH17" s="136"/>
      <c r="AI17" s="136"/>
      <c r="AJ17" s="136"/>
      <c r="AK17" s="136"/>
      <c r="AL17" s="136"/>
      <c r="AM17" s="136"/>
      <c r="AN17" s="136"/>
      <c r="AO17" s="136"/>
      <c r="AP17" s="75"/>
      <c r="AQ17" s="136"/>
      <c r="AR17" s="75"/>
      <c r="AS17" s="136"/>
      <c r="AT17" s="136"/>
      <c r="AU17" s="136"/>
      <c r="AV17" s="136"/>
      <c r="AW17" s="136"/>
      <c r="AX17" s="136"/>
      <c r="AY17" s="136"/>
      <c r="AZ17" s="136"/>
      <c r="BA17" s="136"/>
      <c r="BB17" s="136"/>
      <c r="BC17" s="136"/>
      <c r="BD17" s="75"/>
      <c r="BE17" s="136"/>
      <c r="BF17" s="75"/>
      <c r="BG17" s="136"/>
      <c r="BH17" s="136"/>
      <c r="BI17" s="136"/>
      <c r="BJ17" s="136"/>
      <c r="BK17" s="136"/>
      <c r="BL17" s="136"/>
      <c r="BM17" s="136"/>
      <c r="BN17" s="136"/>
      <c r="BO17" s="136"/>
      <c r="BP17" s="136"/>
      <c r="BQ17" s="136"/>
      <c r="BR17" s="134"/>
      <c r="BT17" s="134"/>
      <c r="BU17" s="137"/>
      <c r="BV17" s="137"/>
      <c r="BW17" s="137"/>
      <c r="BX17" s="137"/>
      <c r="BY17" s="137"/>
      <c r="BZ17" s="137"/>
      <c r="CA17" s="137"/>
      <c r="CB17" s="137"/>
      <c r="CC17" s="137"/>
      <c r="CD17" s="137"/>
      <c r="CE17" s="5"/>
      <c r="CF17" s="134"/>
      <c r="CH17" s="134"/>
    </row>
    <row r="18" spans="1:98" x14ac:dyDescent="0.25">
      <c r="A18" s="137" t="s">
        <v>18</v>
      </c>
      <c r="B18" s="34"/>
      <c r="C18" s="136"/>
      <c r="D18" s="136">
        <f>ABS('C4'!D18-'C4'!$C18)</f>
        <v>0</v>
      </c>
      <c r="E18" s="136">
        <f>ABS('C4'!E18-'C4'!$C18)</f>
        <v>0</v>
      </c>
      <c r="F18" s="136">
        <f>ABS('C4'!F18-'C4'!$C18)</f>
        <v>0</v>
      </c>
      <c r="G18" s="136">
        <f>ABS('C4'!G18-'C4'!$C18)</f>
        <v>0</v>
      </c>
      <c r="H18" s="136">
        <f>ABS('C4'!H18-'C4'!$C18)</f>
        <v>0</v>
      </c>
      <c r="I18" s="136">
        <f>ABS('C4'!I18-'C4'!$C18)</f>
        <v>0</v>
      </c>
      <c r="J18" s="136"/>
      <c r="K18" s="136"/>
      <c r="L18" s="136"/>
      <c r="M18" s="136"/>
      <c r="N18" s="136"/>
      <c r="O18" s="136"/>
      <c r="P18" s="75"/>
      <c r="Q18" s="136"/>
      <c r="R18" s="136"/>
      <c r="S18" s="136"/>
      <c r="T18" s="136"/>
      <c r="U18" s="136"/>
      <c r="V18" s="136">
        <f t="shared" si="0"/>
        <v>0</v>
      </c>
      <c r="W18" s="136"/>
      <c r="X18" s="136"/>
      <c r="Y18" s="136"/>
      <c r="Z18" s="136"/>
      <c r="AA18" s="136"/>
      <c r="AB18" s="75"/>
      <c r="AC18" s="136"/>
      <c r="AD18" s="75"/>
      <c r="AE18" s="136"/>
      <c r="AF18" s="136"/>
      <c r="AG18" s="136"/>
      <c r="AH18" s="136"/>
      <c r="AI18" s="136"/>
      <c r="AJ18" s="136"/>
      <c r="AK18" s="136"/>
      <c r="AL18" s="136"/>
      <c r="AM18" s="136"/>
      <c r="AN18" s="136"/>
      <c r="AO18" s="136"/>
      <c r="AP18" s="75"/>
      <c r="AQ18" s="136"/>
      <c r="AR18" s="75"/>
      <c r="AS18" s="136"/>
      <c r="AT18" s="136"/>
      <c r="AU18" s="136"/>
      <c r="AV18" s="136"/>
      <c r="AW18" s="136"/>
      <c r="AX18" s="136"/>
      <c r="AY18" s="136"/>
      <c r="AZ18" s="136"/>
      <c r="BA18" s="136"/>
      <c r="BB18" s="136"/>
      <c r="BC18" s="136"/>
      <c r="BD18" s="75"/>
      <c r="BE18" s="136"/>
      <c r="BF18" s="75"/>
      <c r="BG18" s="136"/>
      <c r="BH18" s="136"/>
      <c r="BI18" s="136"/>
      <c r="BJ18" s="136"/>
      <c r="BK18" s="136"/>
      <c r="BL18" s="136"/>
      <c r="BM18" s="136"/>
      <c r="BN18" s="136"/>
      <c r="BO18" s="136"/>
      <c r="BP18" s="136"/>
      <c r="BQ18" s="136"/>
      <c r="BR18" s="134"/>
      <c r="BT18" s="134"/>
      <c r="BU18" s="137"/>
      <c r="BV18" s="137"/>
      <c r="BW18" s="137"/>
      <c r="BX18" s="137"/>
      <c r="BY18" s="137"/>
      <c r="BZ18" s="137"/>
      <c r="CA18" s="137"/>
      <c r="CB18" s="137"/>
      <c r="CC18" s="137"/>
      <c r="CD18" s="137"/>
      <c r="CE18" s="5"/>
      <c r="CF18" s="134"/>
      <c r="CH18" s="134"/>
    </row>
    <row r="19" spans="1:98" x14ac:dyDescent="0.25">
      <c r="A19" s="137" t="s">
        <v>19</v>
      </c>
      <c r="B19" s="34"/>
      <c r="C19" s="136"/>
      <c r="D19" s="136">
        <f>ABS('C4'!D19-'C4'!$C19)</f>
        <v>0</v>
      </c>
      <c r="E19" s="136">
        <f>ABS('C4'!E19-'C4'!$C19)</f>
        <v>0</v>
      </c>
      <c r="F19" s="136">
        <f>ABS('C4'!F19-'C4'!$C19)</f>
        <v>0</v>
      </c>
      <c r="G19" s="136">
        <f>ABS('C4'!G19-'C4'!$C19)</f>
        <v>0</v>
      </c>
      <c r="H19" s="136">
        <f>ABS('C4'!H19-'C4'!$C19)</f>
        <v>0</v>
      </c>
      <c r="I19" s="136">
        <f>ABS('C4'!I19-'C4'!$C19)</f>
        <v>0</v>
      </c>
      <c r="J19" s="136"/>
      <c r="K19" s="136"/>
      <c r="L19" s="136"/>
      <c r="M19" s="136"/>
      <c r="N19" s="136"/>
      <c r="O19" s="136"/>
      <c r="P19" s="75"/>
      <c r="Q19" s="136"/>
      <c r="R19" s="136"/>
      <c r="S19" s="136"/>
      <c r="T19" s="136"/>
      <c r="U19" s="136"/>
      <c r="V19" s="136">
        <f t="shared" si="0"/>
        <v>0</v>
      </c>
      <c r="W19" s="136"/>
      <c r="X19" s="136"/>
      <c r="Y19" s="136"/>
      <c r="Z19" s="136"/>
      <c r="AA19" s="136"/>
      <c r="AB19" s="75"/>
      <c r="AC19" s="136"/>
      <c r="AD19" s="75"/>
      <c r="AE19" s="136"/>
      <c r="AF19" s="136"/>
      <c r="AG19" s="136"/>
      <c r="AH19" s="136"/>
      <c r="AI19" s="136"/>
      <c r="AJ19" s="136"/>
      <c r="AK19" s="136"/>
      <c r="AL19" s="136"/>
      <c r="AM19" s="136"/>
      <c r="AN19" s="136"/>
      <c r="AO19" s="136"/>
      <c r="AP19" s="75"/>
      <c r="AQ19" s="136"/>
      <c r="AR19" s="75"/>
      <c r="AS19" s="136"/>
      <c r="AT19" s="136"/>
      <c r="AU19" s="136"/>
      <c r="AV19" s="136"/>
      <c r="AW19" s="136"/>
      <c r="AX19" s="136"/>
      <c r="AY19" s="136"/>
      <c r="AZ19" s="136"/>
      <c r="BA19" s="136"/>
      <c r="BB19" s="136"/>
      <c r="BC19" s="136"/>
      <c r="BD19" s="75"/>
      <c r="BE19" s="136"/>
      <c r="BF19" s="75"/>
      <c r="BG19" s="136"/>
      <c r="BH19" s="136"/>
      <c r="BI19" s="136"/>
      <c r="BJ19" s="136"/>
      <c r="BK19" s="136"/>
      <c r="BL19" s="136"/>
      <c r="BM19" s="136"/>
      <c r="BN19" s="136"/>
      <c r="BO19" s="136"/>
      <c r="BP19" s="136"/>
      <c r="BQ19" s="136"/>
      <c r="BR19" s="134"/>
      <c r="BT19" s="134"/>
      <c r="BU19" s="137"/>
      <c r="BV19" s="137"/>
      <c r="BW19" s="137"/>
      <c r="BX19" s="137"/>
      <c r="BY19" s="137"/>
      <c r="BZ19" s="137"/>
      <c r="CA19" s="137"/>
      <c r="CB19" s="137"/>
      <c r="CC19" s="137"/>
      <c r="CD19" s="137"/>
      <c r="CE19" s="5"/>
      <c r="CF19" s="134"/>
      <c r="CH19" s="134"/>
    </row>
    <row r="20" spans="1:98" x14ac:dyDescent="0.25">
      <c r="A20" s="137" t="s">
        <v>20</v>
      </c>
      <c r="B20" s="34"/>
      <c r="C20" s="136"/>
      <c r="D20" s="136">
        <f>ABS('C4'!D20-'C4'!$C20)</f>
        <v>0</v>
      </c>
      <c r="E20" s="136">
        <f>ABS('C4'!E20-'C4'!$C20)</f>
        <v>0</v>
      </c>
      <c r="F20" s="136">
        <f>ABS('C4'!F20-'C4'!$C20)</f>
        <v>6.4110924665180091E-2</v>
      </c>
      <c r="G20" s="136">
        <f>ABS('C4'!G20-'C4'!$C20)</f>
        <v>6.4110924665180091E-2</v>
      </c>
      <c r="H20" s="136">
        <f>ABS('C4'!H20-'C4'!$C20)</f>
        <v>0.15705546233259005</v>
      </c>
      <c r="I20" s="136">
        <f>ABS('C4'!I20-'C4'!$C20)</f>
        <v>0.15705546233259005</v>
      </c>
      <c r="J20" s="136"/>
      <c r="K20" s="136"/>
      <c r="L20" s="136"/>
      <c r="M20" s="136"/>
      <c r="N20" s="136"/>
      <c r="O20" s="136"/>
      <c r="P20" s="75"/>
      <c r="Q20" s="136"/>
      <c r="R20" s="136"/>
      <c r="S20" s="136"/>
      <c r="T20" s="136"/>
      <c r="U20" s="136"/>
      <c r="V20" s="136">
        <f t="shared" si="0"/>
        <v>0.44233277399554027</v>
      </c>
      <c r="W20" s="136"/>
      <c r="X20" s="136"/>
      <c r="Y20" s="136"/>
      <c r="Z20" s="136"/>
      <c r="AA20" s="136"/>
      <c r="AB20" s="75"/>
      <c r="AC20" s="136"/>
      <c r="AD20" s="75"/>
      <c r="AE20" s="136"/>
      <c r="AF20" s="136"/>
      <c r="AG20" s="136"/>
      <c r="AH20" s="136"/>
      <c r="AI20" s="136"/>
      <c r="AJ20" s="136"/>
      <c r="AK20" s="136"/>
      <c r="AL20" s="136"/>
      <c r="AM20" s="136"/>
      <c r="AN20" s="136"/>
      <c r="AO20" s="136"/>
      <c r="AP20" s="75"/>
      <c r="AQ20" s="136"/>
      <c r="AR20" s="75"/>
      <c r="AS20" s="136"/>
      <c r="AT20" s="136"/>
      <c r="AU20" s="136"/>
      <c r="AV20" s="136"/>
      <c r="AW20" s="136"/>
      <c r="AX20" s="136"/>
      <c r="AY20" s="136"/>
      <c r="AZ20" s="136"/>
      <c r="BA20" s="136"/>
      <c r="BB20" s="136"/>
      <c r="BC20" s="136"/>
      <c r="BD20" s="75"/>
      <c r="BE20" s="136"/>
      <c r="BF20" s="75"/>
      <c r="BG20" s="136"/>
      <c r="BH20" s="136"/>
      <c r="BI20" s="136"/>
      <c r="BJ20" s="136"/>
      <c r="BK20" s="136"/>
      <c r="BL20" s="136"/>
      <c r="BM20" s="136"/>
      <c r="BN20" s="136"/>
      <c r="BO20" s="136"/>
      <c r="BP20" s="136"/>
      <c r="BQ20" s="136"/>
      <c r="BR20" s="134"/>
      <c r="BT20" s="134"/>
      <c r="BU20" s="137"/>
      <c r="BV20" s="137"/>
      <c r="BW20" s="137"/>
      <c r="BX20" s="137"/>
      <c r="BY20" s="137"/>
      <c r="BZ20" s="137"/>
      <c r="CA20" s="137"/>
      <c r="CB20" s="137"/>
      <c r="CC20" s="137"/>
      <c r="CD20" s="137"/>
      <c r="CE20" s="5"/>
      <c r="CF20" s="134"/>
      <c r="CH20" s="134"/>
    </row>
    <row r="21" spans="1:98" x14ac:dyDescent="0.25">
      <c r="A21" s="137" t="s">
        <v>21</v>
      </c>
      <c r="B21" s="34"/>
      <c r="C21" s="136"/>
      <c r="D21" s="136">
        <f>ABS('C4'!D21-'C4'!$C21)</f>
        <v>0</v>
      </c>
      <c r="E21" s="136">
        <f>ABS('C4'!E21-'C4'!$C21)</f>
        <v>0</v>
      </c>
      <c r="F21" s="136">
        <f>ABS('C4'!F21-'C4'!$C21)</f>
        <v>0</v>
      </c>
      <c r="G21" s="136">
        <f>ABS('C4'!G21-'C4'!$C21)</f>
        <v>0</v>
      </c>
      <c r="H21" s="136">
        <f>ABS('C4'!H21-'C4'!$C21)</f>
        <v>0</v>
      </c>
      <c r="I21" s="136">
        <f>ABS('C4'!I21-'C4'!$C21)</f>
        <v>0</v>
      </c>
      <c r="J21" s="136"/>
      <c r="K21" s="136"/>
      <c r="L21" s="136"/>
      <c r="M21" s="136"/>
      <c r="N21" s="136"/>
      <c r="O21" s="136"/>
      <c r="P21" s="75"/>
      <c r="Q21" s="136"/>
      <c r="R21" s="136"/>
      <c r="S21" s="136"/>
      <c r="T21" s="136"/>
      <c r="U21" s="136"/>
      <c r="V21" s="136">
        <f t="shared" si="0"/>
        <v>0</v>
      </c>
      <c r="W21" s="136"/>
      <c r="X21" s="136"/>
      <c r="Y21" s="136"/>
      <c r="Z21" s="136"/>
      <c r="AA21" s="136"/>
      <c r="AB21" s="75"/>
      <c r="AC21" s="136"/>
      <c r="AD21" s="75"/>
      <c r="AE21" s="136"/>
      <c r="AF21" s="136"/>
      <c r="AG21" s="136"/>
      <c r="AH21" s="136"/>
      <c r="AI21" s="136"/>
      <c r="AJ21" s="136"/>
      <c r="AK21" s="136"/>
      <c r="AL21" s="136"/>
      <c r="AM21" s="136"/>
      <c r="AN21" s="136"/>
      <c r="AO21" s="136"/>
      <c r="AP21" s="75"/>
      <c r="AQ21" s="136"/>
      <c r="AR21" s="75"/>
      <c r="AS21" s="136"/>
      <c r="AT21" s="136"/>
      <c r="AU21" s="136"/>
      <c r="AV21" s="136"/>
      <c r="AW21" s="136"/>
      <c r="AX21" s="136"/>
      <c r="AY21" s="136"/>
      <c r="AZ21" s="136"/>
      <c r="BA21" s="136"/>
      <c r="BB21" s="136"/>
      <c r="BC21" s="136"/>
      <c r="BD21" s="75"/>
      <c r="BE21" s="136"/>
      <c r="BF21" s="75"/>
      <c r="BG21" s="136"/>
      <c r="BH21" s="136"/>
      <c r="BI21" s="136"/>
      <c r="BJ21" s="136"/>
      <c r="BK21" s="136"/>
      <c r="BL21" s="136"/>
      <c r="BM21" s="136"/>
      <c r="BN21" s="136"/>
      <c r="BO21" s="136"/>
      <c r="BP21" s="136"/>
      <c r="BQ21" s="136"/>
      <c r="BR21" s="134"/>
      <c r="BT21" s="134"/>
      <c r="BU21" s="137"/>
      <c r="BV21" s="137"/>
      <c r="BW21" s="137"/>
      <c r="BX21" s="137"/>
      <c r="BY21" s="137"/>
      <c r="BZ21" s="137"/>
      <c r="CA21" s="137"/>
      <c r="CB21" s="137"/>
      <c r="CC21" s="137"/>
      <c r="CD21" s="137"/>
      <c r="CE21" s="5"/>
      <c r="CF21" s="134"/>
      <c r="CH21" s="134"/>
    </row>
    <row r="22" spans="1:98" x14ac:dyDescent="0.25">
      <c r="A22" s="137" t="s">
        <v>22</v>
      </c>
      <c r="B22" s="34"/>
      <c r="C22" s="136"/>
      <c r="D22" s="136">
        <f>ABS('C4'!D22-'C4'!$C22)</f>
        <v>0</v>
      </c>
      <c r="E22" s="136">
        <f>ABS('C4'!E22-'C4'!$C22)</f>
        <v>0</v>
      </c>
      <c r="F22" s="136">
        <f>ABS('C4'!F22-'C4'!$C22)</f>
        <v>0</v>
      </c>
      <c r="G22" s="136">
        <f>ABS('C4'!G22-'C4'!$C22)</f>
        <v>0</v>
      </c>
      <c r="H22" s="136">
        <f>ABS('C4'!H22-'C4'!$C22)</f>
        <v>0</v>
      </c>
      <c r="I22" s="136">
        <f>ABS('C4'!I22-'C4'!$C22)</f>
        <v>0</v>
      </c>
      <c r="J22" s="136"/>
      <c r="K22" s="136"/>
      <c r="L22" s="136"/>
      <c r="M22" s="136"/>
      <c r="N22" s="136"/>
      <c r="O22" s="136"/>
      <c r="P22" s="75"/>
      <c r="Q22" s="136"/>
      <c r="R22" s="136"/>
      <c r="S22" s="136"/>
      <c r="T22" s="136"/>
      <c r="U22" s="136"/>
      <c r="V22" s="136">
        <f t="shared" si="0"/>
        <v>0</v>
      </c>
      <c r="W22" s="136"/>
      <c r="X22" s="136"/>
      <c r="Y22" s="136"/>
      <c r="Z22" s="136"/>
      <c r="AA22" s="136"/>
      <c r="AB22" s="75"/>
      <c r="AC22" s="136"/>
      <c r="AD22" s="75"/>
      <c r="AE22" s="136"/>
      <c r="AF22" s="136"/>
      <c r="AG22" s="136"/>
      <c r="AH22" s="136"/>
      <c r="AI22" s="136"/>
      <c r="AJ22" s="136"/>
      <c r="AK22" s="136"/>
      <c r="AL22" s="136"/>
      <c r="AM22" s="136"/>
      <c r="AN22" s="136"/>
      <c r="AO22" s="136"/>
      <c r="AP22" s="75"/>
      <c r="AQ22" s="136"/>
      <c r="AR22" s="75"/>
      <c r="AS22" s="136"/>
      <c r="AT22" s="136"/>
      <c r="AU22" s="136"/>
      <c r="AV22" s="136"/>
      <c r="AW22" s="136"/>
      <c r="AX22" s="136"/>
      <c r="AY22" s="136"/>
      <c r="AZ22" s="136"/>
      <c r="BA22" s="136"/>
      <c r="BB22" s="136"/>
      <c r="BC22" s="136"/>
      <c r="BD22" s="75"/>
      <c r="BE22" s="136"/>
      <c r="BF22" s="75"/>
      <c r="BG22" s="136"/>
      <c r="BH22" s="136"/>
      <c r="BI22" s="136"/>
      <c r="BJ22" s="136"/>
      <c r="BK22" s="136"/>
      <c r="BL22" s="136"/>
      <c r="BM22" s="136"/>
      <c r="BN22" s="136"/>
      <c r="BO22" s="136"/>
      <c r="BP22" s="136"/>
      <c r="BQ22" s="136"/>
      <c r="BR22" s="134"/>
      <c r="BT22" s="134"/>
      <c r="BU22" s="137"/>
      <c r="BV22" s="137"/>
      <c r="BW22" s="137"/>
      <c r="BX22" s="137"/>
      <c r="BY22" s="137"/>
      <c r="BZ22" s="137"/>
      <c r="CA22" s="137"/>
      <c r="CB22" s="137"/>
      <c r="CC22" s="137"/>
      <c r="CD22" s="137"/>
      <c r="CE22" s="5"/>
      <c r="CF22" s="134"/>
      <c r="CH22" s="134"/>
    </row>
    <row r="23" spans="1:98" s="64" customFormat="1" x14ac:dyDescent="0.25">
      <c r="A23" s="136"/>
      <c r="B23" s="34"/>
      <c r="C23" s="136"/>
      <c r="D23" s="136">
        <f>ABS('C4'!D23-'C4'!$C23)</f>
        <v>0</v>
      </c>
      <c r="E23" s="136">
        <f>ABS('C4'!E23-'C4'!$C23)</f>
        <v>0</v>
      </c>
      <c r="F23" s="136">
        <f>ABS('C4'!F23-'C4'!$C23)</f>
        <v>0</v>
      </c>
      <c r="G23" s="136">
        <f>ABS('C4'!G23-'C4'!$C23)</f>
        <v>0</v>
      </c>
      <c r="H23" s="136">
        <f>ABS('C4'!H23-'C4'!$C23)</f>
        <v>0</v>
      </c>
      <c r="I23" s="136">
        <f>ABS('C4'!I23-'C4'!$C23)</f>
        <v>0</v>
      </c>
      <c r="J23" s="136"/>
      <c r="K23" s="136"/>
      <c r="L23" s="136"/>
      <c r="M23" s="136"/>
      <c r="N23" s="136"/>
      <c r="O23" s="136"/>
      <c r="P23" s="136"/>
      <c r="Q23" s="136"/>
      <c r="R23" s="136"/>
      <c r="S23" s="136"/>
      <c r="T23" s="136"/>
      <c r="U23" s="136"/>
      <c r="V23" s="136">
        <f t="shared" si="0"/>
        <v>0</v>
      </c>
      <c r="W23" s="136"/>
      <c r="X23" s="136"/>
      <c r="Y23" s="136"/>
      <c r="Z23" s="75"/>
      <c r="AA23" s="136"/>
      <c r="AB23" s="75"/>
      <c r="AC23" s="136"/>
      <c r="AD23" s="136"/>
      <c r="AE23" s="136"/>
      <c r="AF23" s="136"/>
      <c r="AG23" s="136"/>
      <c r="AH23" s="136"/>
      <c r="AI23" s="136"/>
      <c r="AJ23" s="136"/>
      <c r="AK23" s="136"/>
      <c r="AL23" s="136"/>
      <c r="AM23" s="136"/>
      <c r="AN23" s="75"/>
      <c r="AO23" s="136"/>
      <c r="AP23" s="75"/>
      <c r="AQ23" s="136"/>
      <c r="AR23" s="136"/>
      <c r="AS23" s="136"/>
      <c r="AT23" s="136"/>
      <c r="AU23" s="136"/>
      <c r="AV23" s="136"/>
      <c r="AW23" s="136"/>
      <c r="AX23" s="136"/>
      <c r="AY23" s="136"/>
      <c r="AZ23" s="136"/>
      <c r="BA23" s="136"/>
      <c r="BB23" s="75"/>
      <c r="BC23" s="136"/>
      <c r="BD23" s="75"/>
      <c r="BE23" s="136"/>
      <c r="BF23" s="136"/>
      <c r="BG23" s="136"/>
      <c r="BH23" s="136"/>
      <c r="BI23" s="136"/>
      <c r="BJ23" s="136"/>
      <c r="BK23" s="136"/>
      <c r="BL23" s="136"/>
      <c r="BM23" s="136"/>
      <c r="BN23" s="136"/>
      <c r="BO23" s="136"/>
      <c r="BP23" s="75"/>
      <c r="BQ23" s="136"/>
      <c r="BR23" s="75"/>
      <c r="BS23" s="136"/>
      <c r="BT23" s="136"/>
      <c r="BU23" s="136"/>
      <c r="BV23" s="136"/>
      <c r="BW23" s="136"/>
      <c r="BX23" s="136"/>
      <c r="BY23" s="136"/>
      <c r="BZ23" s="136"/>
      <c r="CA23" s="136"/>
      <c r="CB23" s="136"/>
      <c r="CC23" s="136"/>
      <c r="CD23" s="34"/>
      <c r="CF23" s="34"/>
      <c r="CG23" s="136"/>
      <c r="CH23" s="136"/>
      <c r="CI23" s="136"/>
      <c r="CJ23" s="136"/>
      <c r="CK23" s="136"/>
      <c r="CL23" s="136"/>
      <c r="CM23" s="136"/>
      <c r="CN23" s="136"/>
      <c r="CO23" s="136"/>
      <c r="CP23" s="136"/>
      <c r="CQ23" s="136"/>
      <c r="CR23" s="34"/>
      <c r="CT23" s="34"/>
    </row>
    <row r="24" spans="1:98" x14ac:dyDescent="0.25">
      <c r="A24" s="137" t="s">
        <v>169</v>
      </c>
      <c r="B24" s="34">
        <f>算例!F24</f>
        <v>0</v>
      </c>
      <c r="C24" s="136"/>
      <c r="D24" s="136">
        <f>ABS('C4'!D24-'C4'!$C24)</f>
        <v>0</v>
      </c>
      <c r="E24" s="136">
        <f>ABS('C4'!E24-'C4'!$C24)</f>
        <v>0</v>
      </c>
      <c r="F24" s="136">
        <f>ABS('C4'!F24-'C4'!$C24)</f>
        <v>0</v>
      </c>
      <c r="G24" s="136">
        <f>ABS('C4'!G24-'C4'!$C24)</f>
        <v>0</v>
      </c>
      <c r="H24" s="136">
        <f>ABS('C4'!H24-'C4'!$C24)</f>
        <v>0</v>
      </c>
      <c r="I24" s="136">
        <f>ABS('C4'!I24-'C4'!$C24)</f>
        <v>0</v>
      </c>
      <c r="J24" s="136"/>
      <c r="K24" s="136"/>
      <c r="L24" s="136"/>
      <c r="M24" s="136"/>
      <c r="N24" s="136"/>
      <c r="O24" s="76"/>
      <c r="P24" s="76"/>
      <c r="Q24" s="76"/>
      <c r="R24" s="76"/>
      <c r="S24" s="76"/>
      <c r="T24" s="76"/>
      <c r="U24" s="76"/>
      <c r="V24" s="136">
        <f t="shared" si="0"/>
        <v>0</v>
      </c>
      <c r="W24" s="76"/>
      <c r="X24" s="76"/>
      <c r="Y24" s="136"/>
      <c r="Z24" s="136"/>
      <c r="AA24" s="136"/>
      <c r="AB24" s="136"/>
      <c r="AC24" s="153"/>
      <c r="AD24" s="153"/>
      <c r="AE24" s="153"/>
      <c r="AF24" s="153"/>
      <c r="AG24" s="153"/>
      <c r="AH24" s="153"/>
      <c r="AI24" s="153"/>
      <c r="AJ24" s="153"/>
      <c r="AK24" s="153"/>
      <c r="AL24" s="153"/>
      <c r="AM24" s="136"/>
      <c r="AN24" s="136"/>
      <c r="AO24" s="136"/>
      <c r="AP24" s="136"/>
      <c r="AQ24" s="153"/>
      <c r="AR24" s="153"/>
      <c r="AS24" s="153"/>
      <c r="AT24" s="153"/>
      <c r="AU24" s="153"/>
      <c r="AV24" s="153"/>
      <c r="AW24" s="153"/>
      <c r="AX24" s="153"/>
      <c r="AY24" s="153"/>
      <c r="AZ24" s="153"/>
      <c r="BA24" s="136"/>
      <c r="BB24" s="136"/>
      <c r="BC24" s="136"/>
      <c r="BD24" s="136"/>
      <c r="BE24" s="153"/>
      <c r="BF24" s="153"/>
      <c r="BG24" s="153"/>
      <c r="BH24" s="153"/>
      <c r="BI24" s="153"/>
      <c r="BJ24" s="153"/>
      <c r="BK24" s="153"/>
      <c r="BL24" s="153"/>
      <c r="BM24" s="153"/>
      <c r="BN24" s="153"/>
      <c r="BO24" s="136"/>
      <c r="BP24" s="136"/>
      <c r="BQ24" s="136"/>
      <c r="BR24" s="136"/>
      <c r="BS24" s="153"/>
      <c r="BT24" s="153"/>
      <c r="BU24" s="153"/>
      <c r="BV24" s="153"/>
      <c r="BW24" s="153"/>
      <c r="BX24" s="153"/>
      <c r="BY24" s="153"/>
      <c r="BZ24" s="153"/>
      <c r="CA24" s="153"/>
      <c r="CB24" s="153"/>
      <c r="CC24" s="136"/>
      <c r="CG24" s="166"/>
      <c r="CH24" s="166"/>
      <c r="CI24" s="166"/>
      <c r="CJ24" s="166"/>
      <c r="CK24" s="166"/>
      <c r="CL24" s="166"/>
      <c r="CM24" s="166"/>
      <c r="CN24" s="166"/>
      <c r="CO24" s="166"/>
      <c r="CP24" s="166"/>
      <c r="CQ24" s="5"/>
    </row>
    <row r="25" spans="1:98" x14ac:dyDescent="0.25">
      <c r="A25" s="137" t="s">
        <v>1</v>
      </c>
      <c r="B25" s="34" t="str">
        <f>算例!F25</f>
        <v>得分</v>
      </c>
      <c r="C25" s="136"/>
      <c r="D25" s="136">
        <f>ABS('C4'!D25-'C4'!$C25)</f>
        <v>0</v>
      </c>
      <c r="E25" s="136">
        <f>ABS('C4'!E25-'C4'!$C25)</f>
        <v>0</v>
      </c>
      <c r="F25" s="136">
        <f>ABS('C4'!F25-'C4'!$C25)</f>
        <v>0</v>
      </c>
      <c r="G25" s="136">
        <f>ABS('C4'!G25-'C4'!$C25)</f>
        <v>0</v>
      </c>
      <c r="H25" s="136">
        <f>ABS('C4'!H25-'C4'!$C25)</f>
        <v>0</v>
      </c>
      <c r="I25" s="136">
        <f>ABS('C4'!I25-'C4'!$C25)</f>
        <v>0</v>
      </c>
      <c r="J25" s="136"/>
      <c r="K25" s="136"/>
      <c r="L25" s="136"/>
      <c r="M25" s="136"/>
      <c r="N25" s="136"/>
      <c r="O25" s="136"/>
      <c r="P25" s="75"/>
      <c r="Q25" s="136"/>
      <c r="R25" s="136"/>
      <c r="S25" s="136"/>
      <c r="T25" s="136"/>
      <c r="U25" s="136"/>
      <c r="V25" s="136">
        <f t="shared" si="0"/>
        <v>0</v>
      </c>
      <c r="W25" s="136"/>
      <c r="X25" s="136"/>
      <c r="Y25" s="136"/>
      <c r="Z25" s="136"/>
      <c r="AA25" s="136"/>
      <c r="AB25" s="75"/>
      <c r="AC25" s="136"/>
      <c r="AD25" s="75"/>
      <c r="AE25" s="136"/>
      <c r="AF25" s="136"/>
      <c r="AG25" s="136"/>
      <c r="AH25" s="136"/>
      <c r="AI25" s="136"/>
      <c r="AJ25" s="136"/>
      <c r="AK25" s="136"/>
      <c r="AL25" s="136"/>
      <c r="AM25" s="136"/>
      <c r="AN25" s="136"/>
      <c r="AO25" s="136"/>
      <c r="AP25" s="75"/>
      <c r="AQ25" s="136"/>
      <c r="AR25" s="75"/>
      <c r="AS25" s="136"/>
      <c r="AT25" s="136"/>
      <c r="AU25" s="136"/>
      <c r="AV25" s="136"/>
      <c r="AW25" s="136"/>
      <c r="AX25" s="136"/>
      <c r="AY25" s="136"/>
      <c r="AZ25" s="136"/>
      <c r="BA25" s="136"/>
      <c r="BB25" s="136"/>
      <c r="BC25" s="136"/>
      <c r="BD25" s="75"/>
      <c r="BE25" s="136"/>
      <c r="BF25" s="75"/>
      <c r="BG25" s="136"/>
      <c r="BH25" s="136"/>
      <c r="BI25" s="136"/>
      <c r="BJ25" s="136"/>
      <c r="BK25" s="136"/>
      <c r="BL25" s="136"/>
      <c r="BM25" s="136"/>
      <c r="BN25" s="136"/>
      <c r="BO25" s="136"/>
      <c r="BP25" s="136"/>
      <c r="BQ25" s="136"/>
      <c r="BR25" s="134"/>
      <c r="BT25" s="134"/>
      <c r="BU25" s="137"/>
      <c r="BV25" s="137"/>
      <c r="BW25" s="137"/>
      <c r="BX25" s="137"/>
      <c r="BY25" s="137"/>
      <c r="BZ25" s="137"/>
      <c r="CA25" s="137"/>
      <c r="CB25" s="137"/>
      <c r="CC25" s="137"/>
      <c r="CD25" s="137"/>
      <c r="CE25" s="5"/>
      <c r="CF25" s="134"/>
      <c r="CH25" s="134"/>
    </row>
    <row r="26" spans="1:98" x14ac:dyDescent="0.25">
      <c r="A26" s="137" t="s">
        <v>3</v>
      </c>
      <c r="B26" s="34"/>
      <c r="C26" s="136"/>
      <c r="D26" s="136">
        <f>ABS('C4'!D26-'C4'!$C26)</f>
        <v>0</v>
      </c>
      <c r="E26" s="136">
        <f>ABS('C4'!E26-'C4'!$C26)</f>
        <v>0</v>
      </c>
      <c r="F26" s="136">
        <f>ABS('C4'!F26-'C4'!$C26)</f>
        <v>0</v>
      </c>
      <c r="G26" s="136">
        <f>ABS('C4'!G26-'C4'!$C26)</f>
        <v>0</v>
      </c>
      <c r="H26" s="136">
        <f>ABS('C4'!H26-'C4'!$C26)</f>
        <v>0</v>
      </c>
      <c r="I26" s="136">
        <f>ABS('C4'!I26-'C4'!$C26)</f>
        <v>0</v>
      </c>
      <c r="J26" s="136"/>
      <c r="K26" s="136"/>
      <c r="L26" s="136"/>
      <c r="M26" s="136"/>
      <c r="N26" s="136"/>
      <c r="O26" s="136"/>
      <c r="P26" s="75"/>
      <c r="Q26" s="136"/>
      <c r="R26" s="136"/>
      <c r="S26" s="136"/>
      <c r="T26" s="136"/>
      <c r="U26" s="136"/>
      <c r="V26" s="136">
        <f t="shared" si="0"/>
        <v>0</v>
      </c>
      <c r="W26" s="136"/>
      <c r="X26" s="136"/>
      <c r="Y26" s="136"/>
      <c r="Z26" s="136"/>
      <c r="AA26" s="136"/>
      <c r="AB26" s="75"/>
      <c r="AC26" s="136"/>
      <c r="AD26" s="75"/>
      <c r="AE26" s="136"/>
      <c r="AF26" s="136"/>
      <c r="AG26" s="136"/>
      <c r="AH26" s="136"/>
      <c r="AI26" s="136"/>
      <c r="AJ26" s="136"/>
      <c r="AK26" s="136"/>
      <c r="AL26" s="136"/>
      <c r="AM26" s="136"/>
      <c r="AN26" s="136"/>
      <c r="AO26" s="136"/>
      <c r="AP26" s="75"/>
      <c r="AQ26" s="136"/>
      <c r="AR26" s="75"/>
      <c r="AS26" s="136"/>
      <c r="AT26" s="136"/>
      <c r="AU26" s="136"/>
      <c r="AV26" s="136"/>
      <c r="AW26" s="136"/>
      <c r="AX26" s="136"/>
      <c r="AY26" s="136"/>
      <c r="AZ26" s="136"/>
      <c r="BA26" s="136"/>
      <c r="BB26" s="136"/>
      <c r="BC26" s="136"/>
      <c r="BD26" s="75"/>
      <c r="BE26" s="136"/>
      <c r="BF26" s="75"/>
      <c r="BG26" s="136"/>
      <c r="BH26" s="136"/>
      <c r="BI26" s="136"/>
      <c r="BJ26" s="136"/>
      <c r="BK26" s="136"/>
      <c r="BL26" s="136"/>
      <c r="BM26" s="136"/>
      <c r="BN26" s="136"/>
      <c r="BO26" s="136"/>
      <c r="BP26" s="136"/>
      <c r="BQ26" s="136"/>
      <c r="BR26" s="134"/>
      <c r="BT26" s="134"/>
      <c r="BU26" s="137"/>
      <c r="BV26" s="137"/>
      <c r="BW26" s="137"/>
      <c r="BX26" s="137"/>
      <c r="BY26" s="137"/>
      <c r="BZ26" s="137"/>
      <c r="CA26" s="137"/>
      <c r="CB26" s="137"/>
      <c r="CC26" s="137"/>
      <c r="CD26" s="137"/>
      <c r="CE26" s="5"/>
      <c r="CF26" s="134"/>
      <c r="CH26" s="134"/>
    </row>
    <row r="27" spans="1:98" x14ac:dyDescent="0.25">
      <c r="A27" s="137" t="s">
        <v>4</v>
      </c>
      <c r="B27" s="34"/>
      <c r="C27" s="136"/>
      <c r="D27" s="136">
        <f>ABS('C4'!D27-'C4'!$C27)</f>
        <v>0</v>
      </c>
      <c r="E27" s="136">
        <f>ABS('C4'!E27-'C4'!$C27)</f>
        <v>0</v>
      </c>
      <c r="F27" s="136">
        <f>ABS('C4'!F27-'C4'!$C27)</f>
        <v>0</v>
      </c>
      <c r="G27" s="136">
        <f>ABS('C4'!G27-'C4'!$C27)</f>
        <v>0</v>
      </c>
      <c r="H27" s="136">
        <f>ABS('C4'!H27-'C4'!$C27)</f>
        <v>0</v>
      </c>
      <c r="I27" s="136">
        <f>ABS('C4'!I27-'C4'!$C27)</f>
        <v>0</v>
      </c>
      <c r="J27" s="136"/>
      <c r="K27" s="136"/>
      <c r="L27" s="136"/>
      <c r="M27" s="136"/>
      <c r="N27" s="75"/>
      <c r="O27" s="136"/>
      <c r="P27" s="75"/>
      <c r="Q27" s="136"/>
      <c r="R27" s="136"/>
      <c r="S27" s="136"/>
      <c r="T27" s="136"/>
      <c r="U27" s="136"/>
      <c r="V27" s="136">
        <f t="shared" si="0"/>
        <v>0</v>
      </c>
      <c r="W27" s="136"/>
      <c r="X27" s="136"/>
      <c r="Y27" s="136"/>
      <c r="Z27" s="136"/>
      <c r="AA27" s="136"/>
      <c r="AB27" s="75"/>
      <c r="AC27" s="136"/>
      <c r="AD27" s="75"/>
      <c r="AE27" s="136"/>
      <c r="AF27" s="136"/>
      <c r="AG27" s="136"/>
      <c r="AH27" s="136"/>
      <c r="AI27" s="136"/>
      <c r="AJ27" s="136"/>
      <c r="AK27" s="136"/>
      <c r="AL27" s="136"/>
      <c r="AM27" s="136"/>
      <c r="AN27" s="136"/>
      <c r="AO27" s="136"/>
      <c r="AP27" s="75"/>
      <c r="AQ27" s="136"/>
      <c r="AR27" s="75"/>
      <c r="AS27" s="136"/>
      <c r="AT27" s="136"/>
      <c r="AU27" s="136"/>
      <c r="AV27" s="136"/>
      <c r="AW27" s="136"/>
      <c r="AX27" s="136"/>
      <c r="AY27" s="136"/>
      <c r="AZ27" s="136"/>
      <c r="BA27" s="136"/>
      <c r="BB27" s="136"/>
      <c r="BC27" s="136"/>
      <c r="BD27" s="75"/>
      <c r="BE27" s="136"/>
      <c r="BF27" s="75"/>
      <c r="BG27" s="136"/>
      <c r="BH27" s="136"/>
      <c r="BI27" s="136"/>
      <c r="BJ27" s="136"/>
      <c r="BK27" s="136"/>
      <c r="BL27" s="136"/>
      <c r="BM27" s="136"/>
      <c r="BN27" s="136"/>
      <c r="BO27" s="136"/>
      <c r="BP27" s="136"/>
      <c r="BQ27" s="136"/>
      <c r="BR27" s="134"/>
      <c r="BT27" s="134"/>
      <c r="BU27" s="137"/>
      <c r="BV27" s="137"/>
      <c r="BW27" s="137"/>
      <c r="BX27" s="137"/>
      <c r="BY27" s="137"/>
      <c r="BZ27" s="137"/>
      <c r="CA27" s="137"/>
      <c r="CB27" s="137"/>
      <c r="CC27" s="137"/>
      <c r="CD27" s="137"/>
      <c r="CE27" s="5"/>
      <c r="CF27" s="134"/>
      <c r="CH27" s="134"/>
    </row>
    <row r="28" spans="1:98" x14ac:dyDescent="0.25">
      <c r="A28" s="137" t="s">
        <v>5</v>
      </c>
      <c r="B28" s="34"/>
      <c r="C28" s="136"/>
      <c r="D28" s="136">
        <f>ABS('C4'!D28-'C4'!$C28)</f>
        <v>0</v>
      </c>
      <c r="E28" s="136">
        <f>ABS('C4'!E28-'C4'!$C28)</f>
        <v>0</v>
      </c>
      <c r="F28" s="136">
        <f>ABS('C4'!F28-'C4'!$C28)</f>
        <v>0</v>
      </c>
      <c r="G28" s="136">
        <f>ABS('C4'!G28-'C4'!$C28)</f>
        <v>0</v>
      </c>
      <c r="H28" s="136">
        <f>ABS('C4'!H28-'C4'!$C28)</f>
        <v>0</v>
      </c>
      <c r="I28" s="136">
        <f>ABS('C4'!I28-'C4'!$C28)</f>
        <v>0</v>
      </c>
      <c r="J28" s="136"/>
      <c r="K28" s="136"/>
      <c r="L28" s="136"/>
      <c r="M28" s="136"/>
      <c r="N28" s="75"/>
      <c r="O28" s="136"/>
      <c r="P28" s="75"/>
      <c r="Q28" s="136"/>
      <c r="R28" s="136"/>
      <c r="S28" s="136"/>
      <c r="T28" s="136"/>
      <c r="U28" s="136"/>
      <c r="V28" s="136">
        <f t="shared" si="0"/>
        <v>0</v>
      </c>
      <c r="W28" s="136"/>
      <c r="X28" s="136"/>
      <c r="Y28" s="136"/>
      <c r="Z28" s="136"/>
      <c r="AA28" s="136"/>
      <c r="AB28" s="75"/>
      <c r="AC28" s="136"/>
      <c r="AD28" s="75"/>
      <c r="AE28" s="136"/>
      <c r="AF28" s="136"/>
      <c r="AG28" s="136"/>
      <c r="AH28" s="136"/>
      <c r="AI28" s="136"/>
      <c r="AJ28" s="136"/>
      <c r="AK28" s="136"/>
      <c r="AL28" s="136"/>
      <c r="AM28" s="136"/>
      <c r="AN28" s="136"/>
      <c r="AO28" s="136"/>
      <c r="AP28" s="75"/>
      <c r="AQ28" s="136"/>
      <c r="AR28" s="75"/>
      <c r="AS28" s="136"/>
      <c r="AT28" s="136"/>
      <c r="AU28" s="136"/>
      <c r="AV28" s="136"/>
      <c r="AW28" s="136"/>
      <c r="AX28" s="136"/>
      <c r="AY28" s="136"/>
      <c r="AZ28" s="136"/>
      <c r="BA28" s="136"/>
      <c r="BB28" s="136"/>
      <c r="BC28" s="136"/>
      <c r="BD28" s="75"/>
      <c r="BE28" s="136"/>
      <c r="BF28" s="75"/>
      <c r="BG28" s="136"/>
      <c r="BH28" s="136"/>
      <c r="BI28" s="136"/>
      <c r="BJ28" s="136"/>
      <c r="BK28" s="136"/>
      <c r="BL28" s="136"/>
      <c r="BM28" s="136"/>
      <c r="BN28" s="136"/>
      <c r="BO28" s="136"/>
      <c r="BP28" s="136"/>
      <c r="BQ28" s="136"/>
      <c r="BR28" s="134"/>
      <c r="BT28" s="134"/>
      <c r="BU28" s="137"/>
      <c r="BV28" s="137"/>
      <c r="BW28" s="137"/>
      <c r="BX28" s="137"/>
      <c r="BY28" s="137"/>
      <c r="BZ28" s="137"/>
      <c r="CA28" s="137"/>
      <c r="CB28" s="137"/>
      <c r="CC28" s="137"/>
      <c r="CD28" s="137"/>
      <c r="CE28" s="5"/>
      <c r="CF28" s="134"/>
      <c r="CH28" s="134"/>
    </row>
    <row r="29" spans="1:98" x14ac:dyDescent="0.25">
      <c r="A29" s="137" t="s">
        <v>6</v>
      </c>
      <c r="B29" s="34"/>
      <c r="C29" s="136"/>
      <c r="D29" s="136">
        <f>ABS('C4'!D29-'C4'!$C29)</f>
        <v>0</v>
      </c>
      <c r="E29" s="136">
        <f>ABS('C4'!E29-'C4'!$C29)</f>
        <v>0</v>
      </c>
      <c r="F29" s="136">
        <f>ABS('C4'!F29-'C4'!$C29)</f>
        <v>0</v>
      </c>
      <c r="G29" s="136">
        <f>ABS('C4'!G29-'C4'!$C29)</f>
        <v>0</v>
      </c>
      <c r="H29" s="136">
        <f>ABS('C4'!H29-'C4'!$C29)</f>
        <v>0</v>
      </c>
      <c r="I29" s="136">
        <f>ABS('C4'!I29-'C4'!$C29)</f>
        <v>0</v>
      </c>
      <c r="J29" s="136"/>
      <c r="K29" s="136"/>
      <c r="L29" s="136"/>
      <c r="M29" s="136"/>
      <c r="N29" s="75"/>
      <c r="O29" s="136"/>
      <c r="P29" s="75"/>
      <c r="Q29" s="136"/>
      <c r="R29" s="136"/>
      <c r="S29" s="136"/>
      <c r="T29" s="136"/>
      <c r="U29" s="136"/>
      <c r="V29" s="136">
        <f t="shared" si="0"/>
        <v>0</v>
      </c>
      <c r="W29" s="136"/>
      <c r="X29" s="136"/>
      <c r="Y29" s="136"/>
      <c r="Z29" s="136"/>
      <c r="AA29" s="136"/>
      <c r="AB29" s="75"/>
      <c r="AC29" s="136"/>
      <c r="AD29" s="75"/>
      <c r="AE29" s="136"/>
      <c r="AF29" s="136"/>
      <c r="AG29" s="136"/>
      <c r="AH29" s="136"/>
      <c r="AI29" s="136"/>
      <c r="AJ29" s="136"/>
      <c r="AK29" s="136"/>
      <c r="AL29" s="136"/>
      <c r="AM29" s="136"/>
      <c r="AN29" s="136"/>
      <c r="AO29" s="136"/>
      <c r="AP29" s="75"/>
      <c r="AQ29" s="136"/>
      <c r="AR29" s="75"/>
      <c r="AS29" s="136"/>
      <c r="AT29" s="136"/>
      <c r="AU29" s="136"/>
      <c r="AV29" s="136"/>
      <c r="AW29" s="136"/>
      <c r="AX29" s="136"/>
      <c r="AY29" s="136"/>
      <c r="AZ29" s="136"/>
      <c r="BA29" s="136"/>
      <c r="BB29" s="136"/>
      <c r="BC29" s="136"/>
      <c r="BD29" s="75"/>
      <c r="BE29" s="136"/>
      <c r="BF29" s="75"/>
      <c r="BG29" s="136"/>
      <c r="BH29" s="136"/>
      <c r="BI29" s="136"/>
      <c r="BJ29" s="136"/>
      <c r="BK29" s="136"/>
      <c r="BL29" s="136"/>
      <c r="BM29" s="136"/>
      <c r="BN29" s="136"/>
      <c r="BO29" s="136"/>
      <c r="BP29" s="136"/>
      <c r="BQ29" s="136"/>
      <c r="BR29" s="134"/>
      <c r="BT29" s="134"/>
      <c r="BU29" s="137"/>
      <c r="BV29" s="137"/>
      <c r="BW29" s="137"/>
      <c r="BX29" s="137"/>
      <c r="BY29" s="137"/>
      <c r="BZ29" s="137"/>
      <c r="CA29" s="137"/>
      <c r="CB29" s="137"/>
      <c r="CC29" s="137"/>
      <c r="CD29" s="137"/>
      <c r="CE29" s="5"/>
      <c r="CF29" s="134"/>
      <c r="CH29" s="134"/>
    </row>
    <row r="30" spans="1:98" x14ac:dyDescent="0.25">
      <c r="A30" s="137" t="s">
        <v>7</v>
      </c>
      <c r="B30" s="34"/>
      <c r="C30" s="136"/>
      <c r="D30" s="136">
        <f>ABS('C4'!D30-'C4'!$C30)</f>
        <v>0</v>
      </c>
      <c r="E30" s="136">
        <f>ABS('C4'!E30-'C4'!$C30)</f>
        <v>0</v>
      </c>
      <c r="F30" s="136">
        <f>ABS('C4'!F30-'C4'!$C30)</f>
        <v>0</v>
      </c>
      <c r="G30" s="136">
        <f>ABS('C4'!G30-'C4'!$C30)</f>
        <v>0</v>
      </c>
      <c r="H30" s="136">
        <f>ABS('C4'!H30-'C4'!$C30)</f>
        <v>0</v>
      </c>
      <c r="I30" s="136">
        <f>ABS('C4'!I30-'C4'!$C30)</f>
        <v>0</v>
      </c>
      <c r="J30" s="136"/>
      <c r="K30" s="136"/>
      <c r="L30" s="136"/>
      <c r="M30" s="136"/>
      <c r="N30" s="75"/>
      <c r="O30" s="136"/>
      <c r="P30" s="75"/>
      <c r="Q30" s="136"/>
      <c r="R30" s="136"/>
      <c r="S30" s="136"/>
      <c r="T30" s="136"/>
      <c r="U30" s="136"/>
      <c r="V30" s="136">
        <f t="shared" si="0"/>
        <v>0</v>
      </c>
      <c r="W30" s="136"/>
      <c r="X30" s="136"/>
      <c r="Y30" s="136"/>
      <c r="Z30" s="136"/>
      <c r="AA30" s="136"/>
      <c r="AB30" s="75"/>
      <c r="AC30" s="136"/>
      <c r="AD30" s="75"/>
      <c r="AE30" s="136"/>
      <c r="AF30" s="136"/>
      <c r="AG30" s="136"/>
      <c r="AH30" s="136"/>
      <c r="AI30" s="136"/>
      <c r="AJ30" s="136"/>
      <c r="AK30" s="136"/>
      <c r="AL30" s="136"/>
      <c r="AM30" s="136"/>
      <c r="AN30" s="136"/>
      <c r="AO30" s="136"/>
      <c r="AP30" s="75"/>
      <c r="AQ30" s="136"/>
      <c r="AR30" s="75"/>
      <c r="AS30" s="136"/>
      <c r="AT30" s="136"/>
      <c r="AU30" s="136"/>
      <c r="AV30" s="136"/>
      <c r="AW30" s="136"/>
      <c r="AX30" s="136"/>
      <c r="AY30" s="136"/>
      <c r="AZ30" s="136"/>
      <c r="BA30" s="136"/>
      <c r="BB30" s="136"/>
      <c r="BC30" s="136"/>
      <c r="BD30" s="75"/>
      <c r="BE30" s="136"/>
      <c r="BF30" s="75"/>
      <c r="BG30" s="136"/>
      <c r="BH30" s="136"/>
      <c r="BI30" s="136"/>
      <c r="BJ30" s="136"/>
      <c r="BK30" s="136"/>
      <c r="BL30" s="136"/>
      <c r="BM30" s="136"/>
      <c r="BN30" s="136"/>
      <c r="BO30" s="136"/>
      <c r="BP30" s="136"/>
      <c r="BQ30" s="136"/>
      <c r="BR30" s="134"/>
      <c r="BT30" s="134"/>
      <c r="BU30" s="137"/>
      <c r="BV30" s="137"/>
      <c r="BW30" s="137"/>
      <c r="BX30" s="137"/>
      <c r="BY30" s="137"/>
      <c r="BZ30" s="137"/>
      <c r="CA30" s="137"/>
      <c r="CB30" s="137"/>
      <c r="CC30" s="137"/>
      <c r="CD30" s="137"/>
      <c r="CE30" s="5"/>
      <c r="CF30" s="134"/>
      <c r="CH30" s="134"/>
    </row>
    <row r="31" spans="1:98" x14ac:dyDescent="0.25">
      <c r="A31" s="137" t="s">
        <v>8</v>
      </c>
      <c r="B31" s="135"/>
      <c r="C31" s="136"/>
      <c r="D31" s="136">
        <f>ABS('C4'!D31-'C4'!$C31)</f>
        <v>0.1875</v>
      </c>
      <c r="E31" s="136">
        <f>ABS('C4'!E31-'C4'!$C31)</f>
        <v>0.1875</v>
      </c>
      <c r="F31" s="136">
        <f>ABS('C4'!F31-'C4'!$C31)</f>
        <v>0.1875</v>
      </c>
      <c r="G31" s="136">
        <f>ABS('C4'!G31-'C4'!$C31)</f>
        <v>0.1875</v>
      </c>
      <c r="H31" s="136">
        <f>ABS('C4'!H31-'C4'!$C31)</f>
        <v>0.1875</v>
      </c>
      <c r="I31" s="136">
        <f>ABS('C4'!I31-'C4'!$C31)</f>
        <v>0.28125</v>
      </c>
      <c r="J31" s="136"/>
      <c r="K31" s="136"/>
      <c r="L31" s="136"/>
      <c r="M31" s="136"/>
      <c r="N31" s="75"/>
      <c r="O31" s="136"/>
      <c r="P31" s="75"/>
      <c r="Q31" s="136"/>
      <c r="R31" s="136"/>
      <c r="S31" s="136"/>
      <c r="T31" s="136"/>
      <c r="U31" s="136"/>
      <c r="V31" s="136">
        <f t="shared" si="0"/>
        <v>1.21875</v>
      </c>
      <c r="W31" s="136"/>
      <c r="X31" s="136"/>
      <c r="Y31" s="136"/>
      <c r="Z31" s="136"/>
      <c r="AA31" s="136"/>
      <c r="AB31" s="75"/>
      <c r="AC31" s="136"/>
      <c r="AD31" s="75"/>
      <c r="AE31" s="136"/>
      <c r="AF31" s="136"/>
      <c r="AG31" s="136"/>
      <c r="AH31" s="136"/>
      <c r="AI31" s="136"/>
      <c r="AJ31" s="136"/>
      <c r="AK31" s="136"/>
      <c r="AL31" s="136"/>
      <c r="AM31" s="136"/>
      <c r="AN31" s="136"/>
      <c r="AO31" s="136"/>
      <c r="AP31" s="75"/>
      <c r="AQ31" s="136"/>
      <c r="AR31" s="75"/>
      <c r="AS31" s="136"/>
      <c r="AT31" s="136"/>
      <c r="AU31" s="136"/>
      <c r="AV31" s="136"/>
      <c r="AW31" s="136"/>
      <c r="AX31" s="136"/>
      <c r="AY31" s="136"/>
      <c r="AZ31" s="136"/>
      <c r="BA31" s="136"/>
      <c r="BB31" s="136"/>
      <c r="BC31" s="136"/>
      <c r="BD31" s="75"/>
      <c r="BE31" s="136"/>
      <c r="BF31" s="75"/>
      <c r="BG31" s="136"/>
      <c r="BH31" s="136"/>
      <c r="BI31" s="136"/>
      <c r="BJ31" s="136"/>
      <c r="BK31" s="136"/>
      <c r="BL31" s="136"/>
      <c r="BM31" s="136"/>
      <c r="BN31" s="136"/>
      <c r="BO31" s="136"/>
      <c r="BP31" s="136"/>
      <c r="BQ31" s="136"/>
      <c r="BR31" s="134"/>
      <c r="BT31" s="134"/>
      <c r="BU31" s="137"/>
      <c r="BV31" s="137"/>
      <c r="BW31" s="137"/>
      <c r="BX31" s="137"/>
      <c r="BY31" s="137"/>
      <c r="BZ31" s="137"/>
      <c r="CA31" s="137"/>
      <c r="CB31" s="137"/>
      <c r="CC31" s="137"/>
      <c r="CD31" s="137"/>
      <c r="CE31" s="5"/>
      <c r="CF31" s="134"/>
      <c r="CH31" s="134"/>
    </row>
    <row r="32" spans="1:98" x14ac:dyDescent="0.25">
      <c r="A32" s="137" t="s">
        <v>9</v>
      </c>
      <c r="B32" s="34"/>
      <c r="C32" s="136"/>
      <c r="D32" s="136">
        <f>ABS('C4'!D32-'C4'!$C32)</f>
        <v>0</v>
      </c>
      <c r="E32" s="136">
        <f>ABS('C4'!E32-'C4'!$C32)</f>
        <v>0</v>
      </c>
      <c r="F32" s="136">
        <f>ABS('C4'!F32-'C4'!$C32)</f>
        <v>0</v>
      </c>
      <c r="G32" s="136">
        <f>ABS('C4'!G32-'C4'!$C32)</f>
        <v>0</v>
      </c>
      <c r="H32" s="136">
        <f>ABS('C4'!H32-'C4'!$C32)</f>
        <v>0</v>
      </c>
      <c r="I32" s="136">
        <f>ABS('C4'!I32-'C4'!$C32)</f>
        <v>0</v>
      </c>
      <c r="J32" s="136"/>
      <c r="K32" s="136"/>
      <c r="L32" s="136"/>
      <c r="M32" s="136"/>
      <c r="N32" s="75"/>
      <c r="O32" s="136"/>
      <c r="P32" s="75"/>
      <c r="Q32" s="136"/>
      <c r="R32" s="136"/>
      <c r="S32" s="136"/>
      <c r="T32" s="136"/>
      <c r="U32" s="136"/>
      <c r="V32" s="136">
        <f t="shared" si="0"/>
        <v>0</v>
      </c>
      <c r="W32" s="136"/>
      <c r="X32" s="136"/>
      <c r="Y32" s="136"/>
      <c r="Z32" s="136"/>
      <c r="AA32" s="136"/>
      <c r="AB32" s="75"/>
      <c r="AC32" s="136"/>
      <c r="AD32" s="75"/>
      <c r="AE32" s="136"/>
      <c r="AF32" s="136"/>
      <c r="AG32" s="136"/>
      <c r="AH32" s="136"/>
      <c r="AI32" s="136"/>
      <c r="AJ32" s="136"/>
      <c r="AK32" s="136"/>
      <c r="AL32" s="136"/>
      <c r="AM32" s="136"/>
      <c r="AN32" s="136"/>
      <c r="AO32" s="136"/>
      <c r="AP32" s="75"/>
      <c r="AQ32" s="136"/>
      <c r="AR32" s="75"/>
      <c r="AS32" s="136"/>
      <c r="AT32" s="136"/>
      <c r="AU32" s="136"/>
      <c r="AV32" s="136"/>
      <c r="AW32" s="136"/>
      <c r="AX32" s="136"/>
      <c r="AY32" s="136"/>
      <c r="AZ32" s="136"/>
      <c r="BA32" s="136"/>
      <c r="BB32" s="136"/>
      <c r="BC32" s="136"/>
      <c r="BD32" s="75"/>
      <c r="BE32" s="136"/>
      <c r="BF32" s="75"/>
      <c r="BG32" s="136"/>
      <c r="BH32" s="136"/>
      <c r="BI32" s="136"/>
      <c r="BJ32" s="136"/>
      <c r="BK32" s="136"/>
      <c r="BL32" s="136"/>
      <c r="BM32" s="136"/>
      <c r="BN32" s="136"/>
      <c r="BO32" s="136"/>
      <c r="BP32" s="136"/>
      <c r="BQ32" s="136"/>
      <c r="BR32" s="134"/>
      <c r="BT32" s="134"/>
      <c r="BU32" s="137"/>
      <c r="BV32" s="137"/>
      <c r="BW32" s="137"/>
      <c r="BX32" s="137"/>
      <c r="BY32" s="137"/>
      <c r="BZ32" s="137"/>
      <c r="CA32" s="137"/>
      <c r="CB32" s="137"/>
      <c r="CC32" s="137"/>
      <c r="CD32" s="137"/>
      <c r="CE32" s="5"/>
      <c r="CF32" s="134"/>
      <c r="CH32" s="134"/>
    </row>
    <row r="33" spans="1:86" x14ac:dyDescent="0.25">
      <c r="A33" s="137" t="s">
        <v>10</v>
      </c>
      <c r="B33" s="34"/>
      <c r="C33" s="136"/>
      <c r="D33" s="136">
        <f>ABS('C4'!D33-'C4'!$C33)</f>
        <v>0</v>
      </c>
      <c r="E33" s="136">
        <f>ABS('C4'!E33-'C4'!$C33)</f>
        <v>0</v>
      </c>
      <c r="F33" s="136">
        <f>ABS('C4'!F33-'C4'!$C33)</f>
        <v>0</v>
      </c>
      <c r="G33" s="136">
        <f>ABS('C4'!G33-'C4'!$C33)</f>
        <v>0</v>
      </c>
      <c r="H33" s="136">
        <f>ABS('C4'!H33-'C4'!$C33)</f>
        <v>0.1151203082217267</v>
      </c>
      <c r="I33" s="136">
        <f>ABS('C4'!I33-'C4'!$C33)</f>
        <v>0.1151203082217267</v>
      </c>
      <c r="J33" s="136"/>
      <c r="K33" s="136"/>
      <c r="L33" s="136"/>
      <c r="M33" s="136"/>
      <c r="N33" s="75"/>
      <c r="O33" s="136"/>
      <c r="P33" s="75"/>
      <c r="Q33" s="136"/>
      <c r="R33" s="136"/>
      <c r="S33" s="136"/>
      <c r="T33" s="136"/>
      <c r="U33" s="136"/>
      <c r="V33" s="136">
        <f t="shared" si="0"/>
        <v>0.23024061644345339</v>
      </c>
      <c r="W33" s="136"/>
      <c r="X33" s="136"/>
      <c r="Y33" s="136"/>
      <c r="Z33" s="136"/>
      <c r="AA33" s="136"/>
      <c r="AB33" s="75"/>
      <c r="AC33" s="136"/>
      <c r="AD33" s="75"/>
      <c r="AE33" s="136"/>
      <c r="AF33" s="136"/>
      <c r="AG33" s="136"/>
      <c r="AH33" s="136"/>
      <c r="AI33" s="136"/>
      <c r="AJ33" s="136"/>
      <c r="AK33" s="136"/>
      <c r="AL33" s="136"/>
      <c r="AM33" s="136"/>
      <c r="AN33" s="136"/>
      <c r="AO33" s="136"/>
      <c r="AP33" s="75"/>
      <c r="AQ33" s="136"/>
      <c r="AR33" s="75"/>
      <c r="AS33" s="136"/>
      <c r="AT33" s="136"/>
      <c r="AU33" s="136"/>
      <c r="AV33" s="136"/>
      <c r="AW33" s="136"/>
      <c r="AX33" s="136"/>
      <c r="AY33" s="136"/>
      <c r="AZ33" s="136"/>
      <c r="BA33" s="136"/>
      <c r="BB33" s="136"/>
      <c r="BC33" s="136"/>
      <c r="BD33" s="75"/>
      <c r="BE33" s="136"/>
      <c r="BF33" s="75"/>
      <c r="BG33" s="136"/>
      <c r="BH33" s="136"/>
      <c r="BI33" s="136"/>
      <c r="BJ33" s="136"/>
      <c r="BK33" s="136"/>
      <c r="BL33" s="136"/>
      <c r="BM33" s="136"/>
      <c r="BN33" s="136"/>
      <c r="BO33" s="136"/>
      <c r="BP33" s="136"/>
      <c r="BQ33" s="136"/>
      <c r="BR33" s="134"/>
      <c r="BT33" s="134"/>
      <c r="BU33" s="137"/>
      <c r="BV33" s="137"/>
      <c r="BW33" s="137"/>
      <c r="BX33" s="137"/>
      <c r="BY33" s="137"/>
      <c r="BZ33" s="137"/>
      <c r="CA33" s="137"/>
      <c r="CB33" s="137"/>
      <c r="CC33" s="137"/>
      <c r="CD33" s="137"/>
      <c r="CE33" s="5"/>
      <c r="CF33" s="134"/>
      <c r="CH33" s="134"/>
    </row>
    <row r="34" spans="1:86" x14ac:dyDescent="0.25">
      <c r="A34" s="137" t="s">
        <v>11</v>
      </c>
      <c r="B34" s="34"/>
      <c r="C34" s="136"/>
      <c r="D34" s="136">
        <f>ABS('C4'!D34-'C4'!$C34)</f>
        <v>0.25415319004302039</v>
      </c>
      <c r="E34" s="136">
        <f>ABS('C4'!E34-'C4'!$C34)</f>
        <v>0.25415319004302039</v>
      </c>
      <c r="F34" s="136">
        <f>ABS('C4'!F34-'C4'!$C34)</f>
        <v>0.25415319004302039</v>
      </c>
      <c r="G34" s="136">
        <f>ABS('C4'!G34-'C4'!$C34)</f>
        <v>0.30161739693208917</v>
      </c>
      <c r="H34" s="136">
        <f>ABS('C4'!H34-'C4'!$C34)</f>
        <v>0.30161739693208917</v>
      </c>
      <c r="I34" s="136">
        <f>ABS('C4'!I34-'C4'!$C34)</f>
        <v>0.30161739693208917</v>
      </c>
      <c r="J34" s="136"/>
      <c r="K34" s="136"/>
      <c r="L34" s="136"/>
      <c r="M34" s="136"/>
      <c r="N34" s="75"/>
      <c r="O34" s="136"/>
      <c r="P34" s="75"/>
      <c r="Q34" s="136"/>
      <c r="R34" s="136"/>
      <c r="S34" s="136"/>
      <c r="T34" s="136"/>
      <c r="U34" s="136"/>
      <c r="V34" s="136">
        <f t="shared" si="0"/>
        <v>1.6673117609253287</v>
      </c>
      <c r="W34" s="136"/>
      <c r="X34" s="136"/>
      <c r="Y34" s="136"/>
      <c r="Z34" s="136"/>
      <c r="AA34" s="136"/>
      <c r="AB34" s="75"/>
      <c r="AC34" s="136"/>
      <c r="AD34" s="75"/>
      <c r="AE34" s="136"/>
      <c r="AF34" s="136"/>
      <c r="AG34" s="136"/>
      <c r="AH34" s="136"/>
      <c r="AI34" s="136"/>
      <c r="AJ34" s="136"/>
      <c r="AK34" s="136"/>
      <c r="AL34" s="136"/>
      <c r="AM34" s="136"/>
      <c r="AN34" s="136"/>
      <c r="AO34" s="136"/>
      <c r="AP34" s="75"/>
      <c r="AQ34" s="136"/>
      <c r="AR34" s="75"/>
      <c r="AS34" s="136"/>
      <c r="AT34" s="136"/>
      <c r="AU34" s="136"/>
      <c r="AV34" s="136"/>
      <c r="AW34" s="136"/>
      <c r="AX34" s="136"/>
      <c r="AY34" s="136"/>
      <c r="AZ34" s="136"/>
      <c r="BA34" s="136"/>
      <c r="BB34" s="136"/>
      <c r="BC34" s="136"/>
      <c r="BD34" s="75"/>
      <c r="BE34" s="136"/>
      <c r="BF34" s="75"/>
      <c r="BG34" s="136"/>
      <c r="BH34" s="136"/>
      <c r="BI34" s="136"/>
      <c r="BJ34" s="136"/>
      <c r="BK34" s="136"/>
      <c r="BL34" s="136"/>
      <c r="BM34" s="136"/>
      <c r="BN34" s="136"/>
      <c r="BO34" s="136"/>
      <c r="BP34" s="136"/>
      <c r="BQ34" s="136"/>
      <c r="BR34" s="134"/>
      <c r="BT34" s="134"/>
      <c r="BU34" s="137"/>
      <c r="BV34" s="137"/>
      <c r="BW34" s="137"/>
      <c r="BX34" s="137"/>
      <c r="BY34" s="137"/>
      <c r="BZ34" s="137"/>
      <c r="CA34" s="137"/>
      <c r="CB34" s="137"/>
      <c r="CC34" s="137"/>
      <c r="CD34" s="137"/>
      <c r="CE34" s="5"/>
      <c r="CF34" s="134"/>
      <c r="CH34" s="134"/>
    </row>
    <row r="35" spans="1:86" x14ac:dyDescent="0.25">
      <c r="A35" s="137" t="s">
        <v>12</v>
      </c>
      <c r="B35" s="135"/>
      <c r="C35" s="136"/>
      <c r="D35" s="136">
        <f>ABS('C4'!D35-'C4'!$C35)</f>
        <v>0</v>
      </c>
      <c r="E35" s="136">
        <f>ABS('C4'!E35-'C4'!$C35)</f>
        <v>0</v>
      </c>
      <c r="F35" s="136">
        <f>ABS('C4'!F35-'C4'!$C35)</f>
        <v>0</v>
      </c>
      <c r="G35" s="136">
        <f>ABS('C4'!G35-'C4'!$C35)</f>
        <v>0</v>
      </c>
      <c r="H35" s="136">
        <f>ABS('C4'!H35-'C4'!$C35)</f>
        <v>0</v>
      </c>
      <c r="I35" s="136">
        <f>ABS('C4'!I35-'C4'!$C35)</f>
        <v>0</v>
      </c>
      <c r="J35" s="136"/>
      <c r="K35" s="136"/>
      <c r="L35" s="136"/>
      <c r="M35" s="136"/>
      <c r="N35" s="75"/>
      <c r="O35" s="136"/>
      <c r="P35" s="75"/>
      <c r="Q35" s="136"/>
      <c r="R35" s="136"/>
      <c r="S35" s="136"/>
      <c r="T35" s="136"/>
      <c r="U35" s="136"/>
      <c r="V35" s="136">
        <f t="shared" si="0"/>
        <v>0</v>
      </c>
      <c r="W35" s="136"/>
      <c r="X35" s="136"/>
      <c r="Y35" s="136"/>
      <c r="Z35" s="136"/>
      <c r="AA35" s="136"/>
      <c r="AB35" s="75"/>
      <c r="AC35" s="136"/>
      <c r="AD35" s="75"/>
      <c r="AE35" s="136"/>
      <c r="AF35" s="136"/>
      <c r="AG35" s="136"/>
      <c r="AH35" s="136"/>
      <c r="AI35" s="136"/>
      <c r="AJ35" s="136"/>
      <c r="AK35" s="136"/>
      <c r="AL35" s="136"/>
      <c r="AM35" s="136"/>
      <c r="AN35" s="136"/>
      <c r="AO35" s="136"/>
      <c r="AP35" s="75"/>
      <c r="AQ35" s="136"/>
      <c r="AR35" s="75"/>
      <c r="AS35" s="136"/>
      <c r="AT35" s="136"/>
      <c r="AU35" s="136"/>
      <c r="AV35" s="136"/>
      <c r="AW35" s="136"/>
      <c r="AX35" s="136"/>
      <c r="AY35" s="136"/>
      <c r="AZ35" s="136"/>
      <c r="BA35" s="136"/>
      <c r="BB35" s="136"/>
      <c r="BC35" s="136"/>
      <c r="BD35" s="75"/>
      <c r="BE35" s="136"/>
      <c r="BF35" s="75"/>
      <c r="BG35" s="136"/>
      <c r="BH35" s="136"/>
      <c r="BI35" s="136"/>
      <c r="BJ35" s="136"/>
      <c r="BK35" s="136"/>
      <c r="BL35" s="136"/>
      <c r="BM35" s="136"/>
      <c r="BN35" s="136"/>
      <c r="BO35" s="136"/>
      <c r="BP35" s="136"/>
      <c r="BQ35" s="136"/>
      <c r="BR35" s="134"/>
      <c r="BT35" s="134"/>
      <c r="BU35" s="137"/>
      <c r="BV35" s="137"/>
      <c r="BW35" s="137"/>
      <c r="BX35" s="137"/>
      <c r="BY35" s="137"/>
      <c r="BZ35" s="137"/>
      <c r="CA35" s="137"/>
      <c r="CB35" s="137"/>
      <c r="CC35" s="137"/>
      <c r="CD35" s="137"/>
      <c r="CE35" s="5"/>
      <c r="CF35" s="134"/>
      <c r="CH35" s="134"/>
    </row>
    <row r="36" spans="1:86" x14ac:dyDescent="0.25">
      <c r="A36" s="137" t="s">
        <v>13</v>
      </c>
      <c r="B36" s="34"/>
      <c r="C36" s="136"/>
      <c r="D36" s="136">
        <f>ABS('C4'!D36-'C4'!$C36)</f>
        <v>0</v>
      </c>
      <c r="E36" s="136">
        <f>ABS('C4'!E36-'C4'!$C36)</f>
        <v>0</v>
      </c>
      <c r="F36" s="136">
        <f>ABS('C4'!F36-'C4'!$C36)</f>
        <v>0</v>
      </c>
      <c r="G36" s="136">
        <f>ABS('C4'!G36-'C4'!$C36)</f>
        <v>0</v>
      </c>
      <c r="H36" s="136">
        <f>ABS('C4'!H36-'C4'!$C36)</f>
        <v>0</v>
      </c>
      <c r="I36" s="136">
        <f>ABS('C4'!I36-'C4'!$C36)</f>
        <v>0</v>
      </c>
      <c r="J36" s="136"/>
      <c r="K36" s="136"/>
      <c r="L36" s="136"/>
      <c r="M36" s="136"/>
      <c r="N36" s="75"/>
      <c r="O36" s="136"/>
      <c r="P36" s="75"/>
      <c r="Q36" s="136"/>
      <c r="R36" s="136"/>
      <c r="S36" s="136"/>
      <c r="T36" s="136"/>
      <c r="U36" s="136"/>
      <c r="V36" s="136">
        <f t="shared" si="0"/>
        <v>0</v>
      </c>
      <c r="W36" s="136"/>
      <c r="X36" s="136"/>
      <c r="Y36" s="136"/>
      <c r="Z36" s="136"/>
      <c r="AA36" s="136"/>
      <c r="AB36" s="75"/>
      <c r="AC36" s="136"/>
      <c r="AD36" s="75"/>
      <c r="AE36" s="136"/>
      <c r="AF36" s="136"/>
      <c r="AG36" s="136"/>
      <c r="AH36" s="136"/>
      <c r="AI36" s="136"/>
      <c r="AJ36" s="136"/>
      <c r="AK36" s="136"/>
      <c r="AL36" s="136"/>
      <c r="AM36" s="136"/>
      <c r="AN36" s="136"/>
      <c r="AO36" s="136"/>
      <c r="AP36" s="75"/>
      <c r="AQ36" s="136"/>
      <c r="AR36" s="75"/>
      <c r="AS36" s="136"/>
      <c r="AT36" s="136"/>
      <c r="AU36" s="136"/>
      <c r="AV36" s="136"/>
      <c r="AW36" s="136"/>
      <c r="AX36" s="136"/>
      <c r="AY36" s="136"/>
      <c r="AZ36" s="136"/>
      <c r="BA36" s="136"/>
      <c r="BB36" s="136"/>
      <c r="BC36" s="136"/>
      <c r="BD36" s="75"/>
      <c r="BE36" s="136"/>
      <c r="BF36" s="75"/>
      <c r="BG36" s="136"/>
      <c r="BH36" s="136"/>
      <c r="BI36" s="136"/>
      <c r="BJ36" s="136"/>
      <c r="BK36" s="136"/>
      <c r="BL36" s="136"/>
      <c r="BM36" s="136"/>
      <c r="BN36" s="136"/>
      <c r="BO36" s="136"/>
      <c r="BP36" s="136"/>
      <c r="BQ36" s="136"/>
      <c r="BR36" s="134"/>
      <c r="BT36" s="134"/>
      <c r="BU36" s="137"/>
      <c r="BV36" s="137"/>
      <c r="BW36" s="137"/>
      <c r="BX36" s="137"/>
      <c r="BY36" s="137"/>
      <c r="BZ36" s="137"/>
      <c r="CA36" s="137"/>
      <c r="CB36" s="137"/>
      <c r="CC36" s="137"/>
      <c r="CD36" s="137"/>
      <c r="CE36" s="5"/>
      <c r="CF36" s="134"/>
      <c r="CH36" s="134"/>
    </row>
    <row r="37" spans="1:86" x14ac:dyDescent="0.25">
      <c r="A37" s="137" t="s">
        <v>14</v>
      </c>
      <c r="B37" s="34"/>
      <c r="C37" s="136"/>
      <c r="D37" s="136">
        <f>ABS('C4'!D37-'C4'!$C37)</f>
        <v>0</v>
      </c>
      <c r="E37" s="136">
        <f>ABS('C4'!E37-'C4'!$C37)</f>
        <v>0</v>
      </c>
      <c r="F37" s="136">
        <f>ABS('C4'!F37-'C4'!$C37)</f>
        <v>0</v>
      </c>
      <c r="G37" s="136">
        <f>ABS('C4'!G37-'C4'!$C37)</f>
        <v>0</v>
      </c>
      <c r="H37" s="136">
        <f>ABS('C4'!H37-'C4'!$C37)</f>
        <v>0</v>
      </c>
      <c r="I37" s="136">
        <f>ABS('C4'!I37-'C4'!$C37)</f>
        <v>0</v>
      </c>
      <c r="J37" s="136"/>
      <c r="K37" s="136"/>
      <c r="L37" s="136"/>
      <c r="M37" s="136"/>
      <c r="N37" s="75"/>
      <c r="O37" s="136"/>
      <c r="P37" s="75"/>
      <c r="Q37" s="136"/>
      <c r="R37" s="136"/>
      <c r="S37" s="136"/>
      <c r="T37" s="136"/>
      <c r="U37" s="136"/>
      <c r="V37" s="136">
        <f t="shared" si="0"/>
        <v>0</v>
      </c>
      <c r="W37" s="136"/>
      <c r="X37" s="136"/>
      <c r="Y37" s="136"/>
      <c r="Z37" s="136"/>
      <c r="AA37" s="136"/>
      <c r="AB37" s="75"/>
      <c r="AC37" s="136"/>
      <c r="AD37" s="75"/>
      <c r="AE37" s="136"/>
      <c r="AF37" s="136"/>
      <c r="AG37" s="136"/>
      <c r="AH37" s="136"/>
      <c r="AI37" s="136"/>
      <c r="AJ37" s="136"/>
      <c r="AK37" s="136"/>
      <c r="AL37" s="136"/>
      <c r="AM37" s="136"/>
      <c r="AN37" s="136"/>
      <c r="AO37" s="136"/>
      <c r="AP37" s="75"/>
      <c r="AQ37" s="136"/>
      <c r="AR37" s="75"/>
      <c r="AS37" s="136"/>
      <c r="AT37" s="136"/>
      <c r="AU37" s="136"/>
      <c r="AV37" s="136"/>
      <c r="AW37" s="136"/>
      <c r="AX37" s="136"/>
      <c r="AY37" s="136"/>
      <c r="AZ37" s="136"/>
      <c r="BA37" s="136"/>
      <c r="BB37" s="136"/>
      <c r="BC37" s="136"/>
      <c r="BD37" s="75"/>
      <c r="BE37" s="136"/>
      <c r="BF37" s="75"/>
      <c r="BG37" s="136"/>
      <c r="BH37" s="136"/>
      <c r="BI37" s="136"/>
      <c r="BJ37" s="136"/>
      <c r="BK37" s="136"/>
      <c r="BL37" s="136"/>
      <c r="BM37" s="136"/>
      <c r="BN37" s="136"/>
      <c r="BO37" s="136"/>
      <c r="BP37" s="136"/>
      <c r="BQ37" s="136"/>
      <c r="BR37" s="134"/>
      <c r="BT37" s="134"/>
      <c r="BU37" s="137"/>
      <c r="BV37" s="137"/>
      <c r="BW37" s="137"/>
      <c r="BX37" s="137"/>
      <c r="BY37" s="137"/>
      <c r="BZ37" s="137"/>
      <c r="CA37" s="137"/>
      <c r="CB37" s="137"/>
      <c r="CC37" s="137"/>
      <c r="CD37" s="137"/>
      <c r="CE37" s="5"/>
      <c r="CF37" s="134"/>
      <c r="CH37" s="134"/>
    </row>
    <row r="38" spans="1:86" x14ac:dyDescent="0.25">
      <c r="A38" s="137" t="s">
        <v>15</v>
      </c>
      <c r="B38" s="34"/>
      <c r="C38" s="136"/>
      <c r="D38" s="136">
        <f>ABS('C4'!D38-'C4'!$C38)</f>
        <v>0</v>
      </c>
      <c r="E38" s="136">
        <f>ABS('C4'!E38-'C4'!$C38)</f>
        <v>0</v>
      </c>
      <c r="F38" s="136">
        <f>ABS('C4'!F38-'C4'!$C38)</f>
        <v>0</v>
      </c>
      <c r="G38" s="136">
        <f>ABS('C4'!G38-'C4'!$C38)</f>
        <v>0</v>
      </c>
      <c r="H38" s="136">
        <f>ABS('C4'!H38-'C4'!$C38)</f>
        <v>7.6014979464288146E-2</v>
      </c>
      <c r="I38" s="136">
        <f>ABS('C4'!I38-'C4'!$C38)</f>
        <v>7.6014979464288146E-2</v>
      </c>
      <c r="J38" s="136"/>
      <c r="K38" s="136"/>
      <c r="L38" s="136"/>
      <c r="M38" s="136"/>
      <c r="N38" s="75"/>
      <c r="O38" s="136"/>
      <c r="P38" s="75"/>
      <c r="Q38" s="136"/>
      <c r="R38" s="136"/>
      <c r="S38" s="136"/>
      <c r="T38" s="136"/>
      <c r="U38" s="136"/>
      <c r="V38" s="136">
        <f t="shared" si="0"/>
        <v>0.15202995892857629</v>
      </c>
      <c r="W38" s="136"/>
      <c r="X38" s="136"/>
      <c r="Y38" s="136"/>
      <c r="Z38" s="136"/>
      <c r="AA38" s="136"/>
      <c r="AB38" s="75"/>
      <c r="AC38" s="136"/>
      <c r="AD38" s="75"/>
      <c r="AE38" s="136"/>
      <c r="AF38" s="136"/>
      <c r="AG38" s="136"/>
      <c r="AH38" s="136"/>
      <c r="AI38" s="136"/>
      <c r="AJ38" s="136"/>
      <c r="AK38" s="136"/>
      <c r="AL38" s="136"/>
      <c r="AM38" s="136"/>
      <c r="AN38" s="136"/>
      <c r="AO38" s="136"/>
      <c r="AP38" s="75"/>
      <c r="AQ38" s="136"/>
      <c r="AR38" s="75"/>
      <c r="AS38" s="136"/>
      <c r="AT38" s="136"/>
      <c r="AU38" s="136"/>
      <c r="AV38" s="136"/>
      <c r="AW38" s="136"/>
      <c r="AX38" s="136"/>
      <c r="AY38" s="136"/>
      <c r="AZ38" s="136"/>
      <c r="BA38" s="136"/>
      <c r="BB38" s="136"/>
      <c r="BC38" s="136"/>
      <c r="BD38" s="75"/>
      <c r="BE38" s="136"/>
      <c r="BF38" s="75"/>
      <c r="BG38" s="136"/>
      <c r="BH38" s="136"/>
      <c r="BI38" s="136"/>
      <c r="BJ38" s="136"/>
      <c r="BK38" s="136"/>
      <c r="BL38" s="136"/>
      <c r="BM38" s="136"/>
      <c r="BN38" s="136"/>
      <c r="BO38" s="136"/>
      <c r="BP38" s="136"/>
      <c r="BQ38" s="136"/>
      <c r="BR38" s="134"/>
      <c r="BT38" s="134"/>
      <c r="BU38" s="137"/>
      <c r="BV38" s="137"/>
      <c r="BW38" s="137"/>
      <c r="BX38" s="137"/>
      <c r="BY38" s="137"/>
      <c r="BZ38" s="137"/>
      <c r="CA38" s="137"/>
      <c r="CB38" s="137"/>
      <c r="CC38" s="137"/>
      <c r="CD38" s="137"/>
      <c r="CE38" s="5"/>
      <c r="CF38" s="134"/>
      <c r="CH38" s="134"/>
    </row>
    <row r="39" spans="1:86" x14ac:dyDescent="0.25">
      <c r="A39" s="137" t="s">
        <v>16</v>
      </c>
      <c r="B39" s="34"/>
      <c r="C39" s="136"/>
      <c r="D39" s="136">
        <f>ABS('C4'!D39-'C4'!$C39)</f>
        <v>9.8217114136901124E-2</v>
      </c>
      <c r="E39" s="136">
        <f>ABS('C4'!E39-'C4'!$C39)</f>
        <v>9.8217114136901124E-2</v>
      </c>
      <c r="F39" s="136">
        <f>ABS('C4'!F39-'C4'!$C39)</f>
        <v>0.25744189040178389</v>
      </c>
      <c r="G39" s="136">
        <f>ABS('C4'!G39-'C4'!$C39)</f>
        <v>0.25744189040178389</v>
      </c>
      <c r="H39" s="136">
        <f>ABS('C4'!H39-'C4'!$C39)</f>
        <v>0.25744189040178389</v>
      </c>
      <c r="I39" s="136">
        <f>ABS('C4'!I39-'C4'!$C39)</f>
        <v>0.25744189040178389</v>
      </c>
      <c r="J39" s="136"/>
      <c r="K39" s="136"/>
      <c r="L39" s="136"/>
      <c r="M39" s="136"/>
      <c r="N39" s="75"/>
      <c r="O39" s="136"/>
      <c r="P39" s="75"/>
      <c r="Q39" s="136"/>
      <c r="R39" s="136"/>
      <c r="S39" s="136"/>
      <c r="T39" s="136"/>
      <c r="U39" s="136"/>
      <c r="V39" s="136">
        <f t="shared" si="0"/>
        <v>1.2262017898809379</v>
      </c>
      <c r="W39" s="136"/>
      <c r="X39" s="136"/>
      <c r="Y39" s="136"/>
      <c r="Z39" s="136"/>
      <c r="AA39" s="136"/>
      <c r="AB39" s="75"/>
      <c r="AC39" s="136"/>
      <c r="AD39" s="75"/>
      <c r="AE39" s="136"/>
      <c r="AF39" s="136"/>
      <c r="AG39" s="136"/>
      <c r="AH39" s="136"/>
      <c r="AI39" s="136"/>
      <c r="AJ39" s="136"/>
      <c r="AK39" s="136"/>
      <c r="AL39" s="136"/>
      <c r="AM39" s="136"/>
      <c r="AN39" s="136"/>
      <c r="AO39" s="136"/>
      <c r="AP39" s="75"/>
      <c r="AQ39" s="136"/>
      <c r="AR39" s="75"/>
      <c r="AS39" s="136"/>
      <c r="AT39" s="136"/>
      <c r="AU39" s="136"/>
      <c r="AV39" s="136"/>
      <c r="AW39" s="136"/>
      <c r="AX39" s="136"/>
      <c r="AY39" s="136"/>
      <c r="AZ39" s="136"/>
      <c r="BA39" s="136"/>
      <c r="BB39" s="136"/>
      <c r="BC39" s="136"/>
      <c r="BD39" s="75"/>
      <c r="BE39" s="136"/>
      <c r="BF39" s="75"/>
      <c r="BG39" s="136"/>
      <c r="BH39" s="136"/>
      <c r="BI39" s="136"/>
      <c r="BJ39" s="136"/>
      <c r="BK39" s="136"/>
      <c r="BL39" s="136"/>
      <c r="BM39" s="136"/>
      <c r="BN39" s="136"/>
      <c r="BO39" s="136"/>
      <c r="BP39" s="136"/>
      <c r="BQ39" s="136"/>
      <c r="BR39" s="134"/>
      <c r="BT39" s="134"/>
      <c r="BU39" s="137"/>
      <c r="BV39" s="137"/>
      <c r="BW39" s="137"/>
      <c r="BX39" s="137"/>
      <c r="BY39" s="137"/>
      <c r="BZ39" s="137"/>
      <c r="CA39" s="137"/>
      <c r="CB39" s="137"/>
      <c r="CC39" s="137"/>
      <c r="CD39" s="137"/>
      <c r="CE39" s="5"/>
      <c r="CF39" s="134"/>
      <c r="CH39" s="134"/>
    </row>
    <row r="40" spans="1:86" x14ac:dyDescent="0.25">
      <c r="A40" s="137" t="s">
        <v>17</v>
      </c>
      <c r="B40" s="34"/>
      <c r="C40" s="136"/>
      <c r="D40" s="136">
        <f>ABS('C4'!D40-'C4'!$C40)</f>
        <v>0</v>
      </c>
      <c r="E40" s="136">
        <f>ABS('C4'!E40-'C4'!$C40)</f>
        <v>0</v>
      </c>
      <c r="F40" s="136">
        <f>ABS('C4'!F40-'C4'!$C40)</f>
        <v>0</v>
      </c>
      <c r="G40" s="136">
        <f>ABS('C4'!G40-'C4'!$C40)</f>
        <v>0</v>
      </c>
      <c r="H40" s="136">
        <f>ABS('C4'!H40-'C4'!$C40)</f>
        <v>0</v>
      </c>
      <c r="I40" s="136">
        <f>ABS('C4'!I40-'C4'!$C40)</f>
        <v>0</v>
      </c>
      <c r="J40" s="136"/>
      <c r="K40" s="136"/>
      <c r="L40" s="136"/>
      <c r="M40" s="136"/>
      <c r="N40" s="75"/>
      <c r="O40" s="136"/>
      <c r="P40" s="75"/>
      <c r="Q40" s="136"/>
      <c r="R40" s="136"/>
      <c r="S40" s="136"/>
      <c r="T40" s="136"/>
      <c r="U40" s="136"/>
      <c r="V40" s="136">
        <f t="shared" si="0"/>
        <v>0</v>
      </c>
      <c r="W40" s="136"/>
      <c r="X40" s="136"/>
      <c r="Y40" s="136"/>
      <c r="Z40" s="136"/>
      <c r="AA40" s="136"/>
      <c r="AB40" s="75"/>
      <c r="AC40" s="136"/>
      <c r="AD40" s="75"/>
      <c r="AE40" s="136"/>
      <c r="AF40" s="136"/>
      <c r="AG40" s="136"/>
      <c r="AH40" s="136"/>
      <c r="AI40" s="136"/>
      <c r="AJ40" s="136"/>
      <c r="AK40" s="136"/>
      <c r="AL40" s="136"/>
      <c r="AM40" s="136"/>
      <c r="AN40" s="136"/>
      <c r="AO40" s="136"/>
      <c r="AP40" s="75"/>
      <c r="AQ40" s="136"/>
      <c r="AR40" s="75"/>
      <c r="AS40" s="136"/>
      <c r="AT40" s="136"/>
      <c r="AU40" s="136"/>
      <c r="AV40" s="136"/>
      <c r="AW40" s="136"/>
      <c r="AX40" s="136"/>
      <c r="AY40" s="136"/>
      <c r="AZ40" s="136"/>
      <c r="BA40" s="136"/>
      <c r="BB40" s="136"/>
      <c r="BC40" s="136"/>
      <c r="BD40" s="75"/>
      <c r="BE40" s="136"/>
      <c r="BF40" s="75"/>
      <c r="BG40" s="136"/>
      <c r="BH40" s="136"/>
      <c r="BI40" s="136"/>
      <c r="BJ40" s="136"/>
      <c r="BK40" s="136"/>
      <c r="BL40" s="136"/>
      <c r="BM40" s="136"/>
      <c r="BN40" s="136"/>
      <c r="BO40" s="136"/>
      <c r="BP40" s="136"/>
      <c r="BQ40" s="136"/>
      <c r="BR40" s="134"/>
      <c r="BT40" s="134"/>
      <c r="BU40" s="137"/>
      <c r="BV40" s="137"/>
      <c r="BW40" s="137"/>
      <c r="BX40" s="137"/>
      <c r="BY40" s="137"/>
      <c r="BZ40" s="137"/>
      <c r="CA40" s="137"/>
      <c r="CB40" s="137"/>
      <c r="CC40" s="137"/>
      <c r="CD40" s="137"/>
      <c r="CE40" s="5"/>
      <c r="CF40" s="134"/>
      <c r="CH40" s="134"/>
    </row>
    <row r="41" spans="1:86" x14ac:dyDescent="0.25">
      <c r="A41" s="137" t="s">
        <v>18</v>
      </c>
      <c r="B41" s="34"/>
      <c r="C41" s="136"/>
      <c r="D41" s="136">
        <f>ABS('C4'!D41-'C4'!$C41)</f>
        <v>0</v>
      </c>
      <c r="E41" s="136">
        <f>ABS('C4'!E41-'C4'!$C41)</f>
        <v>0</v>
      </c>
      <c r="F41" s="136">
        <f>ABS('C4'!F41-'C4'!$C41)</f>
        <v>0</v>
      </c>
      <c r="G41" s="136">
        <f>ABS('C4'!G41-'C4'!$C41)</f>
        <v>0</v>
      </c>
      <c r="H41" s="136">
        <f>ABS('C4'!H41-'C4'!$C41)</f>
        <v>0</v>
      </c>
      <c r="I41" s="136">
        <f>ABS('C4'!I41-'C4'!$C41)</f>
        <v>0</v>
      </c>
      <c r="J41" s="136"/>
      <c r="K41" s="136"/>
      <c r="L41" s="136"/>
      <c r="M41" s="136"/>
      <c r="N41" s="75"/>
      <c r="O41" s="136"/>
      <c r="P41" s="75"/>
      <c r="Q41" s="136"/>
      <c r="R41" s="136"/>
      <c r="S41" s="136"/>
      <c r="T41" s="136"/>
      <c r="U41" s="136"/>
      <c r="V41" s="136">
        <f t="shared" si="0"/>
        <v>0</v>
      </c>
      <c r="W41" s="136"/>
      <c r="X41" s="136"/>
      <c r="Y41" s="136"/>
      <c r="Z41" s="136"/>
      <c r="AA41" s="136"/>
      <c r="AB41" s="75"/>
      <c r="AC41" s="136"/>
      <c r="AD41" s="75"/>
      <c r="AE41" s="136"/>
      <c r="AF41" s="136"/>
      <c r="AG41" s="136"/>
      <c r="AH41" s="136"/>
      <c r="AI41" s="136"/>
      <c r="AJ41" s="136"/>
      <c r="AK41" s="136"/>
      <c r="AL41" s="136"/>
      <c r="AM41" s="136"/>
      <c r="AN41" s="136"/>
      <c r="AO41" s="136"/>
      <c r="AP41" s="75"/>
      <c r="AQ41" s="136"/>
      <c r="AR41" s="75"/>
      <c r="AS41" s="136"/>
      <c r="AT41" s="136"/>
      <c r="AU41" s="136"/>
      <c r="AV41" s="136"/>
      <c r="AW41" s="136"/>
      <c r="AX41" s="136"/>
      <c r="AY41" s="136"/>
      <c r="AZ41" s="136"/>
      <c r="BA41" s="136"/>
      <c r="BB41" s="136"/>
      <c r="BC41" s="136"/>
      <c r="BD41" s="75"/>
      <c r="BE41" s="136"/>
      <c r="BF41" s="75"/>
      <c r="BG41" s="136"/>
      <c r="BH41" s="136"/>
      <c r="BI41" s="136"/>
      <c r="BJ41" s="136"/>
      <c r="BK41" s="136"/>
      <c r="BL41" s="136"/>
      <c r="BM41" s="136"/>
      <c r="BN41" s="136"/>
      <c r="BO41" s="136"/>
      <c r="BP41" s="136"/>
      <c r="BQ41" s="136"/>
      <c r="BR41" s="134"/>
      <c r="BT41" s="134"/>
      <c r="BU41" s="137"/>
      <c r="BV41" s="137"/>
      <c r="BW41" s="137"/>
      <c r="BX41" s="137"/>
      <c r="BY41" s="137"/>
      <c r="BZ41" s="137"/>
      <c r="CA41" s="137"/>
      <c r="CB41" s="137"/>
      <c r="CC41" s="137"/>
      <c r="CD41" s="137"/>
      <c r="CE41" s="5"/>
      <c r="CF41" s="134"/>
      <c r="CH41" s="134"/>
    </row>
    <row r="42" spans="1:86" x14ac:dyDescent="0.25">
      <c r="A42" s="137" t="s">
        <v>19</v>
      </c>
      <c r="B42" s="34"/>
      <c r="C42" s="136"/>
      <c r="D42" s="136">
        <f>ABS('C4'!D42-'C4'!$C42)</f>
        <v>0</v>
      </c>
      <c r="E42" s="136">
        <f>ABS('C4'!E42-'C4'!$C42)</f>
        <v>0</v>
      </c>
      <c r="F42" s="136">
        <f>ABS('C4'!F42-'C4'!$C42)</f>
        <v>0</v>
      </c>
      <c r="G42" s="136">
        <f>ABS('C4'!G42-'C4'!$C42)</f>
        <v>0</v>
      </c>
      <c r="H42" s="136">
        <f>ABS('C4'!H42-'C4'!$C42)</f>
        <v>0.14921737087072537</v>
      </c>
      <c r="I42" s="136">
        <f>ABS('C4'!I42-'C4'!$C42)</f>
        <v>0.14921737087072537</v>
      </c>
      <c r="J42" s="136"/>
      <c r="K42" s="136"/>
      <c r="L42" s="136"/>
      <c r="M42" s="136"/>
      <c r="N42" s="75"/>
      <c r="O42" s="136"/>
      <c r="P42" s="75"/>
      <c r="Q42" s="136"/>
      <c r="R42" s="136"/>
      <c r="S42" s="136"/>
      <c r="T42" s="136"/>
      <c r="U42" s="136"/>
      <c r="V42" s="136">
        <f t="shared" si="0"/>
        <v>0.29843474174145074</v>
      </c>
      <c r="W42" s="136"/>
      <c r="X42" s="136"/>
      <c r="Y42" s="136"/>
      <c r="Z42" s="136"/>
      <c r="AA42" s="136"/>
      <c r="AB42" s="75"/>
      <c r="AC42" s="136"/>
      <c r="AD42" s="75"/>
      <c r="AE42" s="136"/>
      <c r="AF42" s="136"/>
      <c r="AG42" s="136"/>
      <c r="AH42" s="136"/>
      <c r="AI42" s="136"/>
      <c r="AJ42" s="136"/>
      <c r="AK42" s="136"/>
      <c r="AL42" s="136"/>
      <c r="AM42" s="136"/>
      <c r="AN42" s="136"/>
      <c r="AO42" s="136"/>
      <c r="AP42" s="75"/>
      <c r="AQ42" s="136"/>
      <c r="AR42" s="75"/>
      <c r="AS42" s="136"/>
      <c r="AT42" s="136"/>
      <c r="AU42" s="136"/>
      <c r="AV42" s="136"/>
      <c r="AW42" s="136"/>
      <c r="AX42" s="136"/>
      <c r="AY42" s="136"/>
      <c r="AZ42" s="136"/>
      <c r="BA42" s="136"/>
      <c r="BB42" s="136"/>
      <c r="BC42" s="136"/>
      <c r="BD42" s="75"/>
      <c r="BE42" s="136"/>
      <c r="BF42" s="75"/>
      <c r="BG42" s="136"/>
      <c r="BH42" s="136"/>
      <c r="BI42" s="136"/>
      <c r="BJ42" s="136"/>
      <c r="BK42" s="136"/>
      <c r="BL42" s="136"/>
      <c r="BM42" s="136"/>
      <c r="BN42" s="136"/>
      <c r="BO42" s="136"/>
      <c r="BP42" s="136"/>
      <c r="BQ42" s="136"/>
      <c r="BR42" s="134"/>
      <c r="BT42" s="134"/>
      <c r="BU42" s="137"/>
      <c r="BV42" s="137"/>
      <c r="BW42" s="137"/>
      <c r="BX42" s="137"/>
      <c r="BY42" s="137"/>
      <c r="BZ42" s="137"/>
      <c r="CA42" s="137"/>
      <c r="CB42" s="137"/>
      <c r="CC42" s="137"/>
      <c r="CD42" s="137"/>
      <c r="CE42" s="5"/>
      <c r="CF42" s="134"/>
      <c r="CH42" s="134"/>
    </row>
    <row r="43" spans="1:86" x14ac:dyDescent="0.25">
      <c r="A43" s="137" t="s">
        <v>20</v>
      </c>
      <c r="B43" s="34"/>
      <c r="C43" s="136"/>
      <c r="D43" s="136">
        <f>ABS('C4'!D43-'C4'!$C43)</f>
        <v>0.15030044747023447</v>
      </c>
      <c r="E43" s="136">
        <f>ABS('C4'!E43-'C4'!$C43)</f>
        <v>0.15030044747023447</v>
      </c>
      <c r="F43" s="136">
        <f>ABS('C4'!F43-'C4'!$C43)</f>
        <v>0.28460033560267584</v>
      </c>
      <c r="G43" s="136">
        <f>ABS('C4'!G43-'C4'!$C43)</f>
        <v>0.28460033560267584</v>
      </c>
      <c r="H43" s="136">
        <f>ABS('C4'!H43-'C4'!$C43)</f>
        <v>0.28460033560267584</v>
      </c>
      <c r="I43" s="136">
        <f>ABS('C4'!I43-'C4'!$C43)</f>
        <v>0.32310444633556318</v>
      </c>
      <c r="J43" s="136"/>
      <c r="K43" s="136"/>
      <c r="L43" s="136"/>
      <c r="M43" s="136"/>
      <c r="N43" s="75"/>
      <c r="O43" s="136"/>
      <c r="P43" s="75"/>
      <c r="Q43" s="136"/>
      <c r="R43" s="136"/>
      <c r="S43" s="136"/>
      <c r="T43" s="136"/>
      <c r="U43" s="136"/>
      <c r="V43" s="136">
        <f t="shared" si="0"/>
        <v>1.4775063480840596</v>
      </c>
      <c r="W43" s="136"/>
      <c r="X43" s="136"/>
      <c r="Y43" s="136"/>
      <c r="Z43" s="136"/>
      <c r="AA43" s="136"/>
      <c r="AB43" s="75"/>
      <c r="AC43" s="136"/>
      <c r="AD43" s="75"/>
      <c r="AE43" s="136"/>
      <c r="AF43" s="136"/>
      <c r="AG43" s="136"/>
      <c r="AH43" s="136"/>
      <c r="AI43" s="136"/>
      <c r="AJ43" s="136"/>
      <c r="AK43" s="136"/>
      <c r="AL43" s="136"/>
      <c r="AM43" s="136"/>
      <c r="AN43" s="136"/>
      <c r="AO43" s="136"/>
      <c r="AP43" s="75"/>
      <c r="AQ43" s="136"/>
      <c r="AR43" s="75"/>
      <c r="AS43" s="136"/>
      <c r="AT43" s="136"/>
      <c r="AU43" s="136"/>
      <c r="AV43" s="136"/>
      <c r="AW43" s="136"/>
      <c r="AX43" s="136"/>
      <c r="AY43" s="136"/>
      <c r="AZ43" s="136"/>
      <c r="BA43" s="136"/>
      <c r="BB43" s="136"/>
      <c r="BC43" s="136"/>
      <c r="BD43" s="75"/>
      <c r="BE43" s="136"/>
      <c r="BF43" s="75"/>
      <c r="BG43" s="136"/>
      <c r="BH43" s="136"/>
      <c r="BI43" s="136"/>
      <c r="BJ43" s="136"/>
      <c r="BK43" s="136"/>
      <c r="BL43" s="136"/>
      <c r="BM43" s="136"/>
      <c r="BN43" s="136"/>
      <c r="BO43" s="136"/>
      <c r="BP43" s="136"/>
      <c r="BQ43" s="136"/>
      <c r="BR43" s="134"/>
      <c r="BT43" s="134"/>
      <c r="BU43" s="137"/>
      <c r="BV43" s="137"/>
      <c r="BW43" s="137"/>
      <c r="BX43" s="137"/>
      <c r="BY43" s="137"/>
      <c r="BZ43" s="137"/>
      <c r="CA43" s="137"/>
      <c r="CB43" s="137"/>
      <c r="CC43" s="137"/>
      <c r="CD43" s="137"/>
      <c r="CE43" s="5"/>
      <c r="CF43" s="134"/>
      <c r="CH43" s="134"/>
    </row>
    <row r="44" spans="1:86" x14ac:dyDescent="0.25">
      <c r="A44" s="137" t="s">
        <v>21</v>
      </c>
      <c r="B44" s="34"/>
      <c r="C44" s="136"/>
      <c r="D44" s="136">
        <f>ABS('C4'!D44-'C4'!$C44)</f>
        <v>0</v>
      </c>
      <c r="E44" s="136">
        <f>ABS('C4'!E44-'C4'!$C44)</f>
        <v>0</v>
      </c>
      <c r="F44" s="136">
        <f>ABS('C4'!F44-'C4'!$C44)</f>
        <v>0</v>
      </c>
      <c r="G44" s="136">
        <f>ABS('C4'!G44-'C4'!$C44)</f>
        <v>0</v>
      </c>
      <c r="H44" s="136">
        <f>ABS('C4'!H44-'C4'!$C44)</f>
        <v>0</v>
      </c>
      <c r="I44" s="136">
        <f>ABS('C4'!I44-'C4'!$C44)</f>
        <v>0</v>
      </c>
      <c r="J44" s="136"/>
      <c r="K44" s="136"/>
      <c r="L44" s="136"/>
      <c r="M44" s="136"/>
      <c r="N44" s="75"/>
      <c r="O44" s="136"/>
      <c r="P44" s="75"/>
      <c r="Q44" s="136"/>
      <c r="R44" s="136"/>
      <c r="S44" s="136"/>
      <c r="T44" s="136"/>
      <c r="U44" s="136"/>
      <c r="V44" s="136">
        <f t="shared" si="0"/>
        <v>0</v>
      </c>
      <c r="W44" s="136"/>
      <c r="X44" s="136"/>
      <c r="Y44" s="136"/>
      <c r="Z44" s="136"/>
      <c r="AA44" s="136"/>
      <c r="AB44" s="75"/>
      <c r="AC44" s="136"/>
      <c r="AD44" s="75"/>
      <c r="AE44" s="136"/>
      <c r="AF44" s="136"/>
      <c r="AG44" s="136"/>
      <c r="AH44" s="136"/>
      <c r="AI44" s="136"/>
      <c r="AJ44" s="136"/>
      <c r="AK44" s="136"/>
      <c r="AL44" s="136"/>
      <c r="AM44" s="136"/>
      <c r="AN44" s="136"/>
      <c r="AO44" s="136"/>
      <c r="AP44" s="75"/>
      <c r="AQ44" s="136"/>
      <c r="AR44" s="75"/>
      <c r="AS44" s="136"/>
      <c r="AT44" s="136"/>
      <c r="AU44" s="136"/>
      <c r="AV44" s="136"/>
      <c r="AW44" s="136"/>
      <c r="AX44" s="136"/>
      <c r="AY44" s="136"/>
      <c r="AZ44" s="136"/>
      <c r="BA44" s="136"/>
      <c r="BB44" s="136"/>
      <c r="BC44" s="136"/>
      <c r="BD44" s="75"/>
      <c r="BE44" s="136"/>
      <c r="BF44" s="75"/>
      <c r="BG44" s="136"/>
      <c r="BH44" s="136"/>
      <c r="BI44" s="136"/>
      <c r="BJ44" s="136"/>
      <c r="BK44" s="136"/>
      <c r="BL44" s="136"/>
      <c r="BM44" s="136"/>
      <c r="BN44" s="136"/>
      <c r="BO44" s="136"/>
      <c r="BP44" s="136"/>
      <c r="BQ44" s="136"/>
      <c r="BR44" s="134"/>
      <c r="BT44" s="134"/>
      <c r="BU44" s="137"/>
      <c r="BV44" s="137"/>
      <c r="BW44" s="137"/>
      <c r="BX44" s="137"/>
      <c r="BY44" s="137"/>
      <c r="BZ44" s="137"/>
      <c r="CA44" s="137"/>
      <c r="CB44" s="137"/>
      <c r="CC44" s="137"/>
      <c r="CD44" s="137"/>
      <c r="CE44" s="5"/>
      <c r="CF44" s="134"/>
      <c r="CH44" s="134"/>
    </row>
    <row r="45" spans="1:86" x14ac:dyDescent="0.25">
      <c r="A45" s="137" t="s">
        <v>22</v>
      </c>
      <c r="B45" s="34"/>
      <c r="C45" s="136"/>
      <c r="D45" s="136">
        <f>ABS('C4'!D45-'C4'!$C45)</f>
        <v>0</v>
      </c>
      <c r="E45" s="136">
        <f>ABS('C4'!E45-'C4'!$C45)</f>
        <v>0</v>
      </c>
      <c r="F45" s="136">
        <f>ABS('C4'!F45-'C4'!$C45)</f>
        <v>0</v>
      </c>
      <c r="G45" s="136">
        <f>ABS('C4'!G45-'C4'!$C45)</f>
        <v>0</v>
      </c>
      <c r="H45" s="136">
        <f>ABS('C4'!H45-'C4'!$C45)</f>
        <v>0</v>
      </c>
      <c r="I45" s="136">
        <f>ABS('C4'!I45-'C4'!$C45)</f>
        <v>0</v>
      </c>
      <c r="J45" s="136"/>
      <c r="K45" s="136"/>
      <c r="L45" s="136"/>
      <c r="M45" s="136"/>
      <c r="N45" s="75"/>
      <c r="O45" s="136"/>
      <c r="P45" s="75"/>
      <c r="Q45" s="136"/>
      <c r="R45" s="136"/>
      <c r="S45" s="136"/>
      <c r="T45" s="136"/>
      <c r="U45" s="136"/>
      <c r="V45" s="136">
        <f t="shared" si="0"/>
        <v>0</v>
      </c>
      <c r="W45" s="136"/>
      <c r="X45" s="136"/>
      <c r="Y45" s="136"/>
      <c r="Z45" s="136"/>
      <c r="AA45" s="136"/>
      <c r="AB45" s="75"/>
      <c r="AC45" s="136"/>
      <c r="AD45" s="75"/>
      <c r="AE45" s="136"/>
      <c r="AF45" s="136"/>
      <c r="AG45" s="136"/>
      <c r="AH45" s="136"/>
      <c r="AI45" s="136"/>
      <c r="AJ45" s="136"/>
      <c r="AK45" s="136"/>
      <c r="AL45" s="136"/>
      <c r="AM45" s="136"/>
      <c r="AN45" s="136"/>
      <c r="AO45" s="136"/>
      <c r="AP45" s="75"/>
      <c r="AQ45" s="136"/>
      <c r="AR45" s="75"/>
      <c r="AS45" s="136"/>
      <c r="AT45" s="136"/>
      <c r="AU45" s="136"/>
      <c r="AV45" s="136"/>
      <c r="AW45" s="136"/>
      <c r="AX45" s="136"/>
      <c r="AY45" s="136"/>
      <c r="AZ45" s="136"/>
      <c r="BA45" s="136"/>
      <c r="BB45" s="136"/>
      <c r="BC45" s="136"/>
      <c r="BD45" s="75"/>
      <c r="BE45" s="136"/>
      <c r="BF45" s="75"/>
      <c r="BG45" s="136"/>
      <c r="BH45" s="136"/>
      <c r="BI45" s="136"/>
      <c r="BJ45" s="136"/>
      <c r="BK45" s="136"/>
      <c r="BL45" s="136"/>
      <c r="BM45" s="136"/>
      <c r="BN45" s="136"/>
      <c r="BO45" s="136"/>
      <c r="BP45" s="136"/>
      <c r="BQ45" s="136"/>
      <c r="BR45" s="134"/>
      <c r="BT45" s="134"/>
      <c r="BU45" s="137"/>
      <c r="BV45" s="137"/>
      <c r="BW45" s="137"/>
      <c r="BX45" s="137"/>
      <c r="BY45" s="137"/>
      <c r="BZ45" s="137"/>
      <c r="CA45" s="137"/>
      <c r="CB45" s="137"/>
      <c r="CC45" s="137"/>
      <c r="CD45" s="137"/>
      <c r="CE45" s="5"/>
      <c r="CF45" s="134"/>
      <c r="CH45" s="134"/>
    </row>
    <row r="46" spans="1:86" x14ac:dyDescent="0.25">
      <c r="B46" s="34"/>
      <c r="C46" s="136"/>
      <c r="D46" s="136">
        <f>ABS('C4'!D46-'C4'!$C46)</f>
        <v>0</v>
      </c>
      <c r="E46" s="136">
        <f>ABS('C4'!E46-'C4'!$C46)</f>
        <v>0</v>
      </c>
      <c r="F46" s="136">
        <f>ABS('C4'!F46-'C4'!$C46)</f>
        <v>0</v>
      </c>
      <c r="G46" s="136">
        <f>ABS('C4'!G46-'C4'!$C46)</f>
        <v>0</v>
      </c>
      <c r="H46" s="136">
        <f>ABS('C4'!H46-'C4'!$C46)</f>
        <v>0</v>
      </c>
      <c r="I46" s="136">
        <f>ABS('C4'!I46-'C4'!$C46)</f>
        <v>0</v>
      </c>
      <c r="J46" s="136"/>
      <c r="K46" s="136"/>
      <c r="L46" s="136"/>
      <c r="M46" s="136"/>
      <c r="N46" s="136"/>
      <c r="O46" s="136"/>
      <c r="P46" s="136"/>
      <c r="Q46" s="136"/>
      <c r="R46" s="136"/>
      <c r="S46" s="136"/>
      <c r="T46" s="136"/>
      <c r="U46" s="136"/>
      <c r="V46" s="136">
        <f t="shared" si="0"/>
        <v>0</v>
      </c>
      <c r="W46" s="136"/>
      <c r="X46" s="136"/>
      <c r="Y46" s="136"/>
      <c r="Z46" s="136"/>
      <c r="AA46" s="136"/>
      <c r="AB46" s="136"/>
      <c r="AC46" s="136"/>
      <c r="AD46" s="136"/>
      <c r="AE46" s="136"/>
      <c r="AF46" s="136"/>
      <c r="AG46" s="136"/>
      <c r="AH46" s="136"/>
      <c r="AI46" s="136"/>
      <c r="AJ46" s="136"/>
      <c r="AK46" s="136"/>
      <c r="AL46" s="136"/>
      <c r="AM46" s="136"/>
      <c r="AN46" s="136"/>
      <c r="AO46" s="136"/>
      <c r="AP46" s="136"/>
      <c r="AQ46" s="136"/>
      <c r="AR46" s="136"/>
      <c r="AS46" s="136"/>
      <c r="AT46" s="136"/>
      <c r="AU46" s="136"/>
      <c r="AV46" s="136"/>
      <c r="AW46" s="136"/>
      <c r="AX46" s="136"/>
      <c r="AY46" s="136"/>
      <c r="AZ46" s="136"/>
      <c r="BA46" s="136"/>
      <c r="BB46" s="136"/>
      <c r="BC46" s="136"/>
      <c r="BD46" s="136"/>
      <c r="BE46" s="136"/>
      <c r="BF46" s="136"/>
      <c r="BG46" s="136"/>
      <c r="BH46" s="136"/>
      <c r="BI46" s="136"/>
      <c r="BJ46" s="136"/>
      <c r="BK46" s="136"/>
      <c r="BL46" s="136"/>
      <c r="BM46" s="136"/>
      <c r="BN46" s="136"/>
      <c r="BO46" s="136"/>
      <c r="BP46" s="136"/>
      <c r="BQ46" s="136"/>
    </row>
    <row r="47" spans="1:86" x14ac:dyDescent="0.25">
      <c r="A47" s="137" t="s">
        <v>168</v>
      </c>
      <c r="B47" s="34"/>
      <c r="C47" s="76"/>
      <c r="D47" s="136">
        <f>ABS('C4'!D47-'C4'!$C47)</f>
        <v>0</v>
      </c>
      <c r="E47" s="136">
        <f>ABS('C4'!E47-'C4'!$C47)</f>
        <v>0</v>
      </c>
      <c r="F47" s="136">
        <f>ABS('C4'!F47-'C4'!$C47)</f>
        <v>0</v>
      </c>
      <c r="G47" s="136">
        <f>ABS('C4'!G47-'C4'!$C47)</f>
        <v>0</v>
      </c>
      <c r="H47" s="136">
        <f>ABS('C4'!H47-'C4'!$C47)</f>
        <v>0</v>
      </c>
      <c r="I47" s="136">
        <f>ABS('C4'!I47-'C4'!$C47)</f>
        <v>0</v>
      </c>
      <c r="J47" s="76"/>
      <c r="K47" s="76"/>
      <c r="L47" s="76"/>
      <c r="M47" s="136"/>
      <c r="N47" s="136"/>
      <c r="O47" s="136"/>
      <c r="P47" s="136"/>
      <c r="Q47" s="76"/>
      <c r="R47" s="76"/>
      <c r="S47" s="76"/>
      <c r="T47" s="76"/>
      <c r="U47" s="76"/>
      <c r="V47" s="136">
        <f t="shared" si="0"/>
        <v>0</v>
      </c>
      <c r="W47" s="76"/>
      <c r="X47" s="76"/>
      <c r="Y47" s="76"/>
      <c r="Z47" s="76"/>
      <c r="AA47" s="136"/>
      <c r="AB47" s="136"/>
      <c r="AC47" s="136"/>
      <c r="AD47" s="136"/>
      <c r="AE47" s="153"/>
      <c r="AF47" s="153"/>
      <c r="AG47" s="153"/>
      <c r="AH47" s="153"/>
      <c r="AI47" s="153"/>
      <c r="AJ47" s="153"/>
      <c r="AK47" s="153"/>
      <c r="AL47" s="153"/>
      <c r="AM47" s="153"/>
      <c r="AN47" s="153"/>
      <c r="AO47" s="136"/>
      <c r="AP47" s="136"/>
      <c r="AQ47" s="136"/>
      <c r="AR47" s="136"/>
      <c r="AS47" s="153"/>
      <c r="AT47" s="153"/>
      <c r="AU47" s="153"/>
      <c r="AV47" s="153"/>
      <c r="AW47" s="153"/>
      <c r="AX47" s="153"/>
      <c r="AY47" s="153"/>
      <c r="AZ47" s="153"/>
      <c r="BA47" s="153"/>
      <c r="BB47" s="153"/>
      <c r="BC47" s="136"/>
      <c r="BD47" s="136"/>
      <c r="BE47" s="136"/>
      <c r="BF47" s="136"/>
      <c r="BG47" s="153"/>
      <c r="BH47" s="153"/>
      <c r="BI47" s="153"/>
      <c r="BJ47" s="153"/>
      <c r="BK47" s="153"/>
      <c r="BL47" s="153"/>
      <c r="BM47" s="153"/>
      <c r="BN47" s="153"/>
      <c r="BO47" s="153"/>
      <c r="BP47" s="153"/>
      <c r="BQ47" s="136"/>
      <c r="BU47" s="166"/>
      <c r="BV47" s="166"/>
      <c r="BW47" s="166"/>
      <c r="BX47" s="166"/>
      <c r="BY47" s="166"/>
      <c r="BZ47" s="166"/>
      <c r="CA47" s="166"/>
      <c r="CB47" s="166"/>
      <c r="CC47" s="166"/>
      <c r="CD47" s="166"/>
      <c r="CE47" s="5"/>
    </row>
    <row r="48" spans="1:86" x14ac:dyDescent="0.25">
      <c r="A48" s="137" t="s">
        <v>1</v>
      </c>
      <c r="B48" s="34"/>
      <c r="C48" s="136"/>
      <c r="D48" s="136">
        <f>ABS('C4'!D48-'C4'!$C48)</f>
        <v>0</v>
      </c>
      <c r="E48" s="136">
        <f>ABS('C4'!E48-'C4'!$C48)</f>
        <v>0</v>
      </c>
      <c r="F48" s="136">
        <f>ABS('C4'!F48-'C4'!$C48)</f>
        <v>0</v>
      </c>
      <c r="G48" s="136">
        <f>ABS('C4'!G48-'C4'!$C48)</f>
        <v>0</v>
      </c>
      <c r="H48" s="136">
        <f>ABS('C4'!H48-'C4'!$C48)</f>
        <v>0</v>
      </c>
      <c r="I48" s="136">
        <f>ABS('C4'!I48-'C4'!$C48)</f>
        <v>0</v>
      </c>
      <c r="J48" s="136"/>
      <c r="K48" s="136"/>
      <c r="L48" s="136"/>
      <c r="M48" s="136"/>
      <c r="N48" s="75"/>
      <c r="O48" s="136"/>
      <c r="P48" s="75"/>
      <c r="Q48" s="136"/>
      <c r="R48" s="136"/>
      <c r="S48" s="136"/>
      <c r="T48" s="136"/>
      <c r="U48" s="136"/>
      <c r="V48" s="136">
        <f t="shared" si="0"/>
        <v>0</v>
      </c>
      <c r="W48" s="136"/>
      <c r="X48" s="136"/>
      <c r="Y48" s="136"/>
      <c r="Z48" s="136"/>
      <c r="AA48" s="136"/>
      <c r="AB48" s="75"/>
      <c r="AC48" s="136"/>
      <c r="AD48" s="75"/>
      <c r="AE48" s="136"/>
      <c r="AF48" s="136"/>
      <c r="AG48" s="136"/>
      <c r="AH48" s="136"/>
      <c r="AI48" s="136"/>
      <c r="AJ48" s="136"/>
      <c r="AK48" s="136"/>
      <c r="AL48" s="136"/>
      <c r="AM48" s="136"/>
      <c r="AN48" s="136"/>
      <c r="AO48" s="136"/>
      <c r="AP48" s="75"/>
      <c r="AQ48" s="136"/>
      <c r="AR48" s="75"/>
      <c r="AS48" s="136"/>
      <c r="AT48" s="136"/>
      <c r="AU48" s="136"/>
      <c r="AV48" s="136"/>
      <c r="AW48" s="136"/>
      <c r="AX48" s="136"/>
      <c r="AY48" s="136"/>
      <c r="AZ48" s="136"/>
      <c r="BA48" s="136"/>
      <c r="BB48" s="136"/>
      <c r="BC48" s="136"/>
      <c r="BD48" s="75"/>
      <c r="BE48" s="136"/>
      <c r="BF48" s="75"/>
      <c r="BG48" s="136"/>
      <c r="BH48" s="136"/>
      <c r="BI48" s="136"/>
      <c r="BJ48" s="136"/>
      <c r="BK48" s="136"/>
      <c r="BL48" s="136"/>
      <c r="BM48" s="136"/>
      <c r="BN48" s="136"/>
      <c r="BO48" s="136"/>
      <c r="BP48" s="136"/>
      <c r="BQ48" s="136"/>
      <c r="BR48" s="134"/>
      <c r="BT48" s="134"/>
      <c r="BU48" s="137"/>
      <c r="BV48" s="137"/>
      <c r="BW48" s="137"/>
      <c r="BX48" s="137"/>
      <c r="BY48" s="137"/>
      <c r="BZ48" s="137"/>
      <c r="CA48" s="137"/>
      <c r="CB48" s="137"/>
      <c r="CC48" s="137"/>
      <c r="CD48" s="137"/>
      <c r="CE48" s="5"/>
      <c r="CF48" s="134"/>
      <c r="CH48" s="134"/>
    </row>
    <row r="49" spans="1:86" x14ac:dyDescent="0.25">
      <c r="A49" s="137" t="s">
        <v>3</v>
      </c>
      <c r="B49" s="34"/>
      <c r="C49" s="136"/>
      <c r="D49" s="136">
        <f>ABS('C4'!D49-'C4'!$C49)</f>
        <v>0</v>
      </c>
      <c r="E49" s="136">
        <f>ABS('C4'!E49-'C4'!$C49)</f>
        <v>0</v>
      </c>
      <c r="F49" s="136">
        <f>ABS('C4'!F49-'C4'!$C49)</f>
        <v>0</v>
      </c>
      <c r="G49" s="136">
        <f>ABS('C4'!G49-'C4'!$C49)</f>
        <v>0</v>
      </c>
      <c r="H49" s="136">
        <f>ABS('C4'!H49-'C4'!$C49)</f>
        <v>0</v>
      </c>
      <c r="I49" s="136">
        <f>ABS('C4'!I49-'C4'!$C49)</f>
        <v>0</v>
      </c>
      <c r="J49" s="136"/>
      <c r="K49" s="136"/>
      <c r="L49" s="136"/>
      <c r="M49" s="136"/>
      <c r="N49" s="75"/>
      <c r="O49" s="136"/>
      <c r="P49" s="75"/>
      <c r="Q49" s="136"/>
      <c r="R49" s="136"/>
      <c r="S49" s="136"/>
      <c r="T49" s="136"/>
      <c r="U49" s="136"/>
      <c r="V49" s="136">
        <f t="shared" si="0"/>
        <v>0</v>
      </c>
      <c r="W49" s="136"/>
      <c r="X49" s="136"/>
      <c r="Y49" s="136"/>
      <c r="Z49" s="136"/>
      <c r="AA49" s="136"/>
      <c r="AB49" s="75"/>
      <c r="AC49" s="136"/>
      <c r="AD49" s="75"/>
      <c r="AE49" s="136"/>
      <c r="AF49" s="136"/>
      <c r="AG49" s="136"/>
      <c r="AH49" s="136"/>
      <c r="AI49" s="136"/>
      <c r="AJ49" s="136"/>
      <c r="AK49" s="136"/>
      <c r="AL49" s="136"/>
      <c r="AM49" s="136"/>
      <c r="AN49" s="136"/>
      <c r="AO49" s="136"/>
      <c r="AP49" s="75"/>
      <c r="AQ49" s="136"/>
      <c r="AR49" s="75"/>
      <c r="AS49" s="136"/>
      <c r="AT49" s="136"/>
      <c r="AU49" s="136"/>
      <c r="AV49" s="136"/>
      <c r="AW49" s="136"/>
      <c r="AX49" s="136"/>
      <c r="AY49" s="136"/>
      <c r="AZ49" s="136"/>
      <c r="BA49" s="136"/>
      <c r="BB49" s="136"/>
      <c r="BC49" s="136"/>
      <c r="BD49" s="75"/>
      <c r="BE49" s="136"/>
      <c r="BF49" s="75"/>
      <c r="BG49" s="136"/>
      <c r="BH49" s="136"/>
      <c r="BI49" s="136"/>
      <c r="BJ49" s="136"/>
      <c r="BK49" s="136"/>
      <c r="BL49" s="136"/>
      <c r="BM49" s="136"/>
      <c r="BN49" s="136"/>
      <c r="BO49" s="136"/>
      <c r="BP49" s="136"/>
      <c r="BQ49" s="136"/>
      <c r="BR49" s="134"/>
      <c r="BT49" s="134"/>
      <c r="BU49" s="137"/>
      <c r="BV49" s="137"/>
      <c r="BW49" s="137"/>
      <c r="BX49" s="137"/>
      <c r="BY49" s="137"/>
      <c r="BZ49" s="137"/>
      <c r="CA49" s="137"/>
      <c r="CB49" s="137"/>
      <c r="CC49" s="137"/>
      <c r="CD49" s="137"/>
      <c r="CE49" s="5"/>
      <c r="CF49" s="134"/>
      <c r="CH49" s="134"/>
    </row>
    <row r="50" spans="1:86" x14ac:dyDescent="0.25">
      <c r="A50" s="137" t="s">
        <v>4</v>
      </c>
      <c r="B50" s="34"/>
      <c r="C50" s="136"/>
      <c r="D50" s="136">
        <f>ABS('C4'!D50-'C4'!$C50)</f>
        <v>0</v>
      </c>
      <c r="E50" s="136">
        <f>ABS('C4'!E50-'C4'!$C50)</f>
        <v>0</v>
      </c>
      <c r="F50" s="136">
        <f>ABS('C4'!F50-'C4'!$C50)</f>
        <v>0</v>
      </c>
      <c r="G50" s="136">
        <f>ABS('C4'!G50-'C4'!$C50)</f>
        <v>0</v>
      </c>
      <c r="H50" s="136">
        <f>ABS('C4'!H50-'C4'!$C50)</f>
        <v>0</v>
      </c>
      <c r="I50" s="136">
        <f>ABS('C4'!I50-'C4'!$C50)</f>
        <v>0</v>
      </c>
      <c r="J50" s="136"/>
      <c r="K50" s="136"/>
      <c r="L50" s="136"/>
      <c r="M50" s="136"/>
      <c r="N50" s="75"/>
      <c r="O50" s="136"/>
      <c r="P50" s="75"/>
      <c r="Q50" s="136"/>
      <c r="R50" s="136"/>
      <c r="S50" s="136"/>
      <c r="T50" s="136"/>
      <c r="U50" s="136"/>
      <c r="V50" s="136">
        <f t="shared" si="0"/>
        <v>0</v>
      </c>
      <c r="W50" s="136"/>
      <c r="X50" s="136"/>
      <c r="Y50" s="136"/>
      <c r="Z50" s="136"/>
      <c r="AA50" s="136"/>
      <c r="AB50" s="75"/>
      <c r="AC50" s="136"/>
      <c r="AD50" s="75"/>
      <c r="AE50" s="136"/>
      <c r="AF50" s="136"/>
      <c r="AG50" s="136"/>
      <c r="AH50" s="136"/>
      <c r="AI50" s="136"/>
      <c r="AJ50" s="136"/>
      <c r="AK50" s="136"/>
      <c r="AL50" s="136"/>
      <c r="AM50" s="136"/>
      <c r="AN50" s="136"/>
      <c r="AO50" s="136"/>
      <c r="AP50" s="75"/>
      <c r="AQ50" s="136"/>
      <c r="AR50" s="75"/>
      <c r="AS50" s="136"/>
      <c r="AT50" s="136"/>
      <c r="AU50" s="136"/>
      <c r="AV50" s="136"/>
      <c r="AW50" s="136"/>
      <c r="AX50" s="136"/>
      <c r="AY50" s="136"/>
      <c r="AZ50" s="136"/>
      <c r="BA50" s="136"/>
      <c r="BB50" s="136"/>
      <c r="BC50" s="136"/>
      <c r="BD50" s="75"/>
      <c r="BE50" s="136"/>
      <c r="BF50" s="75"/>
      <c r="BG50" s="136"/>
      <c r="BH50" s="136"/>
      <c r="BI50" s="136"/>
      <c r="BJ50" s="136"/>
      <c r="BK50" s="136"/>
      <c r="BL50" s="136"/>
      <c r="BM50" s="136"/>
      <c r="BN50" s="136"/>
      <c r="BO50" s="136"/>
      <c r="BP50" s="136"/>
      <c r="BQ50" s="136"/>
      <c r="BR50" s="134"/>
      <c r="BT50" s="134"/>
      <c r="BU50" s="137"/>
      <c r="BV50" s="137"/>
      <c r="BW50" s="137"/>
      <c r="BX50" s="137"/>
      <c r="BY50" s="137"/>
      <c r="BZ50" s="137"/>
      <c r="CA50" s="137"/>
      <c r="CB50" s="137"/>
      <c r="CC50" s="137"/>
      <c r="CD50" s="137"/>
      <c r="CE50" s="5"/>
      <c r="CF50" s="134"/>
      <c r="CH50" s="134"/>
    </row>
    <row r="51" spans="1:86" x14ac:dyDescent="0.25">
      <c r="A51" s="137" t="s">
        <v>5</v>
      </c>
      <c r="B51" s="34"/>
      <c r="C51" s="136"/>
      <c r="D51" s="136">
        <f>ABS('C4'!D51-'C4'!$C51)</f>
        <v>0</v>
      </c>
      <c r="E51" s="136">
        <f>ABS('C4'!E51-'C4'!$C51)</f>
        <v>0</v>
      </c>
      <c r="F51" s="136">
        <f>ABS('C4'!F51-'C4'!$C51)</f>
        <v>0</v>
      </c>
      <c r="G51" s="136">
        <f>ABS('C4'!G51-'C4'!$C51)</f>
        <v>0</v>
      </c>
      <c r="H51" s="136">
        <f>ABS('C4'!H51-'C4'!$C51)</f>
        <v>0</v>
      </c>
      <c r="I51" s="136">
        <f>ABS('C4'!I51-'C4'!$C51)</f>
        <v>0</v>
      </c>
      <c r="J51" s="136"/>
      <c r="K51" s="136"/>
      <c r="L51" s="136"/>
      <c r="M51" s="136"/>
      <c r="N51" s="75"/>
      <c r="O51" s="136"/>
      <c r="P51" s="75"/>
      <c r="Q51" s="136"/>
      <c r="R51" s="136"/>
      <c r="S51" s="136"/>
      <c r="T51" s="136"/>
      <c r="U51" s="136"/>
      <c r="V51" s="136">
        <f t="shared" si="0"/>
        <v>0</v>
      </c>
      <c r="W51" s="136"/>
      <c r="X51" s="136"/>
      <c r="Y51" s="136"/>
      <c r="Z51" s="136"/>
      <c r="AA51" s="136"/>
      <c r="AB51" s="75"/>
      <c r="AC51" s="136"/>
      <c r="AD51" s="75"/>
      <c r="AE51" s="136"/>
      <c r="AF51" s="136"/>
      <c r="AG51" s="136"/>
      <c r="AH51" s="136"/>
      <c r="AI51" s="136"/>
      <c r="AJ51" s="136"/>
      <c r="AK51" s="136"/>
      <c r="AL51" s="136"/>
      <c r="AM51" s="136"/>
      <c r="AN51" s="136"/>
      <c r="AO51" s="136"/>
      <c r="AP51" s="75"/>
      <c r="AQ51" s="136"/>
      <c r="AR51" s="75"/>
      <c r="AS51" s="136"/>
      <c r="AT51" s="136"/>
      <c r="AU51" s="136"/>
      <c r="AV51" s="136"/>
      <c r="AW51" s="136"/>
      <c r="AX51" s="136"/>
      <c r="AY51" s="136"/>
      <c r="AZ51" s="136"/>
      <c r="BA51" s="136"/>
      <c r="BB51" s="136"/>
      <c r="BC51" s="136"/>
      <c r="BD51" s="75"/>
      <c r="BE51" s="136"/>
      <c r="BF51" s="75"/>
      <c r="BG51" s="136"/>
      <c r="BH51" s="136"/>
      <c r="BI51" s="136"/>
      <c r="BJ51" s="136"/>
      <c r="BK51" s="136"/>
      <c r="BL51" s="136"/>
      <c r="BM51" s="136"/>
      <c r="BN51" s="136"/>
      <c r="BO51" s="136"/>
      <c r="BP51" s="136"/>
      <c r="BQ51" s="136"/>
      <c r="BR51" s="134"/>
      <c r="BT51" s="134"/>
      <c r="BU51" s="137"/>
      <c r="BV51" s="137"/>
      <c r="BW51" s="137"/>
      <c r="BX51" s="137"/>
      <c r="BY51" s="137"/>
      <c r="BZ51" s="137"/>
      <c r="CA51" s="137"/>
      <c r="CB51" s="137"/>
      <c r="CC51" s="137"/>
      <c r="CD51" s="137"/>
      <c r="CE51" s="5"/>
      <c r="CF51" s="134"/>
      <c r="CH51" s="134"/>
    </row>
    <row r="52" spans="1:86" x14ac:dyDescent="0.25">
      <c r="A52" s="137" t="s">
        <v>6</v>
      </c>
      <c r="B52" s="34"/>
      <c r="C52" s="136"/>
      <c r="D52" s="136">
        <f>ABS('C4'!D52-'C4'!$C52)</f>
        <v>0</v>
      </c>
      <c r="E52" s="136">
        <f>ABS('C4'!E52-'C4'!$C52)</f>
        <v>0</v>
      </c>
      <c r="F52" s="136">
        <f>ABS('C4'!F52-'C4'!$C52)</f>
        <v>0</v>
      </c>
      <c r="G52" s="136">
        <f>ABS('C4'!G52-'C4'!$C52)</f>
        <v>0</v>
      </c>
      <c r="H52" s="136">
        <f>ABS('C4'!H52-'C4'!$C52)</f>
        <v>0</v>
      </c>
      <c r="I52" s="136">
        <f>ABS('C4'!I52-'C4'!$C52)</f>
        <v>0</v>
      </c>
      <c r="J52" s="136"/>
      <c r="K52" s="136"/>
      <c r="L52" s="136"/>
      <c r="M52" s="136"/>
      <c r="N52" s="75"/>
      <c r="O52" s="136"/>
      <c r="P52" s="75"/>
      <c r="Q52" s="136"/>
      <c r="R52" s="136"/>
      <c r="S52" s="136"/>
      <c r="T52" s="136"/>
      <c r="U52" s="136"/>
      <c r="V52" s="136">
        <f t="shared" si="0"/>
        <v>0</v>
      </c>
      <c r="W52" s="136"/>
      <c r="X52" s="136"/>
      <c r="Y52" s="136"/>
      <c r="Z52" s="136"/>
      <c r="AA52" s="136"/>
      <c r="AB52" s="75"/>
      <c r="AC52" s="136"/>
      <c r="AD52" s="75"/>
      <c r="AE52" s="136"/>
      <c r="AF52" s="136"/>
      <c r="AG52" s="136"/>
      <c r="AH52" s="136"/>
      <c r="AI52" s="136"/>
      <c r="AJ52" s="136"/>
      <c r="AK52" s="136"/>
      <c r="AL52" s="136"/>
      <c r="AM52" s="136"/>
      <c r="AN52" s="136"/>
      <c r="AO52" s="136"/>
      <c r="AP52" s="75"/>
      <c r="AQ52" s="136"/>
      <c r="AR52" s="75"/>
      <c r="AS52" s="136"/>
      <c r="AT52" s="136"/>
      <c r="AU52" s="136"/>
      <c r="AV52" s="136"/>
      <c r="AW52" s="136"/>
      <c r="AX52" s="136"/>
      <c r="AY52" s="136"/>
      <c r="AZ52" s="136"/>
      <c r="BA52" s="136"/>
      <c r="BB52" s="136"/>
      <c r="BC52" s="136"/>
      <c r="BD52" s="75"/>
      <c r="BE52" s="136"/>
      <c r="BF52" s="75"/>
      <c r="BG52" s="136"/>
      <c r="BH52" s="136"/>
      <c r="BI52" s="136"/>
      <c r="BJ52" s="136"/>
      <c r="BK52" s="136"/>
      <c r="BL52" s="136"/>
      <c r="BM52" s="136"/>
      <c r="BN52" s="136"/>
      <c r="BO52" s="136"/>
      <c r="BP52" s="136"/>
      <c r="BQ52" s="136"/>
      <c r="BR52" s="134"/>
      <c r="BT52" s="134"/>
      <c r="BU52" s="137"/>
      <c r="BV52" s="137"/>
      <c r="BW52" s="137"/>
      <c r="BX52" s="137"/>
      <c r="BY52" s="137"/>
      <c r="BZ52" s="137"/>
      <c r="CA52" s="137"/>
      <c r="CB52" s="137"/>
      <c r="CC52" s="137"/>
      <c r="CD52" s="137"/>
      <c r="CE52" s="5"/>
      <c r="CF52" s="134"/>
      <c r="CH52" s="134"/>
    </row>
    <row r="53" spans="1:86" x14ac:dyDescent="0.25">
      <c r="A53" s="137" t="s">
        <v>7</v>
      </c>
      <c r="B53" s="34"/>
      <c r="C53" s="136"/>
      <c r="D53" s="136">
        <f>ABS('C4'!D53-'C4'!$C53)</f>
        <v>0</v>
      </c>
      <c r="E53" s="136">
        <f>ABS('C4'!E53-'C4'!$C53)</f>
        <v>0</v>
      </c>
      <c r="F53" s="136">
        <f>ABS('C4'!F53-'C4'!$C53)</f>
        <v>0</v>
      </c>
      <c r="G53" s="136">
        <f>ABS('C4'!G53-'C4'!$C53)</f>
        <v>0</v>
      </c>
      <c r="H53" s="136">
        <f>ABS('C4'!H53-'C4'!$C53)</f>
        <v>0</v>
      </c>
      <c r="I53" s="136">
        <f>ABS('C4'!I53-'C4'!$C53)</f>
        <v>0</v>
      </c>
      <c r="J53" s="136"/>
      <c r="K53" s="136"/>
      <c r="L53" s="136"/>
      <c r="M53" s="136"/>
      <c r="N53" s="75"/>
      <c r="O53" s="136"/>
      <c r="P53" s="75"/>
      <c r="Q53" s="136"/>
      <c r="R53" s="136"/>
      <c r="S53" s="136"/>
      <c r="T53" s="136"/>
      <c r="U53" s="136"/>
      <c r="V53" s="136">
        <f t="shared" si="0"/>
        <v>0</v>
      </c>
      <c r="W53" s="136"/>
      <c r="X53" s="136"/>
      <c r="Y53" s="136"/>
      <c r="Z53" s="136"/>
      <c r="AA53" s="136"/>
      <c r="AB53" s="75"/>
      <c r="AC53" s="136"/>
      <c r="AD53" s="75"/>
      <c r="AE53" s="136"/>
      <c r="AF53" s="136"/>
      <c r="AG53" s="136"/>
      <c r="AH53" s="136"/>
      <c r="AI53" s="136"/>
      <c r="AJ53" s="136"/>
      <c r="AK53" s="136"/>
      <c r="AL53" s="136"/>
      <c r="AM53" s="136"/>
      <c r="AN53" s="136"/>
      <c r="AO53" s="136"/>
      <c r="AP53" s="75"/>
      <c r="AQ53" s="136"/>
      <c r="AR53" s="75"/>
      <c r="AS53" s="136"/>
      <c r="AT53" s="136"/>
      <c r="AU53" s="136"/>
      <c r="AV53" s="136"/>
      <c r="AW53" s="136"/>
      <c r="AX53" s="136"/>
      <c r="AY53" s="136"/>
      <c r="AZ53" s="136"/>
      <c r="BA53" s="136"/>
      <c r="BB53" s="136"/>
      <c r="BC53" s="136"/>
      <c r="BD53" s="75"/>
      <c r="BE53" s="136"/>
      <c r="BF53" s="75"/>
      <c r="BG53" s="136"/>
      <c r="BH53" s="136"/>
      <c r="BI53" s="136"/>
      <c r="BJ53" s="136"/>
      <c r="BK53" s="136"/>
      <c r="BL53" s="136"/>
      <c r="BM53" s="136"/>
      <c r="BN53" s="136"/>
      <c r="BO53" s="136"/>
      <c r="BP53" s="136"/>
      <c r="BQ53" s="136"/>
      <c r="BR53" s="134"/>
      <c r="BT53" s="134"/>
      <c r="BU53" s="137"/>
      <c r="BV53" s="137"/>
      <c r="BW53" s="137"/>
      <c r="BX53" s="137"/>
      <c r="BY53" s="137"/>
      <c r="BZ53" s="137"/>
      <c r="CA53" s="137"/>
      <c r="CB53" s="137"/>
      <c r="CC53" s="137"/>
      <c r="CD53" s="137"/>
      <c r="CE53" s="5"/>
      <c r="CF53" s="134"/>
      <c r="CH53" s="134"/>
    </row>
    <row r="54" spans="1:86" x14ac:dyDescent="0.25">
      <c r="A54" s="137" t="s">
        <v>8</v>
      </c>
      <c r="B54" s="135"/>
      <c r="C54" s="136"/>
      <c r="D54" s="136">
        <f>ABS('C4'!D54-'C4'!$C54)</f>
        <v>0</v>
      </c>
      <c r="E54" s="136">
        <f>ABS('C4'!E54-'C4'!$C54)</f>
        <v>0</v>
      </c>
      <c r="F54" s="136">
        <f>ABS('C4'!F54-'C4'!$C54)</f>
        <v>0</v>
      </c>
      <c r="G54" s="136">
        <f>ABS('C4'!G54-'C4'!$C54)</f>
        <v>0</v>
      </c>
      <c r="H54" s="136">
        <f>ABS('C4'!H54-'C4'!$C54)</f>
        <v>0</v>
      </c>
      <c r="I54" s="136">
        <f>ABS('C4'!I54-'C4'!$C54)</f>
        <v>0</v>
      </c>
      <c r="J54" s="136"/>
      <c r="K54" s="136"/>
      <c r="L54" s="136"/>
      <c r="M54" s="136"/>
      <c r="N54" s="75"/>
      <c r="O54" s="136"/>
      <c r="P54" s="75"/>
      <c r="Q54" s="136"/>
      <c r="R54" s="136"/>
      <c r="S54" s="136"/>
      <c r="T54" s="136"/>
      <c r="U54" s="136"/>
      <c r="V54" s="136">
        <f t="shared" si="0"/>
        <v>0</v>
      </c>
      <c r="W54" s="136"/>
      <c r="X54" s="136"/>
      <c r="Y54" s="136"/>
      <c r="Z54" s="136"/>
      <c r="AA54" s="136"/>
      <c r="AB54" s="75"/>
      <c r="AC54" s="136"/>
      <c r="AD54" s="75"/>
      <c r="AE54" s="136"/>
      <c r="AF54" s="136"/>
      <c r="AG54" s="136"/>
      <c r="AH54" s="136"/>
      <c r="AI54" s="136"/>
      <c r="AJ54" s="136"/>
      <c r="AK54" s="136"/>
      <c r="AL54" s="136"/>
      <c r="AM54" s="136"/>
      <c r="AN54" s="136"/>
      <c r="AO54" s="136"/>
      <c r="AP54" s="75"/>
      <c r="AQ54" s="136"/>
      <c r="AR54" s="75"/>
      <c r="AS54" s="136"/>
      <c r="AT54" s="136"/>
      <c r="AU54" s="136"/>
      <c r="AV54" s="136"/>
      <c r="AW54" s="136"/>
      <c r="AX54" s="136"/>
      <c r="AY54" s="136"/>
      <c r="AZ54" s="136"/>
      <c r="BA54" s="136"/>
      <c r="BB54" s="136"/>
      <c r="BC54" s="136"/>
      <c r="BD54" s="75"/>
      <c r="BE54" s="136"/>
      <c r="BF54" s="75"/>
      <c r="BG54" s="136"/>
      <c r="BH54" s="136"/>
      <c r="BI54" s="136"/>
      <c r="BJ54" s="136"/>
      <c r="BK54" s="136"/>
      <c r="BL54" s="136"/>
      <c r="BM54" s="136"/>
      <c r="BN54" s="136"/>
      <c r="BO54" s="136"/>
      <c r="BP54" s="136"/>
      <c r="BQ54" s="136"/>
      <c r="BR54" s="134"/>
      <c r="BT54" s="134"/>
      <c r="BU54" s="137"/>
      <c r="BV54" s="137"/>
      <c r="BW54" s="137"/>
      <c r="BX54" s="137"/>
      <c r="BY54" s="137"/>
      <c r="BZ54" s="137"/>
      <c r="CA54" s="137"/>
      <c r="CB54" s="137"/>
      <c r="CC54" s="137"/>
      <c r="CD54" s="137"/>
      <c r="CE54" s="5"/>
      <c r="CF54" s="134"/>
      <c r="CH54" s="134"/>
    </row>
    <row r="55" spans="1:86" x14ac:dyDescent="0.25">
      <c r="A55" s="137" t="s">
        <v>9</v>
      </c>
      <c r="B55" s="34"/>
      <c r="C55" s="136"/>
      <c r="D55" s="136">
        <f>ABS('C4'!D55-'C4'!$C55)</f>
        <v>0</v>
      </c>
      <c r="E55" s="136">
        <f>ABS('C4'!E55-'C4'!$C55)</f>
        <v>0</v>
      </c>
      <c r="F55" s="136">
        <f>ABS('C4'!F55-'C4'!$C55)</f>
        <v>0</v>
      </c>
      <c r="G55" s="136">
        <f>ABS('C4'!G55-'C4'!$C55)</f>
        <v>0</v>
      </c>
      <c r="H55" s="136">
        <f>ABS('C4'!H55-'C4'!$C55)</f>
        <v>0</v>
      </c>
      <c r="I55" s="136">
        <f>ABS('C4'!I55-'C4'!$C55)</f>
        <v>0</v>
      </c>
      <c r="J55" s="136"/>
      <c r="K55" s="136"/>
      <c r="L55" s="136"/>
      <c r="M55" s="136"/>
      <c r="N55" s="75"/>
      <c r="O55" s="136"/>
      <c r="P55" s="75"/>
      <c r="Q55" s="136"/>
      <c r="R55" s="136"/>
      <c r="S55" s="136"/>
      <c r="T55" s="136"/>
      <c r="U55" s="136"/>
      <c r="V55" s="136">
        <f t="shared" si="0"/>
        <v>0</v>
      </c>
      <c r="W55" s="136"/>
      <c r="X55" s="136"/>
      <c r="Y55" s="136"/>
      <c r="Z55" s="136"/>
      <c r="AA55" s="136"/>
      <c r="AB55" s="75"/>
      <c r="AC55" s="136"/>
      <c r="AD55" s="75"/>
      <c r="AE55" s="136"/>
      <c r="AF55" s="136"/>
      <c r="AG55" s="136"/>
      <c r="AH55" s="136"/>
      <c r="AI55" s="136"/>
      <c r="AJ55" s="136"/>
      <c r="AK55" s="136"/>
      <c r="AL55" s="136"/>
      <c r="AM55" s="136"/>
      <c r="AN55" s="136"/>
      <c r="AO55" s="136"/>
      <c r="AP55" s="75"/>
      <c r="AQ55" s="136"/>
      <c r="AR55" s="75"/>
      <c r="AS55" s="136"/>
      <c r="AT55" s="136"/>
      <c r="AU55" s="136"/>
      <c r="AV55" s="136"/>
      <c r="AW55" s="136"/>
      <c r="AX55" s="136"/>
      <c r="AY55" s="136"/>
      <c r="AZ55" s="136"/>
      <c r="BA55" s="136"/>
      <c r="BB55" s="136"/>
      <c r="BC55" s="136"/>
      <c r="BD55" s="75"/>
      <c r="BE55" s="136"/>
      <c r="BF55" s="75"/>
      <c r="BG55" s="136"/>
      <c r="BH55" s="136"/>
      <c r="BI55" s="136"/>
      <c r="BJ55" s="136"/>
      <c r="BK55" s="136"/>
      <c r="BL55" s="136"/>
      <c r="BM55" s="136"/>
      <c r="BN55" s="136"/>
      <c r="BO55" s="136"/>
      <c r="BP55" s="136"/>
      <c r="BQ55" s="136"/>
      <c r="BR55" s="134"/>
      <c r="BT55" s="134"/>
      <c r="BU55" s="137"/>
      <c r="BV55" s="137"/>
      <c r="BW55" s="137"/>
      <c r="BX55" s="137"/>
      <c r="BY55" s="137"/>
      <c r="BZ55" s="137"/>
      <c r="CA55" s="137"/>
      <c r="CB55" s="137"/>
      <c r="CC55" s="137"/>
      <c r="CD55" s="137"/>
      <c r="CE55" s="5"/>
      <c r="CF55" s="134"/>
      <c r="CH55" s="134"/>
    </row>
    <row r="56" spans="1:86" x14ac:dyDescent="0.25">
      <c r="A56" s="137" t="s">
        <v>10</v>
      </c>
      <c r="B56" s="135"/>
      <c r="C56" s="136"/>
      <c r="D56" s="136">
        <f>ABS('C4'!D56-'C4'!$C56)</f>
        <v>0</v>
      </c>
      <c r="E56" s="136">
        <f>ABS('C4'!E56-'C4'!$C56)</f>
        <v>0</v>
      </c>
      <c r="F56" s="136">
        <f>ABS('C4'!F56-'C4'!$C56)</f>
        <v>0</v>
      </c>
      <c r="G56" s="136">
        <f>ABS('C4'!G56-'C4'!$C56)</f>
        <v>0</v>
      </c>
      <c r="H56" s="136">
        <f>ABS('C4'!H56-'C4'!$C56)</f>
        <v>0.15260140840811742</v>
      </c>
      <c r="I56" s="136">
        <f>ABS('C4'!I56-'C4'!$C56)</f>
        <v>0.15260140840811742</v>
      </c>
      <c r="J56" s="136"/>
      <c r="K56" s="136"/>
      <c r="L56" s="136"/>
      <c r="M56" s="136"/>
      <c r="N56" s="75"/>
      <c r="O56" s="136"/>
      <c r="P56" s="75"/>
      <c r="Q56" s="136"/>
      <c r="R56" s="136"/>
      <c r="S56" s="136"/>
      <c r="T56" s="136"/>
      <c r="U56" s="136"/>
      <c r="V56" s="136">
        <f t="shared" si="0"/>
        <v>0.30520281681623485</v>
      </c>
      <c r="W56" s="136"/>
      <c r="X56" s="136"/>
      <c r="Y56" s="136"/>
      <c r="Z56" s="136"/>
      <c r="AA56" s="136"/>
      <c r="AB56" s="75"/>
      <c r="AC56" s="136"/>
      <c r="AD56" s="75"/>
      <c r="AE56" s="136"/>
      <c r="AF56" s="136"/>
      <c r="AG56" s="136"/>
      <c r="AH56" s="136"/>
      <c r="AI56" s="136"/>
      <c r="AJ56" s="136"/>
      <c r="AK56" s="136"/>
      <c r="AL56" s="136"/>
      <c r="AM56" s="136"/>
      <c r="AN56" s="136"/>
      <c r="AO56" s="136"/>
      <c r="AP56" s="75"/>
      <c r="AQ56" s="136"/>
      <c r="AR56" s="75"/>
      <c r="AS56" s="136"/>
      <c r="AT56" s="136"/>
      <c r="AU56" s="136"/>
      <c r="AV56" s="136"/>
      <c r="AW56" s="136"/>
      <c r="AX56" s="136"/>
      <c r="AY56" s="136"/>
      <c r="AZ56" s="136"/>
      <c r="BA56" s="136"/>
      <c r="BB56" s="136"/>
      <c r="BC56" s="136"/>
      <c r="BD56" s="75"/>
      <c r="BE56" s="136"/>
      <c r="BF56" s="75"/>
      <c r="BG56" s="136"/>
      <c r="BH56" s="136"/>
      <c r="BI56" s="136"/>
      <c r="BJ56" s="136"/>
      <c r="BK56" s="136"/>
      <c r="BL56" s="136"/>
      <c r="BM56" s="136"/>
      <c r="BN56" s="136"/>
      <c r="BO56" s="136"/>
      <c r="BP56" s="136"/>
      <c r="BQ56" s="136"/>
      <c r="BR56" s="134"/>
      <c r="BT56" s="134"/>
      <c r="BU56" s="137"/>
      <c r="BV56" s="137"/>
      <c r="BW56" s="137"/>
      <c r="BX56" s="137"/>
      <c r="BY56" s="137"/>
      <c r="BZ56" s="137"/>
      <c r="CA56" s="137"/>
      <c r="CB56" s="137"/>
      <c r="CC56" s="137"/>
      <c r="CD56" s="137"/>
      <c r="CE56" s="5"/>
      <c r="CF56" s="134"/>
      <c r="CH56" s="134"/>
    </row>
    <row r="57" spans="1:86" x14ac:dyDescent="0.25">
      <c r="A57" s="137" t="s">
        <v>11</v>
      </c>
      <c r="B57" s="135"/>
      <c r="C57" s="136"/>
      <c r="D57" s="136">
        <f>ABS('C4'!D57-'C4'!$C57)</f>
        <v>0</v>
      </c>
      <c r="E57" s="136">
        <f>ABS('C4'!E57-'C4'!$C57)</f>
        <v>0</v>
      </c>
      <c r="F57" s="136">
        <f>ABS('C4'!F57-'C4'!$C57)</f>
        <v>0</v>
      </c>
      <c r="G57" s="136">
        <f>ABS('C4'!G57-'C4'!$C57)</f>
        <v>0</v>
      </c>
      <c r="H57" s="136">
        <f>ABS('C4'!H57-'C4'!$C57)</f>
        <v>0</v>
      </c>
      <c r="I57" s="136">
        <f>ABS('C4'!I57-'C4'!$C57)</f>
        <v>0</v>
      </c>
      <c r="J57" s="136"/>
      <c r="K57" s="136"/>
      <c r="L57" s="136"/>
      <c r="M57" s="136"/>
      <c r="N57" s="75"/>
      <c r="O57" s="136"/>
      <c r="P57" s="75"/>
      <c r="Q57" s="136"/>
      <c r="R57" s="136"/>
      <c r="S57" s="136"/>
      <c r="T57" s="136"/>
      <c r="U57" s="136"/>
      <c r="V57" s="136">
        <f t="shared" si="0"/>
        <v>0</v>
      </c>
      <c r="W57" s="136"/>
      <c r="X57" s="136"/>
      <c r="Y57" s="136"/>
      <c r="Z57" s="136"/>
      <c r="AA57" s="136"/>
      <c r="AB57" s="75"/>
      <c r="AC57" s="136"/>
      <c r="AD57" s="75"/>
      <c r="AE57" s="136"/>
      <c r="AF57" s="136"/>
      <c r="AG57" s="136"/>
      <c r="AH57" s="136"/>
      <c r="AI57" s="136"/>
      <c r="AJ57" s="136"/>
      <c r="AK57" s="136"/>
      <c r="AL57" s="136"/>
      <c r="AM57" s="136"/>
      <c r="AN57" s="136"/>
      <c r="AO57" s="136"/>
      <c r="AP57" s="75"/>
      <c r="AQ57" s="136"/>
      <c r="AR57" s="75"/>
      <c r="AS57" s="136"/>
      <c r="AT57" s="136"/>
      <c r="AU57" s="136"/>
      <c r="AV57" s="136"/>
      <c r="AW57" s="136"/>
      <c r="AX57" s="136"/>
      <c r="AY57" s="136"/>
      <c r="AZ57" s="136"/>
      <c r="BA57" s="136"/>
      <c r="BB57" s="136"/>
      <c r="BC57" s="136"/>
      <c r="BD57" s="75"/>
      <c r="BE57" s="136"/>
      <c r="BF57" s="75"/>
      <c r="BG57" s="136"/>
      <c r="BH57" s="136"/>
      <c r="BI57" s="136"/>
      <c r="BJ57" s="136"/>
      <c r="BK57" s="136"/>
      <c r="BL57" s="136"/>
      <c r="BM57" s="136"/>
      <c r="BN57" s="136"/>
      <c r="BO57" s="136"/>
      <c r="BP57" s="136"/>
      <c r="BQ57" s="136"/>
      <c r="BR57" s="134"/>
      <c r="BT57" s="134"/>
      <c r="BU57" s="137"/>
      <c r="BV57" s="137"/>
      <c r="BW57" s="137"/>
      <c r="BX57" s="137"/>
      <c r="BY57" s="137"/>
      <c r="BZ57" s="137"/>
      <c r="CA57" s="137"/>
      <c r="CB57" s="137"/>
      <c r="CC57" s="137"/>
      <c r="CD57" s="137"/>
      <c r="CE57" s="5"/>
      <c r="CF57" s="134"/>
      <c r="CH57" s="134"/>
    </row>
    <row r="58" spans="1:86" x14ac:dyDescent="0.25">
      <c r="A58" s="137" t="s">
        <v>12</v>
      </c>
      <c r="B58" s="34"/>
      <c r="C58" s="136"/>
      <c r="D58" s="136">
        <f>ABS('C4'!D58-'C4'!$C58)</f>
        <v>0</v>
      </c>
      <c r="E58" s="136">
        <f>ABS('C4'!E58-'C4'!$C58)</f>
        <v>0</v>
      </c>
      <c r="F58" s="136">
        <f>ABS('C4'!F58-'C4'!$C58)</f>
        <v>0</v>
      </c>
      <c r="G58" s="136">
        <f>ABS('C4'!G58-'C4'!$C58)</f>
        <v>0</v>
      </c>
      <c r="H58" s="136">
        <f>ABS('C4'!H58-'C4'!$C58)</f>
        <v>0</v>
      </c>
      <c r="I58" s="136">
        <f>ABS('C4'!I58-'C4'!$C58)</f>
        <v>0.14128968850427742</v>
      </c>
      <c r="J58" s="136"/>
      <c r="K58" s="136"/>
      <c r="L58" s="136"/>
      <c r="M58" s="136"/>
      <c r="N58" s="75"/>
      <c r="O58" s="136"/>
      <c r="P58" s="75"/>
      <c r="Q58" s="136"/>
      <c r="R58" s="136"/>
      <c r="S58" s="136"/>
      <c r="T58" s="136"/>
      <c r="U58" s="136"/>
      <c r="V58" s="136">
        <f t="shared" si="0"/>
        <v>0.14128968850427742</v>
      </c>
      <c r="W58" s="136"/>
      <c r="X58" s="136"/>
      <c r="Y58" s="136"/>
      <c r="Z58" s="136"/>
      <c r="AA58" s="136"/>
      <c r="AB58" s="75"/>
      <c r="AC58" s="136"/>
      <c r="AD58" s="75"/>
      <c r="AE58" s="136"/>
      <c r="AF58" s="136"/>
      <c r="AG58" s="136"/>
      <c r="AH58" s="136"/>
      <c r="AI58" s="136"/>
      <c r="AJ58" s="136"/>
      <c r="AK58" s="136"/>
      <c r="AL58" s="136"/>
      <c r="AM58" s="136"/>
      <c r="AN58" s="136"/>
      <c r="AO58" s="136"/>
      <c r="AP58" s="75"/>
      <c r="AQ58" s="136"/>
      <c r="AR58" s="75"/>
      <c r="AS58" s="136"/>
      <c r="AT58" s="136"/>
      <c r="AU58" s="136"/>
      <c r="AV58" s="136"/>
      <c r="AW58" s="136"/>
      <c r="AX58" s="136"/>
      <c r="AY58" s="136"/>
      <c r="AZ58" s="136"/>
      <c r="BA58" s="136"/>
      <c r="BB58" s="136"/>
      <c r="BC58" s="136"/>
      <c r="BD58" s="75"/>
      <c r="BE58" s="136"/>
      <c r="BF58" s="75"/>
      <c r="BG58" s="136"/>
      <c r="BH58" s="136"/>
      <c r="BI58" s="136"/>
      <c r="BJ58" s="136"/>
      <c r="BK58" s="136"/>
      <c r="BL58" s="136"/>
      <c r="BM58" s="136"/>
      <c r="BN58" s="136"/>
      <c r="BO58" s="136"/>
      <c r="BP58" s="136"/>
      <c r="BQ58" s="136"/>
      <c r="BR58" s="134"/>
      <c r="BT58" s="134"/>
      <c r="BU58" s="137"/>
      <c r="BV58" s="137"/>
      <c r="BW58" s="137"/>
      <c r="BX58" s="137"/>
      <c r="BY58" s="137"/>
      <c r="BZ58" s="137"/>
      <c r="CA58" s="137"/>
      <c r="CB58" s="137"/>
      <c r="CC58" s="137"/>
      <c r="CD58" s="137"/>
      <c r="CE58" s="5"/>
      <c r="CF58" s="134"/>
      <c r="CH58" s="134"/>
    </row>
    <row r="59" spans="1:86" x14ac:dyDescent="0.25">
      <c r="A59" s="137" t="s">
        <v>13</v>
      </c>
      <c r="B59" s="34"/>
      <c r="C59" s="136"/>
      <c r="D59" s="136">
        <f>ABS('C4'!D59-'C4'!$C59)</f>
        <v>0</v>
      </c>
      <c r="E59" s="136">
        <f>ABS('C4'!E59-'C4'!$C59)</f>
        <v>0</v>
      </c>
      <c r="F59" s="136">
        <f>ABS('C4'!F59-'C4'!$C59)</f>
        <v>0</v>
      </c>
      <c r="G59" s="136">
        <f>ABS('C4'!G59-'C4'!$C59)</f>
        <v>0</v>
      </c>
      <c r="H59" s="136">
        <f>ABS('C4'!H59-'C4'!$C59)</f>
        <v>0</v>
      </c>
      <c r="I59" s="136">
        <f>ABS('C4'!I59-'C4'!$C59)</f>
        <v>0</v>
      </c>
      <c r="J59" s="136"/>
      <c r="K59" s="136"/>
      <c r="L59" s="136"/>
      <c r="M59" s="136"/>
      <c r="N59" s="75"/>
      <c r="O59" s="136"/>
      <c r="P59" s="75"/>
      <c r="Q59" s="136"/>
      <c r="R59" s="136"/>
      <c r="S59" s="136"/>
      <c r="T59" s="136"/>
      <c r="U59" s="136"/>
      <c r="V59" s="136">
        <f t="shared" si="0"/>
        <v>0</v>
      </c>
      <c r="W59" s="136"/>
      <c r="X59" s="136"/>
      <c r="Y59" s="136"/>
      <c r="Z59" s="136"/>
      <c r="AA59" s="136"/>
      <c r="AB59" s="75"/>
      <c r="AC59" s="136"/>
      <c r="AD59" s="75"/>
      <c r="AE59" s="136"/>
      <c r="AF59" s="136"/>
      <c r="AG59" s="136"/>
      <c r="AH59" s="136"/>
      <c r="AI59" s="136"/>
      <c r="AJ59" s="136"/>
      <c r="AK59" s="136"/>
      <c r="AL59" s="136"/>
      <c r="AM59" s="136"/>
      <c r="AN59" s="136"/>
      <c r="AO59" s="136"/>
      <c r="AP59" s="75"/>
      <c r="AQ59" s="136"/>
      <c r="AR59" s="75"/>
      <c r="AS59" s="136"/>
      <c r="AT59" s="136"/>
      <c r="AU59" s="136"/>
      <c r="AV59" s="136"/>
      <c r="AW59" s="136"/>
      <c r="AX59" s="136"/>
      <c r="AY59" s="136"/>
      <c r="AZ59" s="136"/>
      <c r="BA59" s="136"/>
      <c r="BB59" s="136"/>
      <c r="BC59" s="136"/>
      <c r="BD59" s="75"/>
      <c r="BE59" s="136"/>
      <c r="BF59" s="75"/>
      <c r="BG59" s="136"/>
      <c r="BH59" s="136"/>
      <c r="BI59" s="136"/>
      <c r="BJ59" s="136"/>
      <c r="BK59" s="136"/>
      <c r="BL59" s="136"/>
      <c r="BM59" s="136"/>
      <c r="BN59" s="136"/>
      <c r="BO59" s="136"/>
      <c r="BP59" s="136"/>
      <c r="BQ59" s="136"/>
      <c r="BR59" s="134"/>
      <c r="BT59" s="134"/>
      <c r="BU59" s="137"/>
      <c r="BV59" s="137"/>
      <c r="BW59" s="137"/>
      <c r="BX59" s="137"/>
      <c r="BY59" s="137"/>
      <c r="BZ59" s="137"/>
      <c r="CA59" s="137"/>
      <c r="CB59" s="137"/>
      <c r="CC59" s="137"/>
      <c r="CD59" s="137"/>
      <c r="CE59" s="5"/>
      <c r="CF59" s="134"/>
      <c r="CH59" s="134"/>
    </row>
    <row r="60" spans="1:86" x14ac:dyDescent="0.25">
      <c r="A60" s="137" t="s">
        <v>14</v>
      </c>
      <c r="B60" s="34"/>
      <c r="C60" s="136"/>
      <c r="D60" s="136">
        <f>ABS('C4'!D60-'C4'!$C60)</f>
        <v>0</v>
      </c>
      <c r="E60" s="136">
        <f>ABS('C4'!E60-'C4'!$C60)</f>
        <v>0</v>
      </c>
      <c r="F60" s="136">
        <f>ABS('C4'!F60-'C4'!$C60)</f>
        <v>0</v>
      </c>
      <c r="G60" s="136">
        <f>ABS('C4'!G60-'C4'!$C60)</f>
        <v>0</v>
      </c>
      <c r="H60" s="136">
        <f>ABS('C4'!H60-'C4'!$C60)</f>
        <v>0</v>
      </c>
      <c r="I60" s="136">
        <f>ABS('C4'!I60-'C4'!$C60)</f>
        <v>0</v>
      </c>
      <c r="J60" s="136"/>
      <c r="K60" s="136"/>
      <c r="L60" s="136"/>
      <c r="M60" s="136"/>
      <c r="N60" s="75"/>
      <c r="O60" s="136"/>
      <c r="P60" s="75"/>
      <c r="Q60" s="136"/>
      <c r="R60" s="136"/>
      <c r="S60" s="136"/>
      <c r="T60" s="136"/>
      <c r="U60" s="136"/>
      <c r="V60" s="136">
        <f t="shared" si="0"/>
        <v>0</v>
      </c>
      <c r="W60" s="136"/>
      <c r="X60" s="136"/>
      <c r="Y60" s="136"/>
      <c r="Z60" s="136"/>
      <c r="AA60" s="136"/>
      <c r="AB60" s="75"/>
      <c r="AC60" s="136"/>
      <c r="AD60" s="75"/>
      <c r="AE60" s="136"/>
      <c r="AF60" s="136"/>
      <c r="AG60" s="136"/>
      <c r="AH60" s="136"/>
      <c r="AI60" s="136"/>
      <c r="AJ60" s="136"/>
      <c r="AK60" s="136"/>
      <c r="AL60" s="136"/>
      <c r="AM60" s="136"/>
      <c r="AN60" s="136"/>
      <c r="AO60" s="136"/>
      <c r="AP60" s="75"/>
      <c r="AQ60" s="136"/>
      <c r="AR60" s="75"/>
      <c r="AS60" s="136"/>
      <c r="AT60" s="136"/>
      <c r="AU60" s="136"/>
      <c r="AV60" s="136"/>
      <c r="AW60" s="136"/>
      <c r="AX60" s="136"/>
      <c r="AY60" s="136"/>
      <c r="AZ60" s="136"/>
      <c r="BA60" s="136"/>
      <c r="BB60" s="136"/>
      <c r="BC60" s="136"/>
      <c r="BD60" s="75"/>
      <c r="BE60" s="136"/>
      <c r="BF60" s="75"/>
      <c r="BG60" s="136"/>
      <c r="BH60" s="136"/>
      <c r="BI60" s="136"/>
      <c r="BJ60" s="136"/>
      <c r="BK60" s="136"/>
      <c r="BL60" s="136"/>
      <c r="BM60" s="136"/>
      <c r="BN60" s="136"/>
      <c r="BO60" s="136"/>
      <c r="BP60" s="136"/>
      <c r="BQ60" s="136"/>
      <c r="BR60" s="134"/>
      <c r="BT60" s="134"/>
      <c r="BU60" s="137"/>
      <c r="BV60" s="137"/>
      <c r="BW60" s="137"/>
      <c r="BX60" s="137"/>
      <c r="BY60" s="137"/>
      <c r="BZ60" s="137"/>
      <c r="CA60" s="137"/>
      <c r="CB60" s="137"/>
      <c r="CC60" s="137"/>
      <c r="CD60" s="137"/>
      <c r="CE60" s="5"/>
      <c r="CF60" s="134"/>
      <c r="CH60" s="134"/>
    </row>
    <row r="61" spans="1:86" x14ac:dyDescent="0.25">
      <c r="A61" s="137" t="s">
        <v>15</v>
      </c>
      <c r="B61" s="34"/>
      <c r="C61" s="136"/>
      <c r="D61" s="136">
        <f>ABS('C4'!D61-'C4'!$C61)</f>
        <v>0</v>
      </c>
      <c r="E61" s="136">
        <f>ABS('C4'!E61-'C4'!$C61)</f>
        <v>0</v>
      </c>
      <c r="F61" s="136">
        <f>ABS('C4'!F61-'C4'!$C61)</f>
        <v>0.14516787217262428</v>
      </c>
      <c r="G61" s="136">
        <f>ABS('C4'!G61-'C4'!$C61)</f>
        <v>0.14516787217262428</v>
      </c>
      <c r="H61" s="136">
        <f>ABS('C4'!H61-'C4'!$C61)</f>
        <v>0.14516787217262428</v>
      </c>
      <c r="I61" s="136">
        <f>ABS('C4'!I61-'C4'!$C61)</f>
        <v>0.14516787217262428</v>
      </c>
      <c r="J61" s="136"/>
      <c r="K61" s="136"/>
      <c r="L61" s="136"/>
      <c r="M61" s="136"/>
      <c r="N61" s="75"/>
      <c r="O61" s="136"/>
      <c r="P61" s="75"/>
      <c r="Q61" s="136"/>
      <c r="R61" s="136"/>
      <c r="S61" s="136"/>
      <c r="T61" s="136"/>
      <c r="U61" s="136"/>
      <c r="V61" s="136">
        <f t="shared" si="0"/>
        <v>0.58067148869049712</v>
      </c>
      <c r="W61" s="136"/>
      <c r="X61" s="136"/>
      <c r="Y61" s="136"/>
      <c r="Z61" s="136"/>
      <c r="AA61" s="136"/>
      <c r="AB61" s="75"/>
      <c r="AC61" s="136"/>
      <c r="AD61" s="75"/>
      <c r="AE61" s="136"/>
      <c r="AF61" s="136"/>
      <c r="AG61" s="136"/>
      <c r="AH61" s="136"/>
      <c r="AI61" s="136"/>
      <c r="AJ61" s="136"/>
      <c r="AK61" s="136"/>
      <c r="AL61" s="136"/>
      <c r="AM61" s="136"/>
      <c r="AN61" s="136"/>
      <c r="AO61" s="136"/>
      <c r="AP61" s="75"/>
      <c r="AQ61" s="136"/>
      <c r="AR61" s="75"/>
      <c r="AS61" s="136"/>
      <c r="AT61" s="136"/>
      <c r="AU61" s="136"/>
      <c r="AV61" s="136"/>
      <c r="AW61" s="136"/>
      <c r="AX61" s="136"/>
      <c r="AY61" s="136"/>
      <c r="AZ61" s="136"/>
      <c r="BA61" s="136"/>
      <c r="BB61" s="136"/>
      <c r="BC61" s="136"/>
      <c r="BD61" s="75"/>
      <c r="BE61" s="136"/>
      <c r="BF61" s="75"/>
      <c r="BG61" s="136"/>
      <c r="BH61" s="136"/>
      <c r="BI61" s="136"/>
      <c r="BJ61" s="136"/>
      <c r="BK61" s="136"/>
      <c r="BL61" s="136"/>
      <c r="BM61" s="136"/>
      <c r="BN61" s="136"/>
      <c r="BO61" s="136"/>
      <c r="BP61" s="136"/>
      <c r="BQ61" s="136"/>
      <c r="BR61" s="134"/>
      <c r="BT61" s="134"/>
      <c r="BU61" s="137"/>
      <c r="BV61" s="137"/>
      <c r="BW61" s="137"/>
      <c r="BX61" s="137"/>
      <c r="BY61" s="137"/>
      <c r="BZ61" s="137"/>
      <c r="CA61" s="137"/>
      <c r="CB61" s="137"/>
      <c r="CC61" s="137"/>
      <c r="CD61" s="137"/>
      <c r="CE61" s="5"/>
      <c r="CF61" s="134"/>
      <c r="CH61" s="134"/>
    </row>
    <row r="62" spans="1:86" x14ac:dyDescent="0.25">
      <c r="A62" s="137" t="s">
        <v>16</v>
      </c>
      <c r="B62" s="135"/>
      <c r="C62" s="136"/>
      <c r="D62" s="136">
        <f>ABS('C4'!D62-'C4'!$C62)</f>
        <v>0</v>
      </c>
      <c r="E62" s="136">
        <f>ABS('C4'!E62-'C4'!$C62)</f>
        <v>0</v>
      </c>
      <c r="F62" s="136">
        <f>ABS('C4'!F62-'C4'!$C62)</f>
        <v>0</v>
      </c>
      <c r="G62" s="136">
        <f>ABS('C4'!G62-'C4'!$C62)</f>
        <v>0</v>
      </c>
      <c r="H62" s="136">
        <f>ABS('C4'!H62-'C4'!$C62)</f>
        <v>0</v>
      </c>
      <c r="I62" s="136">
        <f>ABS('C4'!I62-'C4'!$C62)</f>
        <v>0</v>
      </c>
      <c r="J62" s="136"/>
      <c r="K62" s="136"/>
      <c r="L62" s="136"/>
      <c r="M62" s="136"/>
      <c r="N62" s="75"/>
      <c r="O62" s="136"/>
      <c r="P62" s="75"/>
      <c r="Q62" s="136"/>
      <c r="R62" s="136"/>
      <c r="S62" s="136"/>
      <c r="T62" s="136"/>
      <c r="U62" s="136"/>
      <c r="V62" s="136">
        <f t="shared" si="0"/>
        <v>0</v>
      </c>
      <c r="W62" s="136"/>
      <c r="X62" s="136"/>
      <c r="Y62" s="136"/>
      <c r="Z62" s="136"/>
      <c r="AA62" s="136"/>
      <c r="AB62" s="75"/>
      <c r="AC62" s="136"/>
      <c r="AD62" s="75"/>
      <c r="AE62" s="136"/>
      <c r="AF62" s="136"/>
      <c r="AG62" s="136"/>
      <c r="AH62" s="136"/>
      <c r="AI62" s="136"/>
      <c r="AJ62" s="136"/>
      <c r="AK62" s="136"/>
      <c r="AL62" s="136"/>
      <c r="AM62" s="136"/>
      <c r="AN62" s="136"/>
      <c r="AO62" s="136"/>
      <c r="AP62" s="75"/>
      <c r="AQ62" s="136"/>
      <c r="AR62" s="75"/>
      <c r="AS62" s="136"/>
      <c r="AT62" s="136"/>
      <c r="AU62" s="136"/>
      <c r="AV62" s="136"/>
      <c r="AW62" s="136"/>
      <c r="AX62" s="136"/>
      <c r="AY62" s="136"/>
      <c r="AZ62" s="136"/>
      <c r="BA62" s="136"/>
      <c r="BB62" s="136"/>
      <c r="BC62" s="136"/>
      <c r="BD62" s="75"/>
      <c r="BE62" s="136"/>
      <c r="BF62" s="75"/>
      <c r="BG62" s="136"/>
      <c r="BH62" s="136"/>
      <c r="BI62" s="136"/>
      <c r="BJ62" s="136"/>
      <c r="BK62" s="136"/>
      <c r="BL62" s="136"/>
      <c r="BM62" s="136"/>
      <c r="BN62" s="136"/>
      <c r="BO62" s="136"/>
      <c r="BP62" s="136"/>
      <c r="BQ62" s="136"/>
      <c r="BR62" s="134"/>
      <c r="BT62" s="134"/>
      <c r="BU62" s="137"/>
      <c r="BV62" s="137"/>
      <c r="BW62" s="137"/>
      <c r="BX62" s="137"/>
      <c r="BY62" s="137"/>
      <c r="BZ62" s="137"/>
      <c r="CA62" s="137"/>
      <c r="CB62" s="137"/>
      <c r="CC62" s="137"/>
      <c r="CD62" s="137"/>
      <c r="CE62" s="5"/>
      <c r="CF62" s="134"/>
      <c r="CH62" s="134"/>
    </row>
    <row r="63" spans="1:86" x14ac:dyDescent="0.25">
      <c r="A63" s="137" t="s">
        <v>17</v>
      </c>
      <c r="B63" s="34"/>
      <c r="C63" s="136"/>
      <c r="D63" s="136">
        <f>ABS('C4'!D63-'C4'!$C63)</f>
        <v>0</v>
      </c>
      <c r="E63" s="136">
        <f>ABS('C4'!E63-'C4'!$C63)</f>
        <v>0</v>
      </c>
      <c r="F63" s="136">
        <f>ABS('C4'!F63-'C4'!$C63)</f>
        <v>0</v>
      </c>
      <c r="G63" s="136">
        <f>ABS('C4'!G63-'C4'!$C63)</f>
        <v>0</v>
      </c>
      <c r="H63" s="136">
        <f>ABS('C4'!H63-'C4'!$C63)</f>
        <v>0</v>
      </c>
      <c r="I63" s="136">
        <f>ABS('C4'!I63-'C4'!$C63)</f>
        <v>0</v>
      </c>
      <c r="J63" s="136"/>
      <c r="K63" s="136"/>
      <c r="L63" s="136"/>
      <c r="M63" s="136"/>
      <c r="N63" s="75"/>
      <c r="O63" s="136"/>
      <c r="P63" s="75"/>
      <c r="Q63" s="136"/>
      <c r="R63" s="136"/>
      <c r="S63" s="136"/>
      <c r="T63" s="136"/>
      <c r="U63" s="136"/>
      <c r="V63" s="136">
        <f t="shared" si="0"/>
        <v>0</v>
      </c>
      <c r="W63" s="136"/>
      <c r="X63" s="136"/>
      <c r="Y63" s="136"/>
      <c r="Z63" s="136"/>
      <c r="AA63" s="136"/>
      <c r="AB63" s="75"/>
      <c r="AC63" s="136"/>
      <c r="AD63" s="75"/>
      <c r="AE63" s="136"/>
      <c r="AF63" s="136"/>
      <c r="AG63" s="136"/>
      <c r="AH63" s="136"/>
      <c r="AI63" s="136"/>
      <c r="AJ63" s="136"/>
      <c r="AK63" s="136"/>
      <c r="AL63" s="136"/>
      <c r="AM63" s="136"/>
      <c r="AN63" s="136"/>
      <c r="AO63" s="136"/>
      <c r="AP63" s="75"/>
      <c r="AQ63" s="136"/>
      <c r="AR63" s="75"/>
      <c r="AS63" s="136"/>
      <c r="AT63" s="136"/>
      <c r="AU63" s="136"/>
      <c r="AV63" s="136"/>
      <c r="AW63" s="136"/>
      <c r="AX63" s="136"/>
      <c r="AY63" s="136"/>
      <c r="AZ63" s="136"/>
      <c r="BA63" s="136"/>
      <c r="BB63" s="136"/>
      <c r="BC63" s="136"/>
      <c r="BD63" s="75"/>
      <c r="BE63" s="136"/>
      <c r="BF63" s="75"/>
      <c r="BG63" s="136"/>
      <c r="BH63" s="136"/>
      <c r="BI63" s="136"/>
      <c r="BJ63" s="136"/>
      <c r="BK63" s="136"/>
      <c r="BL63" s="136"/>
      <c r="BM63" s="136"/>
      <c r="BN63" s="136"/>
      <c r="BO63" s="136"/>
      <c r="BP63" s="136"/>
      <c r="BQ63" s="136"/>
      <c r="BR63" s="134"/>
      <c r="BT63" s="134"/>
      <c r="BU63" s="137"/>
      <c r="BV63" s="137"/>
      <c r="BW63" s="137"/>
      <c r="BX63" s="137"/>
      <c r="BY63" s="137"/>
      <c r="BZ63" s="137"/>
      <c r="CA63" s="137"/>
      <c r="CB63" s="137"/>
      <c r="CC63" s="137"/>
      <c r="CD63" s="137"/>
      <c r="CE63" s="5"/>
      <c r="CF63" s="134"/>
      <c r="CH63" s="134"/>
    </row>
    <row r="64" spans="1:86" x14ac:dyDescent="0.25">
      <c r="A64" s="137" t="s">
        <v>18</v>
      </c>
      <c r="B64" s="34"/>
      <c r="C64" s="136"/>
      <c r="D64" s="136">
        <f>ABS('C4'!D64-'C4'!$C64)</f>
        <v>0</v>
      </c>
      <c r="E64" s="136">
        <f>ABS('C4'!E64-'C4'!$C64)</f>
        <v>0</v>
      </c>
      <c r="F64" s="136">
        <f>ABS('C4'!F64-'C4'!$C64)</f>
        <v>0</v>
      </c>
      <c r="G64" s="136">
        <f>ABS('C4'!G64-'C4'!$C64)</f>
        <v>0</v>
      </c>
      <c r="H64" s="136">
        <f>ABS('C4'!H64-'C4'!$C64)</f>
        <v>0</v>
      </c>
      <c r="I64" s="136">
        <f>ABS('C4'!I64-'C4'!$C64)</f>
        <v>0</v>
      </c>
      <c r="J64" s="136"/>
      <c r="K64" s="136"/>
      <c r="L64" s="136"/>
      <c r="M64" s="136"/>
      <c r="N64" s="75"/>
      <c r="O64" s="136"/>
      <c r="P64" s="75"/>
      <c r="Q64" s="136"/>
      <c r="R64" s="136"/>
      <c r="S64" s="136"/>
      <c r="T64" s="136"/>
      <c r="U64" s="136"/>
      <c r="V64" s="136">
        <f t="shared" si="0"/>
        <v>0</v>
      </c>
      <c r="W64" s="136"/>
      <c r="X64" s="136"/>
      <c r="Y64" s="136"/>
      <c r="Z64" s="136"/>
      <c r="AA64" s="136"/>
      <c r="AB64" s="75"/>
      <c r="AC64" s="136"/>
      <c r="AD64" s="75"/>
      <c r="AE64" s="136"/>
      <c r="AF64" s="136"/>
      <c r="AG64" s="136"/>
      <c r="AH64" s="136"/>
      <c r="AI64" s="136"/>
      <c r="AJ64" s="136"/>
      <c r="AK64" s="136"/>
      <c r="AL64" s="136"/>
      <c r="AM64" s="136"/>
      <c r="AN64" s="136"/>
      <c r="AO64" s="136"/>
      <c r="AP64" s="75"/>
      <c r="AQ64" s="136"/>
      <c r="AR64" s="75"/>
      <c r="AS64" s="136"/>
      <c r="AT64" s="136"/>
      <c r="AU64" s="136"/>
      <c r="AV64" s="136"/>
      <c r="AW64" s="136"/>
      <c r="AX64" s="136"/>
      <c r="AY64" s="136"/>
      <c r="AZ64" s="136"/>
      <c r="BA64" s="136"/>
      <c r="BB64" s="136"/>
      <c r="BC64" s="136"/>
      <c r="BD64" s="75"/>
      <c r="BE64" s="136"/>
      <c r="BF64" s="75"/>
      <c r="BG64" s="136"/>
      <c r="BH64" s="136"/>
      <c r="BI64" s="136"/>
      <c r="BJ64" s="136"/>
      <c r="BK64" s="136"/>
      <c r="BL64" s="136"/>
      <c r="BM64" s="136"/>
      <c r="BN64" s="136"/>
      <c r="BO64" s="136"/>
      <c r="BP64" s="136"/>
      <c r="BQ64" s="136"/>
      <c r="BR64" s="134"/>
      <c r="BT64" s="134"/>
      <c r="BU64" s="137"/>
      <c r="BV64" s="137"/>
      <c r="BW64" s="137"/>
      <c r="BX64" s="137"/>
      <c r="BY64" s="137"/>
      <c r="BZ64" s="137"/>
      <c r="CA64" s="137"/>
      <c r="CB64" s="137"/>
      <c r="CC64" s="137"/>
      <c r="CD64" s="137"/>
      <c r="CE64" s="5"/>
      <c r="CF64" s="134"/>
      <c r="CH64" s="134"/>
    </row>
    <row r="65" spans="1:86" x14ac:dyDescent="0.25">
      <c r="A65" s="137" t="s">
        <v>19</v>
      </c>
      <c r="B65" s="34"/>
      <c r="C65" s="136"/>
      <c r="D65" s="136">
        <f>ABS('C4'!D65-'C4'!$C65)</f>
        <v>0</v>
      </c>
      <c r="E65" s="136">
        <f>ABS('C4'!E65-'C4'!$C65)</f>
        <v>0</v>
      </c>
      <c r="F65" s="136">
        <f>ABS('C4'!F65-'C4'!$C65)</f>
        <v>0</v>
      </c>
      <c r="G65" s="136">
        <f>ABS('C4'!G65-'C4'!$C65)</f>
        <v>0</v>
      </c>
      <c r="H65" s="136">
        <f>ABS('C4'!H65-'C4'!$C65)</f>
        <v>0</v>
      </c>
      <c r="I65" s="136">
        <f>ABS('C4'!I65-'C4'!$C65)</f>
        <v>0</v>
      </c>
      <c r="J65" s="136"/>
      <c r="K65" s="136"/>
      <c r="L65" s="136"/>
      <c r="M65" s="136"/>
      <c r="N65" s="75"/>
      <c r="O65" s="136"/>
      <c r="P65" s="75"/>
      <c r="Q65" s="136"/>
      <c r="R65" s="136"/>
      <c r="S65" s="136"/>
      <c r="T65" s="136"/>
      <c r="U65" s="136"/>
      <c r="V65" s="136">
        <f t="shared" si="0"/>
        <v>0</v>
      </c>
      <c r="W65" s="136"/>
      <c r="X65" s="136"/>
      <c r="Y65" s="136"/>
      <c r="Z65" s="136"/>
      <c r="AA65" s="136"/>
      <c r="AB65" s="75"/>
      <c r="AC65" s="136"/>
      <c r="AD65" s="75"/>
      <c r="AE65" s="136"/>
      <c r="AF65" s="136"/>
      <c r="AG65" s="136"/>
      <c r="AH65" s="136"/>
      <c r="AI65" s="136"/>
      <c r="AJ65" s="136"/>
      <c r="AK65" s="136"/>
      <c r="AL65" s="136"/>
      <c r="AM65" s="136"/>
      <c r="AN65" s="136"/>
      <c r="AO65" s="136"/>
      <c r="AP65" s="75"/>
      <c r="AQ65" s="136"/>
      <c r="AR65" s="75"/>
      <c r="AS65" s="136"/>
      <c r="AT65" s="136"/>
      <c r="AU65" s="136"/>
      <c r="AV65" s="136"/>
      <c r="AW65" s="136"/>
      <c r="AX65" s="136"/>
      <c r="AY65" s="136"/>
      <c r="AZ65" s="136"/>
      <c r="BA65" s="136"/>
      <c r="BB65" s="136"/>
      <c r="BC65" s="136"/>
      <c r="BD65" s="75"/>
      <c r="BE65" s="136"/>
      <c r="BF65" s="75"/>
      <c r="BG65" s="136"/>
      <c r="BH65" s="136"/>
      <c r="BI65" s="136"/>
      <c r="BJ65" s="136"/>
      <c r="BK65" s="136"/>
      <c r="BL65" s="136"/>
      <c r="BM65" s="136"/>
      <c r="BN65" s="136"/>
      <c r="BO65" s="136"/>
      <c r="BP65" s="136"/>
      <c r="BQ65" s="136"/>
      <c r="BR65" s="134"/>
      <c r="BT65" s="134"/>
      <c r="BU65" s="137"/>
      <c r="BV65" s="137"/>
      <c r="BW65" s="137"/>
      <c r="BX65" s="137"/>
      <c r="BY65" s="137"/>
      <c r="BZ65" s="137"/>
      <c r="CA65" s="137"/>
      <c r="CB65" s="137"/>
      <c r="CC65" s="137"/>
      <c r="CD65" s="137"/>
      <c r="CE65" s="5"/>
      <c r="CF65" s="134"/>
      <c r="CH65" s="134"/>
    </row>
    <row r="66" spans="1:86" x14ac:dyDescent="0.25">
      <c r="A66" s="137" t="s">
        <v>20</v>
      </c>
      <c r="B66" s="34"/>
      <c r="C66" s="136"/>
      <c r="D66" s="136">
        <f>ABS('C4'!D66-'C4'!$C66)</f>
        <v>0</v>
      </c>
      <c r="E66" s="136">
        <f>ABS('C4'!E66-'C4'!$C66)</f>
        <v>0</v>
      </c>
      <c r="F66" s="136">
        <f>ABS('C4'!F66-'C4'!$C66)</f>
        <v>0.25</v>
      </c>
      <c r="G66" s="136">
        <f>ABS('C4'!G66-'C4'!$C66)</f>
        <v>0.25</v>
      </c>
      <c r="H66" s="136">
        <f>ABS('C4'!H66-'C4'!$C66)</f>
        <v>0.25</v>
      </c>
      <c r="I66" s="136">
        <f>ABS('C4'!I66-'C4'!$C66)</f>
        <v>0.25</v>
      </c>
      <c r="J66" s="136"/>
      <c r="K66" s="136"/>
      <c r="L66" s="136"/>
      <c r="M66" s="136"/>
      <c r="N66" s="75"/>
      <c r="O66" s="136"/>
      <c r="P66" s="75"/>
      <c r="Q66" s="136"/>
      <c r="R66" s="136"/>
      <c r="S66" s="136"/>
      <c r="T66" s="136"/>
      <c r="U66" s="136"/>
      <c r="V66" s="136">
        <f t="shared" si="0"/>
        <v>1</v>
      </c>
      <c r="W66" s="136"/>
      <c r="X66" s="136"/>
      <c r="Y66" s="136"/>
      <c r="Z66" s="136"/>
      <c r="AA66" s="136"/>
      <c r="AB66" s="75"/>
      <c r="AC66" s="136"/>
      <c r="AD66" s="75"/>
      <c r="AE66" s="136"/>
      <c r="AF66" s="136"/>
      <c r="AG66" s="136"/>
      <c r="AH66" s="136"/>
      <c r="AI66" s="136"/>
      <c r="AJ66" s="136"/>
      <c r="AK66" s="136"/>
      <c r="AL66" s="136"/>
      <c r="AM66" s="136"/>
      <c r="AN66" s="136"/>
      <c r="AO66" s="136"/>
      <c r="AP66" s="75"/>
      <c r="AQ66" s="136"/>
      <c r="AR66" s="75"/>
      <c r="AS66" s="136"/>
      <c r="AT66" s="136"/>
      <c r="AU66" s="136"/>
      <c r="AV66" s="136"/>
      <c r="AW66" s="136"/>
      <c r="AX66" s="136"/>
      <c r="AY66" s="136"/>
      <c r="AZ66" s="136"/>
      <c r="BA66" s="136"/>
      <c r="BB66" s="136"/>
      <c r="BC66" s="136"/>
      <c r="BD66" s="75"/>
      <c r="BE66" s="136"/>
      <c r="BF66" s="75"/>
      <c r="BG66" s="136"/>
      <c r="BH66" s="136"/>
      <c r="BI66" s="136"/>
      <c r="BJ66" s="136"/>
      <c r="BK66" s="136"/>
      <c r="BL66" s="136"/>
      <c r="BM66" s="136"/>
      <c r="BN66" s="136"/>
      <c r="BO66" s="136"/>
      <c r="BP66" s="136"/>
      <c r="BQ66" s="136"/>
      <c r="BR66" s="134"/>
      <c r="BT66" s="134"/>
      <c r="BU66" s="137"/>
      <c r="BV66" s="137"/>
      <c r="BW66" s="137"/>
      <c r="BX66" s="137"/>
      <c r="BY66" s="137"/>
      <c r="BZ66" s="137"/>
      <c r="CA66" s="137"/>
      <c r="CB66" s="137"/>
      <c r="CC66" s="137"/>
      <c r="CD66" s="137"/>
      <c r="CE66" s="5"/>
      <c r="CF66" s="134"/>
      <c r="CH66" s="134"/>
    </row>
    <row r="67" spans="1:86" x14ac:dyDescent="0.25">
      <c r="A67" s="137" t="s">
        <v>21</v>
      </c>
      <c r="B67" s="34"/>
      <c r="C67" s="136"/>
      <c r="D67" s="136">
        <f>ABS('C4'!D67-'C4'!$C67)</f>
        <v>0</v>
      </c>
      <c r="E67" s="136">
        <f>ABS('C4'!E67-'C4'!$C67)</f>
        <v>0.1875</v>
      </c>
      <c r="F67" s="136">
        <f>ABS('C4'!F67-'C4'!$C67)</f>
        <v>0.1875</v>
      </c>
      <c r="G67" s="136">
        <f>ABS('C4'!G67-'C4'!$C67)</f>
        <v>0.1875</v>
      </c>
      <c r="H67" s="136">
        <f>ABS('C4'!H67-'C4'!$C67)</f>
        <v>0.1875</v>
      </c>
      <c r="I67" s="136">
        <f>ABS('C4'!I67-'C4'!$C67)</f>
        <v>0.1875</v>
      </c>
      <c r="J67" s="136"/>
      <c r="K67" s="136"/>
      <c r="L67" s="136"/>
      <c r="M67" s="136"/>
      <c r="N67" s="75"/>
      <c r="O67" s="136"/>
      <c r="P67" s="75"/>
      <c r="Q67" s="136"/>
      <c r="R67" s="136"/>
      <c r="S67" s="136"/>
      <c r="T67" s="136"/>
      <c r="U67" s="136"/>
      <c r="V67" s="136">
        <f t="shared" si="0"/>
        <v>0.9375</v>
      </c>
      <c r="W67" s="136"/>
      <c r="X67" s="136"/>
      <c r="Y67" s="136"/>
      <c r="Z67" s="136"/>
      <c r="AA67" s="136"/>
      <c r="AB67" s="75"/>
      <c r="AC67" s="136"/>
      <c r="AD67" s="75"/>
      <c r="AE67" s="136"/>
      <c r="AF67" s="136"/>
      <c r="AG67" s="136"/>
      <c r="AH67" s="136"/>
      <c r="AI67" s="136"/>
      <c r="AJ67" s="136"/>
      <c r="AK67" s="136"/>
      <c r="AL67" s="136"/>
      <c r="AM67" s="136"/>
      <c r="AN67" s="136"/>
      <c r="AO67" s="136"/>
      <c r="AP67" s="75"/>
      <c r="AQ67" s="136"/>
      <c r="AR67" s="75"/>
      <c r="AS67" s="136"/>
      <c r="AT67" s="136"/>
      <c r="AU67" s="136"/>
      <c r="AV67" s="136"/>
      <c r="AW67" s="136"/>
      <c r="AX67" s="136"/>
      <c r="AY67" s="136"/>
      <c r="AZ67" s="136"/>
      <c r="BA67" s="136"/>
      <c r="BB67" s="136"/>
      <c r="BC67" s="136"/>
      <c r="BD67" s="75"/>
      <c r="BE67" s="136"/>
      <c r="BF67" s="75"/>
      <c r="BG67" s="136"/>
      <c r="BH67" s="136"/>
      <c r="BI67" s="136"/>
      <c r="BJ67" s="136"/>
      <c r="BK67" s="136"/>
      <c r="BL67" s="136"/>
      <c r="BM67" s="136"/>
      <c r="BN67" s="136"/>
      <c r="BO67" s="136"/>
      <c r="BP67" s="136"/>
      <c r="BQ67" s="136"/>
      <c r="BR67" s="134"/>
      <c r="BT67" s="134"/>
      <c r="BU67" s="137"/>
      <c r="BV67" s="137"/>
      <c r="BW67" s="137"/>
      <c r="BX67" s="137"/>
      <c r="BY67" s="137"/>
      <c r="BZ67" s="137"/>
      <c r="CA67" s="137"/>
      <c r="CB67" s="137"/>
      <c r="CC67" s="137"/>
      <c r="CD67" s="137"/>
      <c r="CE67" s="5"/>
      <c r="CF67" s="134"/>
      <c r="CH67" s="134"/>
    </row>
    <row r="68" spans="1:86" x14ac:dyDescent="0.25">
      <c r="A68" s="137" t="s">
        <v>22</v>
      </c>
      <c r="B68" s="34"/>
      <c r="C68" s="136"/>
      <c r="D68" s="136">
        <f>ABS('C4'!D68-'C4'!$C68)</f>
        <v>0</v>
      </c>
      <c r="E68" s="136">
        <f>ABS('C4'!E68-'C4'!$C68)</f>
        <v>0</v>
      </c>
      <c r="F68" s="136">
        <f>ABS('C4'!F68-'C4'!$C68)</f>
        <v>0</v>
      </c>
      <c r="G68" s="136">
        <f>ABS('C4'!G68-'C4'!$C68)</f>
        <v>0</v>
      </c>
      <c r="H68" s="136">
        <f>ABS('C4'!H68-'C4'!$C68)</f>
        <v>0</v>
      </c>
      <c r="I68" s="136">
        <f>ABS('C4'!I68-'C4'!$C68)</f>
        <v>0</v>
      </c>
      <c r="J68" s="136"/>
      <c r="K68" s="136"/>
      <c r="L68" s="136"/>
      <c r="M68" s="136"/>
      <c r="N68" s="75"/>
      <c r="O68" s="136"/>
      <c r="P68" s="75"/>
      <c r="Q68" s="136"/>
      <c r="R68" s="136"/>
      <c r="S68" s="136"/>
      <c r="T68" s="136"/>
      <c r="U68" s="136"/>
      <c r="V68" s="136">
        <f t="shared" ref="V68:V114" si="1">SUM(D68:U68)</f>
        <v>0</v>
      </c>
      <c r="W68" s="136"/>
      <c r="X68" s="136"/>
      <c r="Y68" s="136"/>
      <c r="Z68" s="136"/>
      <c r="AA68" s="136"/>
      <c r="AB68" s="75"/>
      <c r="AC68" s="136"/>
      <c r="AD68" s="75"/>
      <c r="AE68" s="136"/>
      <c r="AF68" s="136"/>
      <c r="AG68" s="136"/>
      <c r="AH68" s="136"/>
      <c r="AI68" s="136"/>
      <c r="AJ68" s="136"/>
      <c r="AK68" s="136"/>
      <c r="AL68" s="136"/>
      <c r="AM68" s="136"/>
      <c r="AN68" s="136"/>
      <c r="AO68" s="136"/>
      <c r="AP68" s="75"/>
      <c r="AQ68" s="136"/>
      <c r="AR68" s="75"/>
      <c r="AS68" s="136"/>
      <c r="AT68" s="136"/>
      <c r="AU68" s="136"/>
      <c r="AV68" s="136"/>
      <c r="AW68" s="136"/>
      <c r="AX68" s="136"/>
      <c r="AY68" s="136"/>
      <c r="AZ68" s="136"/>
      <c r="BA68" s="136"/>
      <c r="BB68" s="136"/>
      <c r="BC68" s="136"/>
      <c r="BD68" s="75"/>
      <c r="BE68" s="136"/>
      <c r="BF68" s="75"/>
      <c r="BG68" s="136"/>
      <c r="BH68" s="136"/>
      <c r="BI68" s="136"/>
      <c r="BJ68" s="136"/>
      <c r="BK68" s="136"/>
      <c r="BL68" s="136"/>
      <c r="BM68" s="136"/>
      <c r="BN68" s="136"/>
      <c r="BO68" s="136"/>
      <c r="BP68" s="136"/>
      <c r="BQ68" s="136"/>
      <c r="BR68" s="134"/>
      <c r="BT68" s="134"/>
      <c r="BU68" s="137"/>
      <c r="BV68" s="137"/>
      <c r="BW68" s="137"/>
      <c r="BX68" s="137"/>
      <c r="BY68" s="137"/>
      <c r="BZ68" s="137"/>
      <c r="CA68" s="137"/>
      <c r="CB68" s="137"/>
      <c r="CC68" s="137"/>
      <c r="CD68" s="137"/>
      <c r="CE68" s="5"/>
      <c r="CF68" s="134"/>
      <c r="CH68" s="134"/>
    </row>
    <row r="69" spans="1:86" s="64" customFormat="1" ht="16.2" customHeight="1" x14ac:dyDescent="0.25">
      <c r="A69" s="136"/>
      <c r="B69" s="34"/>
      <c r="C69" s="136"/>
      <c r="D69" s="136">
        <f>ABS('C4'!D69-'C4'!$C69)</f>
        <v>0</v>
      </c>
      <c r="E69" s="136">
        <f>ABS('C4'!E69-'C4'!$C69)</f>
        <v>0</v>
      </c>
      <c r="F69" s="136">
        <f>ABS('C4'!F69-'C4'!$C69)</f>
        <v>0</v>
      </c>
      <c r="G69" s="136">
        <f>ABS('C4'!G69-'C4'!$C69)</f>
        <v>0</v>
      </c>
      <c r="H69" s="136">
        <f>ABS('C4'!H69-'C4'!$C69)</f>
        <v>0</v>
      </c>
      <c r="I69" s="136">
        <f>ABS('C4'!I69-'C4'!$C69)</f>
        <v>0</v>
      </c>
      <c r="J69" s="136"/>
      <c r="K69" s="136"/>
      <c r="L69" s="136"/>
      <c r="M69" s="136"/>
      <c r="N69" s="75"/>
      <c r="O69" s="136"/>
      <c r="P69" s="75"/>
      <c r="Q69" s="136"/>
      <c r="R69" s="136"/>
      <c r="S69" s="136"/>
      <c r="T69" s="136"/>
      <c r="U69" s="136"/>
      <c r="V69" s="136">
        <f t="shared" si="1"/>
        <v>0</v>
      </c>
      <c r="W69" s="136"/>
      <c r="X69" s="136"/>
      <c r="Y69" s="136"/>
      <c r="Z69" s="136"/>
      <c r="AA69" s="136"/>
      <c r="AB69" s="75"/>
      <c r="AC69" s="136"/>
      <c r="AD69" s="75"/>
      <c r="AE69" s="136"/>
      <c r="AF69" s="136"/>
      <c r="AG69" s="136"/>
      <c r="AH69" s="136"/>
      <c r="AI69" s="136"/>
      <c r="AJ69" s="136"/>
      <c r="AK69" s="136"/>
      <c r="AL69" s="136"/>
      <c r="AM69" s="136"/>
      <c r="AN69" s="136"/>
      <c r="AO69" s="136"/>
      <c r="AP69" s="75"/>
      <c r="AQ69" s="136"/>
      <c r="AR69" s="75"/>
      <c r="AS69" s="136"/>
      <c r="AT69" s="136"/>
      <c r="AU69" s="136"/>
      <c r="AV69" s="136"/>
      <c r="AW69" s="136"/>
      <c r="AX69" s="136"/>
      <c r="AY69" s="136"/>
      <c r="AZ69" s="136"/>
      <c r="BA69" s="136"/>
      <c r="BB69" s="136"/>
      <c r="BC69" s="136"/>
      <c r="BD69" s="75"/>
      <c r="BE69" s="136"/>
      <c r="BF69" s="75"/>
      <c r="BG69" s="136"/>
      <c r="BH69" s="136"/>
      <c r="BI69" s="136"/>
      <c r="BJ69" s="136"/>
      <c r="BK69" s="136"/>
      <c r="BL69" s="136"/>
      <c r="BM69" s="136"/>
      <c r="BN69" s="136"/>
      <c r="BO69" s="136"/>
      <c r="BP69" s="136"/>
      <c r="BQ69" s="136"/>
      <c r="BR69" s="34"/>
      <c r="BT69" s="34"/>
      <c r="BU69" s="136"/>
      <c r="BV69" s="136"/>
      <c r="BW69" s="136"/>
      <c r="BX69" s="136"/>
      <c r="BY69" s="136"/>
      <c r="BZ69" s="136"/>
      <c r="CA69" s="136"/>
      <c r="CB69" s="136"/>
      <c r="CC69" s="136"/>
      <c r="CD69" s="136"/>
      <c r="CE69" s="136"/>
      <c r="CF69" s="34"/>
      <c r="CH69" s="34"/>
    </row>
    <row r="70" spans="1:86" s="64" customFormat="1" ht="16.2" customHeight="1" x14ac:dyDescent="0.25">
      <c r="A70" s="137" t="s">
        <v>171</v>
      </c>
      <c r="B70" s="34"/>
      <c r="C70" s="76"/>
      <c r="D70" s="136">
        <f>ABS('C4'!D70-'C4'!$C70)</f>
        <v>0</v>
      </c>
      <c r="E70" s="136">
        <f>ABS('C4'!E70-'C4'!$C70)</f>
        <v>0</v>
      </c>
      <c r="F70" s="136">
        <f>ABS('C4'!F70-'C4'!$C70)</f>
        <v>0</v>
      </c>
      <c r="G70" s="136">
        <f>ABS('C4'!G70-'C4'!$C70)</f>
        <v>0</v>
      </c>
      <c r="H70" s="136">
        <f>ABS('C4'!H70-'C4'!$C70)</f>
        <v>0</v>
      </c>
      <c r="I70" s="136">
        <f>ABS('C4'!I70-'C4'!$C70)</f>
        <v>0</v>
      </c>
      <c r="J70" s="76"/>
      <c r="K70" s="76"/>
      <c r="L70" s="76"/>
      <c r="M70" s="136"/>
      <c r="N70" s="136"/>
      <c r="O70" s="136"/>
      <c r="P70" s="136"/>
      <c r="Q70" s="76"/>
      <c r="R70" s="76"/>
      <c r="S70" s="76"/>
      <c r="T70" s="76"/>
      <c r="U70" s="76"/>
      <c r="V70" s="136">
        <f t="shared" si="1"/>
        <v>0</v>
      </c>
      <c r="W70" s="76"/>
      <c r="X70" s="76"/>
      <c r="Y70" s="76"/>
      <c r="Z70" s="76"/>
      <c r="AA70" s="136"/>
      <c r="AB70" s="136"/>
      <c r="AC70" s="136"/>
      <c r="AD70" s="136"/>
      <c r="AE70" s="153"/>
      <c r="AF70" s="153"/>
      <c r="AG70" s="153"/>
      <c r="AH70" s="153"/>
      <c r="AI70" s="153"/>
      <c r="AJ70" s="153"/>
      <c r="AK70" s="153"/>
      <c r="AL70" s="153"/>
      <c r="AM70" s="153"/>
      <c r="AN70" s="153"/>
      <c r="AO70" s="136"/>
      <c r="AP70" s="136"/>
      <c r="AQ70" s="136"/>
      <c r="AR70" s="136"/>
      <c r="AS70" s="153"/>
      <c r="AT70" s="153"/>
      <c r="AU70" s="153"/>
      <c r="AV70" s="153"/>
      <c r="AW70" s="153"/>
      <c r="AX70" s="153"/>
      <c r="AY70" s="153"/>
      <c r="AZ70" s="153"/>
      <c r="BA70" s="153"/>
      <c r="BB70" s="153"/>
      <c r="BC70" s="136"/>
      <c r="BD70" s="136"/>
      <c r="BE70" s="136"/>
      <c r="BF70" s="136"/>
      <c r="BG70" s="153"/>
      <c r="BH70" s="153"/>
      <c r="BI70" s="153"/>
      <c r="BJ70" s="153"/>
      <c r="BK70" s="153"/>
      <c r="BL70" s="153"/>
      <c r="BM70" s="153"/>
      <c r="BN70" s="153"/>
      <c r="BO70" s="153"/>
      <c r="BP70" s="153"/>
      <c r="BQ70" s="136"/>
      <c r="BR70" s="65"/>
      <c r="BS70" s="65"/>
      <c r="BT70" s="65"/>
      <c r="BU70" s="166"/>
      <c r="BV70" s="166"/>
      <c r="BW70" s="166"/>
      <c r="BX70" s="166"/>
      <c r="BY70" s="166"/>
      <c r="BZ70" s="166"/>
      <c r="CA70" s="166"/>
      <c r="CB70" s="166"/>
      <c r="CC70" s="166"/>
      <c r="CD70" s="166"/>
      <c r="CE70" s="5"/>
      <c r="CF70" s="65"/>
      <c r="CG70" s="65"/>
      <c r="CH70" s="65"/>
    </row>
    <row r="71" spans="1:86" s="64" customFormat="1" ht="16.2" customHeight="1" x14ac:dyDescent="0.25">
      <c r="A71" s="137" t="s">
        <v>1</v>
      </c>
      <c r="B71" s="34"/>
      <c r="C71" s="136"/>
      <c r="D71" s="136">
        <f>ABS('C4'!D71-'C4'!$C71)</f>
        <v>0</v>
      </c>
      <c r="E71" s="136">
        <f>ABS('C4'!E71-'C4'!$C71)</f>
        <v>0</v>
      </c>
      <c r="F71" s="136">
        <f>ABS('C4'!F71-'C4'!$C71)</f>
        <v>0</v>
      </c>
      <c r="G71" s="136">
        <f>ABS('C4'!G71-'C4'!$C71)</f>
        <v>0</v>
      </c>
      <c r="H71" s="136">
        <f>ABS('C4'!H71-'C4'!$C71)</f>
        <v>0</v>
      </c>
      <c r="I71" s="136">
        <f>ABS('C4'!I71-'C4'!$C71)</f>
        <v>0</v>
      </c>
      <c r="J71" s="136"/>
      <c r="K71" s="136"/>
      <c r="L71" s="136"/>
      <c r="M71" s="136"/>
      <c r="N71" s="75"/>
      <c r="O71" s="136"/>
      <c r="P71" s="75"/>
      <c r="Q71" s="136"/>
      <c r="R71" s="136"/>
      <c r="S71" s="136"/>
      <c r="T71" s="136"/>
      <c r="U71" s="136"/>
      <c r="V71" s="136">
        <f t="shared" si="1"/>
        <v>0</v>
      </c>
      <c r="W71" s="136"/>
      <c r="X71" s="136"/>
      <c r="Y71" s="136"/>
      <c r="Z71" s="136"/>
      <c r="AA71" s="136"/>
      <c r="AB71" s="75"/>
      <c r="AC71" s="136"/>
      <c r="AD71" s="75"/>
      <c r="AE71" s="136"/>
      <c r="AF71" s="136"/>
      <c r="AG71" s="136"/>
      <c r="AH71" s="136"/>
      <c r="AI71" s="136"/>
      <c r="AJ71" s="136"/>
      <c r="AK71" s="136"/>
      <c r="AL71" s="136"/>
      <c r="AM71" s="136"/>
      <c r="AN71" s="136"/>
      <c r="AO71" s="136"/>
      <c r="AP71" s="75"/>
      <c r="AQ71" s="136"/>
      <c r="AR71" s="75"/>
      <c r="AS71" s="136"/>
      <c r="AT71" s="136"/>
      <c r="AU71" s="136"/>
      <c r="AV71" s="136"/>
      <c r="AW71" s="136"/>
      <c r="AX71" s="136"/>
      <c r="AY71" s="136"/>
      <c r="AZ71" s="136"/>
      <c r="BA71" s="136"/>
      <c r="BB71" s="136"/>
      <c r="BC71" s="136"/>
      <c r="BD71" s="75"/>
      <c r="BE71" s="136"/>
      <c r="BF71" s="75"/>
      <c r="BG71" s="136"/>
      <c r="BH71" s="136"/>
      <c r="BI71" s="136"/>
      <c r="BJ71" s="136"/>
      <c r="BK71" s="136"/>
      <c r="BL71" s="136"/>
      <c r="BM71" s="136"/>
      <c r="BN71" s="136"/>
      <c r="BO71" s="136"/>
      <c r="BP71" s="136"/>
      <c r="BQ71" s="136"/>
      <c r="BR71" s="134"/>
      <c r="BS71" s="65"/>
      <c r="BT71" s="134"/>
      <c r="BU71" s="137"/>
      <c r="BV71" s="137"/>
      <c r="BW71" s="137"/>
      <c r="BX71" s="137"/>
      <c r="BY71" s="137"/>
      <c r="BZ71" s="137"/>
      <c r="CA71" s="137"/>
      <c r="CB71" s="137"/>
      <c r="CC71" s="137"/>
      <c r="CD71" s="137"/>
      <c r="CE71" s="5"/>
      <c r="CF71" s="134"/>
      <c r="CG71" s="65"/>
      <c r="CH71" s="134"/>
    </row>
    <row r="72" spans="1:86" s="64" customFormat="1" ht="16.2" customHeight="1" x14ac:dyDescent="0.25">
      <c r="A72" s="137" t="s">
        <v>3</v>
      </c>
      <c r="B72" s="34"/>
      <c r="C72" s="136"/>
      <c r="D72" s="136">
        <f>ABS('C4'!D72-'C4'!$C72)</f>
        <v>0</v>
      </c>
      <c r="E72" s="136">
        <f>ABS('C4'!E72-'C4'!$C72)</f>
        <v>0</v>
      </c>
      <c r="F72" s="136">
        <f>ABS('C4'!F72-'C4'!$C72)</f>
        <v>0</v>
      </c>
      <c r="G72" s="136">
        <f>ABS('C4'!G72-'C4'!$C72)</f>
        <v>0</v>
      </c>
      <c r="H72" s="136">
        <f>ABS('C4'!H72-'C4'!$C72)</f>
        <v>0</v>
      </c>
      <c r="I72" s="136">
        <f>ABS('C4'!I72-'C4'!$C72)</f>
        <v>0</v>
      </c>
      <c r="J72" s="136"/>
      <c r="K72" s="136"/>
      <c r="L72" s="136"/>
      <c r="M72" s="136"/>
      <c r="N72" s="75"/>
      <c r="O72" s="136"/>
      <c r="P72" s="75"/>
      <c r="Q72" s="136"/>
      <c r="R72" s="136"/>
      <c r="S72" s="136"/>
      <c r="T72" s="136"/>
      <c r="U72" s="136"/>
      <c r="V72" s="136">
        <f t="shared" si="1"/>
        <v>0</v>
      </c>
      <c r="W72" s="136"/>
      <c r="X72" s="136"/>
      <c r="Y72" s="136"/>
      <c r="Z72" s="136"/>
      <c r="AA72" s="136"/>
      <c r="AB72" s="75"/>
      <c r="AC72" s="136"/>
      <c r="AD72" s="75"/>
      <c r="AE72" s="136"/>
      <c r="AF72" s="136"/>
      <c r="AG72" s="136"/>
      <c r="AH72" s="136"/>
      <c r="AI72" s="136"/>
      <c r="AJ72" s="136"/>
      <c r="AK72" s="136"/>
      <c r="AL72" s="136"/>
      <c r="AM72" s="136"/>
      <c r="AN72" s="136"/>
      <c r="AO72" s="136"/>
      <c r="AP72" s="75"/>
      <c r="AQ72" s="136"/>
      <c r="AR72" s="75"/>
      <c r="AS72" s="136"/>
      <c r="AT72" s="136"/>
      <c r="AU72" s="136"/>
      <c r="AV72" s="136"/>
      <c r="AW72" s="136"/>
      <c r="AX72" s="136"/>
      <c r="AY72" s="136"/>
      <c r="AZ72" s="136"/>
      <c r="BA72" s="136"/>
      <c r="BB72" s="136"/>
      <c r="BC72" s="136"/>
      <c r="BD72" s="75"/>
      <c r="BE72" s="136"/>
      <c r="BF72" s="75"/>
      <c r="BG72" s="136"/>
      <c r="BH72" s="136"/>
      <c r="BI72" s="136"/>
      <c r="BJ72" s="136"/>
      <c r="BK72" s="136"/>
      <c r="BL72" s="136"/>
      <c r="BM72" s="136"/>
      <c r="BN72" s="136"/>
      <c r="BO72" s="136"/>
      <c r="BP72" s="136"/>
      <c r="BQ72" s="136"/>
      <c r="BR72" s="134"/>
      <c r="BS72" s="65"/>
      <c r="BT72" s="134"/>
      <c r="BU72" s="137"/>
      <c r="BV72" s="137"/>
      <c r="BW72" s="137"/>
      <c r="BX72" s="137"/>
      <c r="BY72" s="137"/>
      <c r="BZ72" s="137"/>
      <c r="CA72" s="137"/>
      <c r="CB72" s="137"/>
      <c r="CC72" s="137"/>
      <c r="CD72" s="137"/>
      <c r="CE72" s="5"/>
      <c r="CF72" s="134"/>
      <c r="CG72" s="65"/>
      <c r="CH72" s="134"/>
    </row>
    <row r="73" spans="1:86" s="64" customFormat="1" ht="16.2" customHeight="1" x14ac:dyDescent="0.25">
      <c r="A73" s="137" t="s">
        <v>4</v>
      </c>
      <c r="B73" s="34"/>
      <c r="C73" s="136"/>
      <c r="D73" s="136">
        <f>ABS('C4'!D73-'C4'!$C73)</f>
        <v>0</v>
      </c>
      <c r="E73" s="136">
        <f>ABS('C4'!E73-'C4'!$C73)</f>
        <v>0</v>
      </c>
      <c r="F73" s="136">
        <f>ABS('C4'!F73-'C4'!$C73)</f>
        <v>0</v>
      </c>
      <c r="G73" s="136">
        <f>ABS('C4'!G73-'C4'!$C73)</f>
        <v>0</v>
      </c>
      <c r="H73" s="136">
        <f>ABS('C4'!H73-'C4'!$C73)</f>
        <v>0</v>
      </c>
      <c r="I73" s="136">
        <f>ABS('C4'!I73-'C4'!$C73)</f>
        <v>0</v>
      </c>
      <c r="J73" s="136"/>
      <c r="K73" s="136"/>
      <c r="L73" s="136"/>
      <c r="M73" s="136"/>
      <c r="N73" s="75"/>
      <c r="O73" s="136"/>
      <c r="P73" s="75"/>
      <c r="Q73" s="136"/>
      <c r="R73" s="136"/>
      <c r="S73" s="136"/>
      <c r="T73" s="136"/>
      <c r="U73" s="136"/>
      <c r="V73" s="136">
        <f t="shared" si="1"/>
        <v>0</v>
      </c>
      <c r="W73" s="136"/>
      <c r="X73" s="136"/>
      <c r="Y73" s="136"/>
      <c r="Z73" s="136"/>
      <c r="AA73" s="136"/>
      <c r="AB73" s="75"/>
      <c r="AC73" s="136"/>
      <c r="AD73" s="75"/>
      <c r="AE73" s="136"/>
      <c r="AF73" s="136"/>
      <c r="AG73" s="136"/>
      <c r="AH73" s="136"/>
      <c r="AI73" s="136"/>
      <c r="AJ73" s="136"/>
      <c r="AK73" s="136"/>
      <c r="AL73" s="136"/>
      <c r="AM73" s="136"/>
      <c r="AN73" s="136"/>
      <c r="AO73" s="136"/>
      <c r="AP73" s="75"/>
      <c r="AQ73" s="136"/>
      <c r="AR73" s="75"/>
      <c r="AS73" s="136"/>
      <c r="AT73" s="136"/>
      <c r="AU73" s="136"/>
      <c r="AV73" s="136"/>
      <c r="AW73" s="136"/>
      <c r="AX73" s="136"/>
      <c r="AY73" s="136"/>
      <c r="AZ73" s="136"/>
      <c r="BA73" s="136"/>
      <c r="BB73" s="136"/>
      <c r="BC73" s="136"/>
      <c r="BD73" s="75"/>
      <c r="BE73" s="136"/>
      <c r="BF73" s="75"/>
      <c r="BG73" s="136"/>
      <c r="BH73" s="136"/>
      <c r="BI73" s="136"/>
      <c r="BJ73" s="136"/>
      <c r="BK73" s="136"/>
      <c r="BL73" s="136"/>
      <c r="BM73" s="136"/>
      <c r="BN73" s="136"/>
      <c r="BO73" s="136"/>
      <c r="BP73" s="136"/>
      <c r="BQ73" s="136"/>
      <c r="BR73" s="134"/>
      <c r="BS73" s="65"/>
      <c r="BT73" s="134"/>
      <c r="BU73" s="137"/>
      <c r="BV73" s="137"/>
      <c r="BW73" s="137"/>
      <c r="BX73" s="137"/>
      <c r="BY73" s="137"/>
      <c r="BZ73" s="137"/>
      <c r="CA73" s="137"/>
      <c r="CB73" s="137"/>
      <c r="CC73" s="137"/>
      <c r="CD73" s="137"/>
      <c r="CE73" s="5"/>
      <c r="CF73" s="134"/>
      <c r="CG73" s="65"/>
      <c r="CH73" s="134"/>
    </row>
    <row r="74" spans="1:86" s="64" customFormat="1" ht="16.2" customHeight="1" x14ac:dyDescent="0.25">
      <c r="A74" s="137" t="s">
        <v>5</v>
      </c>
      <c r="B74" s="34"/>
      <c r="C74" s="136"/>
      <c r="D74" s="136">
        <f>ABS('C4'!D74-'C4'!$C74)</f>
        <v>0</v>
      </c>
      <c r="E74" s="136">
        <f>ABS('C4'!E74-'C4'!$C74)</f>
        <v>0</v>
      </c>
      <c r="F74" s="136">
        <f>ABS('C4'!F74-'C4'!$C74)</f>
        <v>0</v>
      </c>
      <c r="G74" s="136">
        <f>ABS('C4'!G74-'C4'!$C74)</f>
        <v>0</v>
      </c>
      <c r="H74" s="136">
        <f>ABS('C4'!H74-'C4'!$C74)</f>
        <v>0</v>
      </c>
      <c r="I74" s="136">
        <f>ABS('C4'!I74-'C4'!$C74)</f>
        <v>0</v>
      </c>
      <c r="J74" s="136"/>
      <c r="K74" s="136"/>
      <c r="L74" s="136"/>
      <c r="M74" s="136"/>
      <c r="N74" s="75"/>
      <c r="O74" s="136"/>
      <c r="P74" s="75"/>
      <c r="Q74" s="136"/>
      <c r="R74" s="136"/>
      <c r="S74" s="136"/>
      <c r="T74" s="136"/>
      <c r="U74" s="136"/>
      <c r="V74" s="136">
        <f t="shared" si="1"/>
        <v>0</v>
      </c>
      <c r="W74" s="136"/>
      <c r="X74" s="136"/>
      <c r="Y74" s="136"/>
      <c r="Z74" s="136"/>
      <c r="AA74" s="136"/>
      <c r="AB74" s="75"/>
      <c r="AC74" s="136"/>
      <c r="AD74" s="75"/>
      <c r="AE74" s="136"/>
      <c r="AF74" s="136"/>
      <c r="AG74" s="136"/>
      <c r="AH74" s="136"/>
      <c r="AI74" s="136"/>
      <c r="AJ74" s="136"/>
      <c r="AK74" s="136"/>
      <c r="AL74" s="136"/>
      <c r="AM74" s="136"/>
      <c r="AN74" s="136"/>
      <c r="AO74" s="136"/>
      <c r="AP74" s="75"/>
      <c r="AQ74" s="136"/>
      <c r="AR74" s="75"/>
      <c r="AS74" s="136"/>
      <c r="AT74" s="136"/>
      <c r="AU74" s="136"/>
      <c r="AV74" s="136"/>
      <c r="AW74" s="136"/>
      <c r="AX74" s="136"/>
      <c r="AY74" s="136"/>
      <c r="AZ74" s="136"/>
      <c r="BA74" s="136"/>
      <c r="BB74" s="136"/>
      <c r="BC74" s="136"/>
      <c r="BD74" s="75"/>
      <c r="BE74" s="136"/>
      <c r="BF74" s="75"/>
      <c r="BG74" s="136"/>
      <c r="BH74" s="136"/>
      <c r="BI74" s="136"/>
      <c r="BJ74" s="136"/>
      <c r="BK74" s="136"/>
      <c r="BL74" s="136"/>
      <c r="BM74" s="136"/>
      <c r="BN74" s="136"/>
      <c r="BO74" s="136"/>
      <c r="BP74" s="136"/>
      <c r="BQ74" s="136"/>
      <c r="BR74" s="134"/>
      <c r="BS74" s="65"/>
      <c r="BT74" s="134"/>
      <c r="BU74" s="137"/>
      <c r="BV74" s="137"/>
      <c r="BW74" s="137"/>
      <c r="BX74" s="137"/>
      <c r="BY74" s="137"/>
      <c r="BZ74" s="137"/>
      <c r="CA74" s="137"/>
      <c r="CB74" s="137"/>
      <c r="CC74" s="137"/>
      <c r="CD74" s="137"/>
      <c r="CE74" s="5"/>
      <c r="CF74" s="134"/>
      <c r="CG74" s="65"/>
      <c r="CH74" s="134"/>
    </row>
    <row r="75" spans="1:86" s="64" customFormat="1" ht="16.2" customHeight="1" x14ac:dyDescent="0.25">
      <c r="A75" s="137" t="s">
        <v>6</v>
      </c>
      <c r="B75" s="34"/>
      <c r="C75" s="136"/>
      <c r="D75" s="136">
        <f>ABS('C4'!D75-'C4'!$C75)</f>
        <v>0</v>
      </c>
      <c r="E75" s="136">
        <f>ABS('C4'!E75-'C4'!$C75)</f>
        <v>0</v>
      </c>
      <c r="F75" s="136">
        <f>ABS('C4'!F75-'C4'!$C75)</f>
        <v>0</v>
      </c>
      <c r="G75" s="136">
        <f>ABS('C4'!G75-'C4'!$C75)</f>
        <v>0</v>
      </c>
      <c r="H75" s="136">
        <f>ABS('C4'!H75-'C4'!$C75)</f>
        <v>9.375E-2</v>
      </c>
      <c r="I75" s="136">
        <f>ABS('C4'!I75-'C4'!$C75)</f>
        <v>9.375E-2</v>
      </c>
      <c r="J75" s="136"/>
      <c r="K75" s="136"/>
      <c r="L75" s="136"/>
      <c r="M75" s="136"/>
      <c r="N75" s="75"/>
      <c r="O75" s="136"/>
      <c r="P75" s="75"/>
      <c r="Q75" s="136"/>
      <c r="R75" s="136"/>
      <c r="S75" s="136"/>
      <c r="T75" s="136"/>
      <c r="U75" s="136"/>
      <c r="V75" s="136">
        <f t="shared" si="1"/>
        <v>0.1875</v>
      </c>
      <c r="W75" s="136"/>
      <c r="X75" s="136"/>
      <c r="Y75" s="136"/>
      <c r="Z75" s="136"/>
      <c r="AA75" s="136"/>
      <c r="AB75" s="75"/>
      <c r="AC75" s="136"/>
      <c r="AD75" s="75"/>
      <c r="AE75" s="136"/>
      <c r="AF75" s="136"/>
      <c r="AG75" s="136"/>
      <c r="AH75" s="136"/>
      <c r="AI75" s="136"/>
      <c r="AJ75" s="136"/>
      <c r="AK75" s="136"/>
      <c r="AL75" s="136"/>
      <c r="AM75" s="136"/>
      <c r="AN75" s="136"/>
      <c r="AO75" s="136"/>
      <c r="AP75" s="75"/>
      <c r="AQ75" s="136"/>
      <c r="AR75" s="75"/>
      <c r="AS75" s="136"/>
      <c r="AT75" s="136"/>
      <c r="AU75" s="136"/>
      <c r="AV75" s="136"/>
      <c r="AW75" s="136"/>
      <c r="AX75" s="136"/>
      <c r="AY75" s="136"/>
      <c r="AZ75" s="136"/>
      <c r="BA75" s="136"/>
      <c r="BB75" s="136"/>
      <c r="BC75" s="136"/>
      <c r="BD75" s="75"/>
      <c r="BE75" s="136"/>
      <c r="BF75" s="75"/>
      <c r="BG75" s="136"/>
      <c r="BH75" s="136"/>
      <c r="BI75" s="136"/>
      <c r="BJ75" s="136"/>
      <c r="BK75" s="136"/>
      <c r="BL75" s="136"/>
      <c r="BM75" s="136"/>
      <c r="BN75" s="136"/>
      <c r="BO75" s="136"/>
      <c r="BP75" s="136"/>
      <c r="BQ75" s="136"/>
      <c r="BR75" s="134"/>
      <c r="BS75" s="65"/>
      <c r="BT75" s="134"/>
      <c r="BU75" s="137"/>
      <c r="BV75" s="137"/>
      <c r="BW75" s="137"/>
      <c r="BX75" s="137"/>
      <c r="BY75" s="137"/>
      <c r="BZ75" s="137"/>
      <c r="CA75" s="137"/>
      <c r="CB75" s="137"/>
      <c r="CC75" s="137"/>
      <c r="CD75" s="137"/>
      <c r="CE75" s="5"/>
      <c r="CF75" s="134"/>
      <c r="CG75" s="65"/>
      <c r="CH75" s="134"/>
    </row>
    <row r="76" spans="1:86" s="64" customFormat="1" ht="16.2" customHeight="1" x14ac:dyDescent="0.25">
      <c r="A76" s="137" t="s">
        <v>7</v>
      </c>
      <c r="B76" s="34"/>
      <c r="C76" s="136"/>
      <c r="D76" s="136">
        <f>ABS('C4'!D76-'C4'!$C76)</f>
        <v>0</v>
      </c>
      <c r="E76" s="136">
        <f>ABS('C4'!E76-'C4'!$C76)</f>
        <v>0</v>
      </c>
      <c r="F76" s="136">
        <f>ABS('C4'!F76-'C4'!$C76)</f>
        <v>0</v>
      </c>
      <c r="G76" s="136">
        <f>ABS('C4'!G76-'C4'!$C76)</f>
        <v>0</v>
      </c>
      <c r="H76" s="136">
        <f>ABS('C4'!H76-'C4'!$C76)</f>
        <v>0</v>
      </c>
      <c r="I76" s="136">
        <f>ABS('C4'!I76-'C4'!$C76)</f>
        <v>0</v>
      </c>
      <c r="J76" s="136"/>
      <c r="K76" s="136"/>
      <c r="L76" s="136"/>
      <c r="M76" s="136"/>
      <c r="N76" s="75"/>
      <c r="O76" s="136"/>
      <c r="P76" s="75"/>
      <c r="Q76" s="136"/>
      <c r="R76" s="136"/>
      <c r="S76" s="136"/>
      <c r="T76" s="136"/>
      <c r="U76" s="136"/>
      <c r="V76" s="136">
        <f t="shared" si="1"/>
        <v>0</v>
      </c>
      <c r="W76" s="136"/>
      <c r="X76" s="136"/>
      <c r="Y76" s="136"/>
      <c r="Z76" s="136"/>
      <c r="AA76" s="136"/>
      <c r="AB76" s="75"/>
      <c r="AC76" s="136"/>
      <c r="AD76" s="75"/>
      <c r="AE76" s="136"/>
      <c r="AF76" s="136"/>
      <c r="AG76" s="136"/>
      <c r="AH76" s="136"/>
      <c r="AI76" s="136"/>
      <c r="AJ76" s="136"/>
      <c r="AK76" s="136"/>
      <c r="AL76" s="136"/>
      <c r="AM76" s="136"/>
      <c r="AN76" s="136"/>
      <c r="AO76" s="136"/>
      <c r="AP76" s="75"/>
      <c r="AQ76" s="136"/>
      <c r="AR76" s="75"/>
      <c r="AS76" s="136"/>
      <c r="AT76" s="136"/>
      <c r="AU76" s="136"/>
      <c r="AV76" s="136"/>
      <c r="AW76" s="136"/>
      <c r="AX76" s="136"/>
      <c r="AY76" s="136"/>
      <c r="AZ76" s="136"/>
      <c r="BA76" s="136"/>
      <c r="BB76" s="136"/>
      <c r="BC76" s="136"/>
      <c r="BD76" s="75"/>
      <c r="BE76" s="136"/>
      <c r="BF76" s="75"/>
      <c r="BG76" s="136"/>
      <c r="BH76" s="136"/>
      <c r="BI76" s="136"/>
      <c r="BJ76" s="136"/>
      <c r="BK76" s="136"/>
      <c r="BL76" s="136"/>
      <c r="BM76" s="136"/>
      <c r="BN76" s="136"/>
      <c r="BO76" s="136"/>
      <c r="BP76" s="136"/>
      <c r="BQ76" s="136"/>
      <c r="BR76" s="134"/>
      <c r="BS76" s="65"/>
      <c r="BT76" s="134"/>
      <c r="BU76" s="137"/>
      <c r="BV76" s="137"/>
      <c r="BW76" s="137"/>
      <c r="BX76" s="137"/>
      <c r="BY76" s="137"/>
      <c r="BZ76" s="137"/>
      <c r="CA76" s="137"/>
      <c r="CB76" s="137"/>
      <c r="CC76" s="137"/>
      <c r="CD76" s="137"/>
      <c r="CE76" s="5"/>
      <c r="CF76" s="134"/>
      <c r="CG76" s="65"/>
      <c r="CH76" s="134"/>
    </row>
    <row r="77" spans="1:86" s="64" customFormat="1" ht="16.2" customHeight="1" x14ac:dyDescent="0.25">
      <c r="A77" s="137" t="s">
        <v>8</v>
      </c>
      <c r="B77" s="34"/>
      <c r="C77" s="136"/>
      <c r="D77" s="136">
        <f>ABS('C4'!D77-'C4'!$C77)</f>
        <v>0</v>
      </c>
      <c r="E77" s="136">
        <f>ABS('C4'!E77-'C4'!$C77)</f>
        <v>0</v>
      </c>
      <c r="F77" s="136">
        <f>ABS('C4'!F77-'C4'!$C77)</f>
        <v>0</v>
      </c>
      <c r="G77" s="136">
        <f>ABS('C4'!G77-'C4'!$C77)</f>
        <v>0</v>
      </c>
      <c r="H77" s="136">
        <f>ABS('C4'!H77-'C4'!$C77)</f>
        <v>0</v>
      </c>
      <c r="I77" s="136">
        <f>ABS('C4'!I77-'C4'!$C77)</f>
        <v>0</v>
      </c>
      <c r="J77" s="136"/>
      <c r="K77" s="136"/>
      <c r="L77" s="136"/>
      <c r="M77" s="136"/>
      <c r="N77" s="75"/>
      <c r="O77" s="136"/>
      <c r="P77" s="75"/>
      <c r="Q77" s="136"/>
      <c r="R77" s="136"/>
      <c r="S77" s="136"/>
      <c r="T77" s="136"/>
      <c r="U77" s="136"/>
      <c r="V77" s="136">
        <f t="shared" si="1"/>
        <v>0</v>
      </c>
      <c r="W77" s="136"/>
      <c r="X77" s="136"/>
      <c r="Y77" s="136"/>
      <c r="Z77" s="136"/>
      <c r="AA77" s="136"/>
      <c r="AB77" s="75"/>
      <c r="AC77" s="136"/>
      <c r="AD77" s="75"/>
      <c r="AE77" s="136"/>
      <c r="AF77" s="136"/>
      <c r="AG77" s="136"/>
      <c r="AH77" s="136"/>
      <c r="AI77" s="136"/>
      <c r="AJ77" s="136"/>
      <c r="AK77" s="136"/>
      <c r="AL77" s="136"/>
      <c r="AM77" s="136"/>
      <c r="AN77" s="136"/>
      <c r="AO77" s="136"/>
      <c r="AP77" s="75"/>
      <c r="AQ77" s="136"/>
      <c r="AR77" s="75"/>
      <c r="AS77" s="136"/>
      <c r="AT77" s="136"/>
      <c r="AU77" s="136"/>
      <c r="AV77" s="136"/>
      <c r="AW77" s="136"/>
      <c r="AX77" s="136"/>
      <c r="AY77" s="136"/>
      <c r="AZ77" s="136"/>
      <c r="BA77" s="136"/>
      <c r="BB77" s="136"/>
      <c r="BC77" s="136"/>
      <c r="BD77" s="75"/>
      <c r="BE77" s="136"/>
      <c r="BF77" s="75"/>
      <c r="BG77" s="136"/>
      <c r="BH77" s="136"/>
      <c r="BI77" s="136"/>
      <c r="BJ77" s="136"/>
      <c r="BK77" s="136"/>
      <c r="BL77" s="136"/>
      <c r="BM77" s="136"/>
      <c r="BN77" s="136"/>
      <c r="BO77" s="136"/>
      <c r="BP77" s="136"/>
      <c r="BQ77" s="136"/>
      <c r="BR77" s="134"/>
      <c r="BS77" s="65"/>
      <c r="BT77" s="134"/>
      <c r="BU77" s="137"/>
      <c r="BV77" s="137"/>
      <c r="BW77" s="137"/>
      <c r="BX77" s="137"/>
      <c r="BY77" s="137"/>
      <c r="BZ77" s="137"/>
      <c r="CA77" s="137"/>
      <c r="CB77" s="137"/>
      <c r="CC77" s="137"/>
      <c r="CD77" s="137"/>
      <c r="CE77" s="5"/>
      <c r="CF77" s="134"/>
      <c r="CG77" s="65"/>
      <c r="CH77" s="134"/>
    </row>
    <row r="78" spans="1:86" s="64" customFormat="1" ht="16.2" customHeight="1" x14ac:dyDescent="0.25">
      <c r="A78" s="137" t="s">
        <v>9</v>
      </c>
      <c r="B78" s="34"/>
      <c r="C78" s="136"/>
      <c r="D78" s="136">
        <f>ABS('C4'!D78-'C4'!$C78)</f>
        <v>0</v>
      </c>
      <c r="E78" s="136">
        <f>ABS('C4'!E78-'C4'!$C78)</f>
        <v>0</v>
      </c>
      <c r="F78" s="136">
        <f>ABS('C4'!F78-'C4'!$C78)</f>
        <v>0</v>
      </c>
      <c r="G78" s="136">
        <f>ABS('C4'!G78-'C4'!$C78)</f>
        <v>0</v>
      </c>
      <c r="H78" s="136">
        <f>ABS('C4'!H78-'C4'!$C78)</f>
        <v>0</v>
      </c>
      <c r="I78" s="136">
        <f>ABS('C4'!I78-'C4'!$C78)</f>
        <v>0</v>
      </c>
      <c r="J78" s="136"/>
      <c r="K78" s="136"/>
      <c r="L78" s="136"/>
      <c r="M78" s="136"/>
      <c r="N78" s="75"/>
      <c r="O78" s="136"/>
      <c r="P78" s="75"/>
      <c r="Q78" s="136"/>
      <c r="R78" s="136"/>
      <c r="S78" s="136"/>
      <c r="T78" s="136"/>
      <c r="U78" s="136"/>
      <c r="V78" s="136">
        <f t="shared" si="1"/>
        <v>0</v>
      </c>
      <c r="W78" s="136"/>
      <c r="X78" s="136"/>
      <c r="Y78" s="136"/>
      <c r="Z78" s="136"/>
      <c r="AA78" s="136"/>
      <c r="AB78" s="75"/>
      <c r="AC78" s="136"/>
      <c r="AD78" s="75"/>
      <c r="AE78" s="136"/>
      <c r="AF78" s="136"/>
      <c r="AG78" s="136"/>
      <c r="AH78" s="136"/>
      <c r="AI78" s="136"/>
      <c r="AJ78" s="136"/>
      <c r="AK78" s="136"/>
      <c r="AL78" s="136"/>
      <c r="AM78" s="136"/>
      <c r="AN78" s="136"/>
      <c r="AO78" s="136"/>
      <c r="AP78" s="75"/>
      <c r="AQ78" s="136"/>
      <c r="AR78" s="75"/>
      <c r="AS78" s="136"/>
      <c r="AT78" s="136"/>
      <c r="AU78" s="136"/>
      <c r="AV78" s="136"/>
      <c r="AW78" s="136"/>
      <c r="AX78" s="136"/>
      <c r="AY78" s="136"/>
      <c r="AZ78" s="136"/>
      <c r="BA78" s="136"/>
      <c r="BB78" s="136"/>
      <c r="BC78" s="136"/>
      <c r="BD78" s="75"/>
      <c r="BE78" s="136"/>
      <c r="BF78" s="75"/>
      <c r="BG78" s="136"/>
      <c r="BH78" s="136"/>
      <c r="BI78" s="136"/>
      <c r="BJ78" s="136"/>
      <c r="BK78" s="136"/>
      <c r="BL78" s="136"/>
      <c r="BM78" s="136"/>
      <c r="BN78" s="136"/>
      <c r="BO78" s="136"/>
      <c r="BP78" s="136"/>
      <c r="BQ78" s="136"/>
      <c r="BR78" s="134"/>
      <c r="BS78" s="65"/>
      <c r="BT78" s="134"/>
      <c r="BU78" s="137"/>
      <c r="BV78" s="137"/>
      <c r="BW78" s="137"/>
      <c r="BX78" s="137"/>
      <c r="BY78" s="137"/>
      <c r="BZ78" s="137"/>
      <c r="CA78" s="137"/>
      <c r="CB78" s="137"/>
      <c r="CC78" s="137"/>
      <c r="CD78" s="137"/>
      <c r="CE78" s="5"/>
      <c r="CF78" s="134"/>
      <c r="CG78" s="65"/>
      <c r="CH78" s="134"/>
    </row>
    <row r="79" spans="1:86" s="64" customFormat="1" ht="16.2" customHeight="1" x14ac:dyDescent="0.25">
      <c r="A79" s="137" t="s">
        <v>10</v>
      </c>
      <c r="B79" s="135"/>
      <c r="C79" s="136"/>
      <c r="D79" s="136">
        <f>ABS('C4'!D79-'C4'!$C79)</f>
        <v>0</v>
      </c>
      <c r="E79" s="136">
        <f>ABS('C4'!E79-'C4'!$C79)</f>
        <v>0</v>
      </c>
      <c r="F79" s="136">
        <f>ABS('C4'!F79-'C4'!$C79)</f>
        <v>0</v>
      </c>
      <c r="G79" s="136">
        <f>ABS('C4'!G79-'C4'!$C79)</f>
        <v>0</v>
      </c>
      <c r="H79" s="136">
        <f>ABS('C4'!H79-'C4'!$C79)</f>
        <v>0</v>
      </c>
      <c r="I79" s="136">
        <f>ABS('C4'!I79-'C4'!$C79)</f>
        <v>0</v>
      </c>
      <c r="J79" s="136"/>
      <c r="K79" s="136"/>
      <c r="L79" s="136"/>
      <c r="M79" s="136"/>
      <c r="N79" s="75"/>
      <c r="O79" s="136"/>
      <c r="P79" s="75"/>
      <c r="Q79" s="136"/>
      <c r="R79" s="136"/>
      <c r="S79" s="136"/>
      <c r="T79" s="136"/>
      <c r="U79" s="136"/>
      <c r="V79" s="136">
        <f t="shared" si="1"/>
        <v>0</v>
      </c>
      <c r="W79" s="136"/>
      <c r="X79" s="136"/>
      <c r="Y79" s="136"/>
      <c r="Z79" s="136"/>
      <c r="AA79" s="136"/>
      <c r="AB79" s="75"/>
      <c r="AC79" s="136"/>
      <c r="AD79" s="75"/>
      <c r="AE79" s="136"/>
      <c r="AF79" s="136"/>
      <c r="AG79" s="136"/>
      <c r="AH79" s="136"/>
      <c r="AI79" s="136"/>
      <c r="AJ79" s="136"/>
      <c r="AK79" s="136"/>
      <c r="AL79" s="136"/>
      <c r="AM79" s="136"/>
      <c r="AN79" s="136"/>
      <c r="AO79" s="136"/>
      <c r="AP79" s="75"/>
      <c r="AQ79" s="136"/>
      <c r="AR79" s="75"/>
      <c r="AS79" s="136"/>
      <c r="AT79" s="136"/>
      <c r="AU79" s="136"/>
      <c r="AV79" s="136"/>
      <c r="AW79" s="136"/>
      <c r="AX79" s="136"/>
      <c r="AY79" s="136"/>
      <c r="AZ79" s="136"/>
      <c r="BA79" s="136"/>
      <c r="BB79" s="136"/>
      <c r="BC79" s="136"/>
      <c r="BD79" s="75"/>
      <c r="BE79" s="136"/>
      <c r="BF79" s="75"/>
      <c r="BG79" s="136"/>
      <c r="BH79" s="136"/>
      <c r="BI79" s="136"/>
      <c r="BJ79" s="136"/>
      <c r="BK79" s="136"/>
      <c r="BL79" s="136"/>
      <c r="BM79" s="136"/>
      <c r="BN79" s="136"/>
      <c r="BO79" s="136"/>
      <c r="BP79" s="136"/>
      <c r="BQ79" s="136"/>
      <c r="BR79" s="134"/>
      <c r="BS79" s="65"/>
      <c r="BT79" s="134"/>
      <c r="BU79" s="137"/>
      <c r="BV79" s="137"/>
      <c r="BW79" s="137"/>
      <c r="BX79" s="137"/>
      <c r="BY79" s="137"/>
      <c r="BZ79" s="137"/>
      <c r="CA79" s="137"/>
      <c r="CB79" s="137"/>
      <c r="CC79" s="137"/>
      <c r="CD79" s="137"/>
      <c r="CE79" s="5"/>
      <c r="CF79" s="134"/>
      <c r="CG79" s="65"/>
      <c r="CH79" s="134"/>
    </row>
    <row r="80" spans="1:86" s="64" customFormat="1" ht="16.2" customHeight="1" x14ac:dyDescent="0.25">
      <c r="A80" s="137" t="s">
        <v>11</v>
      </c>
      <c r="B80" s="34"/>
      <c r="C80" s="136"/>
      <c r="D80" s="136">
        <f>ABS('C4'!D80-'C4'!$C80)</f>
        <v>0</v>
      </c>
      <c r="E80" s="136">
        <f>ABS('C4'!E80-'C4'!$C80)</f>
        <v>0</v>
      </c>
      <c r="F80" s="136">
        <f>ABS('C4'!F80-'C4'!$C80)</f>
        <v>0</v>
      </c>
      <c r="G80" s="136">
        <f>ABS('C4'!G80-'C4'!$C80)</f>
        <v>0</v>
      </c>
      <c r="H80" s="136">
        <f>ABS('C4'!H80-'C4'!$C80)</f>
        <v>0</v>
      </c>
      <c r="I80" s="136">
        <f>ABS('C4'!I80-'C4'!$C80)</f>
        <v>0</v>
      </c>
      <c r="J80" s="136"/>
      <c r="K80" s="136"/>
      <c r="L80" s="136"/>
      <c r="M80" s="136"/>
      <c r="N80" s="75"/>
      <c r="O80" s="136"/>
      <c r="P80" s="75"/>
      <c r="Q80" s="136"/>
      <c r="R80" s="136"/>
      <c r="S80" s="136"/>
      <c r="T80" s="136"/>
      <c r="U80" s="136"/>
      <c r="V80" s="136">
        <f t="shared" si="1"/>
        <v>0</v>
      </c>
      <c r="W80" s="136"/>
      <c r="X80" s="136"/>
      <c r="Y80" s="136"/>
      <c r="Z80" s="136"/>
      <c r="AA80" s="136"/>
      <c r="AB80" s="75"/>
      <c r="AC80" s="136"/>
      <c r="AD80" s="75"/>
      <c r="AE80" s="136"/>
      <c r="AF80" s="136"/>
      <c r="AG80" s="136"/>
      <c r="AH80" s="136"/>
      <c r="AI80" s="136"/>
      <c r="AJ80" s="136"/>
      <c r="AK80" s="136"/>
      <c r="AL80" s="136"/>
      <c r="AM80" s="136"/>
      <c r="AN80" s="136"/>
      <c r="AO80" s="136"/>
      <c r="AP80" s="75"/>
      <c r="AQ80" s="136"/>
      <c r="AR80" s="75"/>
      <c r="AS80" s="136"/>
      <c r="AT80" s="136"/>
      <c r="AU80" s="136"/>
      <c r="AV80" s="136"/>
      <c r="AW80" s="136"/>
      <c r="AX80" s="136"/>
      <c r="AY80" s="136"/>
      <c r="AZ80" s="136"/>
      <c r="BA80" s="136"/>
      <c r="BB80" s="136"/>
      <c r="BC80" s="136"/>
      <c r="BD80" s="75"/>
      <c r="BE80" s="136"/>
      <c r="BF80" s="75"/>
      <c r="BG80" s="136"/>
      <c r="BH80" s="136"/>
      <c r="BI80" s="136"/>
      <c r="BJ80" s="136"/>
      <c r="BK80" s="136"/>
      <c r="BL80" s="136"/>
      <c r="BM80" s="136"/>
      <c r="BN80" s="136"/>
      <c r="BO80" s="136"/>
      <c r="BP80" s="136"/>
      <c r="BQ80" s="136"/>
      <c r="BR80" s="134"/>
      <c r="BS80" s="65"/>
      <c r="BT80" s="134"/>
      <c r="BU80" s="137"/>
      <c r="BV80" s="137"/>
      <c r="BW80" s="137"/>
      <c r="BX80" s="137"/>
      <c r="BY80" s="137"/>
      <c r="BZ80" s="137"/>
      <c r="CA80" s="137"/>
      <c r="CB80" s="137"/>
      <c r="CC80" s="137"/>
      <c r="CD80" s="137"/>
      <c r="CE80" s="5"/>
      <c r="CF80" s="134"/>
      <c r="CG80" s="65"/>
      <c r="CH80" s="134"/>
    </row>
    <row r="81" spans="1:86" s="64" customFormat="1" ht="16.2" customHeight="1" x14ac:dyDescent="0.25">
      <c r="A81" s="137" t="s">
        <v>12</v>
      </c>
      <c r="B81" s="135"/>
      <c r="C81" s="136"/>
      <c r="D81" s="136">
        <f>ABS('C4'!D81-'C4'!$C81)</f>
        <v>0.1875</v>
      </c>
      <c r="E81" s="136">
        <f>ABS('C4'!E81-'C4'!$C81)</f>
        <v>0.1875</v>
      </c>
      <c r="F81" s="136">
        <f>ABS('C4'!F81-'C4'!$C81)</f>
        <v>0.1875</v>
      </c>
      <c r="G81" s="136">
        <f>ABS('C4'!G81-'C4'!$C81)</f>
        <v>0.1875</v>
      </c>
      <c r="H81" s="136">
        <f>ABS('C4'!H81-'C4'!$C81)</f>
        <v>0.1875</v>
      </c>
      <c r="I81" s="136">
        <f>ABS('C4'!I81-'C4'!$C81)</f>
        <v>0.1875</v>
      </c>
      <c r="J81" s="136"/>
      <c r="K81" s="136"/>
      <c r="L81" s="136"/>
      <c r="M81" s="136"/>
      <c r="N81" s="75"/>
      <c r="O81" s="136"/>
      <c r="P81" s="75"/>
      <c r="Q81" s="136"/>
      <c r="R81" s="136"/>
      <c r="S81" s="136"/>
      <c r="T81" s="136"/>
      <c r="U81" s="136"/>
      <c r="V81" s="136">
        <f t="shared" si="1"/>
        <v>1.125</v>
      </c>
      <c r="W81" s="136"/>
      <c r="X81" s="136"/>
      <c r="Y81" s="136"/>
      <c r="Z81" s="136"/>
      <c r="AA81" s="136"/>
      <c r="AB81" s="75"/>
      <c r="AC81" s="136"/>
      <c r="AD81" s="75"/>
      <c r="AE81" s="136"/>
      <c r="AF81" s="136"/>
      <c r="AG81" s="136"/>
      <c r="AH81" s="136"/>
      <c r="AI81" s="136"/>
      <c r="AJ81" s="136"/>
      <c r="AK81" s="136"/>
      <c r="AL81" s="136"/>
      <c r="AM81" s="136"/>
      <c r="AN81" s="136"/>
      <c r="AO81" s="136"/>
      <c r="AP81" s="75"/>
      <c r="AQ81" s="136"/>
      <c r="AR81" s="75"/>
      <c r="AS81" s="136"/>
      <c r="AT81" s="136"/>
      <c r="AU81" s="136"/>
      <c r="AV81" s="136"/>
      <c r="AW81" s="136"/>
      <c r="AX81" s="136"/>
      <c r="AY81" s="136"/>
      <c r="AZ81" s="136"/>
      <c r="BA81" s="136"/>
      <c r="BB81" s="136"/>
      <c r="BC81" s="136"/>
      <c r="BD81" s="75"/>
      <c r="BE81" s="136"/>
      <c r="BF81" s="75"/>
      <c r="BG81" s="136"/>
      <c r="BH81" s="136"/>
      <c r="BI81" s="136"/>
      <c r="BJ81" s="136"/>
      <c r="BK81" s="136"/>
      <c r="BL81" s="136"/>
      <c r="BM81" s="136"/>
      <c r="BN81" s="136"/>
      <c r="BO81" s="136"/>
      <c r="BP81" s="136"/>
      <c r="BQ81" s="136"/>
      <c r="BR81" s="134"/>
      <c r="BS81" s="65"/>
      <c r="BT81" s="134"/>
      <c r="BU81" s="137"/>
      <c r="BV81" s="137"/>
      <c r="BW81" s="137"/>
      <c r="BX81" s="137"/>
      <c r="BY81" s="137"/>
      <c r="BZ81" s="137"/>
      <c r="CA81" s="137"/>
      <c r="CB81" s="137"/>
      <c r="CC81" s="137"/>
      <c r="CD81" s="137"/>
      <c r="CE81" s="5"/>
      <c r="CF81" s="134"/>
      <c r="CG81" s="65"/>
      <c r="CH81" s="134"/>
    </row>
    <row r="82" spans="1:86" s="64" customFormat="1" ht="16.2" customHeight="1" x14ac:dyDescent="0.25">
      <c r="A82" s="137" t="s">
        <v>13</v>
      </c>
      <c r="B82" s="34"/>
      <c r="C82" s="136"/>
      <c r="D82" s="136">
        <f>ABS('C4'!D82-'C4'!$C82)</f>
        <v>0</v>
      </c>
      <c r="E82" s="136">
        <f>ABS('C4'!E82-'C4'!$C82)</f>
        <v>0</v>
      </c>
      <c r="F82" s="136">
        <f>ABS('C4'!F82-'C4'!$C82)</f>
        <v>0</v>
      </c>
      <c r="G82" s="136">
        <f>ABS('C4'!G82-'C4'!$C82)</f>
        <v>0</v>
      </c>
      <c r="H82" s="136">
        <f>ABS('C4'!H82-'C4'!$C82)</f>
        <v>0</v>
      </c>
      <c r="I82" s="136">
        <f>ABS('C4'!I82-'C4'!$C82)</f>
        <v>0</v>
      </c>
      <c r="J82" s="136"/>
      <c r="K82" s="136"/>
      <c r="L82" s="136"/>
      <c r="M82" s="136"/>
      <c r="N82" s="75"/>
      <c r="O82" s="136"/>
      <c r="P82" s="75"/>
      <c r="Q82" s="136"/>
      <c r="R82" s="136"/>
      <c r="S82" s="136"/>
      <c r="T82" s="136"/>
      <c r="U82" s="136"/>
      <c r="V82" s="136">
        <f t="shared" si="1"/>
        <v>0</v>
      </c>
      <c r="W82" s="136"/>
      <c r="X82" s="136"/>
      <c r="Y82" s="136"/>
      <c r="Z82" s="136"/>
      <c r="AA82" s="136"/>
      <c r="AB82" s="75"/>
      <c r="AC82" s="136"/>
      <c r="AD82" s="75"/>
      <c r="AE82" s="136"/>
      <c r="AF82" s="136"/>
      <c r="AG82" s="136"/>
      <c r="AH82" s="136"/>
      <c r="AI82" s="136"/>
      <c r="AJ82" s="136"/>
      <c r="AK82" s="136"/>
      <c r="AL82" s="136"/>
      <c r="AM82" s="136"/>
      <c r="AN82" s="136"/>
      <c r="AO82" s="136"/>
      <c r="AP82" s="75"/>
      <c r="AQ82" s="136"/>
      <c r="AR82" s="75"/>
      <c r="AS82" s="136"/>
      <c r="AT82" s="136"/>
      <c r="AU82" s="136"/>
      <c r="AV82" s="136"/>
      <c r="AW82" s="136"/>
      <c r="AX82" s="136"/>
      <c r="AY82" s="136"/>
      <c r="AZ82" s="136"/>
      <c r="BA82" s="136"/>
      <c r="BB82" s="136"/>
      <c r="BC82" s="136"/>
      <c r="BD82" s="75"/>
      <c r="BE82" s="136"/>
      <c r="BF82" s="75"/>
      <c r="BG82" s="136"/>
      <c r="BH82" s="136"/>
      <c r="BI82" s="136"/>
      <c r="BJ82" s="136"/>
      <c r="BK82" s="136"/>
      <c r="BL82" s="136"/>
      <c r="BM82" s="136"/>
      <c r="BN82" s="136"/>
      <c r="BO82" s="136"/>
      <c r="BP82" s="136"/>
      <c r="BQ82" s="136"/>
      <c r="BR82" s="134"/>
      <c r="BS82" s="65"/>
      <c r="BT82" s="134"/>
      <c r="BU82" s="137"/>
      <c r="BV82" s="137"/>
      <c r="BW82" s="137"/>
      <c r="BX82" s="137"/>
      <c r="BY82" s="137"/>
      <c r="BZ82" s="137"/>
      <c r="CA82" s="137"/>
      <c r="CB82" s="137"/>
      <c r="CC82" s="137"/>
      <c r="CD82" s="137"/>
      <c r="CE82" s="5"/>
      <c r="CF82" s="134"/>
      <c r="CG82" s="65"/>
      <c r="CH82" s="134"/>
    </row>
    <row r="83" spans="1:86" s="64" customFormat="1" ht="16.2" customHeight="1" x14ac:dyDescent="0.25">
      <c r="A83" s="137" t="s">
        <v>14</v>
      </c>
      <c r="B83" s="34"/>
      <c r="C83" s="136"/>
      <c r="D83" s="136">
        <f>ABS('C4'!D83-'C4'!$C83)</f>
        <v>0</v>
      </c>
      <c r="E83" s="136">
        <f>ABS('C4'!E83-'C4'!$C83)</f>
        <v>0</v>
      </c>
      <c r="F83" s="136">
        <f>ABS('C4'!F83-'C4'!$C83)</f>
        <v>0</v>
      </c>
      <c r="G83" s="136">
        <f>ABS('C4'!G83-'C4'!$C83)</f>
        <v>0</v>
      </c>
      <c r="H83" s="136">
        <f>ABS('C4'!H83-'C4'!$C83)</f>
        <v>0</v>
      </c>
      <c r="I83" s="136">
        <f>ABS('C4'!I83-'C4'!$C83)</f>
        <v>0</v>
      </c>
      <c r="J83" s="136"/>
      <c r="K83" s="136"/>
      <c r="L83" s="136"/>
      <c r="M83" s="136"/>
      <c r="N83" s="75"/>
      <c r="O83" s="136"/>
      <c r="P83" s="75"/>
      <c r="Q83" s="136"/>
      <c r="R83" s="136"/>
      <c r="S83" s="136"/>
      <c r="T83" s="136"/>
      <c r="U83" s="136"/>
      <c r="V83" s="136">
        <f t="shared" si="1"/>
        <v>0</v>
      </c>
      <c r="W83" s="136"/>
      <c r="X83" s="136"/>
      <c r="Y83" s="136"/>
      <c r="Z83" s="136"/>
      <c r="AA83" s="136"/>
      <c r="AB83" s="75"/>
      <c r="AC83" s="136"/>
      <c r="AD83" s="75"/>
      <c r="AE83" s="136"/>
      <c r="AF83" s="136"/>
      <c r="AG83" s="136"/>
      <c r="AH83" s="136"/>
      <c r="AI83" s="136"/>
      <c r="AJ83" s="136"/>
      <c r="AK83" s="136"/>
      <c r="AL83" s="136"/>
      <c r="AM83" s="136"/>
      <c r="AN83" s="136"/>
      <c r="AO83" s="136"/>
      <c r="AP83" s="75"/>
      <c r="AQ83" s="136"/>
      <c r="AR83" s="75"/>
      <c r="AS83" s="136"/>
      <c r="AT83" s="136"/>
      <c r="AU83" s="136"/>
      <c r="AV83" s="136"/>
      <c r="AW83" s="136"/>
      <c r="AX83" s="136"/>
      <c r="AY83" s="136"/>
      <c r="AZ83" s="136"/>
      <c r="BA83" s="136"/>
      <c r="BB83" s="136"/>
      <c r="BC83" s="136"/>
      <c r="BD83" s="75"/>
      <c r="BE83" s="136"/>
      <c r="BF83" s="75"/>
      <c r="BG83" s="136"/>
      <c r="BH83" s="136"/>
      <c r="BI83" s="136"/>
      <c r="BJ83" s="136"/>
      <c r="BK83" s="136"/>
      <c r="BL83" s="136"/>
      <c r="BM83" s="136"/>
      <c r="BN83" s="136"/>
      <c r="BO83" s="136"/>
      <c r="BP83" s="136"/>
      <c r="BQ83" s="136"/>
      <c r="BR83" s="134"/>
      <c r="BS83" s="65"/>
      <c r="BT83" s="134"/>
      <c r="BU83" s="137"/>
      <c r="BV83" s="137"/>
      <c r="BW83" s="137"/>
      <c r="BX83" s="137"/>
      <c r="BY83" s="137"/>
      <c r="BZ83" s="137"/>
      <c r="CA83" s="137"/>
      <c r="CB83" s="137"/>
      <c r="CC83" s="137"/>
      <c r="CD83" s="137"/>
      <c r="CE83" s="5"/>
      <c r="CF83" s="134"/>
      <c r="CG83" s="65"/>
      <c r="CH83" s="134"/>
    </row>
    <row r="84" spans="1:86" s="64" customFormat="1" ht="16.2" customHeight="1" x14ac:dyDescent="0.25">
      <c r="A84" s="137" t="s">
        <v>15</v>
      </c>
      <c r="B84" s="34"/>
      <c r="C84" s="136"/>
      <c r="D84" s="136">
        <f>ABS('C4'!D84-'C4'!$C84)</f>
        <v>0</v>
      </c>
      <c r="E84" s="136">
        <f>ABS('C4'!E84-'C4'!$C84)</f>
        <v>0</v>
      </c>
      <c r="F84" s="136">
        <f>ABS('C4'!F84-'C4'!$C84)</f>
        <v>0</v>
      </c>
      <c r="G84" s="136">
        <f>ABS('C4'!G84-'C4'!$C84)</f>
        <v>0</v>
      </c>
      <c r="H84" s="136">
        <f>ABS('C4'!H84-'C4'!$C84)</f>
        <v>0.15625</v>
      </c>
      <c r="I84" s="136">
        <f>ABS('C4'!I84-'C4'!$C84)</f>
        <v>0.15625</v>
      </c>
      <c r="J84" s="136"/>
      <c r="K84" s="136"/>
      <c r="L84" s="136"/>
      <c r="M84" s="136"/>
      <c r="N84" s="75"/>
      <c r="O84" s="136"/>
      <c r="P84" s="75"/>
      <c r="Q84" s="136"/>
      <c r="R84" s="136"/>
      <c r="S84" s="136"/>
      <c r="T84" s="136"/>
      <c r="U84" s="136"/>
      <c r="V84" s="136">
        <f t="shared" si="1"/>
        <v>0.3125</v>
      </c>
      <c r="W84" s="136"/>
      <c r="X84" s="136"/>
      <c r="Y84" s="136"/>
      <c r="Z84" s="136"/>
      <c r="AA84" s="136"/>
      <c r="AB84" s="75"/>
      <c r="AC84" s="136"/>
      <c r="AD84" s="75"/>
      <c r="AE84" s="136"/>
      <c r="AF84" s="136"/>
      <c r="AG84" s="136"/>
      <c r="AH84" s="136"/>
      <c r="AI84" s="136"/>
      <c r="AJ84" s="136"/>
      <c r="AK84" s="136"/>
      <c r="AL84" s="136"/>
      <c r="AM84" s="136"/>
      <c r="AN84" s="136"/>
      <c r="AO84" s="136"/>
      <c r="AP84" s="75"/>
      <c r="AQ84" s="136"/>
      <c r="AR84" s="75"/>
      <c r="AS84" s="136"/>
      <c r="AT84" s="136"/>
      <c r="AU84" s="136"/>
      <c r="AV84" s="136"/>
      <c r="AW84" s="136"/>
      <c r="AX84" s="136"/>
      <c r="AY84" s="136"/>
      <c r="AZ84" s="136"/>
      <c r="BA84" s="136"/>
      <c r="BB84" s="136"/>
      <c r="BC84" s="136"/>
      <c r="BD84" s="75"/>
      <c r="BE84" s="136"/>
      <c r="BF84" s="75"/>
      <c r="BG84" s="136"/>
      <c r="BH84" s="136"/>
      <c r="BI84" s="136"/>
      <c r="BJ84" s="136"/>
      <c r="BK84" s="136"/>
      <c r="BL84" s="136"/>
      <c r="BM84" s="136"/>
      <c r="BN84" s="136"/>
      <c r="BO84" s="136"/>
      <c r="BP84" s="136"/>
      <c r="BQ84" s="136"/>
      <c r="BR84" s="134"/>
      <c r="BS84" s="65"/>
      <c r="BT84" s="134"/>
      <c r="BU84" s="137"/>
      <c r="BV84" s="137"/>
      <c r="BW84" s="137"/>
      <c r="BX84" s="137"/>
      <c r="BY84" s="137"/>
      <c r="BZ84" s="137"/>
      <c r="CA84" s="137"/>
      <c r="CB84" s="137"/>
      <c r="CC84" s="137"/>
      <c r="CD84" s="137"/>
      <c r="CE84" s="5"/>
      <c r="CF84" s="134"/>
      <c r="CG84" s="65"/>
      <c r="CH84" s="134"/>
    </row>
    <row r="85" spans="1:86" s="64" customFormat="1" ht="16.2" customHeight="1" x14ac:dyDescent="0.25">
      <c r="A85" s="137" t="s">
        <v>16</v>
      </c>
      <c r="B85" s="34"/>
      <c r="C85" s="136"/>
      <c r="D85" s="136">
        <f>ABS('C4'!D85-'C4'!$C85)</f>
        <v>0</v>
      </c>
      <c r="E85" s="136">
        <f>ABS('C4'!E85-'C4'!$C85)</f>
        <v>0</v>
      </c>
      <c r="F85" s="136">
        <f>ABS('C4'!F85-'C4'!$C85)</f>
        <v>0</v>
      </c>
      <c r="G85" s="136">
        <f>ABS('C4'!G85-'C4'!$C85)</f>
        <v>0</v>
      </c>
      <c r="H85" s="136">
        <f>ABS('C4'!H85-'C4'!$C85)</f>
        <v>0</v>
      </c>
      <c r="I85" s="136">
        <f>ABS('C4'!I85-'C4'!$C85)</f>
        <v>0.14719718493303602</v>
      </c>
      <c r="J85" s="136"/>
      <c r="K85" s="136"/>
      <c r="L85" s="136"/>
      <c r="M85" s="136"/>
      <c r="N85" s="75"/>
      <c r="O85" s="136"/>
      <c r="P85" s="75"/>
      <c r="Q85" s="136"/>
      <c r="R85" s="136"/>
      <c r="S85" s="136"/>
      <c r="T85" s="136"/>
      <c r="U85" s="136"/>
      <c r="V85" s="136">
        <f t="shared" si="1"/>
        <v>0.14719718493303602</v>
      </c>
      <c r="W85" s="136"/>
      <c r="X85" s="136"/>
      <c r="Y85" s="136"/>
      <c r="Z85" s="136"/>
      <c r="AA85" s="136"/>
      <c r="AB85" s="75"/>
      <c r="AC85" s="136"/>
      <c r="AD85" s="75"/>
      <c r="AE85" s="136"/>
      <c r="AF85" s="136"/>
      <c r="AG85" s="136"/>
      <c r="AH85" s="136"/>
      <c r="AI85" s="136"/>
      <c r="AJ85" s="136"/>
      <c r="AK85" s="136"/>
      <c r="AL85" s="136"/>
      <c r="AM85" s="136"/>
      <c r="AN85" s="136"/>
      <c r="AO85" s="136"/>
      <c r="AP85" s="75"/>
      <c r="AQ85" s="136"/>
      <c r="AR85" s="75"/>
      <c r="AS85" s="136"/>
      <c r="AT85" s="136"/>
      <c r="AU85" s="136"/>
      <c r="AV85" s="136"/>
      <c r="AW85" s="136"/>
      <c r="AX85" s="136"/>
      <c r="AY85" s="136"/>
      <c r="AZ85" s="136"/>
      <c r="BA85" s="136"/>
      <c r="BB85" s="136"/>
      <c r="BC85" s="136"/>
      <c r="BD85" s="75"/>
      <c r="BE85" s="136"/>
      <c r="BF85" s="75"/>
      <c r="BG85" s="136"/>
      <c r="BH85" s="136"/>
      <c r="BI85" s="136"/>
      <c r="BJ85" s="136"/>
      <c r="BK85" s="136"/>
      <c r="BL85" s="136"/>
      <c r="BM85" s="136"/>
      <c r="BN85" s="136"/>
      <c r="BO85" s="136"/>
      <c r="BP85" s="136"/>
      <c r="BQ85" s="136"/>
      <c r="BR85" s="134"/>
      <c r="BS85" s="65"/>
      <c r="BT85" s="134"/>
      <c r="BU85" s="137"/>
      <c r="BV85" s="137"/>
      <c r="BW85" s="137"/>
      <c r="BX85" s="137"/>
      <c r="BY85" s="137"/>
      <c r="BZ85" s="137"/>
      <c r="CA85" s="137"/>
      <c r="CB85" s="137"/>
      <c r="CC85" s="137"/>
      <c r="CD85" s="137"/>
      <c r="CE85" s="5"/>
      <c r="CF85" s="134"/>
      <c r="CG85" s="65"/>
      <c r="CH85" s="134"/>
    </row>
    <row r="86" spans="1:86" s="64" customFormat="1" ht="16.2" customHeight="1" x14ac:dyDescent="0.25">
      <c r="A86" s="137" t="s">
        <v>17</v>
      </c>
      <c r="B86" s="34"/>
      <c r="C86" s="136"/>
      <c r="D86" s="136">
        <f>ABS('C4'!D86-'C4'!$C86)</f>
        <v>0</v>
      </c>
      <c r="E86" s="136">
        <f>ABS('C4'!E86-'C4'!$C86)</f>
        <v>0</v>
      </c>
      <c r="F86" s="136">
        <f>ABS('C4'!F86-'C4'!$C86)</f>
        <v>0.1875</v>
      </c>
      <c r="G86" s="136">
        <f>ABS('C4'!G86-'C4'!$C86)</f>
        <v>0.1875</v>
      </c>
      <c r="H86" s="136">
        <f>ABS('C4'!H86-'C4'!$C86)</f>
        <v>0.1875</v>
      </c>
      <c r="I86" s="136">
        <f>ABS('C4'!I86-'C4'!$C86)</f>
        <v>0.1875</v>
      </c>
      <c r="J86" s="136"/>
      <c r="K86" s="136"/>
      <c r="L86" s="136"/>
      <c r="M86" s="136"/>
      <c r="N86" s="75"/>
      <c r="O86" s="136"/>
      <c r="P86" s="75"/>
      <c r="Q86" s="136"/>
      <c r="R86" s="136"/>
      <c r="S86" s="136"/>
      <c r="T86" s="136"/>
      <c r="U86" s="136"/>
      <c r="V86" s="136">
        <f t="shared" si="1"/>
        <v>0.75</v>
      </c>
      <c r="W86" s="136"/>
      <c r="X86" s="136"/>
      <c r="Y86" s="136"/>
      <c r="Z86" s="136"/>
      <c r="AA86" s="136"/>
      <c r="AB86" s="75"/>
      <c r="AC86" s="136"/>
      <c r="AD86" s="75"/>
      <c r="AE86" s="136"/>
      <c r="AF86" s="136"/>
      <c r="AG86" s="136"/>
      <c r="AH86" s="136"/>
      <c r="AI86" s="136"/>
      <c r="AJ86" s="136"/>
      <c r="AK86" s="136"/>
      <c r="AL86" s="136"/>
      <c r="AM86" s="136"/>
      <c r="AN86" s="136"/>
      <c r="AO86" s="136"/>
      <c r="AP86" s="75"/>
      <c r="AQ86" s="136"/>
      <c r="AR86" s="75"/>
      <c r="AS86" s="136"/>
      <c r="AT86" s="136"/>
      <c r="AU86" s="136"/>
      <c r="AV86" s="136"/>
      <c r="AW86" s="136"/>
      <c r="AX86" s="136"/>
      <c r="AY86" s="136"/>
      <c r="AZ86" s="136"/>
      <c r="BA86" s="136"/>
      <c r="BB86" s="136"/>
      <c r="BC86" s="136"/>
      <c r="BD86" s="75"/>
      <c r="BE86" s="136"/>
      <c r="BF86" s="75"/>
      <c r="BG86" s="136"/>
      <c r="BH86" s="136"/>
      <c r="BI86" s="136"/>
      <c r="BJ86" s="136"/>
      <c r="BK86" s="136"/>
      <c r="BL86" s="136"/>
      <c r="BM86" s="136"/>
      <c r="BN86" s="136"/>
      <c r="BO86" s="136"/>
      <c r="BP86" s="136"/>
      <c r="BQ86" s="136"/>
      <c r="BR86" s="134"/>
      <c r="BS86" s="65"/>
      <c r="BT86" s="134"/>
      <c r="BU86" s="137"/>
      <c r="BV86" s="137"/>
      <c r="BW86" s="137"/>
      <c r="BX86" s="137"/>
      <c r="BY86" s="137"/>
      <c r="BZ86" s="137"/>
      <c r="CA86" s="137"/>
      <c r="CB86" s="137"/>
      <c r="CC86" s="137"/>
      <c r="CD86" s="137"/>
      <c r="CE86" s="5"/>
      <c r="CF86" s="134"/>
      <c r="CG86" s="65"/>
      <c r="CH86" s="134"/>
    </row>
    <row r="87" spans="1:86" s="64" customFormat="1" ht="16.2" customHeight="1" x14ac:dyDescent="0.25">
      <c r="A87" s="137" t="s">
        <v>18</v>
      </c>
      <c r="B87" s="34"/>
      <c r="C87" s="136"/>
      <c r="D87" s="136">
        <f>ABS('C4'!D87-'C4'!$C87)</f>
        <v>0</v>
      </c>
      <c r="E87" s="136">
        <f>ABS('C4'!E87-'C4'!$C87)</f>
        <v>0</v>
      </c>
      <c r="F87" s="136">
        <f>ABS('C4'!F87-'C4'!$C87)</f>
        <v>0</v>
      </c>
      <c r="G87" s="136">
        <f>ABS('C4'!G87-'C4'!$C87)</f>
        <v>0.1875</v>
      </c>
      <c r="H87" s="136">
        <f>ABS('C4'!H87-'C4'!$C87)</f>
        <v>0.1875</v>
      </c>
      <c r="I87" s="136">
        <f>ABS('C4'!I87-'C4'!$C87)</f>
        <v>0.1875</v>
      </c>
      <c r="J87" s="136"/>
      <c r="K87" s="136"/>
      <c r="L87" s="136"/>
      <c r="M87" s="136"/>
      <c r="N87" s="75"/>
      <c r="O87" s="136"/>
      <c r="P87" s="75"/>
      <c r="Q87" s="136"/>
      <c r="R87" s="136"/>
      <c r="S87" s="136"/>
      <c r="T87" s="136"/>
      <c r="U87" s="136"/>
      <c r="V87" s="136">
        <f t="shared" si="1"/>
        <v>0.5625</v>
      </c>
      <c r="W87" s="136"/>
      <c r="X87" s="136"/>
      <c r="Y87" s="136"/>
      <c r="Z87" s="136"/>
      <c r="AA87" s="136"/>
      <c r="AB87" s="75"/>
      <c r="AC87" s="136"/>
      <c r="AD87" s="75"/>
      <c r="AE87" s="136"/>
      <c r="AF87" s="136"/>
      <c r="AG87" s="136"/>
      <c r="AH87" s="136"/>
      <c r="AI87" s="136"/>
      <c r="AJ87" s="136"/>
      <c r="AK87" s="136"/>
      <c r="AL87" s="136"/>
      <c r="AM87" s="136"/>
      <c r="AN87" s="136"/>
      <c r="AO87" s="136"/>
      <c r="AP87" s="75"/>
      <c r="AQ87" s="136"/>
      <c r="AR87" s="75"/>
      <c r="AS87" s="136"/>
      <c r="AT87" s="136"/>
      <c r="AU87" s="136"/>
      <c r="AV87" s="136"/>
      <c r="AW87" s="136"/>
      <c r="AX87" s="136"/>
      <c r="AY87" s="136"/>
      <c r="AZ87" s="136"/>
      <c r="BA87" s="136"/>
      <c r="BB87" s="136"/>
      <c r="BC87" s="136"/>
      <c r="BD87" s="75"/>
      <c r="BE87" s="136"/>
      <c r="BF87" s="75"/>
      <c r="BG87" s="136"/>
      <c r="BH87" s="136"/>
      <c r="BI87" s="136"/>
      <c r="BJ87" s="136"/>
      <c r="BK87" s="136"/>
      <c r="BL87" s="136"/>
      <c r="BM87" s="136"/>
      <c r="BN87" s="136"/>
      <c r="BO87" s="136"/>
      <c r="BP87" s="136"/>
      <c r="BQ87" s="136"/>
      <c r="BR87" s="134"/>
      <c r="BS87" s="65"/>
      <c r="BT87" s="134"/>
      <c r="BU87" s="137"/>
      <c r="BV87" s="137"/>
      <c r="BW87" s="137"/>
      <c r="BX87" s="137"/>
      <c r="BY87" s="137"/>
      <c r="BZ87" s="137"/>
      <c r="CA87" s="137"/>
      <c r="CB87" s="137"/>
      <c r="CC87" s="137"/>
      <c r="CD87" s="137"/>
      <c r="CE87" s="5"/>
      <c r="CF87" s="134"/>
      <c r="CG87" s="65"/>
      <c r="CH87" s="134"/>
    </row>
    <row r="88" spans="1:86" s="64" customFormat="1" ht="16.2" customHeight="1" x14ac:dyDescent="0.25">
      <c r="A88" s="137" t="s">
        <v>19</v>
      </c>
      <c r="B88" s="34"/>
      <c r="C88" s="136"/>
      <c r="D88" s="136">
        <f>ABS('C4'!D88-'C4'!$C88)</f>
        <v>0</v>
      </c>
      <c r="E88" s="136">
        <f>ABS('C4'!E88-'C4'!$C88)</f>
        <v>0.20766787217262428</v>
      </c>
      <c r="F88" s="136">
        <f>ABS('C4'!F88-'C4'!$C88)</f>
        <v>0.20766787217262428</v>
      </c>
      <c r="G88" s="136">
        <f>ABS('C4'!G88-'C4'!$C88)</f>
        <v>0.20766787217262428</v>
      </c>
      <c r="H88" s="136">
        <f>ABS('C4'!H88-'C4'!$C88)</f>
        <v>0.20766787217262428</v>
      </c>
      <c r="I88" s="136">
        <f>ABS('C4'!I88-'C4'!$C88)</f>
        <v>0.31150180825893647</v>
      </c>
      <c r="J88" s="136"/>
      <c r="K88" s="136"/>
      <c r="L88" s="136"/>
      <c r="M88" s="136"/>
      <c r="N88" s="75"/>
      <c r="O88" s="136"/>
      <c r="P88" s="75"/>
      <c r="Q88" s="136"/>
      <c r="R88" s="136"/>
      <c r="S88" s="136"/>
      <c r="T88" s="136"/>
      <c r="U88" s="136"/>
      <c r="V88" s="136">
        <f t="shared" si="1"/>
        <v>1.1421732969494336</v>
      </c>
      <c r="W88" s="136"/>
      <c r="X88" s="136"/>
      <c r="Y88" s="136"/>
      <c r="Z88" s="136"/>
      <c r="AA88" s="136"/>
      <c r="AB88" s="75"/>
      <c r="AC88" s="136"/>
      <c r="AD88" s="75"/>
      <c r="AE88" s="136"/>
      <c r="AF88" s="136"/>
      <c r="AG88" s="136"/>
      <c r="AH88" s="136"/>
      <c r="AI88" s="136"/>
      <c r="AJ88" s="136"/>
      <c r="AK88" s="136"/>
      <c r="AL88" s="136"/>
      <c r="AM88" s="136"/>
      <c r="AN88" s="136"/>
      <c r="AO88" s="136"/>
      <c r="AP88" s="75"/>
      <c r="AQ88" s="136"/>
      <c r="AR88" s="75"/>
      <c r="AS88" s="136"/>
      <c r="AT88" s="136"/>
      <c r="AU88" s="136"/>
      <c r="AV88" s="136"/>
      <c r="AW88" s="136"/>
      <c r="AX88" s="136"/>
      <c r="AY88" s="136"/>
      <c r="AZ88" s="136"/>
      <c r="BA88" s="136"/>
      <c r="BB88" s="136"/>
      <c r="BC88" s="136"/>
      <c r="BD88" s="75"/>
      <c r="BE88" s="136"/>
      <c r="BF88" s="75"/>
      <c r="BG88" s="136"/>
      <c r="BH88" s="136"/>
      <c r="BI88" s="136"/>
      <c r="BJ88" s="136"/>
      <c r="BK88" s="136"/>
      <c r="BL88" s="136"/>
      <c r="BM88" s="136"/>
      <c r="BN88" s="136"/>
      <c r="BO88" s="136"/>
      <c r="BP88" s="136"/>
      <c r="BQ88" s="136"/>
      <c r="BR88" s="134"/>
      <c r="BS88" s="65"/>
      <c r="BT88" s="134"/>
      <c r="BU88" s="137"/>
      <c r="BV88" s="137"/>
      <c r="BW88" s="137"/>
      <c r="BX88" s="137"/>
      <c r="BY88" s="137"/>
      <c r="BZ88" s="137"/>
      <c r="CA88" s="137"/>
      <c r="CB88" s="137"/>
      <c r="CC88" s="137"/>
      <c r="CD88" s="137"/>
      <c r="CE88" s="5"/>
      <c r="CF88" s="134"/>
      <c r="CG88" s="65"/>
      <c r="CH88" s="134"/>
    </row>
    <row r="89" spans="1:86" s="64" customFormat="1" ht="16.2" customHeight="1" x14ac:dyDescent="0.25">
      <c r="A89" s="137" t="s">
        <v>20</v>
      </c>
      <c r="B89" s="34"/>
      <c r="C89" s="136"/>
      <c r="D89" s="136">
        <f>ABS('C4'!D89-'C4'!$C89)</f>
        <v>0</v>
      </c>
      <c r="E89" s="136">
        <f>ABS('C4'!E89-'C4'!$C89)</f>
        <v>0</v>
      </c>
      <c r="F89" s="136">
        <f>ABS('C4'!F89-'C4'!$C89)</f>
        <v>0</v>
      </c>
      <c r="G89" s="136">
        <f>ABS('C4'!G89-'C4'!$C89)</f>
        <v>0</v>
      </c>
      <c r="H89" s="136">
        <f>ABS('C4'!H89-'C4'!$C89)</f>
        <v>0</v>
      </c>
      <c r="I89" s="136">
        <f>ABS('C4'!I89-'C4'!$C89)</f>
        <v>0</v>
      </c>
      <c r="J89" s="136"/>
      <c r="K89" s="136"/>
      <c r="L89" s="136"/>
      <c r="M89" s="136"/>
      <c r="N89" s="75"/>
      <c r="O89" s="136"/>
      <c r="P89" s="75"/>
      <c r="Q89" s="136"/>
      <c r="R89" s="136"/>
      <c r="S89" s="136"/>
      <c r="T89" s="136"/>
      <c r="U89" s="136"/>
      <c r="V89" s="136">
        <f t="shared" si="1"/>
        <v>0</v>
      </c>
      <c r="W89" s="136"/>
      <c r="X89" s="136"/>
      <c r="Y89" s="136"/>
      <c r="Z89" s="136"/>
      <c r="AA89" s="136"/>
      <c r="AB89" s="75"/>
      <c r="AC89" s="136"/>
      <c r="AD89" s="75"/>
      <c r="AE89" s="136"/>
      <c r="AF89" s="136"/>
      <c r="AG89" s="136"/>
      <c r="AH89" s="136"/>
      <c r="AI89" s="136"/>
      <c r="AJ89" s="136"/>
      <c r="AK89" s="136"/>
      <c r="AL89" s="136"/>
      <c r="AM89" s="136"/>
      <c r="AN89" s="136"/>
      <c r="AO89" s="136"/>
      <c r="AP89" s="75"/>
      <c r="AQ89" s="136"/>
      <c r="AR89" s="75"/>
      <c r="AS89" s="136"/>
      <c r="AT89" s="136"/>
      <c r="AU89" s="136"/>
      <c r="AV89" s="136"/>
      <c r="AW89" s="136"/>
      <c r="AX89" s="136"/>
      <c r="AY89" s="136"/>
      <c r="AZ89" s="136"/>
      <c r="BA89" s="136"/>
      <c r="BB89" s="136"/>
      <c r="BC89" s="136"/>
      <c r="BD89" s="75"/>
      <c r="BE89" s="136"/>
      <c r="BF89" s="75"/>
      <c r="BG89" s="136"/>
      <c r="BH89" s="136"/>
      <c r="BI89" s="136"/>
      <c r="BJ89" s="136"/>
      <c r="BK89" s="136"/>
      <c r="BL89" s="136"/>
      <c r="BM89" s="136"/>
      <c r="BN89" s="136"/>
      <c r="BO89" s="136"/>
      <c r="BP89" s="136"/>
      <c r="BQ89" s="136"/>
      <c r="BR89" s="134"/>
      <c r="BS89" s="65"/>
      <c r="BT89" s="134"/>
      <c r="BU89" s="137"/>
      <c r="BV89" s="137"/>
      <c r="BW89" s="137"/>
      <c r="BX89" s="137"/>
      <c r="BY89" s="137"/>
      <c r="BZ89" s="137"/>
      <c r="CA89" s="137"/>
      <c r="CB89" s="137"/>
      <c r="CC89" s="137"/>
      <c r="CD89" s="137"/>
      <c r="CE89" s="5"/>
      <c r="CF89" s="134"/>
      <c r="CG89" s="65"/>
      <c r="CH89" s="134"/>
    </row>
    <row r="90" spans="1:86" s="64" customFormat="1" ht="16.2" customHeight="1" x14ac:dyDescent="0.25">
      <c r="A90" s="137" t="s">
        <v>21</v>
      </c>
      <c r="B90" s="34"/>
      <c r="C90" s="136"/>
      <c r="D90" s="136">
        <f>ABS('C4'!D90-'C4'!$C90)</f>
        <v>0</v>
      </c>
      <c r="E90" s="136">
        <f>ABS('C4'!E90-'C4'!$C90)</f>
        <v>0</v>
      </c>
      <c r="F90" s="136">
        <f>ABS('C4'!F90-'C4'!$C90)</f>
        <v>0</v>
      </c>
      <c r="G90" s="136">
        <f>ABS('C4'!G90-'C4'!$C90)</f>
        <v>0</v>
      </c>
      <c r="H90" s="136">
        <f>ABS('C4'!H90-'C4'!$C90)</f>
        <v>0</v>
      </c>
      <c r="I90" s="136">
        <f>ABS('C4'!I90-'C4'!$C90)</f>
        <v>0</v>
      </c>
      <c r="J90" s="136"/>
      <c r="K90" s="136"/>
      <c r="L90" s="136"/>
      <c r="M90" s="136"/>
      <c r="N90" s="75"/>
      <c r="O90" s="136"/>
      <c r="P90" s="75"/>
      <c r="Q90" s="136"/>
      <c r="R90" s="136"/>
      <c r="S90" s="136"/>
      <c r="T90" s="136"/>
      <c r="U90" s="136"/>
      <c r="V90" s="136">
        <f t="shared" si="1"/>
        <v>0</v>
      </c>
      <c r="W90" s="136"/>
      <c r="X90" s="136"/>
      <c r="Y90" s="136"/>
      <c r="Z90" s="136"/>
      <c r="AA90" s="136"/>
      <c r="AB90" s="75"/>
      <c r="AC90" s="136"/>
      <c r="AD90" s="75"/>
      <c r="AE90" s="136"/>
      <c r="AF90" s="136"/>
      <c r="AG90" s="136"/>
      <c r="AH90" s="136"/>
      <c r="AI90" s="136"/>
      <c r="AJ90" s="136"/>
      <c r="AK90" s="136"/>
      <c r="AL90" s="136"/>
      <c r="AM90" s="136"/>
      <c r="AN90" s="136"/>
      <c r="AO90" s="136"/>
      <c r="AP90" s="75"/>
      <c r="AQ90" s="136"/>
      <c r="AR90" s="75"/>
      <c r="AS90" s="136"/>
      <c r="AT90" s="136"/>
      <c r="AU90" s="136"/>
      <c r="AV90" s="136"/>
      <c r="AW90" s="136"/>
      <c r="AX90" s="136"/>
      <c r="AY90" s="136"/>
      <c r="AZ90" s="136"/>
      <c r="BA90" s="136"/>
      <c r="BB90" s="136"/>
      <c r="BC90" s="136"/>
      <c r="BD90" s="75"/>
      <c r="BE90" s="136"/>
      <c r="BF90" s="75"/>
      <c r="BG90" s="136"/>
      <c r="BH90" s="136"/>
      <c r="BI90" s="136"/>
      <c r="BJ90" s="136"/>
      <c r="BK90" s="136"/>
      <c r="BL90" s="136"/>
      <c r="BM90" s="136"/>
      <c r="BN90" s="136"/>
      <c r="BO90" s="136"/>
      <c r="BP90" s="136"/>
      <c r="BQ90" s="136"/>
      <c r="BR90" s="134"/>
      <c r="BS90" s="65"/>
      <c r="BT90" s="134"/>
      <c r="BU90" s="137"/>
      <c r="BV90" s="137"/>
      <c r="BW90" s="137"/>
      <c r="BX90" s="137"/>
      <c r="BY90" s="137"/>
      <c r="BZ90" s="137"/>
      <c r="CA90" s="137"/>
      <c r="CB90" s="137"/>
      <c r="CC90" s="137"/>
      <c r="CD90" s="137"/>
      <c r="CE90" s="5"/>
      <c r="CF90" s="134"/>
      <c r="CG90" s="65"/>
      <c r="CH90" s="134"/>
    </row>
    <row r="91" spans="1:86" s="64" customFormat="1" ht="16.2" customHeight="1" x14ac:dyDescent="0.25">
      <c r="A91" s="137" t="s">
        <v>22</v>
      </c>
      <c r="B91" s="34"/>
      <c r="C91" s="136"/>
      <c r="D91" s="136">
        <f>ABS('C4'!D91-'C4'!$C91)</f>
        <v>0</v>
      </c>
      <c r="E91" s="136">
        <f>ABS('C4'!E91-'C4'!$C91)</f>
        <v>0</v>
      </c>
      <c r="F91" s="136">
        <f>ABS('C4'!F91-'C4'!$C91)</f>
        <v>0</v>
      </c>
      <c r="G91" s="136">
        <f>ABS('C4'!G91-'C4'!$C91)</f>
        <v>0</v>
      </c>
      <c r="H91" s="136">
        <f>ABS('C4'!H91-'C4'!$C91)</f>
        <v>0</v>
      </c>
      <c r="I91" s="136">
        <f>ABS('C4'!I91-'C4'!$C91)</f>
        <v>0</v>
      </c>
      <c r="J91" s="136"/>
      <c r="K91" s="136"/>
      <c r="L91" s="136"/>
      <c r="M91" s="136"/>
      <c r="N91" s="75"/>
      <c r="O91" s="136"/>
      <c r="P91" s="75"/>
      <c r="Q91" s="136"/>
      <c r="R91" s="136"/>
      <c r="S91" s="136"/>
      <c r="T91" s="136"/>
      <c r="U91" s="136"/>
      <c r="V91" s="136">
        <f t="shared" si="1"/>
        <v>0</v>
      </c>
      <c r="W91" s="136"/>
      <c r="X91" s="136"/>
      <c r="Y91" s="136"/>
      <c r="Z91" s="136"/>
      <c r="AA91" s="136"/>
      <c r="AB91" s="75"/>
      <c r="AC91" s="136"/>
      <c r="AD91" s="75"/>
      <c r="AE91" s="136"/>
      <c r="AF91" s="136"/>
      <c r="AG91" s="136"/>
      <c r="AH91" s="136"/>
      <c r="AI91" s="136"/>
      <c r="AJ91" s="136"/>
      <c r="AK91" s="136"/>
      <c r="AL91" s="136"/>
      <c r="AM91" s="136"/>
      <c r="AN91" s="136"/>
      <c r="AO91" s="136"/>
      <c r="AP91" s="75"/>
      <c r="AQ91" s="136"/>
      <c r="AR91" s="75"/>
      <c r="AS91" s="136"/>
      <c r="AT91" s="136"/>
      <c r="AU91" s="136"/>
      <c r="AV91" s="136"/>
      <c r="AW91" s="136"/>
      <c r="AX91" s="136"/>
      <c r="AY91" s="136"/>
      <c r="AZ91" s="136"/>
      <c r="BA91" s="136"/>
      <c r="BB91" s="136"/>
      <c r="BC91" s="136"/>
      <c r="BD91" s="75"/>
      <c r="BE91" s="136"/>
      <c r="BF91" s="75"/>
      <c r="BG91" s="136"/>
      <c r="BH91" s="136"/>
      <c r="BI91" s="136"/>
      <c r="BJ91" s="136"/>
      <c r="BK91" s="136"/>
      <c r="BL91" s="136"/>
      <c r="BM91" s="136"/>
      <c r="BN91" s="136"/>
      <c r="BO91" s="136"/>
      <c r="BP91" s="136"/>
      <c r="BQ91" s="136"/>
      <c r="BR91" s="134"/>
      <c r="BS91" s="65"/>
      <c r="BT91" s="134"/>
      <c r="BU91" s="137"/>
      <c r="BV91" s="137"/>
      <c r="BW91" s="137"/>
      <c r="BX91" s="137"/>
      <c r="BY91" s="137"/>
      <c r="BZ91" s="137"/>
      <c r="CA91" s="137"/>
      <c r="CB91" s="137"/>
      <c r="CC91" s="137"/>
      <c r="CD91" s="137"/>
      <c r="CE91" s="5"/>
      <c r="CF91" s="134"/>
      <c r="CG91" s="65"/>
      <c r="CH91" s="134"/>
    </row>
    <row r="92" spans="1:86" s="64" customFormat="1" ht="16.2" customHeight="1" x14ac:dyDescent="0.25">
      <c r="A92" s="136"/>
      <c r="B92" s="34"/>
      <c r="C92" s="136"/>
      <c r="D92" s="136">
        <f>ABS('C4'!D92-'C4'!$C92)</f>
        <v>0</v>
      </c>
      <c r="E92" s="136">
        <f>ABS('C4'!E92-'C4'!$C92)</f>
        <v>0</v>
      </c>
      <c r="F92" s="136">
        <f>ABS('C4'!F92-'C4'!$C92)</f>
        <v>0</v>
      </c>
      <c r="G92" s="136">
        <f>ABS('C4'!G92-'C4'!$C92)</f>
        <v>0</v>
      </c>
      <c r="H92" s="136">
        <f>ABS('C4'!H92-'C4'!$C92)</f>
        <v>0</v>
      </c>
      <c r="I92" s="136">
        <f>ABS('C4'!I92-'C4'!$C92)</f>
        <v>0</v>
      </c>
      <c r="J92" s="136"/>
      <c r="K92" s="136"/>
      <c r="L92" s="136"/>
      <c r="M92" s="136"/>
      <c r="N92" s="75"/>
      <c r="O92" s="136"/>
      <c r="P92" s="75"/>
      <c r="Q92" s="136"/>
      <c r="R92" s="136"/>
      <c r="S92" s="136"/>
      <c r="T92" s="136"/>
      <c r="U92" s="136"/>
      <c r="V92" s="136">
        <f t="shared" si="1"/>
        <v>0</v>
      </c>
      <c r="W92" s="136"/>
      <c r="X92" s="136"/>
      <c r="Y92" s="136"/>
      <c r="Z92" s="136"/>
      <c r="AA92" s="136"/>
      <c r="AB92" s="75"/>
      <c r="AC92" s="136"/>
      <c r="AD92" s="75"/>
      <c r="AE92" s="136"/>
      <c r="AF92" s="136"/>
      <c r="AG92" s="136"/>
      <c r="AH92" s="136"/>
      <c r="AI92" s="136"/>
      <c r="AJ92" s="136"/>
      <c r="AK92" s="136"/>
      <c r="AL92" s="136"/>
      <c r="AM92" s="136"/>
      <c r="AN92" s="136"/>
      <c r="AO92" s="136"/>
      <c r="AP92" s="75"/>
      <c r="AQ92" s="136"/>
      <c r="AR92" s="75"/>
      <c r="AS92" s="136"/>
      <c r="AT92" s="136"/>
      <c r="AU92" s="136"/>
      <c r="AV92" s="136"/>
      <c r="AW92" s="136"/>
      <c r="AX92" s="136"/>
      <c r="AY92" s="136"/>
      <c r="AZ92" s="136"/>
      <c r="BA92" s="136"/>
      <c r="BB92" s="136"/>
      <c r="BC92" s="136"/>
      <c r="BD92" s="75"/>
      <c r="BE92" s="136"/>
      <c r="BF92" s="75"/>
      <c r="BG92" s="136"/>
      <c r="BH92" s="136"/>
      <c r="BI92" s="136"/>
      <c r="BJ92" s="136"/>
      <c r="BK92" s="136"/>
      <c r="BL92" s="136"/>
      <c r="BM92" s="136"/>
      <c r="BN92" s="136"/>
      <c r="BO92" s="136"/>
      <c r="BP92" s="136"/>
      <c r="BQ92" s="136"/>
      <c r="BR92" s="34"/>
      <c r="BT92" s="34"/>
      <c r="BU92" s="136"/>
      <c r="BV92" s="136"/>
      <c r="BW92" s="136"/>
      <c r="BX92" s="136"/>
      <c r="BY92" s="136"/>
      <c r="BZ92" s="136"/>
      <c r="CA92" s="136"/>
      <c r="CB92" s="136"/>
      <c r="CC92" s="136"/>
      <c r="CD92" s="136"/>
      <c r="CE92" s="136"/>
      <c r="CF92" s="34"/>
      <c r="CH92" s="34"/>
    </row>
    <row r="93" spans="1:86" s="64" customFormat="1" ht="16.2" customHeight="1" x14ac:dyDescent="0.25">
      <c r="A93" s="137" t="s">
        <v>172</v>
      </c>
      <c r="B93" s="34"/>
      <c r="C93" s="76"/>
      <c r="D93" s="136">
        <f>ABS('C4'!D93-'C4'!$C93)</f>
        <v>0</v>
      </c>
      <c r="E93" s="136">
        <f>ABS('C4'!E93-'C4'!$C93)</f>
        <v>0</v>
      </c>
      <c r="F93" s="136">
        <f>ABS('C4'!F93-'C4'!$C93)</f>
        <v>0</v>
      </c>
      <c r="G93" s="136">
        <f>ABS('C4'!G93-'C4'!$C93)</f>
        <v>0</v>
      </c>
      <c r="H93" s="136">
        <f>ABS('C4'!H93-'C4'!$C93)</f>
        <v>0</v>
      </c>
      <c r="I93" s="136">
        <f>ABS('C4'!I93-'C4'!$C93)</f>
        <v>0</v>
      </c>
      <c r="J93" s="76"/>
      <c r="K93" s="76"/>
      <c r="L93" s="76"/>
      <c r="M93" s="136"/>
      <c r="N93" s="136"/>
      <c r="O93" s="136"/>
      <c r="P93" s="136"/>
      <c r="Q93" s="76"/>
      <c r="R93" s="76"/>
      <c r="S93" s="76"/>
      <c r="T93" s="76"/>
      <c r="U93" s="76"/>
      <c r="V93" s="136">
        <f t="shared" si="1"/>
        <v>0</v>
      </c>
      <c r="W93" s="76"/>
      <c r="X93" s="76"/>
      <c r="Y93" s="76"/>
      <c r="Z93" s="76"/>
      <c r="AA93" s="136"/>
      <c r="AB93" s="136"/>
      <c r="AC93" s="136"/>
      <c r="AD93" s="136"/>
      <c r="AE93" s="153"/>
      <c r="AF93" s="153"/>
      <c r="AG93" s="153"/>
      <c r="AH93" s="153"/>
      <c r="AI93" s="153"/>
      <c r="AJ93" s="153"/>
      <c r="AK93" s="153"/>
      <c r="AL93" s="153"/>
      <c r="AM93" s="153"/>
      <c r="AN93" s="153"/>
      <c r="AO93" s="136"/>
      <c r="AP93" s="136"/>
      <c r="AQ93" s="136"/>
      <c r="AR93" s="136"/>
      <c r="AS93" s="153"/>
      <c r="AT93" s="153"/>
      <c r="AU93" s="153"/>
      <c r="AV93" s="153"/>
      <c r="AW93" s="153"/>
      <c r="AX93" s="153"/>
      <c r="AY93" s="153"/>
      <c r="AZ93" s="153"/>
      <c r="BA93" s="153"/>
      <c r="BB93" s="153"/>
      <c r="BC93" s="136"/>
      <c r="BD93" s="136"/>
      <c r="BE93" s="136"/>
      <c r="BF93" s="136"/>
      <c r="BG93" s="153"/>
      <c r="BH93" s="153"/>
      <c r="BI93" s="153"/>
      <c r="BJ93" s="153"/>
      <c r="BK93" s="153"/>
      <c r="BL93" s="153"/>
      <c r="BM93" s="153"/>
      <c r="BN93" s="153"/>
      <c r="BO93" s="153"/>
      <c r="BP93" s="153"/>
      <c r="BQ93" s="136"/>
      <c r="BR93" s="65"/>
      <c r="BS93" s="65"/>
      <c r="BT93" s="65"/>
      <c r="BU93" s="166"/>
      <c r="BV93" s="166"/>
      <c r="BW93" s="166"/>
      <c r="BX93" s="166"/>
      <c r="BY93" s="166"/>
      <c r="BZ93" s="166"/>
      <c r="CA93" s="166"/>
      <c r="CB93" s="166"/>
      <c r="CC93" s="166"/>
      <c r="CD93" s="166"/>
      <c r="CE93" s="5"/>
      <c r="CF93" s="65"/>
      <c r="CG93" s="65"/>
      <c r="CH93" s="65"/>
    </row>
    <row r="94" spans="1:86" s="64" customFormat="1" ht="16.2" customHeight="1" x14ac:dyDescent="0.25">
      <c r="A94" s="137" t="s">
        <v>1</v>
      </c>
      <c r="B94" s="34"/>
      <c r="C94" s="136"/>
      <c r="D94" s="136">
        <f>ABS('C4'!D94-'C4'!$C94)</f>
        <v>0</v>
      </c>
      <c r="E94" s="136">
        <f>ABS('C4'!E94-'C4'!$C94)</f>
        <v>0</v>
      </c>
      <c r="F94" s="136">
        <f>ABS('C4'!F94-'C4'!$C94)</f>
        <v>0</v>
      </c>
      <c r="G94" s="136">
        <f>ABS('C4'!G94-'C4'!$C94)</f>
        <v>0</v>
      </c>
      <c r="H94" s="136">
        <f>ABS('C4'!H94-'C4'!$C94)</f>
        <v>0</v>
      </c>
      <c r="I94" s="136">
        <f>ABS('C4'!I94-'C4'!$C94)</f>
        <v>0</v>
      </c>
      <c r="J94" s="136"/>
      <c r="K94" s="136"/>
      <c r="L94" s="136"/>
      <c r="M94" s="136"/>
      <c r="N94" s="75"/>
      <c r="O94" s="136"/>
      <c r="P94" s="75"/>
      <c r="Q94" s="136"/>
      <c r="R94" s="136"/>
      <c r="S94" s="136"/>
      <c r="T94" s="136"/>
      <c r="U94" s="136"/>
      <c r="V94" s="136">
        <f t="shared" si="1"/>
        <v>0</v>
      </c>
      <c r="W94" s="136"/>
      <c r="X94" s="136"/>
      <c r="Y94" s="136"/>
      <c r="Z94" s="136"/>
      <c r="AA94" s="136"/>
      <c r="AB94" s="75"/>
      <c r="AC94" s="136"/>
      <c r="AD94" s="75"/>
      <c r="AE94" s="136"/>
      <c r="AF94" s="136"/>
      <c r="AG94" s="136"/>
      <c r="AH94" s="136"/>
      <c r="AI94" s="136"/>
      <c r="AJ94" s="136"/>
      <c r="AK94" s="136"/>
      <c r="AL94" s="136"/>
      <c r="AM94" s="136"/>
      <c r="AN94" s="136"/>
      <c r="AO94" s="136"/>
      <c r="AP94" s="75"/>
      <c r="AQ94" s="136"/>
      <c r="AR94" s="75"/>
      <c r="AS94" s="136"/>
      <c r="AT94" s="136"/>
      <c r="AU94" s="136"/>
      <c r="AV94" s="136"/>
      <c r="AW94" s="136"/>
      <c r="AX94" s="136"/>
      <c r="AY94" s="136"/>
      <c r="AZ94" s="136"/>
      <c r="BA94" s="136"/>
      <c r="BB94" s="136"/>
      <c r="BC94" s="136"/>
      <c r="BD94" s="75"/>
      <c r="BE94" s="136"/>
      <c r="BF94" s="75"/>
      <c r="BG94" s="136"/>
      <c r="BH94" s="136"/>
      <c r="BI94" s="136"/>
      <c r="BJ94" s="136"/>
      <c r="BK94" s="136"/>
      <c r="BL94" s="136"/>
      <c r="BM94" s="136"/>
      <c r="BN94" s="136"/>
      <c r="BO94" s="136"/>
      <c r="BP94" s="136"/>
      <c r="BQ94" s="136"/>
      <c r="BR94" s="134"/>
      <c r="BS94" s="65"/>
      <c r="BT94" s="134"/>
      <c r="BU94" s="137"/>
      <c r="BV94" s="137"/>
      <c r="BW94" s="137"/>
      <c r="BX94" s="137"/>
      <c r="BY94" s="137"/>
      <c r="BZ94" s="137"/>
      <c r="CA94" s="137"/>
      <c r="CB94" s="137"/>
      <c r="CC94" s="137"/>
      <c r="CD94" s="137"/>
      <c r="CE94" s="5"/>
      <c r="CF94" s="134"/>
      <c r="CG94" s="65"/>
      <c r="CH94" s="134"/>
    </row>
    <row r="95" spans="1:86" s="64" customFormat="1" ht="16.2" customHeight="1" x14ac:dyDescent="0.25">
      <c r="A95" s="137" t="s">
        <v>3</v>
      </c>
      <c r="B95" s="34"/>
      <c r="C95" s="136"/>
      <c r="D95" s="136">
        <f>ABS('C4'!D95-'C4'!$C95)</f>
        <v>0</v>
      </c>
      <c r="E95" s="136">
        <f>ABS('C4'!E95-'C4'!$C95)</f>
        <v>0</v>
      </c>
      <c r="F95" s="136">
        <f>ABS('C4'!F95-'C4'!$C95)</f>
        <v>0</v>
      </c>
      <c r="G95" s="136">
        <f>ABS('C4'!G95-'C4'!$C95)</f>
        <v>0</v>
      </c>
      <c r="H95" s="136">
        <f>ABS('C4'!H95-'C4'!$C95)</f>
        <v>0</v>
      </c>
      <c r="I95" s="136">
        <f>ABS('C4'!I95-'C4'!$C95)</f>
        <v>0</v>
      </c>
      <c r="J95" s="136"/>
      <c r="K95" s="136"/>
      <c r="L95" s="136"/>
      <c r="M95" s="136"/>
      <c r="N95" s="75"/>
      <c r="O95" s="136"/>
      <c r="P95" s="75"/>
      <c r="Q95" s="136"/>
      <c r="R95" s="136"/>
      <c r="S95" s="136"/>
      <c r="T95" s="136"/>
      <c r="U95" s="136"/>
      <c r="V95" s="136">
        <f t="shared" si="1"/>
        <v>0</v>
      </c>
      <c r="W95" s="136"/>
      <c r="X95" s="136"/>
      <c r="Y95" s="136"/>
      <c r="Z95" s="136"/>
      <c r="AA95" s="136"/>
      <c r="AB95" s="75"/>
      <c r="AC95" s="136"/>
      <c r="AD95" s="75"/>
      <c r="AE95" s="136"/>
      <c r="AF95" s="136"/>
      <c r="AG95" s="136"/>
      <c r="AH95" s="136"/>
      <c r="AI95" s="136"/>
      <c r="AJ95" s="136"/>
      <c r="AK95" s="136"/>
      <c r="AL95" s="136"/>
      <c r="AM95" s="136"/>
      <c r="AN95" s="136"/>
      <c r="AO95" s="136"/>
      <c r="AP95" s="75"/>
      <c r="AQ95" s="136"/>
      <c r="AR95" s="75"/>
      <c r="AS95" s="136"/>
      <c r="AT95" s="136"/>
      <c r="AU95" s="136"/>
      <c r="AV95" s="136"/>
      <c r="AW95" s="136"/>
      <c r="AX95" s="136"/>
      <c r="AY95" s="136"/>
      <c r="AZ95" s="136"/>
      <c r="BA95" s="136"/>
      <c r="BB95" s="136"/>
      <c r="BC95" s="136"/>
      <c r="BD95" s="75"/>
      <c r="BE95" s="136"/>
      <c r="BF95" s="75"/>
      <c r="BG95" s="136"/>
      <c r="BH95" s="136"/>
      <c r="BI95" s="136"/>
      <c r="BJ95" s="136"/>
      <c r="BK95" s="136"/>
      <c r="BL95" s="136"/>
      <c r="BM95" s="136"/>
      <c r="BN95" s="136"/>
      <c r="BO95" s="136"/>
      <c r="BP95" s="136"/>
      <c r="BQ95" s="136"/>
      <c r="BR95" s="134"/>
      <c r="BS95" s="65"/>
      <c r="BT95" s="134"/>
      <c r="BU95" s="137"/>
      <c r="BV95" s="137"/>
      <c r="BW95" s="137"/>
      <c r="BX95" s="137"/>
      <c r="BY95" s="137"/>
      <c r="BZ95" s="137"/>
      <c r="CA95" s="137"/>
      <c r="CB95" s="137"/>
      <c r="CC95" s="137"/>
      <c r="CD95" s="137"/>
      <c r="CE95" s="5"/>
      <c r="CF95" s="134"/>
      <c r="CG95" s="65"/>
      <c r="CH95" s="134"/>
    </row>
    <row r="96" spans="1:86" s="64" customFormat="1" ht="16.2" customHeight="1" x14ac:dyDescent="0.25">
      <c r="A96" s="137" t="s">
        <v>4</v>
      </c>
      <c r="B96" s="34"/>
      <c r="C96" s="136"/>
      <c r="D96" s="136">
        <f>ABS('C4'!D96-'C4'!$C96)</f>
        <v>0</v>
      </c>
      <c r="E96" s="136">
        <f>ABS('C4'!E96-'C4'!$C96)</f>
        <v>0</v>
      </c>
      <c r="F96" s="136">
        <f>ABS('C4'!F96-'C4'!$C96)</f>
        <v>0</v>
      </c>
      <c r="G96" s="136">
        <f>ABS('C4'!G96-'C4'!$C96)</f>
        <v>0</v>
      </c>
      <c r="H96" s="136">
        <f>ABS('C4'!H96-'C4'!$C96)</f>
        <v>0</v>
      </c>
      <c r="I96" s="136">
        <f>ABS('C4'!I96-'C4'!$C96)</f>
        <v>0</v>
      </c>
      <c r="J96" s="136"/>
      <c r="K96" s="136"/>
      <c r="L96" s="136"/>
      <c r="M96" s="136"/>
      <c r="N96" s="75"/>
      <c r="O96" s="136"/>
      <c r="P96" s="75"/>
      <c r="Q96" s="136"/>
      <c r="R96" s="136"/>
      <c r="S96" s="136"/>
      <c r="T96" s="136"/>
      <c r="U96" s="136"/>
      <c r="V96" s="136">
        <f t="shared" si="1"/>
        <v>0</v>
      </c>
      <c r="W96" s="136"/>
      <c r="X96" s="136"/>
      <c r="Y96" s="136"/>
      <c r="Z96" s="136"/>
      <c r="AA96" s="136"/>
      <c r="AB96" s="75"/>
      <c r="AC96" s="136"/>
      <c r="AD96" s="75"/>
      <c r="AE96" s="136"/>
      <c r="AF96" s="136"/>
      <c r="AG96" s="136"/>
      <c r="AH96" s="136"/>
      <c r="AI96" s="136"/>
      <c r="AJ96" s="136"/>
      <c r="AK96" s="136"/>
      <c r="AL96" s="136"/>
      <c r="AM96" s="136"/>
      <c r="AN96" s="136"/>
      <c r="AO96" s="136"/>
      <c r="AP96" s="75"/>
      <c r="AQ96" s="136"/>
      <c r="AR96" s="75"/>
      <c r="AS96" s="136"/>
      <c r="AT96" s="136"/>
      <c r="AU96" s="136"/>
      <c r="AV96" s="136"/>
      <c r="AW96" s="136"/>
      <c r="AX96" s="136"/>
      <c r="AY96" s="136"/>
      <c r="AZ96" s="136"/>
      <c r="BA96" s="136"/>
      <c r="BB96" s="136"/>
      <c r="BC96" s="136"/>
      <c r="BD96" s="75"/>
      <c r="BE96" s="136"/>
      <c r="BF96" s="75"/>
      <c r="BG96" s="136"/>
      <c r="BH96" s="136"/>
      <c r="BI96" s="136"/>
      <c r="BJ96" s="136"/>
      <c r="BK96" s="136"/>
      <c r="BL96" s="136"/>
      <c r="BM96" s="136"/>
      <c r="BN96" s="136"/>
      <c r="BO96" s="136"/>
      <c r="BP96" s="136"/>
      <c r="BQ96" s="136"/>
      <c r="BR96" s="134"/>
      <c r="BS96" s="65"/>
      <c r="BT96" s="134"/>
      <c r="BU96" s="137"/>
      <c r="BV96" s="137"/>
      <c r="BW96" s="137"/>
      <c r="BX96" s="137"/>
      <c r="BY96" s="137"/>
      <c r="BZ96" s="137"/>
      <c r="CA96" s="137"/>
      <c r="CB96" s="137"/>
      <c r="CC96" s="137"/>
      <c r="CD96" s="137"/>
      <c r="CE96" s="5"/>
      <c r="CF96" s="134"/>
      <c r="CG96" s="65"/>
      <c r="CH96" s="134"/>
    </row>
    <row r="97" spans="1:86" s="64" customFormat="1" ht="16.2" customHeight="1" x14ac:dyDescent="0.25">
      <c r="A97" s="137" t="s">
        <v>5</v>
      </c>
      <c r="B97" s="34"/>
      <c r="C97" s="136"/>
      <c r="D97" s="136">
        <f>ABS('C4'!D97-'C4'!$C97)</f>
        <v>0</v>
      </c>
      <c r="E97" s="136">
        <f>ABS('C4'!E97-'C4'!$C97)</f>
        <v>0</v>
      </c>
      <c r="F97" s="136">
        <f>ABS('C4'!F97-'C4'!$C97)</f>
        <v>0</v>
      </c>
      <c r="G97" s="136">
        <f>ABS('C4'!G97-'C4'!$C97)</f>
        <v>0</v>
      </c>
      <c r="H97" s="136">
        <f>ABS('C4'!H97-'C4'!$C97)</f>
        <v>0</v>
      </c>
      <c r="I97" s="136">
        <f>ABS('C4'!I97-'C4'!$C97)</f>
        <v>0.37719072831101197</v>
      </c>
      <c r="J97" s="136"/>
      <c r="K97" s="136"/>
      <c r="L97" s="136"/>
      <c r="M97" s="136"/>
      <c r="N97" s="75"/>
      <c r="O97" s="136"/>
      <c r="P97" s="75"/>
      <c r="Q97" s="136"/>
      <c r="R97" s="136"/>
      <c r="S97" s="136"/>
      <c r="T97" s="136"/>
      <c r="U97" s="136"/>
      <c r="V97" s="136">
        <f t="shared" si="1"/>
        <v>0.37719072831101197</v>
      </c>
      <c r="W97" s="136"/>
      <c r="X97" s="136"/>
      <c r="Y97" s="136"/>
      <c r="Z97" s="136"/>
      <c r="AA97" s="136"/>
      <c r="AB97" s="75"/>
      <c r="AC97" s="136"/>
      <c r="AD97" s="75"/>
      <c r="AE97" s="136"/>
      <c r="AF97" s="136"/>
      <c r="AG97" s="136"/>
      <c r="AH97" s="136"/>
      <c r="AI97" s="136"/>
      <c r="AJ97" s="136"/>
      <c r="AK97" s="136"/>
      <c r="AL97" s="136"/>
      <c r="AM97" s="136"/>
      <c r="AN97" s="136"/>
      <c r="AO97" s="136"/>
      <c r="AP97" s="75"/>
      <c r="AQ97" s="136"/>
      <c r="AR97" s="75"/>
      <c r="AS97" s="136"/>
      <c r="AT97" s="136"/>
      <c r="AU97" s="136"/>
      <c r="AV97" s="136"/>
      <c r="AW97" s="136"/>
      <c r="AX97" s="136"/>
      <c r="AY97" s="136"/>
      <c r="AZ97" s="136"/>
      <c r="BA97" s="136"/>
      <c r="BB97" s="136"/>
      <c r="BC97" s="136"/>
      <c r="BD97" s="75"/>
      <c r="BE97" s="136"/>
      <c r="BF97" s="75"/>
      <c r="BG97" s="136"/>
      <c r="BH97" s="136"/>
      <c r="BI97" s="136"/>
      <c r="BJ97" s="136"/>
      <c r="BK97" s="136"/>
      <c r="BL97" s="136"/>
      <c r="BM97" s="136"/>
      <c r="BN97" s="136"/>
      <c r="BO97" s="136"/>
      <c r="BP97" s="136"/>
      <c r="BQ97" s="136"/>
      <c r="BR97" s="134"/>
      <c r="BS97" s="65"/>
      <c r="BT97" s="134"/>
      <c r="BU97" s="137"/>
      <c r="BV97" s="137"/>
      <c r="BW97" s="137"/>
      <c r="BX97" s="137"/>
      <c r="BY97" s="137"/>
      <c r="BZ97" s="137"/>
      <c r="CA97" s="137"/>
      <c r="CB97" s="137"/>
      <c r="CC97" s="137"/>
      <c r="CD97" s="137"/>
      <c r="CE97" s="5"/>
      <c r="CF97" s="134"/>
      <c r="CG97" s="65"/>
      <c r="CH97" s="134"/>
    </row>
    <row r="98" spans="1:86" s="64" customFormat="1" ht="16.2" customHeight="1" x14ac:dyDescent="0.25">
      <c r="A98" s="137" t="s">
        <v>6</v>
      </c>
      <c r="B98" s="34"/>
      <c r="C98" s="136"/>
      <c r="D98" s="136">
        <f>ABS('C4'!D98-'C4'!$C98)</f>
        <v>0</v>
      </c>
      <c r="E98" s="136">
        <f>ABS('C4'!E98-'C4'!$C98)</f>
        <v>0</v>
      </c>
      <c r="F98" s="136">
        <f>ABS('C4'!F98-'C4'!$C98)</f>
        <v>0</v>
      </c>
      <c r="G98" s="136">
        <f>ABS('C4'!G98-'C4'!$C98)</f>
        <v>0</v>
      </c>
      <c r="H98" s="136">
        <f>ABS('C4'!H98-'C4'!$C98)</f>
        <v>0</v>
      </c>
      <c r="I98" s="136">
        <f>ABS('C4'!I98-'C4'!$C98)</f>
        <v>0</v>
      </c>
      <c r="J98" s="136"/>
      <c r="K98" s="136"/>
      <c r="L98" s="136"/>
      <c r="M98" s="136"/>
      <c r="N98" s="75"/>
      <c r="O98" s="136"/>
      <c r="P98" s="75"/>
      <c r="Q98" s="136"/>
      <c r="R98" s="136"/>
      <c r="S98" s="136"/>
      <c r="T98" s="136"/>
      <c r="U98" s="136"/>
      <c r="V98" s="136">
        <f t="shared" si="1"/>
        <v>0</v>
      </c>
      <c r="W98" s="136"/>
      <c r="X98" s="136"/>
      <c r="Y98" s="136"/>
      <c r="Z98" s="136"/>
      <c r="AA98" s="136"/>
      <c r="AB98" s="75"/>
      <c r="AC98" s="136"/>
      <c r="AD98" s="75"/>
      <c r="AE98" s="136"/>
      <c r="AF98" s="136"/>
      <c r="AG98" s="136"/>
      <c r="AH98" s="136"/>
      <c r="AI98" s="136"/>
      <c r="AJ98" s="136"/>
      <c r="AK98" s="136"/>
      <c r="AL98" s="136"/>
      <c r="AM98" s="136"/>
      <c r="AN98" s="136"/>
      <c r="AO98" s="136"/>
      <c r="AP98" s="75"/>
      <c r="AQ98" s="136"/>
      <c r="AR98" s="75"/>
      <c r="AS98" s="136"/>
      <c r="AT98" s="136"/>
      <c r="AU98" s="136"/>
      <c r="AV98" s="136"/>
      <c r="AW98" s="136"/>
      <c r="AX98" s="136"/>
      <c r="AY98" s="136"/>
      <c r="AZ98" s="136"/>
      <c r="BA98" s="136"/>
      <c r="BB98" s="136"/>
      <c r="BC98" s="136"/>
      <c r="BD98" s="75"/>
      <c r="BE98" s="136"/>
      <c r="BF98" s="75"/>
      <c r="BG98" s="136"/>
      <c r="BH98" s="136"/>
      <c r="BI98" s="136"/>
      <c r="BJ98" s="136"/>
      <c r="BK98" s="136"/>
      <c r="BL98" s="136"/>
      <c r="BM98" s="136"/>
      <c r="BN98" s="136"/>
      <c r="BO98" s="136"/>
      <c r="BP98" s="136"/>
      <c r="BQ98" s="136"/>
      <c r="BR98" s="134"/>
      <c r="BS98" s="65"/>
      <c r="BT98" s="134"/>
      <c r="BU98" s="137"/>
      <c r="BV98" s="137"/>
      <c r="BW98" s="137"/>
      <c r="BX98" s="137"/>
      <c r="BY98" s="137"/>
      <c r="BZ98" s="137"/>
      <c r="CA98" s="137"/>
      <c r="CB98" s="137"/>
      <c r="CC98" s="137"/>
      <c r="CD98" s="137"/>
      <c r="CE98" s="5"/>
      <c r="CF98" s="134"/>
      <c r="CG98" s="65"/>
      <c r="CH98" s="134"/>
    </row>
    <row r="99" spans="1:86" s="64" customFormat="1" ht="16.2" customHeight="1" x14ac:dyDescent="0.25">
      <c r="A99" s="137" t="s">
        <v>7</v>
      </c>
      <c r="B99" s="34"/>
      <c r="C99" s="136"/>
      <c r="D99" s="136">
        <f>ABS('C4'!D99-'C4'!$C99)</f>
        <v>0</v>
      </c>
      <c r="E99" s="136">
        <f>ABS('C4'!E99-'C4'!$C99)</f>
        <v>0</v>
      </c>
      <c r="F99" s="136">
        <f>ABS('C4'!F99-'C4'!$C99)</f>
        <v>0</v>
      </c>
      <c r="G99" s="136">
        <f>ABS('C4'!G99-'C4'!$C99)</f>
        <v>0</v>
      </c>
      <c r="H99" s="136">
        <f>ABS('C4'!H99-'C4'!$C99)</f>
        <v>0</v>
      </c>
      <c r="I99" s="136">
        <f>ABS('C4'!I99-'C4'!$C99)</f>
        <v>0</v>
      </c>
      <c r="J99" s="136"/>
      <c r="K99" s="136"/>
      <c r="L99" s="136"/>
      <c r="M99" s="136"/>
      <c r="N99" s="75"/>
      <c r="O99" s="136"/>
      <c r="P99" s="75"/>
      <c r="Q99" s="136"/>
      <c r="R99" s="136"/>
      <c r="S99" s="136"/>
      <c r="T99" s="136"/>
      <c r="U99" s="136"/>
      <c r="V99" s="136">
        <f t="shared" si="1"/>
        <v>0</v>
      </c>
      <c r="W99" s="136"/>
      <c r="X99" s="136"/>
      <c r="Y99" s="136"/>
      <c r="Z99" s="136"/>
      <c r="AA99" s="136"/>
      <c r="AB99" s="75"/>
      <c r="AC99" s="136"/>
      <c r="AD99" s="75"/>
      <c r="AE99" s="136"/>
      <c r="AF99" s="136"/>
      <c r="AG99" s="136"/>
      <c r="AH99" s="136"/>
      <c r="AI99" s="136"/>
      <c r="AJ99" s="136"/>
      <c r="AK99" s="136"/>
      <c r="AL99" s="136"/>
      <c r="AM99" s="136"/>
      <c r="AN99" s="136"/>
      <c r="AO99" s="136"/>
      <c r="AP99" s="75"/>
      <c r="AQ99" s="136"/>
      <c r="AR99" s="75"/>
      <c r="AS99" s="136"/>
      <c r="AT99" s="136"/>
      <c r="AU99" s="136"/>
      <c r="AV99" s="136"/>
      <c r="AW99" s="136"/>
      <c r="AX99" s="136"/>
      <c r="AY99" s="136"/>
      <c r="AZ99" s="136"/>
      <c r="BA99" s="136"/>
      <c r="BB99" s="136"/>
      <c r="BC99" s="136"/>
      <c r="BD99" s="75"/>
      <c r="BE99" s="136"/>
      <c r="BF99" s="75"/>
      <c r="BG99" s="136"/>
      <c r="BH99" s="136"/>
      <c r="BI99" s="136"/>
      <c r="BJ99" s="136"/>
      <c r="BK99" s="136"/>
      <c r="BL99" s="136"/>
      <c r="BM99" s="136"/>
      <c r="BN99" s="136"/>
      <c r="BO99" s="136"/>
      <c r="BP99" s="136"/>
      <c r="BQ99" s="136"/>
      <c r="BR99" s="134"/>
      <c r="BS99" s="65"/>
      <c r="BT99" s="134"/>
      <c r="BU99" s="137"/>
      <c r="BV99" s="137"/>
      <c r="BW99" s="137"/>
      <c r="BX99" s="137"/>
      <c r="BY99" s="137"/>
      <c r="BZ99" s="137"/>
      <c r="CA99" s="137"/>
      <c r="CB99" s="137"/>
      <c r="CC99" s="137"/>
      <c r="CD99" s="137"/>
      <c r="CE99" s="5"/>
      <c r="CF99" s="134"/>
      <c r="CG99" s="65"/>
      <c r="CH99" s="134"/>
    </row>
    <row r="100" spans="1:86" s="64" customFormat="1" ht="16.2" customHeight="1" x14ac:dyDescent="0.25">
      <c r="A100" s="137" t="s">
        <v>8</v>
      </c>
      <c r="B100" s="34"/>
      <c r="C100" s="136"/>
      <c r="D100" s="136">
        <f>ABS('C4'!D100-'C4'!$C100)</f>
        <v>0</v>
      </c>
      <c r="E100" s="136">
        <f>ABS('C4'!E100-'C4'!$C100)</f>
        <v>0</v>
      </c>
      <c r="F100" s="136">
        <f>ABS('C4'!F100-'C4'!$C100)</f>
        <v>0</v>
      </c>
      <c r="G100" s="136">
        <f>ABS('C4'!G100-'C4'!$C100)</f>
        <v>0</v>
      </c>
      <c r="H100" s="136">
        <f>ABS('C4'!H100-'C4'!$C100)</f>
        <v>0.125</v>
      </c>
      <c r="I100" s="136">
        <f>ABS('C4'!I100-'C4'!$C100)</f>
        <v>0.125</v>
      </c>
      <c r="J100" s="136"/>
      <c r="K100" s="136"/>
      <c r="L100" s="136"/>
      <c r="M100" s="136"/>
      <c r="N100" s="75"/>
      <c r="O100" s="136"/>
      <c r="P100" s="75"/>
      <c r="Q100" s="136"/>
      <c r="R100" s="136"/>
      <c r="S100" s="136"/>
      <c r="T100" s="136"/>
      <c r="U100" s="136"/>
      <c r="V100" s="136">
        <f t="shared" si="1"/>
        <v>0.25</v>
      </c>
      <c r="W100" s="136"/>
      <c r="X100" s="136"/>
      <c r="Y100" s="136"/>
      <c r="Z100" s="136"/>
      <c r="AA100" s="136"/>
      <c r="AB100" s="75"/>
      <c r="AC100" s="136"/>
      <c r="AD100" s="75"/>
      <c r="AE100" s="136"/>
      <c r="AF100" s="136"/>
      <c r="AG100" s="136"/>
      <c r="AH100" s="136"/>
      <c r="AI100" s="136"/>
      <c r="AJ100" s="136"/>
      <c r="AK100" s="136"/>
      <c r="AL100" s="136"/>
      <c r="AM100" s="136"/>
      <c r="AN100" s="136"/>
      <c r="AO100" s="136"/>
      <c r="AP100" s="75"/>
      <c r="AQ100" s="136"/>
      <c r="AR100" s="75"/>
      <c r="AS100" s="136"/>
      <c r="AT100" s="136"/>
      <c r="AU100" s="136"/>
      <c r="AV100" s="136"/>
      <c r="AW100" s="136"/>
      <c r="AX100" s="136"/>
      <c r="AY100" s="136"/>
      <c r="AZ100" s="136"/>
      <c r="BA100" s="136"/>
      <c r="BB100" s="136"/>
      <c r="BC100" s="136"/>
      <c r="BD100" s="75"/>
      <c r="BE100" s="136"/>
      <c r="BF100" s="75"/>
      <c r="BG100" s="136"/>
      <c r="BH100" s="136"/>
      <c r="BI100" s="136"/>
      <c r="BJ100" s="136"/>
      <c r="BK100" s="136"/>
      <c r="BL100" s="136"/>
      <c r="BM100" s="136"/>
      <c r="BN100" s="136"/>
      <c r="BO100" s="136"/>
      <c r="BP100" s="136"/>
      <c r="BQ100" s="136"/>
      <c r="BR100" s="134"/>
      <c r="BS100" s="65"/>
      <c r="BT100" s="134"/>
      <c r="BU100" s="137"/>
      <c r="BV100" s="137"/>
      <c r="BW100" s="137"/>
      <c r="BX100" s="137"/>
      <c r="BY100" s="137"/>
      <c r="BZ100" s="137"/>
      <c r="CA100" s="137"/>
      <c r="CB100" s="137"/>
      <c r="CC100" s="137"/>
      <c r="CD100" s="137"/>
      <c r="CE100" s="5"/>
      <c r="CF100" s="134"/>
      <c r="CG100" s="65"/>
      <c r="CH100" s="134"/>
    </row>
    <row r="101" spans="1:86" s="64" customFormat="1" ht="16.2" customHeight="1" x14ac:dyDescent="0.25">
      <c r="A101" s="137" t="s">
        <v>9</v>
      </c>
      <c r="B101" s="34"/>
      <c r="C101" s="136"/>
      <c r="D101" s="136">
        <f>ABS('C4'!D101-'C4'!$C101)</f>
        <v>0</v>
      </c>
      <c r="E101" s="136">
        <f>ABS('C4'!E101-'C4'!$C101)</f>
        <v>0</v>
      </c>
      <c r="F101" s="136">
        <f>ABS('C4'!F101-'C4'!$C101)</f>
        <v>0</v>
      </c>
      <c r="G101" s="136">
        <f>ABS('C4'!G101-'C4'!$C101)</f>
        <v>0</v>
      </c>
      <c r="H101" s="136">
        <f>ABS('C4'!H101-'C4'!$C101)</f>
        <v>0</v>
      </c>
      <c r="I101" s="136">
        <f>ABS('C4'!I101-'C4'!$C101)</f>
        <v>0</v>
      </c>
      <c r="J101" s="136"/>
      <c r="K101" s="136"/>
      <c r="L101" s="136"/>
      <c r="M101" s="136"/>
      <c r="N101" s="75"/>
      <c r="O101" s="136"/>
      <c r="P101" s="75"/>
      <c r="Q101" s="136"/>
      <c r="R101" s="136"/>
      <c r="S101" s="136"/>
      <c r="T101" s="136"/>
      <c r="U101" s="136"/>
      <c r="V101" s="136">
        <f t="shared" si="1"/>
        <v>0</v>
      </c>
      <c r="W101" s="136"/>
      <c r="X101" s="136"/>
      <c r="Y101" s="136"/>
      <c r="Z101" s="136"/>
      <c r="AA101" s="136"/>
      <c r="AB101" s="75"/>
      <c r="AC101" s="136"/>
      <c r="AD101" s="75"/>
      <c r="AE101" s="136"/>
      <c r="AF101" s="136"/>
      <c r="AG101" s="136"/>
      <c r="AH101" s="136"/>
      <c r="AI101" s="136"/>
      <c r="AJ101" s="136"/>
      <c r="AK101" s="136"/>
      <c r="AL101" s="136"/>
      <c r="AM101" s="136"/>
      <c r="AN101" s="136"/>
      <c r="AO101" s="136"/>
      <c r="AP101" s="75"/>
      <c r="AQ101" s="136"/>
      <c r="AR101" s="75"/>
      <c r="AS101" s="136"/>
      <c r="AT101" s="136"/>
      <c r="AU101" s="136"/>
      <c r="AV101" s="136"/>
      <c r="AW101" s="136"/>
      <c r="AX101" s="136"/>
      <c r="AY101" s="136"/>
      <c r="AZ101" s="136"/>
      <c r="BA101" s="136"/>
      <c r="BB101" s="136"/>
      <c r="BC101" s="136"/>
      <c r="BD101" s="75"/>
      <c r="BE101" s="136"/>
      <c r="BF101" s="75"/>
      <c r="BG101" s="136"/>
      <c r="BH101" s="136"/>
      <c r="BI101" s="136"/>
      <c r="BJ101" s="136"/>
      <c r="BK101" s="136"/>
      <c r="BL101" s="136"/>
      <c r="BM101" s="136"/>
      <c r="BN101" s="136"/>
      <c r="BO101" s="136"/>
      <c r="BP101" s="136"/>
      <c r="BQ101" s="136"/>
      <c r="BR101" s="134"/>
      <c r="BS101" s="65"/>
      <c r="BT101" s="134"/>
      <c r="BU101" s="137"/>
      <c r="BV101" s="137"/>
      <c r="BW101" s="137"/>
      <c r="BX101" s="137"/>
      <c r="BY101" s="137"/>
      <c r="BZ101" s="137"/>
      <c r="CA101" s="137"/>
      <c r="CB101" s="137"/>
      <c r="CC101" s="137"/>
      <c r="CD101" s="137"/>
      <c r="CE101" s="5"/>
      <c r="CF101" s="134"/>
      <c r="CG101" s="65"/>
      <c r="CH101" s="134"/>
    </row>
    <row r="102" spans="1:86" s="64" customFormat="1" ht="16.2" customHeight="1" x14ac:dyDescent="0.25">
      <c r="A102" s="137" t="s">
        <v>10</v>
      </c>
      <c r="B102" s="34"/>
      <c r="C102" s="136"/>
      <c r="D102" s="136">
        <f>ABS('C4'!D102-'C4'!$C102)</f>
        <v>0</v>
      </c>
      <c r="E102" s="136">
        <f>ABS('C4'!E102-'C4'!$C102)</f>
        <v>0</v>
      </c>
      <c r="F102" s="136">
        <f>ABS('C4'!F102-'C4'!$C102)</f>
        <v>0</v>
      </c>
      <c r="G102" s="136">
        <f>ABS('C4'!G102-'C4'!$C102)</f>
        <v>0</v>
      </c>
      <c r="H102" s="136">
        <f>ABS('C4'!H102-'C4'!$C102)</f>
        <v>0</v>
      </c>
      <c r="I102" s="136">
        <f>ABS('C4'!I102-'C4'!$C102)</f>
        <v>0</v>
      </c>
      <c r="J102" s="136"/>
      <c r="K102" s="136"/>
      <c r="L102" s="136"/>
      <c r="M102" s="136"/>
      <c r="N102" s="75"/>
      <c r="O102" s="136"/>
      <c r="P102" s="75"/>
      <c r="Q102" s="136"/>
      <c r="R102" s="136"/>
      <c r="S102" s="136"/>
      <c r="T102" s="136"/>
      <c r="U102" s="136"/>
      <c r="V102" s="136">
        <f t="shared" si="1"/>
        <v>0</v>
      </c>
      <c r="W102" s="136"/>
      <c r="X102" s="136"/>
      <c r="Y102" s="136"/>
      <c r="Z102" s="136"/>
      <c r="AA102" s="136"/>
      <c r="AB102" s="75"/>
      <c r="AC102" s="136"/>
      <c r="AD102" s="75"/>
      <c r="AE102" s="136"/>
      <c r="AF102" s="136"/>
      <c r="AG102" s="136"/>
      <c r="AH102" s="136"/>
      <c r="AI102" s="136"/>
      <c r="AJ102" s="136"/>
      <c r="AK102" s="136"/>
      <c r="AL102" s="136"/>
      <c r="AM102" s="136"/>
      <c r="AN102" s="136"/>
      <c r="AO102" s="136"/>
      <c r="AP102" s="75"/>
      <c r="AQ102" s="136"/>
      <c r="AR102" s="75"/>
      <c r="AS102" s="136"/>
      <c r="AT102" s="136"/>
      <c r="AU102" s="136"/>
      <c r="AV102" s="136"/>
      <c r="AW102" s="136"/>
      <c r="AX102" s="136"/>
      <c r="AY102" s="136"/>
      <c r="AZ102" s="136"/>
      <c r="BA102" s="136"/>
      <c r="BB102" s="136"/>
      <c r="BC102" s="136"/>
      <c r="BD102" s="75"/>
      <c r="BE102" s="136"/>
      <c r="BF102" s="75"/>
      <c r="BG102" s="136"/>
      <c r="BH102" s="136"/>
      <c r="BI102" s="136"/>
      <c r="BJ102" s="136"/>
      <c r="BK102" s="136"/>
      <c r="BL102" s="136"/>
      <c r="BM102" s="136"/>
      <c r="BN102" s="136"/>
      <c r="BO102" s="136"/>
      <c r="BP102" s="136"/>
      <c r="BQ102" s="136"/>
      <c r="BR102" s="134"/>
      <c r="BS102" s="65"/>
      <c r="BT102" s="134"/>
      <c r="BU102" s="137"/>
      <c r="BV102" s="137"/>
      <c r="BW102" s="137"/>
      <c r="BX102" s="137"/>
      <c r="BY102" s="137"/>
      <c r="BZ102" s="137"/>
      <c r="CA102" s="137"/>
      <c r="CB102" s="137"/>
      <c r="CC102" s="137"/>
      <c r="CD102" s="137"/>
      <c r="CE102" s="5"/>
      <c r="CF102" s="134"/>
      <c r="CG102" s="65"/>
      <c r="CH102" s="134"/>
    </row>
    <row r="103" spans="1:86" s="64" customFormat="1" ht="16.2" customHeight="1" x14ac:dyDescent="0.25">
      <c r="A103" s="137" t="s">
        <v>11</v>
      </c>
      <c r="B103" s="34"/>
      <c r="C103" s="136"/>
      <c r="D103" s="136">
        <f>ABS('C4'!D103-'C4'!$C103)</f>
        <v>0</v>
      </c>
      <c r="E103" s="136">
        <f>ABS('C4'!E103-'C4'!$C103)</f>
        <v>0</v>
      </c>
      <c r="F103" s="136">
        <f>ABS('C4'!F103-'C4'!$C103)</f>
        <v>0</v>
      </c>
      <c r="G103" s="136">
        <f>ABS('C4'!G103-'C4'!$C103)</f>
        <v>0</v>
      </c>
      <c r="H103" s="136">
        <f>ABS('C4'!H103-'C4'!$C103)</f>
        <v>0</v>
      </c>
      <c r="I103" s="136">
        <f>ABS('C4'!I103-'C4'!$C103)</f>
        <v>0.125</v>
      </c>
      <c r="J103" s="136"/>
      <c r="K103" s="136"/>
      <c r="L103" s="136"/>
      <c r="M103" s="136"/>
      <c r="N103" s="75"/>
      <c r="O103" s="136"/>
      <c r="P103" s="75"/>
      <c r="Q103" s="136"/>
      <c r="R103" s="136"/>
      <c r="S103" s="136"/>
      <c r="T103" s="136"/>
      <c r="U103" s="136"/>
      <c r="V103" s="136">
        <f t="shared" si="1"/>
        <v>0.125</v>
      </c>
      <c r="W103" s="136"/>
      <c r="X103" s="136"/>
      <c r="Y103" s="136"/>
      <c r="Z103" s="136"/>
      <c r="AA103" s="136"/>
      <c r="AB103" s="75"/>
      <c r="AC103" s="136"/>
      <c r="AD103" s="75"/>
      <c r="AE103" s="136"/>
      <c r="AF103" s="136"/>
      <c r="AG103" s="136"/>
      <c r="AH103" s="136"/>
      <c r="AI103" s="136"/>
      <c r="AJ103" s="136"/>
      <c r="AK103" s="136"/>
      <c r="AL103" s="136"/>
      <c r="AM103" s="136"/>
      <c r="AN103" s="136"/>
      <c r="AO103" s="136"/>
      <c r="AP103" s="75"/>
      <c r="AQ103" s="136"/>
      <c r="AR103" s="75"/>
      <c r="AS103" s="136"/>
      <c r="AT103" s="136"/>
      <c r="AU103" s="136"/>
      <c r="AV103" s="136"/>
      <c r="AW103" s="136"/>
      <c r="AX103" s="136"/>
      <c r="AY103" s="136"/>
      <c r="AZ103" s="136"/>
      <c r="BA103" s="136"/>
      <c r="BB103" s="136"/>
      <c r="BC103" s="136"/>
      <c r="BD103" s="75"/>
      <c r="BE103" s="136"/>
      <c r="BF103" s="75"/>
      <c r="BG103" s="136"/>
      <c r="BH103" s="136"/>
      <c r="BI103" s="136"/>
      <c r="BJ103" s="136"/>
      <c r="BK103" s="136"/>
      <c r="BL103" s="136"/>
      <c r="BM103" s="136"/>
      <c r="BN103" s="136"/>
      <c r="BO103" s="136"/>
      <c r="BP103" s="136"/>
      <c r="BQ103" s="136"/>
      <c r="BR103" s="134"/>
      <c r="BS103" s="65"/>
      <c r="BT103" s="134"/>
      <c r="BU103" s="137"/>
      <c r="BV103" s="137"/>
      <c r="BW103" s="137"/>
      <c r="BX103" s="137"/>
      <c r="BY103" s="137"/>
      <c r="BZ103" s="137"/>
      <c r="CA103" s="137"/>
      <c r="CB103" s="137"/>
      <c r="CC103" s="137"/>
      <c r="CD103" s="137"/>
      <c r="CE103" s="5"/>
      <c r="CF103" s="134"/>
      <c r="CG103" s="65"/>
      <c r="CH103" s="134"/>
    </row>
    <row r="104" spans="1:86" s="64" customFormat="1" ht="16.2" customHeight="1" x14ac:dyDescent="0.25">
      <c r="A104" s="137" t="s">
        <v>12</v>
      </c>
      <c r="B104" s="34"/>
      <c r="C104" s="136"/>
      <c r="D104" s="136">
        <f>ABS('C4'!D104-'C4'!$C104)</f>
        <v>0</v>
      </c>
      <c r="E104" s="136">
        <f>ABS('C4'!E104-'C4'!$C104)</f>
        <v>0</v>
      </c>
      <c r="F104" s="136">
        <f>ABS('C4'!F104-'C4'!$C104)</f>
        <v>0</v>
      </c>
      <c r="G104" s="136">
        <f>ABS('C4'!G104-'C4'!$C104)</f>
        <v>0</v>
      </c>
      <c r="H104" s="136">
        <f>ABS('C4'!H104-'C4'!$C104)</f>
        <v>0</v>
      </c>
      <c r="I104" s="136">
        <f>ABS('C4'!I104-'C4'!$C104)</f>
        <v>0</v>
      </c>
      <c r="J104" s="136"/>
      <c r="K104" s="136"/>
      <c r="L104" s="136"/>
      <c r="M104" s="136"/>
      <c r="N104" s="75"/>
      <c r="O104" s="136"/>
      <c r="P104" s="75"/>
      <c r="Q104" s="136"/>
      <c r="R104" s="136"/>
      <c r="S104" s="136"/>
      <c r="T104" s="136"/>
      <c r="U104" s="136"/>
      <c r="V104" s="136">
        <f t="shared" si="1"/>
        <v>0</v>
      </c>
      <c r="W104" s="136"/>
      <c r="X104" s="136"/>
      <c r="Y104" s="136"/>
      <c r="Z104" s="136"/>
      <c r="AA104" s="136"/>
      <c r="AB104" s="75"/>
      <c r="AC104" s="136"/>
      <c r="AD104" s="75"/>
      <c r="AE104" s="136"/>
      <c r="AF104" s="136"/>
      <c r="AG104" s="136"/>
      <c r="AH104" s="136"/>
      <c r="AI104" s="136"/>
      <c r="AJ104" s="136"/>
      <c r="AK104" s="136"/>
      <c r="AL104" s="136"/>
      <c r="AM104" s="136"/>
      <c r="AN104" s="136"/>
      <c r="AO104" s="136"/>
      <c r="AP104" s="75"/>
      <c r="AQ104" s="136"/>
      <c r="AR104" s="75"/>
      <c r="AS104" s="136"/>
      <c r="AT104" s="136"/>
      <c r="AU104" s="136"/>
      <c r="AV104" s="136"/>
      <c r="AW104" s="136"/>
      <c r="AX104" s="136"/>
      <c r="AY104" s="136"/>
      <c r="AZ104" s="136"/>
      <c r="BA104" s="136"/>
      <c r="BB104" s="136"/>
      <c r="BC104" s="136"/>
      <c r="BD104" s="75"/>
      <c r="BE104" s="136"/>
      <c r="BF104" s="75"/>
      <c r="BG104" s="136"/>
      <c r="BH104" s="136"/>
      <c r="BI104" s="136"/>
      <c r="BJ104" s="136"/>
      <c r="BK104" s="136"/>
      <c r="BL104" s="136"/>
      <c r="BM104" s="136"/>
      <c r="BN104" s="136"/>
      <c r="BO104" s="136"/>
      <c r="BP104" s="136"/>
      <c r="BQ104" s="136"/>
      <c r="BR104" s="134"/>
      <c r="BS104" s="65"/>
      <c r="BT104" s="134"/>
      <c r="BU104" s="137"/>
      <c r="BV104" s="137"/>
      <c r="BW104" s="137"/>
      <c r="BX104" s="137"/>
      <c r="BY104" s="137"/>
      <c r="BZ104" s="137"/>
      <c r="CA104" s="137"/>
      <c r="CB104" s="137"/>
      <c r="CC104" s="137"/>
      <c r="CD104" s="137"/>
      <c r="CE104" s="5"/>
      <c r="CF104" s="134"/>
      <c r="CG104" s="65"/>
      <c r="CH104" s="134"/>
    </row>
    <row r="105" spans="1:86" s="64" customFormat="1" ht="16.2" customHeight="1" x14ac:dyDescent="0.25">
      <c r="A105" s="137" t="s">
        <v>13</v>
      </c>
      <c r="B105" s="135"/>
      <c r="C105" s="136"/>
      <c r="D105" s="136">
        <f>ABS('C4'!D105-'C4'!$C105)</f>
        <v>0</v>
      </c>
      <c r="E105" s="136">
        <f>ABS('C4'!E105-'C4'!$C105)</f>
        <v>0</v>
      </c>
      <c r="F105" s="136">
        <f>ABS('C4'!F105-'C4'!$C105)</f>
        <v>0</v>
      </c>
      <c r="G105" s="136">
        <f>ABS('C4'!G105-'C4'!$C105)</f>
        <v>0</v>
      </c>
      <c r="H105" s="136">
        <f>ABS('C4'!H105-'C4'!$C105)</f>
        <v>0</v>
      </c>
      <c r="I105" s="136">
        <f>ABS('C4'!I105-'C4'!$C105)</f>
        <v>0</v>
      </c>
      <c r="J105" s="136"/>
      <c r="K105" s="136"/>
      <c r="L105" s="136"/>
      <c r="M105" s="136"/>
      <c r="N105" s="75"/>
      <c r="O105" s="136"/>
      <c r="P105" s="75"/>
      <c r="Q105" s="136"/>
      <c r="R105" s="136"/>
      <c r="S105" s="136"/>
      <c r="T105" s="136"/>
      <c r="U105" s="136"/>
      <c r="V105" s="136">
        <f t="shared" si="1"/>
        <v>0</v>
      </c>
      <c r="W105" s="136"/>
      <c r="X105" s="136"/>
      <c r="Y105" s="136"/>
      <c r="Z105" s="136"/>
      <c r="AA105" s="136"/>
      <c r="AB105" s="75"/>
      <c r="AC105" s="136"/>
      <c r="AD105" s="75"/>
      <c r="AE105" s="136"/>
      <c r="AF105" s="136"/>
      <c r="AG105" s="136"/>
      <c r="AH105" s="136"/>
      <c r="AI105" s="136"/>
      <c r="AJ105" s="136"/>
      <c r="AK105" s="136"/>
      <c r="AL105" s="136"/>
      <c r="AM105" s="136"/>
      <c r="AN105" s="136"/>
      <c r="AO105" s="136"/>
      <c r="AP105" s="75"/>
      <c r="AQ105" s="136"/>
      <c r="AR105" s="75"/>
      <c r="AS105" s="136"/>
      <c r="AT105" s="136"/>
      <c r="AU105" s="136"/>
      <c r="AV105" s="136"/>
      <c r="AW105" s="136"/>
      <c r="AX105" s="136"/>
      <c r="AY105" s="136"/>
      <c r="AZ105" s="136"/>
      <c r="BA105" s="136"/>
      <c r="BB105" s="136"/>
      <c r="BC105" s="136"/>
      <c r="BD105" s="75"/>
      <c r="BE105" s="136"/>
      <c r="BF105" s="75"/>
      <c r="BG105" s="136"/>
      <c r="BH105" s="136"/>
      <c r="BI105" s="136"/>
      <c r="BJ105" s="136"/>
      <c r="BK105" s="136"/>
      <c r="BL105" s="136"/>
      <c r="BM105" s="136"/>
      <c r="BN105" s="136"/>
      <c r="BO105" s="136"/>
      <c r="BP105" s="136"/>
      <c r="BQ105" s="136"/>
      <c r="BR105" s="134"/>
      <c r="BS105" s="65"/>
      <c r="BT105" s="134"/>
      <c r="BU105" s="137"/>
      <c r="BV105" s="137"/>
      <c r="BW105" s="137"/>
      <c r="BX105" s="137"/>
      <c r="BY105" s="137"/>
      <c r="BZ105" s="137"/>
      <c r="CA105" s="137"/>
      <c r="CB105" s="137"/>
      <c r="CC105" s="137"/>
      <c r="CD105" s="137"/>
      <c r="CE105" s="5"/>
      <c r="CF105" s="134"/>
      <c r="CG105" s="65"/>
      <c r="CH105" s="134"/>
    </row>
    <row r="106" spans="1:86" s="64" customFormat="1" ht="16.2" customHeight="1" x14ac:dyDescent="0.25">
      <c r="A106" s="137" t="s">
        <v>14</v>
      </c>
      <c r="B106" s="34"/>
      <c r="C106" s="136"/>
      <c r="D106" s="136">
        <f>ABS('C4'!D106-'C4'!$C106)</f>
        <v>0</v>
      </c>
      <c r="E106" s="136">
        <f>ABS('C4'!E106-'C4'!$C106)</f>
        <v>0</v>
      </c>
      <c r="F106" s="136">
        <f>ABS('C4'!F106-'C4'!$C106)</f>
        <v>0</v>
      </c>
      <c r="G106" s="136">
        <f>ABS('C4'!G106-'C4'!$C106)</f>
        <v>0</v>
      </c>
      <c r="H106" s="136">
        <f>ABS('C4'!H106-'C4'!$C106)</f>
        <v>0</v>
      </c>
      <c r="I106" s="136">
        <f>ABS('C4'!I106-'C4'!$C106)</f>
        <v>0</v>
      </c>
      <c r="J106" s="136"/>
      <c r="K106" s="136"/>
      <c r="L106" s="136"/>
      <c r="M106" s="136"/>
      <c r="N106" s="75"/>
      <c r="O106" s="136"/>
      <c r="P106" s="75"/>
      <c r="Q106" s="136"/>
      <c r="R106" s="136"/>
      <c r="S106" s="136"/>
      <c r="T106" s="136"/>
      <c r="U106" s="136"/>
      <c r="V106" s="136">
        <f t="shared" si="1"/>
        <v>0</v>
      </c>
      <c r="W106" s="136"/>
      <c r="X106" s="136"/>
      <c r="Y106" s="136"/>
      <c r="Z106" s="136"/>
      <c r="AA106" s="136"/>
      <c r="AB106" s="75"/>
      <c r="AC106" s="136"/>
      <c r="AD106" s="75"/>
      <c r="AE106" s="136"/>
      <c r="AF106" s="136"/>
      <c r="AG106" s="136"/>
      <c r="AH106" s="136"/>
      <c r="AI106" s="136"/>
      <c r="AJ106" s="136"/>
      <c r="AK106" s="136"/>
      <c r="AL106" s="136"/>
      <c r="AM106" s="136"/>
      <c r="AN106" s="136"/>
      <c r="AO106" s="136"/>
      <c r="AP106" s="75"/>
      <c r="AQ106" s="136"/>
      <c r="AR106" s="75"/>
      <c r="AS106" s="136"/>
      <c r="AT106" s="136"/>
      <c r="AU106" s="136"/>
      <c r="AV106" s="136"/>
      <c r="AW106" s="136"/>
      <c r="AX106" s="136"/>
      <c r="AY106" s="136"/>
      <c r="AZ106" s="136"/>
      <c r="BA106" s="136"/>
      <c r="BB106" s="136"/>
      <c r="BC106" s="136"/>
      <c r="BD106" s="75"/>
      <c r="BE106" s="136"/>
      <c r="BF106" s="75"/>
      <c r="BG106" s="136"/>
      <c r="BH106" s="136"/>
      <c r="BI106" s="136"/>
      <c r="BJ106" s="136"/>
      <c r="BK106" s="136"/>
      <c r="BL106" s="136"/>
      <c r="BM106" s="136"/>
      <c r="BN106" s="136"/>
      <c r="BO106" s="136"/>
      <c r="BP106" s="136"/>
      <c r="BQ106" s="136"/>
      <c r="BR106" s="134"/>
      <c r="BS106" s="65"/>
      <c r="BT106" s="134"/>
      <c r="BU106" s="137"/>
      <c r="BV106" s="137"/>
      <c r="BW106" s="137"/>
      <c r="BX106" s="137"/>
      <c r="BY106" s="137"/>
      <c r="BZ106" s="137"/>
      <c r="CA106" s="137"/>
      <c r="CB106" s="137"/>
      <c r="CC106" s="137"/>
      <c r="CD106" s="137"/>
      <c r="CE106" s="5"/>
      <c r="CF106" s="134"/>
      <c r="CG106" s="65"/>
      <c r="CH106" s="134"/>
    </row>
    <row r="107" spans="1:86" s="64" customFormat="1" ht="16.2" customHeight="1" x14ac:dyDescent="0.25">
      <c r="A107" s="137" t="s">
        <v>15</v>
      </c>
      <c r="B107" s="34"/>
      <c r="C107" s="136"/>
      <c r="D107" s="136">
        <f>ABS('C4'!D107-'C4'!$C107)</f>
        <v>0</v>
      </c>
      <c r="E107" s="136">
        <f>ABS('C4'!E107-'C4'!$C107)</f>
        <v>0</v>
      </c>
      <c r="F107" s="136">
        <f>ABS('C4'!F107-'C4'!$C107)</f>
        <v>0</v>
      </c>
      <c r="G107" s="136">
        <f>ABS('C4'!G107-'C4'!$C107)</f>
        <v>0</v>
      </c>
      <c r="H107" s="136">
        <f>ABS('C4'!H107-'C4'!$C107)</f>
        <v>0</v>
      </c>
      <c r="I107" s="136">
        <f>ABS('C4'!I107-'C4'!$C107)</f>
        <v>0</v>
      </c>
      <c r="J107" s="136"/>
      <c r="K107" s="136"/>
      <c r="L107" s="136"/>
      <c r="M107" s="136"/>
      <c r="N107" s="75"/>
      <c r="O107" s="136"/>
      <c r="P107" s="75"/>
      <c r="Q107" s="136"/>
      <c r="R107" s="136"/>
      <c r="S107" s="136"/>
      <c r="T107" s="136"/>
      <c r="U107" s="136"/>
      <c r="V107" s="136">
        <f t="shared" si="1"/>
        <v>0</v>
      </c>
      <c r="W107" s="136"/>
      <c r="X107" s="136"/>
      <c r="Y107" s="136"/>
      <c r="Z107" s="136"/>
      <c r="AA107" s="136"/>
      <c r="AB107" s="75"/>
      <c r="AC107" s="136"/>
      <c r="AD107" s="75"/>
      <c r="AE107" s="136"/>
      <c r="AF107" s="136"/>
      <c r="AG107" s="136"/>
      <c r="AH107" s="136"/>
      <c r="AI107" s="136"/>
      <c r="AJ107" s="136"/>
      <c r="AK107" s="136"/>
      <c r="AL107" s="136"/>
      <c r="AM107" s="136"/>
      <c r="AN107" s="136"/>
      <c r="AO107" s="136"/>
      <c r="AP107" s="75"/>
      <c r="AQ107" s="136"/>
      <c r="AR107" s="75"/>
      <c r="AS107" s="136"/>
      <c r="AT107" s="136"/>
      <c r="AU107" s="136"/>
      <c r="AV107" s="136"/>
      <c r="AW107" s="136"/>
      <c r="AX107" s="136"/>
      <c r="AY107" s="136"/>
      <c r="AZ107" s="136"/>
      <c r="BA107" s="136"/>
      <c r="BB107" s="136"/>
      <c r="BC107" s="136"/>
      <c r="BD107" s="75"/>
      <c r="BE107" s="136"/>
      <c r="BF107" s="75"/>
      <c r="BG107" s="136"/>
      <c r="BH107" s="136"/>
      <c r="BI107" s="136"/>
      <c r="BJ107" s="136"/>
      <c r="BK107" s="136"/>
      <c r="BL107" s="136"/>
      <c r="BM107" s="136"/>
      <c r="BN107" s="136"/>
      <c r="BO107" s="136"/>
      <c r="BP107" s="136"/>
      <c r="BQ107" s="136"/>
      <c r="BR107" s="134"/>
      <c r="BS107" s="65"/>
      <c r="BT107" s="134"/>
      <c r="BU107" s="137"/>
      <c r="BV107" s="137"/>
      <c r="BW107" s="137"/>
      <c r="BX107" s="137"/>
      <c r="BY107" s="137"/>
      <c r="BZ107" s="137"/>
      <c r="CA107" s="137"/>
      <c r="CB107" s="137"/>
      <c r="CC107" s="137"/>
      <c r="CD107" s="137"/>
      <c r="CE107" s="5"/>
      <c r="CF107" s="134"/>
      <c r="CG107" s="65"/>
      <c r="CH107" s="134"/>
    </row>
    <row r="108" spans="1:86" s="64" customFormat="1" ht="16.2" customHeight="1" x14ac:dyDescent="0.25">
      <c r="A108" s="137" t="s">
        <v>16</v>
      </c>
      <c r="B108" s="34"/>
      <c r="C108" s="136"/>
      <c r="D108" s="136">
        <f>ABS('C4'!D108-'C4'!$C108)</f>
        <v>0</v>
      </c>
      <c r="E108" s="136">
        <f>ABS('C4'!E108-'C4'!$C108)</f>
        <v>0</v>
      </c>
      <c r="F108" s="136">
        <f>ABS('C4'!F108-'C4'!$C108)</f>
        <v>0.15625</v>
      </c>
      <c r="G108" s="136">
        <f>ABS('C4'!G108-'C4'!$C108)</f>
        <v>0.15625</v>
      </c>
      <c r="H108" s="136">
        <f>ABS('C4'!H108-'C4'!$C108)</f>
        <v>0.15625</v>
      </c>
      <c r="I108" s="136">
        <f>ABS('C4'!I108-'C4'!$C108)</f>
        <v>0.234375</v>
      </c>
      <c r="J108" s="136"/>
      <c r="K108" s="136"/>
      <c r="L108" s="136"/>
      <c r="M108" s="136"/>
      <c r="N108" s="75"/>
      <c r="O108" s="136"/>
      <c r="P108" s="75"/>
      <c r="Q108" s="136"/>
      <c r="R108" s="136"/>
      <c r="S108" s="136"/>
      <c r="T108" s="136"/>
      <c r="U108" s="136"/>
      <c r="V108" s="136">
        <f t="shared" si="1"/>
        <v>0.703125</v>
      </c>
      <c r="W108" s="136"/>
      <c r="X108" s="136"/>
      <c r="Y108" s="136"/>
      <c r="Z108" s="136"/>
      <c r="AA108" s="136"/>
      <c r="AB108" s="75"/>
      <c r="AC108" s="136"/>
      <c r="AD108" s="75"/>
      <c r="AE108" s="136"/>
      <c r="AF108" s="136"/>
      <c r="AG108" s="136"/>
      <c r="AH108" s="136"/>
      <c r="AI108" s="136"/>
      <c r="AJ108" s="136"/>
      <c r="AK108" s="136"/>
      <c r="AL108" s="136"/>
      <c r="AM108" s="136"/>
      <c r="AN108" s="136"/>
      <c r="AO108" s="136"/>
      <c r="AP108" s="75"/>
      <c r="AQ108" s="136"/>
      <c r="AR108" s="75"/>
      <c r="AS108" s="136"/>
      <c r="AT108" s="136"/>
      <c r="AU108" s="136"/>
      <c r="AV108" s="136"/>
      <c r="AW108" s="136"/>
      <c r="AX108" s="136"/>
      <c r="AY108" s="136"/>
      <c r="AZ108" s="136"/>
      <c r="BA108" s="136"/>
      <c r="BB108" s="136"/>
      <c r="BC108" s="136"/>
      <c r="BD108" s="75"/>
      <c r="BE108" s="136"/>
      <c r="BF108" s="75"/>
      <c r="BG108" s="136"/>
      <c r="BH108" s="136"/>
      <c r="BI108" s="136"/>
      <c r="BJ108" s="136"/>
      <c r="BK108" s="136"/>
      <c r="BL108" s="136"/>
      <c r="BM108" s="136"/>
      <c r="BN108" s="136"/>
      <c r="BO108" s="136"/>
      <c r="BP108" s="136"/>
      <c r="BQ108" s="136"/>
      <c r="BR108" s="134"/>
      <c r="BS108" s="65"/>
      <c r="BT108" s="134"/>
      <c r="BU108" s="137"/>
      <c r="BV108" s="137"/>
      <c r="BW108" s="137"/>
      <c r="BX108" s="137"/>
      <c r="BY108" s="137"/>
      <c r="BZ108" s="137"/>
      <c r="CA108" s="137"/>
      <c r="CB108" s="137"/>
      <c r="CC108" s="137"/>
      <c r="CD108" s="137"/>
      <c r="CE108" s="5"/>
      <c r="CF108" s="134"/>
      <c r="CG108" s="65"/>
      <c r="CH108" s="134"/>
    </row>
    <row r="109" spans="1:86" s="64" customFormat="1" ht="16.2" customHeight="1" x14ac:dyDescent="0.25">
      <c r="A109" s="137" t="s">
        <v>17</v>
      </c>
      <c r="B109" s="34"/>
      <c r="C109" s="136"/>
      <c r="D109" s="136">
        <f>ABS('C4'!D109-'C4'!$C109)</f>
        <v>0</v>
      </c>
      <c r="E109" s="136">
        <f>ABS('C4'!E109-'C4'!$C109)</f>
        <v>0</v>
      </c>
      <c r="F109" s="136">
        <f>ABS('C4'!F109-'C4'!$C109)</f>
        <v>0</v>
      </c>
      <c r="G109" s="136">
        <f>ABS('C4'!G109-'C4'!$C109)</f>
        <v>0</v>
      </c>
      <c r="H109" s="136">
        <f>ABS('C4'!H109-'C4'!$C109)</f>
        <v>0</v>
      </c>
      <c r="I109" s="136">
        <f>ABS('C4'!I109-'C4'!$C109)</f>
        <v>0</v>
      </c>
      <c r="J109" s="136"/>
      <c r="K109" s="136"/>
      <c r="L109" s="136"/>
      <c r="M109" s="136"/>
      <c r="N109" s="75"/>
      <c r="O109" s="136"/>
      <c r="P109" s="75"/>
      <c r="Q109" s="136"/>
      <c r="R109" s="136"/>
      <c r="S109" s="136"/>
      <c r="T109" s="136"/>
      <c r="U109" s="136"/>
      <c r="V109" s="136">
        <f t="shared" si="1"/>
        <v>0</v>
      </c>
      <c r="W109" s="136"/>
      <c r="X109" s="136"/>
      <c r="Y109" s="136"/>
      <c r="Z109" s="136"/>
      <c r="AA109" s="136"/>
      <c r="AB109" s="75"/>
      <c r="AC109" s="136"/>
      <c r="AD109" s="75"/>
      <c r="AE109" s="136"/>
      <c r="AF109" s="136"/>
      <c r="AG109" s="136"/>
      <c r="AH109" s="136"/>
      <c r="AI109" s="136"/>
      <c r="AJ109" s="136"/>
      <c r="AK109" s="136"/>
      <c r="AL109" s="136"/>
      <c r="AM109" s="136"/>
      <c r="AN109" s="136"/>
      <c r="AO109" s="136"/>
      <c r="AP109" s="75"/>
      <c r="AQ109" s="136"/>
      <c r="AR109" s="75"/>
      <c r="AS109" s="136"/>
      <c r="AT109" s="136"/>
      <c r="AU109" s="136"/>
      <c r="AV109" s="136"/>
      <c r="AW109" s="136"/>
      <c r="AX109" s="136"/>
      <c r="AY109" s="136"/>
      <c r="AZ109" s="136"/>
      <c r="BA109" s="136"/>
      <c r="BB109" s="136"/>
      <c r="BC109" s="136"/>
      <c r="BD109" s="75"/>
      <c r="BE109" s="136"/>
      <c r="BF109" s="75"/>
      <c r="BG109" s="136"/>
      <c r="BH109" s="136"/>
      <c r="BI109" s="136"/>
      <c r="BJ109" s="136"/>
      <c r="BK109" s="136"/>
      <c r="BL109" s="136"/>
      <c r="BM109" s="136"/>
      <c r="BN109" s="136"/>
      <c r="BO109" s="136"/>
      <c r="BP109" s="136"/>
      <c r="BQ109" s="136"/>
      <c r="BR109" s="134"/>
      <c r="BS109" s="65"/>
      <c r="BT109" s="134"/>
      <c r="BU109" s="137"/>
      <c r="BV109" s="137"/>
      <c r="BW109" s="137"/>
      <c r="BX109" s="137"/>
      <c r="BY109" s="137"/>
      <c r="BZ109" s="137"/>
      <c r="CA109" s="137"/>
      <c r="CB109" s="137"/>
      <c r="CC109" s="137"/>
      <c r="CD109" s="137"/>
      <c r="CE109" s="5"/>
      <c r="CF109" s="134"/>
      <c r="CG109" s="65"/>
      <c r="CH109" s="134"/>
    </row>
    <row r="110" spans="1:86" s="64" customFormat="1" ht="16.2" customHeight="1" x14ac:dyDescent="0.25">
      <c r="A110" s="137" t="s">
        <v>18</v>
      </c>
      <c r="B110" s="34"/>
      <c r="C110" s="136"/>
      <c r="D110" s="136">
        <f>ABS('C4'!D110-'C4'!$C110)</f>
        <v>0</v>
      </c>
      <c r="E110" s="136">
        <f>ABS('C4'!E110-'C4'!$C110)</f>
        <v>0</v>
      </c>
      <c r="F110" s="136">
        <f>ABS('C4'!F110-'C4'!$C110)</f>
        <v>0</v>
      </c>
      <c r="G110" s="136">
        <f>ABS('C4'!G110-'C4'!$C110)</f>
        <v>0.1875</v>
      </c>
      <c r="H110" s="136">
        <f>ABS('C4'!H110-'C4'!$C110)</f>
        <v>0.1875</v>
      </c>
      <c r="I110" s="136">
        <f>ABS('C4'!I110-'C4'!$C110)</f>
        <v>0.1875</v>
      </c>
      <c r="J110" s="136"/>
      <c r="K110" s="136"/>
      <c r="L110" s="136"/>
      <c r="M110" s="136"/>
      <c r="N110" s="75"/>
      <c r="O110" s="136"/>
      <c r="P110" s="75"/>
      <c r="Q110" s="136"/>
      <c r="R110" s="136"/>
      <c r="S110" s="136"/>
      <c r="T110" s="136"/>
      <c r="U110" s="136"/>
      <c r="V110" s="136">
        <f t="shared" si="1"/>
        <v>0.5625</v>
      </c>
      <c r="W110" s="136"/>
      <c r="X110" s="136"/>
      <c r="Y110" s="136"/>
      <c r="Z110" s="136"/>
      <c r="AA110" s="136"/>
      <c r="AB110" s="75"/>
      <c r="AC110" s="136"/>
      <c r="AD110" s="75"/>
      <c r="AE110" s="136"/>
      <c r="AF110" s="136"/>
      <c r="AG110" s="136"/>
      <c r="AH110" s="136"/>
      <c r="AI110" s="136"/>
      <c r="AJ110" s="136"/>
      <c r="AK110" s="136"/>
      <c r="AL110" s="136"/>
      <c r="AM110" s="136"/>
      <c r="AN110" s="136"/>
      <c r="AO110" s="136"/>
      <c r="AP110" s="75"/>
      <c r="AQ110" s="136"/>
      <c r="AR110" s="75"/>
      <c r="AS110" s="136"/>
      <c r="AT110" s="136"/>
      <c r="AU110" s="136"/>
      <c r="AV110" s="136"/>
      <c r="AW110" s="136"/>
      <c r="AX110" s="136"/>
      <c r="AY110" s="136"/>
      <c r="AZ110" s="136"/>
      <c r="BA110" s="136"/>
      <c r="BB110" s="136"/>
      <c r="BC110" s="136"/>
      <c r="BD110" s="75"/>
      <c r="BE110" s="136"/>
      <c r="BF110" s="75"/>
      <c r="BG110" s="136"/>
      <c r="BH110" s="136"/>
      <c r="BI110" s="136"/>
      <c r="BJ110" s="136"/>
      <c r="BK110" s="136"/>
      <c r="BL110" s="136"/>
      <c r="BM110" s="136"/>
      <c r="BN110" s="136"/>
      <c r="BO110" s="136"/>
      <c r="BP110" s="136"/>
      <c r="BQ110" s="136"/>
      <c r="BR110" s="134"/>
      <c r="BS110" s="65"/>
      <c r="BT110" s="134"/>
      <c r="BU110" s="137"/>
      <c r="BV110" s="137"/>
      <c r="BW110" s="137"/>
      <c r="BX110" s="137"/>
      <c r="BY110" s="137"/>
      <c r="BZ110" s="137"/>
      <c r="CA110" s="137"/>
      <c r="CB110" s="137"/>
      <c r="CC110" s="137"/>
      <c r="CD110" s="137"/>
      <c r="CE110" s="5"/>
      <c r="CF110" s="134"/>
      <c r="CG110" s="65"/>
      <c r="CH110" s="134"/>
    </row>
    <row r="111" spans="1:86" s="64" customFormat="1" ht="16.2" customHeight="1" x14ac:dyDescent="0.25">
      <c r="A111" s="137" t="s">
        <v>19</v>
      </c>
      <c r="B111" s="34"/>
      <c r="C111" s="136"/>
      <c r="D111" s="136">
        <f>ABS('C4'!D111-'C4'!$C111)</f>
        <v>0</v>
      </c>
      <c r="E111" s="136">
        <f>ABS('C4'!E111-'C4'!$C111)</f>
        <v>0</v>
      </c>
      <c r="F111" s="136">
        <f>ABS('C4'!F111-'C4'!$C111)</f>
        <v>0</v>
      </c>
      <c r="G111" s="136">
        <f>ABS('C4'!G111-'C4'!$C111)</f>
        <v>0</v>
      </c>
      <c r="H111" s="136">
        <f>ABS('C4'!H111-'C4'!$C111)</f>
        <v>0</v>
      </c>
      <c r="I111" s="136">
        <f>ABS('C4'!I111-'C4'!$C111)</f>
        <v>0</v>
      </c>
      <c r="J111" s="136"/>
      <c r="K111" s="136"/>
      <c r="L111" s="136"/>
      <c r="M111" s="136"/>
      <c r="N111" s="75"/>
      <c r="O111" s="136"/>
      <c r="P111" s="75"/>
      <c r="Q111" s="136"/>
      <c r="R111" s="136"/>
      <c r="S111" s="136"/>
      <c r="T111" s="136"/>
      <c r="U111" s="136"/>
      <c r="V111" s="136">
        <f t="shared" si="1"/>
        <v>0</v>
      </c>
      <c r="W111" s="136"/>
      <c r="X111" s="136"/>
      <c r="Y111" s="136"/>
      <c r="Z111" s="136"/>
      <c r="AA111" s="136"/>
      <c r="AB111" s="75"/>
      <c r="AC111" s="136"/>
      <c r="AD111" s="75"/>
      <c r="AE111" s="136"/>
      <c r="AF111" s="136"/>
      <c r="AG111" s="136"/>
      <c r="AH111" s="136"/>
      <c r="AI111" s="136"/>
      <c r="AJ111" s="136"/>
      <c r="AK111" s="136"/>
      <c r="AL111" s="136"/>
      <c r="AM111" s="136"/>
      <c r="AN111" s="136"/>
      <c r="AO111" s="136"/>
      <c r="AP111" s="75"/>
      <c r="AQ111" s="136"/>
      <c r="AR111" s="75"/>
      <c r="AS111" s="136"/>
      <c r="AT111" s="136"/>
      <c r="AU111" s="136"/>
      <c r="AV111" s="136"/>
      <c r="AW111" s="136"/>
      <c r="AX111" s="136"/>
      <c r="AY111" s="136"/>
      <c r="AZ111" s="136"/>
      <c r="BA111" s="136"/>
      <c r="BB111" s="136"/>
      <c r="BC111" s="136"/>
      <c r="BD111" s="75"/>
      <c r="BE111" s="136"/>
      <c r="BF111" s="75"/>
      <c r="BG111" s="136"/>
      <c r="BH111" s="136"/>
      <c r="BI111" s="136"/>
      <c r="BJ111" s="136"/>
      <c r="BK111" s="136"/>
      <c r="BL111" s="136"/>
      <c r="BM111" s="136"/>
      <c r="BN111" s="136"/>
      <c r="BO111" s="136"/>
      <c r="BP111" s="136"/>
      <c r="BQ111" s="136"/>
      <c r="BR111" s="134"/>
      <c r="BS111" s="65"/>
      <c r="BT111" s="134"/>
      <c r="BU111" s="137"/>
      <c r="BV111" s="137"/>
      <c r="BW111" s="137"/>
      <c r="BX111" s="137"/>
      <c r="BY111" s="137"/>
      <c r="BZ111" s="137"/>
      <c r="CA111" s="137"/>
      <c r="CB111" s="137"/>
      <c r="CC111" s="137"/>
      <c r="CD111" s="137"/>
      <c r="CE111" s="5"/>
      <c r="CF111" s="134"/>
      <c r="CG111" s="65"/>
      <c r="CH111" s="134"/>
    </row>
    <row r="112" spans="1:86" s="64" customFormat="1" ht="16.2" customHeight="1" x14ac:dyDescent="0.25">
      <c r="A112" s="137" t="s">
        <v>20</v>
      </c>
      <c r="B112" s="34"/>
      <c r="C112" s="136"/>
      <c r="D112" s="136">
        <f>ABS('C4'!D112-'C4'!$C112)</f>
        <v>0</v>
      </c>
      <c r="E112" s="136">
        <f>ABS('C4'!E112-'C4'!$C112)</f>
        <v>0</v>
      </c>
      <c r="F112" s="136">
        <f>ABS('C4'!F112-'C4'!$C112)</f>
        <v>0.16720364155506001</v>
      </c>
      <c r="G112" s="136">
        <f>ABS('C4'!G112-'C4'!$C112)</f>
        <v>0.25080546233259005</v>
      </c>
      <c r="H112" s="136">
        <f>ABS('C4'!H112-'C4'!$C112)</f>
        <v>0.25080546233259005</v>
      </c>
      <c r="I112" s="136">
        <f>ABS('C4'!I112-'C4'!$C112)</f>
        <v>0.25080546233259005</v>
      </c>
      <c r="J112" s="136"/>
      <c r="K112" s="136"/>
      <c r="L112" s="136"/>
      <c r="M112" s="136"/>
      <c r="N112" s="75"/>
      <c r="O112" s="136"/>
      <c r="P112" s="75"/>
      <c r="Q112" s="136"/>
      <c r="R112" s="136"/>
      <c r="S112" s="136"/>
      <c r="T112" s="136"/>
      <c r="U112" s="136"/>
      <c r="V112" s="136">
        <f t="shared" si="1"/>
        <v>0.91962002855283009</v>
      </c>
      <c r="W112" s="136"/>
      <c r="X112" s="136"/>
      <c r="Y112" s="136"/>
      <c r="Z112" s="136"/>
      <c r="AA112" s="136"/>
      <c r="AB112" s="75"/>
      <c r="AC112" s="136"/>
      <c r="AD112" s="75"/>
      <c r="AE112" s="136"/>
      <c r="AF112" s="136"/>
      <c r="AG112" s="136"/>
      <c r="AH112" s="136"/>
      <c r="AI112" s="136"/>
      <c r="AJ112" s="136"/>
      <c r="AK112" s="136"/>
      <c r="AL112" s="136"/>
      <c r="AM112" s="136"/>
      <c r="AN112" s="136"/>
      <c r="AO112" s="136"/>
      <c r="AP112" s="75"/>
      <c r="AQ112" s="136"/>
      <c r="AR112" s="75"/>
      <c r="AS112" s="136"/>
      <c r="AT112" s="136"/>
      <c r="AU112" s="136"/>
      <c r="AV112" s="136"/>
      <c r="AW112" s="136"/>
      <c r="AX112" s="136"/>
      <c r="AY112" s="136"/>
      <c r="AZ112" s="136"/>
      <c r="BA112" s="136"/>
      <c r="BB112" s="136"/>
      <c r="BC112" s="136"/>
      <c r="BD112" s="75"/>
      <c r="BE112" s="136"/>
      <c r="BF112" s="75"/>
      <c r="BG112" s="136"/>
      <c r="BH112" s="136"/>
      <c r="BI112" s="136"/>
      <c r="BJ112" s="136"/>
      <c r="BK112" s="136"/>
      <c r="BL112" s="136"/>
      <c r="BM112" s="136"/>
      <c r="BN112" s="136"/>
      <c r="BO112" s="136"/>
      <c r="BP112" s="136"/>
      <c r="BQ112" s="136"/>
      <c r="BR112" s="134"/>
      <c r="BS112" s="65"/>
      <c r="BT112" s="134"/>
      <c r="BU112" s="137"/>
      <c r="BV112" s="137"/>
      <c r="BW112" s="137"/>
      <c r="BX112" s="137"/>
      <c r="BY112" s="137"/>
      <c r="BZ112" s="137"/>
      <c r="CA112" s="137"/>
      <c r="CB112" s="137"/>
      <c r="CC112" s="137"/>
      <c r="CD112" s="137"/>
      <c r="CE112" s="5"/>
      <c r="CF112" s="134"/>
      <c r="CG112" s="65"/>
      <c r="CH112" s="134"/>
    </row>
    <row r="113" spans="1:98" s="64" customFormat="1" ht="16.2" customHeight="1" x14ac:dyDescent="0.25">
      <c r="A113" s="137" t="s">
        <v>21</v>
      </c>
      <c r="B113" s="34"/>
      <c r="C113" s="136"/>
      <c r="D113" s="136">
        <f>ABS('C4'!D113-'C4'!$C113)</f>
        <v>0</v>
      </c>
      <c r="E113" s="136">
        <f>ABS('C4'!E113-'C4'!$C113)</f>
        <v>0</v>
      </c>
      <c r="F113" s="136">
        <f>ABS('C4'!F113-'C4'!$C113)</f>
        <v>0</v>
      </c>
      <c r="G113" s="136">
        <f>ABS('C4'!G113-'C4'!$C113)</f>
        <v>0</v>
      </c>
      <c r="H113" s="136">
        <f>ABS('C4'!H113-'C4'!$C113)</f>
        <v>0</v>
      </c>
      <c r="I113" s="136">
        <f>ABS('C4'!I113-'C4'!$C113)</f>
        <v>0</v>
      </c>
      <c r="J113" s="136"/>
      <c r="K113" s="136"/>
      <c r="L113" s="136"/>
      <c r="M113" s="136"/>
      <c r="N113" s="75"/>
      <c r="O113" s="136"/>
      <c r="P113" s="75"/>
      <c r="Q113" s="136"/>
      <c r="R113" s="136"/>
      <c r="S113" s="136"/>
      <c r="T113" s="136"/>
      <c r="U113" s="136"/>
      <c r="V113" s="136">
        <f t="shared" si="1"/>
        <v>0</v>
      </c>
      <c r="W113" s="136"/>
      <c r="X113" s="136"/>
      <c r="Y113" s="136"/>
      <c r="Z113" s="136"/>
      <c r="AA113" s="136"/>
      <c r="AB113" s="75"/>
      <c r="AC113" s="136"/>
      <c r="AD113" s="75"/>
      <c r="AE113" s="136"/>
      <c r="AF113" s="136"/>
      <c r="AG113" s="136"/>
      <c r="AH113" s="136"/>
      <c r="AI113" s="136"/>
      <c r="AJ113" s="136"/>
      <c r="AK113" s="136"/>
      <c r="AL113" s="136"/>
      <c r="AM113" s="136"/>
      <c r="AN113" s="136"/>
      <c r="AO113" s="136"/>
      <c r="AP113" s="75"/>
      <c r="AQ113" s="136"/>
      <c r="AR113" s="75"/>
      <c r="AS113" s="136"/>
      <c r="AT113" s="136"/>
      <c r="AU113" s="136"/>
      <c r="AV113" s="136"/>
      <c r="AW113" s="136"/>
      <c r="AX113" s="136"/>
      <c r="AY113" s="136"/>
      <c r="AZ113" s="136"/>
      <c r="BA113" s="136"/>
      <c r="BB113" s="136"/>
      <c r="BC113" s="136"/>
      <c r="BD113" s="75"/>
      <c r="BE113" s="136"/>
      <c r="BF113" s="75"/>
      <c r="BG113" s="136"/>
      <c r="BH113" s="136"/>
      <c r="BI113" s="136"/>
      <c r="BJ113" s="136"/>
      <c r="BK113" s="136"/>
      <c r="BL113" s="136"/>
      <c r="BM113" s="136"/>
      <c r="BN113" s="136"/>
      <c r="BO113" s="136"/>
      <c r="BP113" s="136"/>
      <c r="BQ113" s="136"/>
      <c r="BR113" s="134"/>
      <c r="BS113" s="65"/>
      <c r="BT113" s="134"/>
      <c r="BU113" s="137"/>
      <c r="BV113" s="137"/>
      <c r="BW113" s="137"/>
      <c r="BX113" s="137"/>
      <c r="BY113" s="137"/>
      <c r="BZ113" s="137"/>
      <c r="CA113" s="137"/>
      <c r="CB113" s="137"/>
      <c r="CC113" s="137"/>
      <c r="CD113" s="137"/>
      <c r="CE113" s="5"/>
      <c r="CF113" s="134"/>
      <c r="CG113" s="65"/>
      <c r="CH113" s="134"/>
    </row>
    <row r="114" spans="1:98" s="64" customFormat="1" ht="16.2" customHeight="1" x14ac:dyDescent="0.25">
      <c r="A114" s="137" t="s">
        <v>22</v>
      </c>
      <c r="B114" s="34"/>
      <c r="C114" s="136"/>
      <c r="D114" s="136">
        <f>ABS('C4'!D114-'C4'!$C114)</f>
        <v>0</v>
      </c>
      <c r="E114" s="136">
        <f>ABS('C4'!E114-'C4'!$C114)</f>
        <v>0</v>
      </c>
      <c r="F114" s="136">
        <f>ABS('C4'!F114-'C4'!$C114)</f>
        <v>0</v>
      </c>
      <c r="G114" s="136">
        <f>ABS('C4'!G114-'C4'!$C114)</f>
        <v>0</v>
      </c>
      <c r="H114" s="136">
        <f>ABS('C4'!H114-'C4'!$C114)</f>
        <v>0</v>
      </c>
      <c r="I114" s="136">
        <f>ABS('C4'!I114-'C4'!$C114)</f>
        <v>0</v>
      </c>
      <c r="J114" s="136"/>
      <c r="K114" s="136"/>
      <c r="L114" s="136"/>
      <c r="M114" s="136"/>
      <c r="N114" s="75"/>
      <c r="O114" s="136"/>
      <c r="P114" s="75"/>
      <c r="Q114" s="136"/>
      <c r="R114" s="136"/>
      <c r="S114" s="136"/>
      <c r="T114" s="136"/>
      <c r="U114" s="136"/>
      <c r="V114" s="136">
        <f t="shared" si="1"/>
        <v>0</v>
      </c>
      <c r="W114" s="136"/>
      <c r="X114" s="136"/>
      <c r="Y114" s="136"/>
      <c r="Z114" s="136"/>
      <c r="AA114" s="136"/>
      <c r="AB114" s="75"/>
      <c r="AC114" s="136"/>
      <c r="AD114" s="75"/>
      <c r="AE114" s="136"/>
      <c r="AF114" s="136"/>
      <c r="AG114" s="136"/>
      <c r="AH114" s="136"/>
      <c r="AI114" s="136"/>
      <c r="AJ114" s="136"/>
      <c r="AK114" s="136"/>
      <c r="AL114" s="136"/>
      <c r="AM114" s="136"/>
      <c r="AN114" s="136"/>
      <c r="AO114" s="136"/>
      <c r="AP114" s="75"/>
      <c r="AQ114" s="136"/>
      <c r="AR114" s="75"/>
      <c r="AS114" s="136"/>
      <c r="AT114" s="136"/>
      <c r="AU114" s="136"/>
      <c r="AV114" s="136"/>
      <c r="AW114" s="136"/>
      <c r="AX114" s="136"/>
      <c r="AY114" s="136"/>
      <c r="AZ114" s="136"/>
      <c r="BA114" s="136"/>
      <c r="BB114" s="136"/>
      <c r="BC114" s="136"/>
      <c r="BD114" s="75"/>
      <c r="BE114" s="136"/>
      <c r="BF114" s="75"/>
      <c r="BG114" s="136"/>
      <c r="BH114" s="136"/>
      <c r="BI114" s="136"/>
      <c r="BJ114" s="136"/>
      <c r="BK114" s="136"/>
      <c r="BL114" s="136"/>
      <c r="BM114" s="136"/>
      <c r="BN114" s="136"/>
      <c r="BO114" s="136"/>
      <c r="BP114" s="136"/>
      <c r="BQ114" s="136"/>
      <c r="BR114" s="134"/>
      <c r="BS114" s="65"/>
      <c r="BT114" s="134"/>
      <c r="BU114" s="137"/>
      <c r="BV114" s="137"/>
      <c r="BW114" s="137"/>
      <c r="BX114" s="137"/>
      <c r="BY114" s="137"/>
      <c r="BZ114" s="137"/>
      <c r="CA114" s="137"/>
      <c r="CB114" s="137"/>
      <c r="CC114" s="137"/>
      <c r="CD114" s="137"/>
      <c r="CE114" s="5"/>
      <c r="CF114" s="134"/>
      <c r="CG114" s="65"/>
      <c r="CH114" s="134"/>
    </row>
    <row r="115" spans="1:98" s="64" customFormat="1" ht="16.2" customHeight="1" x14ac:dyDescent="0.25">
      <c r="A115" s="136"/>
      <c r="B115" s="136"/>
      <c r="C115" s="136"/>
      <c r="D115" s="136"/>
      <c r="E115" s="136"/>
      <c r="F115" s="136"/>
      <c r="G115" s="136"/>
      <c r="H115" s="136"/>
      <c r="I115" s="136"/>
      <c r="J115" s="136"/>
      <c r="K115" s="136"/>
      <c r="L115" s="34"/>
      <c r="N115" s="34"/>
      <c r="O115" s="136"/>
      <c r="P115" s="136"/>
      <c r="Q115" s="136"/>
      <c r="R115" s="136"/>
      <c r="S115" s="136"/>
      <c r="T115" s="136"/>
      <c r="U115" s="136"/>
      <c r="V115" s="136"/>
      <c r="W115" s="136"/>
      <c r="X115" s="136"/>
      <c r="Y115" s="136"/>
      <c r="Z115" s="75"/>
      <c r="AA115" s="136"/>
      <c r="AB115" s="75"/>
      <c r="AC115" s="136"/>
      <c r="AD115" s="136"/>
      <c r="AE115" s="136"/>
      <c r="AF115" s="136"/>
      <c r="AG115" s="136"/>
      <c r="AH115" s="136"/>
      <c r="AI115" s="136"/>
      <c r="AJ115" s="136"/>
      <c r="AK115" s="136"/>
      <c r="AL115" s="136"/>
      <c r="AM115" s="136"/>
      <c r="AN115" s="75"/>
      <c r="AO115" s="136"/>
      <c r="AP115" s="75"/>
      <c r="AQ115" s="136"/>
      <c r="AR115" s="136"/>
      <c r="AS115" s="136"/>
      <c r="AT115" s="136"/>
      <c r="AU115" s="136"/>
      <c r="AV115" s="136"/>
      <c r="AW115" s="136"/>
      <c r="AX115" s="136"/>
      <c r="AY115" s="136"/>
      <c r="AZ115" s="136"/>
      <c r="BA115" s="136"/>
      <c r="BB115" s="75"/>
      <c r="BC115" s="136"/>
      <c r="BD115" s="75"/>
      <c r="BE115" s="136"/>
      <c r="BF115" s="136"/>
      <c r="BG115" s="136"/>
      <c r="BH115" s="136"/>
      <c r="BI115" s="136"/>
      <c r="BJ115" s="136"/>
      <c r="BK115" s="136"/>
      <c r="BL115" s="136"/>
      <c r="BM115" s="136"/>
      <c r="BN115" s="136"/>
      <c r="BO115" s="136"/>
      <c r="BP115" s="75"/>
      <c r="BQ115" s="136"/>
      <c r="BR115" s="75"/>
      <c r="BS115" s="136"/>
      <c r="BT115" s="136"/>
      <c r="BU115" s="136"/>
      <c r="BV115" s="136"/>
      <c r="BW115" s="136"/>
      <c r="BX115" s="136"/>
      <c r="BY115" s="136"/>
      <c r="BZ115" s="136"/>
      <c r="CA115" s="136"/>
      <c r="CB115" s="136"/>
      <c r="CC115" s="136"/>
      <c r="CD115" s="34"/>
      <c r="CF115" s="34"/>
      <c r="CG115" s="136"/>
      <c r="CH115" s="136"/>
      <c r="CI115" s="136"/>
      <c r="CJ115" s="136"/>
      <c r="CK115" s="136"/>
      <c r="CL115" s="136"/>
      <c r="CM115" s="136"/>
      <c r="CN115" s="136"/>
      <c r="CO115" s="136"/>
      <c r="CP115" s="136"/>
      <c r="CQ115" s="136"/>
      <c r="CR115" s="34"/>
      <c r="CT115" s="34"/>
    </row>
    <row r="116" spans="1:98" ht="13.2" customHeight="1" x14ac:dyDescent="0.25">
      <c r="A116" s="31" t="s">
        <v>56</v>
      </c>
      <c r="B116" s="32">
        <f>算例!B117</f>
        <v>4</v>
      </c>
      <c r="C116" s="32" t="s">
        <v>55</v>
      </c>
      <c r="D116" s="32">
        <f>算例!D117</f>
        <v>5</v>
      </c>
      <c r="E116" s="32"/>
      <c r="F116" s="32"/>
      <c r="G116" s="32"/>
      <c r="O116" s="136"/>
      <c r="P116" s="136"/>
      <c r="Q116" s="136"/>
      <c r="R116" s="136"/>
      <c r="S116" s="136"/>
      <c r="T116" s="136"/>
      <c r="U116" s="136"/>
      <c r="V116" s="136"/>
      <c r="W116" s="136"/>
      <c r="X116" s="136"/>
      <c r="Y116" s="136"/>
      <c r="Z116" s="136"/>
      <c r="AA116" s="136"/>
      <c r="AB116" s="136"/>
      <c r="AC116" s="136"/>
      <c r="AD116" s="136"/>
      <c r="AE116" s="136"/>
      <c r="AF116" s="136"/>
      <c r="AG116" s="136"/>
      <c r="AH116" s="136"/>
      <c r="AI116" s="136"/>
      <c r="AJ116" s="136"/>
      <c r="AK116" s="136"/>
      <c r="AL116" s="136"/>
      <c r="AM116" s="136"/>
      <c r="AN116" s="136"/>
      <c r="AO116" s="136"/>
      <c r="AP116" s="136"/>
      <c r="AQ116" s="136"/>
      <c r="AR116" s="136"/>
      <c r="AS116" s="136"/>
      <c r="AT116" s="136"/>
      <c r="AU116" s="136"/>
      <c r="AV116" s="136"/>
      <c r="AW116" s="136"/>
      <c r="AX116" s="136"/>
      <c r="AY116" s="136"/>
      <c r="AZ116" s="136"/>
      <c r="BA116" s="136"/>
      <c r="BB116" s="136"/>
      <c r="BC116" s="136"/>
      <c r="BD116" s="136"/>
      <c r="BE116" s="136"/>
      <c r="BF116" s="136"/>
      <c r="BG116" s="136"/>
      <c r="BH116" s="136"/>
      <c r="BI116" s="136"/>
      <c r="BJ116" s="136"/>
      <c r="BK116" s="136"/>
      <c r="BL116" s="136"/>
      <c r="BM116" s="136"/>
      <c r="BN116" s="136"/>
      <c r="BO116" s="136"/>
      <c r="BP116" s="136"/>
      <c r="BQ116" s="136"/>
      <c r="BR116" s="136"/>
      <c r="BS116" s="136"/>
      <c r="BT116" s="136"/>
      <c r="BU116" s="136"/>
      <c r="BV116" s="136"/>
      <c r="BW116" s="136"/>
      <c r="BX116" s="136"/>
      <c r="BY116" s="136"/>
      <c r="BZ116" s="136"/>
      <c r="CA116" s="136"/>
      <c r="CB116" s="136"/>
      <c r="CC116" s="136"/>
    </row>
    <row r="117" spans="1:98" x14ac:dyDescent="0.25">
      <c r="A117" s="31"/>
      <c r="B117" s="31"/>
      <c r="C117" s="31"/>
      <c r="D117" s="31"/>
      <c r="E117" s="31"/>
      <c r="F117" s="31"/>
      <c r="G117" s="31"/>
      <c r="O117" s="136"/>
      <c r="P117" s="136"/>
      <c r="Q117" s="136"/>
      <c r="R117" s="136"/>
      <c r="S117" s="136"/>
      <c r="T117" s="136"/>
      <c r="U117" s="136"/>
      <c r="V117" s="136"/>
      <c r="W117" s="136"/>
      <c r="X117" s="136"/>
      <c r="Y117" s="136"/>
      <c r="Z117" s="136"/>
      <c r="AA117" s="136"/>
      <c r="AB117" s="136"/>
      <c r="AC117" s="136"/>
      <c r="AD117" s="136"/>
      <c r="AE117" s="136"/>
      <c r="AF117" s="136"/>
      <c r="AG117" s="136"/>
      <c r="AH117" s="136"/>
      <c r="AI117" s="136"/>
      <c r="AJ117" s="136"/>
      <c r="AK117" s="136"/>
      <c r="AL117" s="136"/>
      <c r="AM117" s="136"/>
      <c r="AN117" s="136"/>
      <c r="AO117" s="136"/>
      <c r="AP117" s="136"/>
      <c r="AQ117" s="136"/>
      <c r="AR117" s="136"/>
      <c r="AS117" s="136"/>
      <c r="AT117" s="136"/>
      <c r="AU117" s="136"/>
      <c r="AV117" s="136"/>
      <c r="AW117" s="136"/>
      <c r="AX117" s="136"/>
      <c r="AY117" s="136"/>
      <c r="AZ117" s="136"/>
      <c r="BA117" s="136"/>
      <c r="BB117" s="136"/>
      <c r="BC117" s="136"/>
      <c r="BD117" s="136"/>
      <c r="BE117" s="136"/>
      <c r="BF117" s="136"/>
      <c r="BG117" s="136"/>
      <c r="BH117" s="136"/>
      <c r="BI117" s="136"/>
      <c r="BJ117" s="136"/>
      <c r="BK117" s="136"/>
      <c r="BL117" s="136"/>
      <c r="BM117" s="136"/>
      <c r="BN117" s="136"/>
      <c r="BO117" s="136"/>
      <c r="BP117" s="136"/>
      <c r="BQ117" s="136"/>
      <c r="BR117" s="136"/>
      <c r="BS117" s="136"/>
      <c r="BT117" s="136"/>
      <c r="BU117" s="136"/>
      <c r="BV117" s="136"/>
      <c r="BW117" s="136"/>
      <c r="BX117" s="136"/>
      <c r="BY117" s="136"/>
      <c r="BZ117" s="136"/>
      <c r="CA117" s="136"/>
      <c r="CB117" s="136"/>
      <c r="CC117" s="136"/>
    </row>
    <row r="118" spans="1:98" x14ac:dyDescent="0.25">
      <c r="A118" s="33"/>
      <c r="B118" s="33"/>
      <c r="C118" s="33"/>
      <c r="D118" s="33"/>
      <c r="E118" s="33"/>
      <c r="F118" s="33"/>
      <c r="G118" s="33"/>
      <c r="O118" s="136"/>
      <c r="P118" s="136"/>
      <c r="Q118" s="136"/>
      <c r="R118" s="136"/>
      <c r="S118" s="136"/>
      <c r="T118" s="136"/>
      <c r="U118" s="136"/>
      <c r="V118" s="136"/>
      <c r="W118" s="136"/>
      <c r="X118" s="136"/>
      <c r="Y118" s="136"/>
      <c r="Z118" s="136"/>
      <c r="AA118" s="136"/>
      <c r="AB118" s="136"/>
      <c r="AC118" s="136"/>
      <c r="AD118" s="136"/>
      <c r="AE118" s="136"/>
      <c r="AF118" s="136"/>
      <c r="AG118" s="136"/>
      <c r="AH118" s="136"/>
      <c r="AI118" s="136"/>
      <c r="AJ118" s="136"/>
      <c r="AK118" s="136"/>
      <c r="AL118" s="136"/>
      <c r="AM118" s="136"/>
      <c r="AN118" s="136"/>
      <c r="AO118" s="136"/>
      <c r="AP118" s="136"/>
      <c r="AQ118" s="136"/>
      <c r="AR118" s="136"/>
      <c r="AS118" s="136"/>
      <c r="AT118" s="136"/>
      <c r="AU118" s="136"/>
      <c r="AV118" s="136"/>
      <c r="AW118" s="136"/>
      <c r="AX118" s="136"/>
      <c r="AY118" s="136"/>
      <c r="AZ118" s="136"/>
      <c r="BA118" s="136"/>
      <c r="BB118" s="136"/>
      <c r="BC118" s="136"/>
      <c r="BD118" s="136"/>
      <c r="BE118" s="136"/>
      <c r="BF118" s="136"/>
      <c r="BG118" s="136"/>
      <c r="BH118" s="136"/>
      <c r="BI118" s="136"/>
      <c r="BJ118" s="136"/>
      <c r="BK118" s="136"/>
      <c r="BL118" s="136"/>
      <c r="BM118" s="136"/>
      <c r="BN118" s="136"/>
      <c r="BO118" s="136"/>
      <c r="BP118" s="136"/>
      <c r="BQ118" s="136"/>
      <c r="BR118" s="136"/>
      <c r="BS118" s="136"/>
      <c r="BT118" s="136"/>
      <c r="BU118" s="136"/>
      <c r="BV118" s="136"/>
      <c r="BW118" s="136"/>
      <c r="BX118" s="136"/>
      <c r="BY118" s="136"/>
      <c r="BZ118" s="136"/>
      <c r="CA118" s="136"/>
      <c r="CB118" s="136"/>
      <c r="CC118" s="136"/>
    </row>
    <row r="119" spans="1:98" x14ac:dyDescent="0.25">
      <c r="O119" s="136"/>
      <c r="P119" s="136"/>
      <c r="Q119" s="136"/>
      <c r="R119" s="136"/>
      <c r="S119" s="136"/>
      <c r="T119" s="136"/>
      <c r="U119" s="136"/>
      <c r="V119" s="136"/>
      <c r="W119" s="136"/>
      <c r="X119" s="136"/>
      <c r="Y119" s="136"/>
      <c r="Z119" s="136"/>
      <c r="AA119" s="136"/>
      <c r="AB119" s="136"/>
      <c r="AC119" s="136"/>
      <c r="AD119" s="136"/>
      <c r="AE119" s="136"/>
      <c r="AF119" s="136"/>
      <c r="AG119" s="136"/>
      <c r="AH119" s="136"/>
      <c r="AI119" s="136"/>
      <c r="AJ119" s="136"/>
      <c r="AK119" s="136"/>
      <c r="AL119" s="136"/>
      <c r="AM119" s="136"/>
      <c r="AN119" s="136"/>
      <c r="AO119" s="136"/>
      <c r="AP119" s="136"/>
      <c r="AQ119" s="136"/>
      <c r="AR119" s="136"/>
      <c r="AS119" s="136"/>
      <c r="AT119" s="136"/>
      <c r="AU119" s="136"/>
      <c r="AV119" s="136"/>
      <c r="AW119" s="136"/>
      <c r="AX119" s="136"/>
      <c r="AY119" s="136"/>
      <c r="AZ119" s="136"/>
      <c r="BA119" s="136"/>
      <c r="BB119" s="136"/>
      <c r="BC119" s="136"/>
      <c r="BD119" s="136"/>
      <c r="BE119" s="136"/>
      <c r="BF119" s="136"/>
      <c r="BG119" s="136"/>
      <c r="BH119" s="136"/>
      <c r="BI119" s="136"/>
      <c r="BJ119" s="136"/>
      <c r="BK119" s="136"/>
      <c r="BL119" s="136"/>
      <c r="BM119" s="136"/>
      <c r="BN119" s="136"/>
      <c r="BO119" s="136"/>
      <c r="BP119" s="136"/>
      <c r="BQ119" s="136"/>
      <c r="BR119" s="136"/>
      <c r="BS119" s="136"/>
      <c r="BT119" s="136"/>
      <c r="BU119" s="136"/>
      <c r="BV119" s="136"/>
      <c r="BW119" s="136"/>
      <c r="BX119" s="136"/>
      <c r="BY119" s="136"/>
      <c r="BZ119" s="136"/>
      <c r="CA119" s="136"/>
      <c r="CB119" s="136"/>
      <c r="CC119" s="136"/>
    </row>
    <row r="120" spans="1:98" x14ac:dyDescent="0.25">
      <c r="A120" s="163" t="s">
        <v>142</v>
      </c>
      <c r="B120" s="164"/>
      <c r="C120" s="164"/>
      <c r="D120" s="164"/>
      <c r="E120" s="164"/>
      <c r="F120" s="164"/>
      <c r="G120" s="164"/>
      <c r="H120" s="164"/>
      <c r="I120" s="164"/>
      <c r="J120" s="164"/>
      <c r="K120" s="164"/>
      <c r="L120" s="164"/>
      <c r="M120" s="164"/>
      <c r="N120" s="164"/>
      <c r="O120" s="164"/>
      <c r="P120" s="164"/>
      <c r="Q120" s="164"/>
      <c r="R120" s="164"/>
      <c r="S120" s="164"/>
      <c r="T120" s="164"/>
      <c r="U120" s="165"/>
    </row>
    <row r="121" spans="1:98" x14ac:dyDescent="0.25">
      <c r="A121" s="17"/>
      <c r="B121" s="136" t="s">
        <v>3</v>
      </c>
      <c r="C121" s="136" t="s">
        <v>4</v>
      </c>
      <c r="D121" s="136" t="s">
        <v>5</v>
      </c>
      <c r="E121" s="136" t="s">
        <v>6</v>
      </c>
      <c r="F121" s="136" t="s">
        <v>7</v>
      </c>
      <c r="G121" s="136" t="s">
        <v>8</v>
      </c>
      <c r="H121" s="136" t="s">
        <v>9</v>
      </c>
      <c r="I121" s="136" t="s">
        <v>10</v>
      </c>
      <c r="J121" s="136" t="s">
        <v>11</v>
      </c>
      <c r="K121" s="136" t="s">
        <v>12</v>
      </c>
      <c r="L121" s="136" t="s">
        <v>13</v>
      </c>
      <c r="M121" s="136" t="s">
        <v>14</v>
      </c>
      <c r="N121" s="136" t="s">
        <v>15</v>
      </c>
      <c r="O121" s="136" t="s">
        <v>16</v>
      </c>
      <c r="P121" s="136" t="s">
        <v>17</v>
      </c>
      <c r="Q121" s="136" t="s">
        <v>18</v>
      </c>
      <c r="R121" s="136" t="s">
        <v>19</v>
      </c>
      <c r="S121" s="136" t="s">
        <v>20</v>
      </c>
      <c r="T121" s="136" t="s">
        <v>21</v>
      </c>
      <c r="U121" s="18" t="s">
        <v>22</v>
      </c>
    </row>
    <row r="122" spans="1:98" x14ac:dyDescent="0.25">
      <c r="A122" s="17" t="s">
        <v>3</v>
      </c>
      <c r="B122" s="19">
        <f t="shared" ref="B122:B141" si="2">(ABS($B$3-B3)+ABS($B$26-B26)+ABS($B$49-B49)+ABS($B$72-B72)+ABS($B$95-B95))/$D$116</f>
        <v>0</v>
      </c>
      <c r="C122" s="20">
        <f t="shared" ref="C122:C141" si="3">(ABS($B$4-B3)+ABS($B$27-B26)+ABS($B$50-B49)+ABS($B$73-B72)+ABS($B$96-B95))/$D$116</f>
        <v>0</v>
      </c>
      <c r="D122" s="19">
        <f t="shared" ref="D122:D141" si="4">(ABS($B$5-B3)+ABS($B$28-B26)+ABS($B$51-B49)+ABS($B$74-B72)+ABS($B$97-B95))/$D$116</f>
        <v>0</v>
      </c>
      <c r="E122" s="19">
        <f t="shared" ref="E122:E141" si="5">(ABS($B$6-B3)+ABS($B$29-B26)+ABS($B$52-B49)+ABS($B$75-B72)+ABS($B$98-B95))/$D$116</f>
        <v>0</v>
      </c>
      <c r="F122" s="19">
        <f t="shared" ref="F122:F141" si="6">(ABS($B$7-B3)+ABS($B$30-B26)+ABS($B$53-B49)+ABS($B$76-B72)+ABS($B$99-B95))/$D$116</f>
        <v>0</v>
      </c>
      <c r="G122" s="19">
        <f t="shared" ref="G122:G141" si="7">(ABS($B$8-B3)+ABS($B$31-B26)+ABS($B$54-B49)+ABS($B$77-B72)+ABS($B$100-B95))/$D$116</f>
        <v>0</v>
      </c>
      <c r="H122" s="19">
        <f t="shared" ref="H122:H141" si="8">(ABS($B$9-B3)+ABS($B$32-B26)+ABS($B$55-B49)+ABS($B$78-B72)+ABS($B$101-B95))/$D$116</f>
        <v>0</v>
      </c>
      <c r="I122" s="19">
        <f t="shared" ref="I122:I130" si="9">(ABS($B$10-B3)+ABS($B$33-B26)+ABS($B$56-B49)+ABS($B$79-B72)+ABS($B$102-B95))/$D$116</f>
        <v>0</v>
      </c>
      <c r="J122" s="19">
        <f t="shared" ref="J122:J141" si="10">(ABS($B$11-B3)+ABS($B$34-B26)+ABS($B$57-B49)+ABS($B$80-B72)+ABS($B$103-B95))/$D$116</f>
        <v>0</v>
      </c>
      <c r="K122" s="19">
        <f t="shared" ref="K122:K141" si="11">(ABS($B$12-B3)+ABS($B$35-B26)+ABS($B$58-B49)+ABS($B$81-B72)+ABS($B$104-B95))/$D$116</f>
        <v>0</v>
      </c>
      <c r="L122" s="19">
        <f t="shared" ref="L122:L141" si="12">(ABS($B$13-B3)+ABS($B$36-B26)+ABS($B$59-B49)+ABS($B$82-B72)+ABS($B$105-B95))/$D$116</f>
        <v>0</v>
      </c>
      <c r="M122" s="19">
        <f t="shared" ref="M122:M141" si="13">(ABS($B$14-B3)+ABS($B$37-B26)+ABS($B$60-B49)+ABS($B$83-B72)+ABS($B$106-B95))/$D$116</f>
        <v>0</v>
      </c>
      <c r="N122" s="19">
        <f t="shared" ref="N122:N141" si="14">(ABS($B$15-B3)+ABS($B$38-B26)+ABS($B$61-B49)+ABS($B$84-B72)+ABS($B$107-B95))/$D$116</f>
        <v>0</v>
      </c>
      <c r="O122" s="19">
        <f t="shared" ref="O122:O135" si="15">(ABS($B$16-B3)+ABS($B$39-B26)+ABS($B$62-B49)+ABS($B$85-B72)+ABS($B$108-B95))/$D$116</f>
        <v>0</v>
      </c>
      <c r="P122" s="19">
        <f t="shared" ref="P122:P141" si="16">(ABS($B$17-B3)+ABS($B$40-B26)+ABS($B$63-B49)+ABS($B$86-B72)+ABS($B$109-B95))/$D$116</f>
        <v>0</v>
      </c>
      <c r="Q122" s="19">
        <f t="shared" ref="Q122:Q136" si="17">(ABS($B$18-B3)+ABS($B$41-B26)+ABS($B$64-B49)+ABS($B$87-B72)+ABS($B$110-B95))/$D$116</f>
        <v>0</v>
      </c>
      <c r="R122" s="19">
        <f t="shared" ref="R122:R137" si="18">(ABS($B$19-B3)+ABS($B$42-B26)+ABS($B$65-B49)+ABS($B$88-B72)+ABS($B$111-B95))/$D$116</f>
        <v>0</v>
      </c>
      <c r="S122" s="19">
        <f t="shared" ref="S122:S138" si="19">(ABS($B$20-B3)+ABS($B$43-B26)+ABS($B$66-B49)+ABS($B$89-B72)+ABS($B$112-B95))/$D$116</f>
        <v>0</v>
      </c>
      <c r="T122" s="19">
        <f t="shared" ref="T122:T139" si="20">(ABS($B$21-B3)+ABS($B$44-B26)+ABS($B$67-B49)+ABS($B$90-B72)+ABS($B$113-B95))/$D$116</f>
        <v>0</v>
      </c>
      <c r="U122" s="21">
        <f t="shared" ref="U122:U140" si="21">(ABS($B$22-B3)+ABS($B$45-B26)+ABS($B$68-B49)+ABS($B$91-B72)+ABS($B$114-B95))/$D$116</f>
        <v>0</v>
      </c>
    </row>
    <row r="123" spans="1:98" x14ac:dyDescent="0.25">
      <c r="A123" s="17" t="s">
        <v>4</v>
      </c>
      <c r="B123" s="19">
        <f t="shared" si="2"/>
        <v>0</v>
      </c>
      <c r="C123" s="20">
        <f t="shared" si="3"/>
        <v>0</v>
      </c>
      <c r="D123" s="19">
        <f t="shared" si="4"/>
        <v>0</v>
      </c>
      <c r="E123" s="19">
        <f t="shared" si="5"/>
        <v>0</v>
      </c>
      <c r="F123" s="19">
        <f t="shared" si="6"/>
        <v>0</v>
      </c>
      <c r="G123" s="19">
        <f t="shared" si="7"/>
        <v>0</v>
      </c>
      <c r="H123" s="19">
        <f t="shared" si="8"/>
        <v>0</v>
      </c>
      <c r="I123" s="19">
        <f t="shared" si="9"/>
        <v>0</v>
      </c>
      <c r="J123" s="19">
        <f t="shared" si="10"/>
        <v>0</v>
      </c>
      <c r="K123" s="19">
        <f t="shared" si="11"/>
        <v>0</v>
      </c>
      <c r="L123" s="19">
        <f t="shared" si="12"/>
        <v>0</v>
      </c>
      <c r="M123" s="19">
        <f t="shared" si="13"/>
        <v>0</v>
      </c>
      <c r="N123" s="19">
        <f t="shared" si="14"/>
        <v>0</v>
      </c>
      <c r="O123" s="19">
        <f t="shared" si="15"/>
        <v>0</v>
      </c>
      <c r="P123" s="19">
        <f t="shared" si="16"/>
        <v>0</v>
      </c>
      <c r="Q123" s="19">
        <f t="shared" si="17"/>
        <v>0</v>
      </c>
      <c r="R123" s="19">
        <f t="shared" si="18"/>
        <v>0</v>
      </c>
      <c r="S123" s="19">
        <f t="shared" si="19"/>
        <v>0</v>
      </c>
      <c r="T123" s="19">
        <f t="shared" si="20"/>
        <v>0</v>
      </c>
      <c r="U123" s="21">
        <f t="shared" si="21"/>
        <v>0</v>
      </c>
    </row>
    <row r="124" spans="1:98" x14ac:dyDescent="0.25">
      <c r="A124" s="17" t="s">
        <v>5</v>
      </c>
      <c r="B124" s="19">
        <f t="shared" si="2"/>
        <v>0</v>
      </c>
      <c r="C124" s="20">
        <f t="shared" si="3"/>
        <v>0</v>
      </c>
      <c r="D124" s="19">
        <f t="shared" si="4"/>
        <v>0</v>
      </c>
      <c r="E124" s="19">
        <f t="shared" si="5"/>
        <v>0</v>
      </c>
      <c r="F124" s="19">
        <f t="shared" si="6"/>
        <v>0</v>
      </c>
      <c r="G124" s="19">
        <f t="shared" si="7"/>
        <v>0</v>
      </c>
      <c r="H124" s="19">
        <f t="shared" si="8"/>
        <v>0</v>
      </c>
      <c r="I124" s="19">
        <f t="shared" si="9"/>
        <v>0</v>
      </c>
      <c r="J124" s="19">
        <f t="shared" si="10"/>
        <v>0</v>
      </c>
      <c r="K124" s="19">
        <f t="shared" si="11"/>
        <v>0</v>
      </c>
      <c r="L124" s="19">
        <f t="shared" si="12"/>
        <v>0</v>
      </c>
      <c r="M124" s="19">
        <f t="shared" si="13"/>
        <v>0</v>
      </c>
      <c r="N124" s="19">
        <f t="shared" si="14"/>
        <v>0</v>
      </c>
      <c r="O124" s="19">
        <f t="shared" si="15"/>
        <v>0</v>
      </c>
      <c r="P124" s="19">
        <f t="shared" si="16"/>
        <v>0</v>
      </c>
      <c r="Q124" s="19">
        <f t="shared" si="17"/>
        <v>0</v>
      </c>
      <c r="R124" s="19">
        <f t="shared" si="18"/>
        <v>0</v>
      </c>
      <c r="S124" s="19">
        <f t="shared" si="19"/>
        <v>0</v>
      </c>
      <c r="T124" s="19">
        <f t="shared" si="20"/>
        <v>0</v>
      </c>
      <c r="U124" s="21">
        <f t="shared" si="21"/>
        <v>0</v>
      </c>
    </row>
    <row r="125" spans="1:98" x14ac:dyDescent="0.25">
      <c r="A125" s="17" t="s">
        <v>6</v>
      </c>
      <c r="B125" s="19">
        <f t="shared" si="2"/>
        <v>0</v>
      </c>
      <c r="C125" s="20">
        <f t="shared" si="3"/>
        <v>0</v>
      </c>
      <c r="D125" s="19">
        <f t="shared" si="4"/>
        <v>0</v>
      </c>
      <c r="E125" s="19">
        <f t="shared" si="5"/>
        <v>0</v>
      </c>
      <c r="F125" s="19">
        <f t="shared" si="6"/>
        <v>0</v>
      </c>
      <c r="G125" s="19">
        <f t="shared" si="7"/>
        <v>0</v>
      </c>
      <c r="H125" s="19">
        <f t="shared" si="8"/>
        <v>0</v>
      </c>
      <c r="I125" s="19">
        <f t="shared" si="9"/>
        <v>0</v>
      </c>
      <c r="J125" s="19">
        <f t="shared" si="10"/>
        <v>0</v>
      </c>
      <c r="K125" s="19">
        <f t="shared" si="11"/>
        <v>0</v>
      </c>
      <c r="L125" s="19">
        <f t="shared" si="12"/>
        <v>0</v>
      </c>
      <c r="M125" s="19">
        <f t="shared" si="13"/>
        <v>0</v>
      </c>
      <c r="N125" s="19">
        <f t="shared" si="14"/>
        <v>0</v>
      </c>
      <c r="O125" s="19">
        <f t="shared" si="15"/>
        <v>0</v>
      </c>
      <c r="P125" s="19">
        <f t="shared" si="16"/>
        <v>0</v>
      </c>
      <c r="Q125" s="19">
        <f t="shared" si="17"/>
        <v>0</v>
      </c>
      <c r="R125" s="19">
        <f t="shared" si="18"/>
        <v>0</v>
      </c>
      <c r="S125" s="19">
        <f t="shared" si="19"/>
        <v>0</v>
      </c>
      <c r="T125" s="19">
        <f t="shared" si="20"/>
        <v>0</v>
      </c>
      <c r="U125" s="21">
        <f t="shared" si="21"/>
        <v>0</v>
      </c>
    </row>
    <row r="126" spans="1:98" x14ac:dyDescent="0.25">
      <c r="A126" s="17" t="s">
        <v>7</v>
      </c>
      <c r="B126" s="19">
        <f t="shared" si="2"/>
        <v>0</v>
      </c>
      <c r="C126" s="20">
        <f t="shared" si="3"/>
        <v>0</v>
      </c>
      <c r="D126" s="19">
        <f t="shared" si="4"/>
        <v>0</v>
      </c>
      <c r="E126" s="19">
        <f t="shared" si="5"/>
        <v>0</v>
      </c>
      <c r="F126" s="19">
        <f t="shared" si="6"/>
        <v>0</v>
      </c>
      <c r="G126" s="19">
        <f t="shared" si="7"/>
        <v>0</v>
      </c>
      <c r="H126" s="19">
        <f t="shared" si="8"/>
        <v>0</v>
      </c>
      <c r="I126" s="19">
        <f t="shared" si="9"/>
        <v>0</v>
      </c>
      <c r="J126" s="19">
        <f t="shared" si="10"/>
        <v>0</v>
      </c>
      <c r="K126" s="19">
        <f t="shared" si="11"/>
        <v>0</v>
      </c>
      <c r="L126" s="19">
        <f t="shared" si="12"/>
        <v>0</v>
      </c>
      <c r="M126" s="19">
        <f t="shared" si="13"/>
        <v>0</v>
      </c>
      <c r="N126" s="19">
        <f t="shared" si="14"/>
        <v>0</v>
      </c>
      <c r="O126" s="19">
        <f t="shared" si="15"/>
        <v>0</v>
      </c>
      <c r="P126" s="19">
        <f t="shared" si="16"/>
        <v>0</v>
      </c>
      <c r="Q126" s="19">
        <f t="shared" si="17"/>
        <v>0</v>
      </c>
      <c r="R126" s="19">
        <f t="shared" si="18"/>
        <v>0</v>
      </c>
      <c r="S126" s="19">
        <f t="shared" si="19"/>
        <v>0</v>
      </c>
      <c r="T126" s="19">
        <f t="shared" si="20"/>
        <v>0</v>
      </c>
      <c r="U126" s="21">
        <f t="shared" si="21"/>
        <v>0</v>
      </c>
    </row>
    <row r="127" spans="1:98" x14ac:dyDescent="0.25">
      <c r="A127" s="17" t="s">
        <v>8</v>
      </c>
      <c r="B127" s="19">
        <f t="shared" si="2"/>
        <v>0</v>
      </c>
      <c r="C127" s="20">
        <f t="shared" si="3"/>
        <v>0</v>
      </c>
      <c r="D127" s="19">
        <f t="shared" si="4"/>
        <v>0</v>
      </c>
      <c r="E127" s="19">
        <f t="shared" si="5"/>
        <v>0</v>
      </c>
      <c r="F127" s="19">
        <f t="shared" si="6"/>
        <v>0</v>
      </c>
      <c r="G127" s="19">
        <f t="shared" si="7"/>
        <v>0</v>
      </c>
      <c r="H127" s="19">
        <f t="shared" si="8"/>
        <v>0</v>
      </c>
      <c r="I127" s="19">
        <f t="shared" si="9"/>
        <v>0</v>
      </c>
      <c r="J127" s="19">
        <f t="shared" si="10"/>
        <v>0</v>
      </c>
      <c r="K127" s="19">
        <f t="shared" si="11"/>
        <v>0</v>
      </c>
      <c r="L127" s="19">
        <f t="shared" si="12"/>
        <v>0</v>
      </c>
      <c r="M127" s="19">
        <f t="shared" si="13"/>
        <v>0</v>
      </c>
      <c r="N127" s="19">
        <f t="shared" si="14"/>
        <v>0</v>
      </c>
      <c r="O127" s="19">
        <f t="shared" si="15"/>
        <v>0</v>
      </c>
      <c r="P127" s="19">
        <f t="shared" si="16"/>
        <v>0</v>
      </c>
      <c r="Q127" s="19">
        <f t="shared" si="17"/>
        <v>0</v>
      </c>
      <c r="R127" s="19">
        <f t="shared" si="18"/>
        <v>0</v>
      </c>
      <c r="S127" s="19">
        <f t="shared" si="19"/>
        <v>0</v>
      </c>
      <c r="T127" s="19">
        <f t="shared" si="20"/>
        <v>0</v>
      </c>
      <c r="U127" s="21">
        <f t="shared" si="21"/>
        <v>0</v>
      </c>
    </row>
    <row r="128" spans="1:98" x14ac:dyDescent="0.25">
      <c r="A128" s="17" t="s">
        <v>9</v>
      </c>
      <c r="B128" s="19">
        <f t="shared" si="2"/>
        <v>0</v>
      </c>
      <c r="C128" s="20">
        <f t="shared" si="3"/>
        <v>0</v>
      </c>
      <c r="D128" s="19">
        <f t="shared" si="4"/>
        <v>0</v>
      </c>
      <c r="E128" s="19">
        <f t="shared" si="5"/>
        <v>0</v>
      </c>
      <c r="F128" s="19">
        <f t="shared" si="6"/>
        <v>0</v>
      </c>
      <c r="G128" s="19">
        <f t="shared" si="7"/>
        <v>0</v>
      </c>
      <c r="H128" s="19">
        <f t="shared" si="8"/>
        <v>0</v>
      </c>
      <c r="I128" s="19">
        <f t="shared" si="9"/>
        <v>0</v>
      </c>
      <c r="J128" s="19">
        <f t="shared" si="10"/>
        <v>0</v>
      </c>
      <c r="K128" s="19">
        <f t="shared" si="11"/>
        <v>0</v>
      </c>
      <c r="L128" s="19">
        <f t="shared" si="12"/>
        <v>0</v>
      </c>
      <c r="M128" s="19">
        <f t="shared" si="13"/>
        <v>0</v>
      </c>
      <c r="N128" s="19">
        <f t="shared" si="14"/>
        <v>0</v>
      </c>
      <c r="O128" s="19">
        <f t="shared" si="15"/>
        <v>0</v>
      </c>
      <c r="P128" s="19">
        <f t="shared" si="16"/>
        <v>0</v>
      </c>
      <c r="Q128" s="19">
        <f t="shared" si="17"/>
        <v>0</v>
      </c>
      <c r="R128" s="19">
        <f t="shared" si="18"/>
        <v>0</v>
      </c>
      <c r="S128" s="19">
        <f t="shared" si="19"/>
        <v>0</v>
      </c>
      <c r="T128" s="19">
        <f t="shared" si="20"/>
        <v>0</v>
      </c>
      <c r="U128" s="21">
        <f t="shared" si="21"/>
        <v>0</v>
      </c>
    </row>
    <row r="129" spans="1:21" x14ac:dyDescent="0.25">
      <c r="A129" s="17" t="s">
        <v>10</v>
      </c>
      <c r="B129" s="19">
        <f t="shared" si="2"/>
        <v>0</v>
      </c>
      <c r="C129" s="20">
        <f t="shared" si="3"/>
        <v>0</v>
      </c>
      <c r="D129" s="19">
        <f t="shared" si="4"/>
        <v>0</v>
      </c>
      <c r="E129" s="19">
        <f t="shared" si="5"/>
        <v>0</v>
      </c>
      <c r="F129" s="19">
        <f t="shared" si="6"/>
        <v>0</v>
      </c>
      <c r="G129" s="19">
        <f t="shared" si="7"/>
        <v>0</v>
      </c>
      <c r="H129" s="19">
        <f t="shared" si="8"/>
        <v>0</v>
      </c>
      <c r="I129" s="19">
        <f t="shared" si="9"/>
        <v>0</v>
      </c>
      <c r="J129" s="19">
        <f t="shared" si="10"/>
        <v>0</v>
      </c>
      <c r="K129" s="19">
        <f t="shared" si="11"/>
        <v>0</v>
      </c>
      <c r="L129" s="19">
        <f t="shared" si="12"/>
        <v>0</v>
      </c>
      <c r="M129" s="19">
        <f t="shared" si="13"/>
        <v>0</v>
      </c>
      <c r="N129" s="19">
        <f t="shared" si="14"/>
        <v>0</v>
      </c>
      <c r="O129" s="19">
        <f t="shared" si="15"/>
        <v>0</v>
      </c>
      <c r="P129" s="19">
        <f t="shared" si="16"/>
        <v>0</v>
      </c>
      <c r="Q129" s="19">
        <f t="shared" si="17"/>
        <v>0</v>
      </c>
      <c r="R129" s="19">
        <f t="shared" si="18"/>
        <v>0</v>
      </c>
      <c r="S129" s="19">
        <f t="shared" si="19"/>
        <v>0</v>
      </c>
      <c r="T129" s="19">
        <f t="shared" si="20"/>
        <v>0</v>
      </c>
      <c r="U129" s="21">
        <f t="shared" si="21"/>
        <v>0</v>
      </c>
    </row>
    <row r="130" spans="1:21" x14ac:dyDescent="0.25">
      <c r="A130" s="17" t="s">
        <v>11</v>
      </c>
      <c r="B130" s="19">
        <f t="shared" si="2"/>
        <v>0</v>
      </c>
      <c r="C130" s="20">
        <f t="shared" si="3"/>
        <v>0</v>
      </c>
      <c r="D130" s="19">
        <f t="shared" si="4"/>
        <v>0</v>
      </c>
      <c r="E130" s="19">
        <f t="shared" si="5"/>
        <v>0</v>
      </c>
      <c r="F130" s="19">
        <f t="shared" si="6"/>
        <v>0</v>
      </c>
      <c r="G130" s="19">
        <f t="shared" si="7"/>
        <v>0</v>
      </c>
      <c r="H130" s="19">
        <f t="shared" si="8"/>
        <v>0</v>
      </c>
      <c r="I130" s="19">
        <f t="shared" si="9"/>
        <v>0</v>
      </c>
      <c r="J130" s="19">
        <f t="shared" si="10"/>
        <v>0</v>
      </c>
      <c r="K130" s="19">
        <f t="shared" si="11"/>
        <v>0</v>
      </c>
      <c r="L130" s="19">
        <f t="shared" si="12"/>
        <v>0</v>
      </c>
      <c r="M130" s="19">
        <f t="shared" si="13"/>
        <v>0</v>
      </c>
      <c r="N130" s="19">
        <f t="shared" si="14"/>
        <v>0</v>
      </c>
      <c r="O130" s="19">
        <f t="shared" si="15"/>
        <v>0</v>
      </c>
      <c r="P130" s="19">
        <f t="shared" si="16"/>
        <v>0</v>
      </c>
      <c r="Q130" s="19">
        <f t="shared" si="17"/>
        <v>0</v>
      </c>
      <c r="R130" s="19">
        <f t="shared" si="18"/>
        <v>0</v>
      </c>
      <c r="S130" s="19">
        <f t="shared" si="19"/>
        <v>0</v>
      </c>
      <c r="T130" s="19">
        <f t="shared" si="20"/>
        <v>0</v>
      </c>
      <c r="U130" s="21">
        <f t="shared" si="21"/>
        <v>0</v>
      </c>
    </row>
    <row r="131" spans="1:21" x14ac:dyDescent="0.25">
      <c r="A131" s="17" t="s">
        <v>12</v>
      </c>
      <c r="B131" s="19">
        <f t="shared" si="2"/>
        <v>0</v>
      </c>
      <c r="C131" s="20">
        <f t="shared" si="3"/>
        <v>0</v>
      </c>
      <c r="D131" s="19">
        <f t="shared" si="4"/>
        <v>0</v>
      </c>
      <c r="E131" s="19">
        <f t="shared" si="5"/>
        <v>0</v>
      </c>
      <c r="F131" s="19">
        <f t="shared" si="6"/>
        <v>0</v>
      </c>
      <c r="G131" s="19">
        <f t="shared" si="7"/>
        <v>0</v>
      </c>
      <c r="H131" s="19">
        <f t="shared" si="8"/>
        <v>0</v>
      </c>
      <c r="I131" s="19">
        <f>(ABS($B$10-B12)+ABS($B$33-B35)+ABS($B$56-B58)+ABS($B$79-B81)+ABS($B$102-B104))/$D$116</f>
        <v>0</v>
      </c>
      <c r="J131" s="19">
        <f t="shared" si="10"/>
        <v>0</v>
      </c>
      <c r="K131" s="19">
        <f t="shared" si="11"/>
        <v>0</v>
      </c>
      <c r="L131" s="19">
        <f t="shared" si="12"/>
        <v>0</v>
      </c>
      <c r="M131" s="19">
        <f t="shared" si="13"/>
        <v>0</v>
      </c>
      <c r="N131" s="19">
        <f t="shared" si="14"/>
        <v>0</v>
      </c>
      <c r="O131" s="19">
        <f t="shared" si="15"/>
        <v>0</v>
      </c>
      <c r="P131" s="19">
        <f t="shared" si="16"/>
        <v>0</v>
      </c>
      <c r="Q131" s="19">
        <f t="shared" si="17"/>
        <v>0</v>
      </c>
      <c r="R131" s="19">
        <f t="shared" si="18"/>
        <v>0</v>
      </c>
      <c r="S131" s="19">
        <f t="shared" si="19"/>
        <v>0</v>
      </c>
      <c r="T131" s="19">
        <f t="shared" si="20"/>
        <v>0</v>
      </c>
      <c r="U131" s="21">
        <f t="shared" si="21"/>
        <v>0</v>
      </c>
    </row>
    <row r="132" spans="1:21" x14ac:dyDescent="0.25">
      <c r="A132" s="17" t="s">
        <v>13</v>
      </c>
      <c r="B132" s="19">
        <f t="shared" si="2"/>
        <v>0</v>
      </c>
      <c r="C132" s="20">
        <f t="shared" si="3"/>
        <v>0</v>
      </c>
      <c r="D132" s="19">
        <f t="shared" si="4"/>
        <v>0</v>
      </c>
      <c r="E132" s="19">
        <f t="shared" si="5"/>
        <v>0</v>
      </c>
      <c r="F132" s="19">
        <f t="shared" si="6"/>
        <v>0</v>
      </c>
      <c r="G132" s="19">
        <f t="shared" si="7"/>
        <v>0</v>
      </c>
      <c r="H132" s="19">
        <f t="shared" si="8"/>
        <v>0</v>
      </c>
      <c r="I132" s="19">
        <f t="shared" ref="I132:I141" si="22">(ABS($B$10-B13)+ABS($B$33-B36)+ABS($B$56-B59)+ABS($B$79-B82)+ABS($B$102-B105))/$D$116</f>
        <v>0</v>
      </c>
      <c r="J132" s="19">
        <f t="shared" si="10"/>
        <v>0</v>
      </c>
      <c r="K132" s="19">
        <f t="shared" si="11"/>
        <v>0</v>
      </c>
      <c r="L132" s="19">
        <f t="shared" si="12"/>
        <v>0</v>
      </c>
      <c r="M132" s="19">
        <f t="shared" si="13"/>
        <v>0</v>
      </c>
      <c r="N132" s="19">
        <f t="shared" si="14"/>
        <v>0</v>
      </c>
      <c r="O132" s="19">
        <f t="shared" si="15"/>
        <v>0</v>
      </c>
      <c r="P132" s="19">
        <f t="shared" si="16"/>
        <v>0</v>
      </c>
      <c r="Q132" s="19">
        <f t="shared" si="17"/>
        <v>0</v>
      </c>
      <c r="R132" s="19">
        <f t="shared" si="18"/>
        <v>0</v>
      </c>
      <c r="S132" s="19">
        <f t="shared" si="19"/>
        <v>0</v>
      </c>
      <c r="T132" s="19">
        <f t="shared" si="20"/>
        <v>0</v>
      </c>
      <c r="U132" s="21">
        <f t="shared" si="21"/>
        <v>0</v>
      </c>
    </row>
    <row r="133" spans="1:21" x14ac:dyDescent="0.25">
      <c r="A133" s="17" t="s">
        <v>14</v>
      </c>
      <c r="B133" s="19">
        <f t="shared" si="2"/>
        <v>0</v>
      </c>
      <c r="C133" s="20">
        <f t="shared" si="3"/>
        <v>0</v>
      </c>
      <c r="D133" s="19">
        <f t="shared" si="4"/>
        <v>0</v>
      </c>
      <c r="E133" s="19">
        <f t="shared" si="5"/>
        <v>0</v>
      </c>
      <c r="F133" s="19">
        <f t="shared" si="6"/>
        <v>0</v>
      </c>
      <c r="G133" s="19">
        <f t="shared" si="7"/>
        <v>0</v>
      </c>
      <c r="H133" s="19">
        <f t="shared" si="8"/>
        <v>0</v>
      </c>
      <c r="I133" s="19">
        <f t="shared" si="22"/>
        <v>0</v>
      </c>
      <c r="J133" s="19">
        <f t="shared" si="10"/>
        <v>0</v>
      </c>
      <c r="K133" s="19">
        <f t="shared" si="11"/>
        <v>0</v>
      </c>
      <c r="L133" s="19">
        <f t="shared" si="12"/>
        <v>0</v>
      </c>
      <c r="M133" s="19">
        <f t="shared" si="13"/>
        <v>0</v>
      </c>
      <c r="N133" s="19">
        <f t="shared" si="14"/>
        <v>0</v>
      </c>
      <c r="O133" s="19">
        <f t="shared" si="15"/>
        <v>0</v>
      </c>
      <c r="P133" s="19">
        <f t="shared" si="16"/>
        <v>0</v>
      </c>
      <c r="Q133" s="19">
        <f t="shared" si="17"/>
        <v>0</v>
      </c>
      <c r="R133" s="19">
        <f t="shared" si="18"/>
        <v>0</v>
      </c>
      <c r="S133" s="19">
        <f t="shared" si="19"/>
        <v>0</v>
      </c>
      <c r="T133" s="19">
        <f t="shared" si="20"/>
        <v>0</v>
      </c>
      <c r="U133" s="21">
        <f t="shared" si="21"/>
        <v>0</v>
      </c>
    </row>
    <row r="134" spans="1:21" x14ac:dyDescent="0.25">
      <c r="A134" s="17" t="s">
        <v>15</v>
      </c>
      <c r="B134" s="19">
        <f t="shared" si="2"/>
        <v>0</v>
      </c>
      <c r="C134" s="20">
        <f t="shared" si="3"/>
        <v>0</v>
      </c>
      <c r="D134" s="19">
        <f t="shared" si="4"/>
        <v>0</v>
      </c>
      <c r="E134" s="19">
        <f t="shared" si="5"/>
        <v>0</v>
      </c>
      <c r="F134" s="19">
        <f t="shared" si="6"/>
        <v>0</v>
      </c>
      <c r="G134" s="19">
        <f t="shared" si="7"/>
        <v>0</v>
      </c>
      <c r="H134" s="19">
        <f t="shared" si="8"/>
        <v>0</v>
      </c>
      <c r="I134" s="19">
        <f t="shared" si="22"/>
        <v>0</v>
      </c>
      <c r="J134" s="19">
        <f t="shared" si="10"/>
        <v>0</v>
      </c>
      <c r="K134" s="19">
        <f t="shared" si="11"/>
        <v>0</v>
      </c>
      <c r="L134" s="19">
        <f t="shared" si="12"/>
        <v>0</v>
      </c>
      <c r="M134" s="19">
        <f t="shared" si="13"/>
        <v>0</v>
      </c>
      <c r="N134" s="19">
        <f t="shared" si="14"/>
        <v>0</v>
      </c>
      <c r="O134" s="19">
        <f t="shared" si="15"/>
        <v>0</v>
      </c>
      <c r="P134" s="19">
        <f t="shared" si="16"/>
        <v>0</v>
      </c>
      <c r="Q134" s="19">
        <f t="shared" si="17"/>
        <v>0</v>
      </c>
      <c r="R134" s="19">
        <f t="shared" si="18"/>
        <v>0</v>
      </c>
      <c r="S134" s="19">
        <f t="shared" si="19"/>
        <v>0</v>
      </c>
      <c r="T134" s="19">
        <f t="shared" si="20"/>
        <v>0</v>
      </c>
      <c r="U134" s="21">
        <f t="shared" si="21"/>
        <v>0</v>
      </c>
    </row>
    <row r="135" spans="1:21" x14ac:dyDescent="0.25">
      <c r="A135" s="17" t="s">
        <v>16</v>
      </c>
      <c r="B135" s="19">
        <f t="shared" si="2"/>
        <v>0</v>
      </c>
      <c r="C135" s="20">
        <f t="shared" si="3"/>
        <v>0</v>
      </c>
      <c r="D135" s="19">
        <f t="shared" si="4"/>
        <v>0</v>
      </c>
      <c r="E135" s="19">
        <f t="shared" si="5"/>
        <v>0</v>
      </c>
      <c r="F135" s="19">
        <f t="shared" si="6"/>
        <v>0</v>
      </c>
      <c r="G135" s="19">
        <f t="shared" si="7"/>
        <v>0</v>
      </c>
      <c r="H135" s="19">
        <f t="shared" si="8"/>
        <v>0</v>
      </c>
      <c r="I135" s="19">
        <f t="shared" si="22"/>
        <v>0</v>
      </c>
      <c r="J135" s="19">
        <f t="shared" si="10"/>
        <v>0</v>
      </c>
      <c r="K135" s="19">
        <f t="shared" si="11"/>
        <v>0</v>
      </c>
      <c r="L135" s="19">
        <f t="shared" si="12"/>
        <v>0</v>
      </c>
      <c r="M135" s="19">
        <f t="shared" si="13"/>
        <v>0</v>
      </c>
      <c r="N135" s="19">
        <f t="shared" si="14"/>
        <v>0</v>
      </c>
      <c r="O135" s="19">
        <f t="shared" si="15"/>
        <v>0</v>
      </c>
      <c r="P135" s="19">
        <f t="shared" si="16"/>
        <v>0</v>
      </c>
      <c r="Q135" s="19">
        <f t="shared" si="17"/>
        <v>0</v>
      </c>
      <c r="R135" s="19">
        <f t="shared" si="18"/>
        <v>0</v>
      </c>
      <c r="S135" s="19">
        <f t="shared" si="19"/>
        <v>0</v>
      </c>
      <c r="T135" s="19">
        <f t="shared" si="20"/>
        <v>0</v>
      </c>
      <c r="U135" s="21">
        <f t="shared" si="21"/>
        <v>0</v>
      </c>
    </row>
    <row r="136" spans="1:21" x14ac:dyDescent="0.25">
      <c r="A136" s="17" t="s">
        <v>17</v>
      </c>
      <c r="B136" s="19">
        <f t="shared" si="2"/>
        <v>0</v>
      </c>
      <c r="C136" s="20">
        <f t="shared" si="3"/>
        <v>0</v>
      </c>
      <c r="D136" s="19">
        <f t="shared" si="4"/>
        <v>0</v>
      </c>
      <c r="E136" s="19">
        <f t="shared" si="5"/>
        <v>0</v>
      </c>
      <c r="F136" s="19">
        <f t="shared" si="6"/>
        <v>0</v>
      </c>
      <c r="G136" s="19">
        <f t="shared" si="7"/>
        <v>0</v>
      </c>
      <c r="H136" s="19">
        <f t="shared" si="8"/>
        <v>0</v>
      </c>
      <c r="I136" s="19">
        <f t="shared" si="22"/>
        <v>0</v>
      </c>
      <c r="J136" s="19">
        <f t="shared" si="10"/>
        <v>0</v>
      </c>
      <c r="K136" s="19">
        <f t="shared" si="11"/>
        <v>0</v>
      </c>
      <c r="L136" s="19">
        <f t="shared" si="12"/>
        <v>0</v>
      </c>
      <c r="M136" s="19">
        <f t="shared" si="13"/>
        <v>0</v>
      </c>
      <c r="N136" s="19">
        <f t="shared" si="14"/>
        <v>0</v>
      </c>
      <c r="O136" s="19">
        <f t="shared" ref="O136:O141" si="23">(ABS($B$16-B17)+ABS($B$39-B40)+ABS($B$62-B63)+ABS($B$85-B86)+ABS($B$108-B109))/$D$116</f>
        <v>0</v>
      </c>
      <c r="P136" s="19">
        <f t="shared" si="16"/>
        <v>0</v>
      </c>
      <c r="Q136" s="19">
        <f t="shared" si="17"/>
        <v>0</v>
      </c>
      <c r="R136" s="19">
        <f t="shared" si="18"/>
        <v>0</v>
      </c>
      <c r="S136" s="19">
        <f t="shared" si="19"/>
        <v>0</v>
      </c>
      <c r="T136" s="19">
        <f t="shared" si="20"/>
        <v>0</v>
      </c>
      <c r="U136" s="21">
        <f t="shared" si="21"/>
        <v>0</v>
      </c>
    </row>
    <row r="137" spans="1:21" x14ac:dyDescent="0.25">
      <c r="A137" s="17" t="s">
        <v>18</v>
      </c>
      <c r="B137" s="19">
        <f t="shared" si="2"/>
        <v>0</v>
      </c>
      <c r="C137" s="20">
        <f t="shared" si="3"/>
        <v>0</v>
      </c>
      <c r="D137" s="19">
        <f t="shared" si="4"/>
        <v>0</v>
      </c>
      <c r="E137" s="19">
        <f t="shared" si="5"/>
        <v>0</v>
      </c>
      <c r="F137" s="19">
        <f t="shared" si="6"/>
        <v>0</v>
      </c>
      <c r="G137" s="19">
        <f t="shared" si="7"/>
        <v>0</v>
      </c>
      <c r="H137" s="19">
        <f t="shared" si="8"/>
        <v>0</v>
      </c>
      <c r="I137" s="19">
        <f t="shared" si="22"/>
        <v>0</v>
      </c>
      <c r="J137" s="19">
        <f t="shared" si="10"/>
        <v>0</v>
      </c>
      <c r="K137" s="19">
        <f t="shared" si="11"/>
        <v>0</v>
      </c>
      <c r="L137" s="19">
        <f t="shared" si="12"/>
        <v>0</v>
      </c>
      <c r="M137" s="19">
        <f t="shared" si="13"/>
        <v>0</v>
      </c>
      <c r="N137" s="19">
        <f t="shared" si="14"/>
        <v>0</v>
      </c>
      <c r="O137" s="19">
        <f t="shared" si="23"/>
        <v>0</v>
      </c>
      <c r="P137" s="19">
        <f t="shared" si="16"/>
        <v>0</v>
      </c>
      <c r="Q137" s="19">
        <f>(ABS($B$18-B18)+ABS($B$41-B41)+ABS($B$64-B64)+ABS($B$87-B87)+ABS($B$110-B110))/$D$116</f>
        <v>0</v>
      </c>
      <c r="R137" s="19">
        <f t="shared" si="18"/>
        <v>0</v>
      </c>
      <c r="S137" s="19">
        <f t="shared" si="19"/>
        <v>0</v>
      </c>
      <c r="T137" s="19">
        <f t="shared" si="20"/>
        <v>0</v>
      </c>
      <c r="U137" s="21">
        <f t="shared" si="21"/>
        <v>0</v>
      </c>
    </row>
    <row r="138" spans="1:21" x14ac:dyDescent="0.25">
      <c r="A138" s="17" t="s">
        <v>19</v>
      </c>
      <c r="B138" s="19">
        <f t="shared" si="2"/>
        <v>0</v>
      </c>
      <c r="C138" s="20">
        <f t="shared" si="3"/>
        <v>0</v>
      </c>
      <c r="D138" s="19">
        <f t="shared" si="4"/>
        <v>0</v>
      </c>
      <c r="E138" s="19">
        <f t="shared" si="5"/>
        <v>0</v>
      </c>
      <c r="F138" s="19">
        <f t="shared" si="6"/>
        <v>0</v>
      </c>
      <c r="G138" s="19">
        <f t="shared" si="7"/>
        <v>0</v>
      </c>
      <c r="H138" s="19">
        <f t="shared" si="8"/>
        <v>0</v>
      </c>
      <c r="I138" s="19">
        <f t="shared" si="22"/>
        <v>0</v>
      </c>
      <c r="J138" s="19">
        <f t="shared" si="10"/>
        <v>0</v>
      </c>
      <c r="K138" s="19">
        <f t="shared" si="11"/>
        <v>0</v>
      </c>
      <c r="L138" s="19">
        <f t="shared" si="12"/>
        <v>0</v>
      </c>
      <c r="M138" s="19">
        <f t="shared" si="13"/>
        <v>0</v>
      </c>
      <c r="N138" s="19">
        <f t="shared" si="14"/>
        <v>0</v>
      </c>
      <c r="O138" s="19">
        <f t="shared" si="23"/>
        <v>0</v>
      </c>
      <c r="P138" s="19">
        <f t="shared" si="16"/>
        <v>0</v>
      </c>
      <c r="Q138" s="19">
        <f>(ABS($B$18-B19)+ABS($B$41-B42)+ABS($B$64-B65)+ABS($B$87-B88)+ABS($B$110-B111))/$D$116</f>
        <v>0</v>
      </c>
      <c r="R138" s="19">
        <f>(ABS($B$19-B19)+ABS($B$42-B42)+ABS($B$65-B65)+ABS($B$88-B88)+ABS($B$111-B111))/$D$116</f>
        <v>0</v>
      </c>
      <c r="S138" s="19">
        <f t="shared" si="19"/>
        <v>0</v>
      </c>
      <c r="T138" s="19">
        <f t="shared" si="20"/>
        <v>0</v>
      </c>
      <c r="U138" s="21">
        <f t="shared" si="21"/>
        <v>0</v>
      </c>
    </row>
    <row r="139" spans="1:21" x14ac:dyDescent="0.25">
      <c r="A139" s="17" t="s">
        <v>20</v>
      </c>
      <c r="B139" s="19">
        <f t="shared" si="2"/>
        <v>0</v>
      </c>
      <c r="C139" s="20">
        <f t="shared" si="3"/>
        <v>0</v>
      </c>
      <c r="D139" s="19">
        <f t="shared" si="4"/>
        <v>0</v>
      </c>
      <c r="E139" s="19">
        <f t="shared" si="5"/>
        <v>0</v>
      </c>
      <c r="F139" s="19">
        <f t="shared" si="6"/>
        <v>0</v>
      </c>
      <c r="G139" s="19">
        <f t="shared" si="7"/>
        <v>0</v>
      </c>
      <c r="H139" s="19">
        <f t="shared" si="8"/>
        <v>0</v>
      </c>
      <c r="I139" s="19">
        <f t="shared" si="22"/>
        <v>0</v>
      </c>
      <c r="J139" s="19">
        <f t="shared" si="10"/>
        <v>0</v>
      </c>
      <c r="K139" s="19">
        <f t="shared" si="11"/>
        <v>0</v>
      </c>
      <c r="L139" s="19">
        <f t="shared" si="12"/>
        <v>0</v>
      </c>
      <c r="M139" s="19">
        <f t="shared" si="13"/>
        <v>0</v>
      </c>
      <c r="N139" s="19">
        <f t="shared" si="14"/>
        <v>0</v>
      </c>
      <c r="O139" s="19">
        <f t="shared" si="23"/>
        <v>0</v>
      </c>
      <c r="P139" s="19">
        <f t="shared" si="16"/>
        <v>0</v>
      </c>
      <c r="Q139" s="19">
        <f>(ABS($B$18-B20)+ABS($B$41-B43)+ABS($B$64-B66)+ABS($B$87-B89)+ABS($B$110-B112))/$D$116</f>
        <v>0</v>
      </c>
      <c r="R139" s="19">
        <f>(ABS($B$19-B20)+ABS($B$42-B43)+ABS($B$65-B66)+ABS($B$88-B89)+ABS($B$111-B112))/$D$116</f>
        <v>0</v>
      </c>
      <c r="S139" s="19">
        <f>(ABS($B$20-B20)+ABS($B$43-B43)+ABS($B$66-B66)+ABS($B$89-B89)+ABS($B$112-B112))/$D$116</f>
        <v>0</v>
      </c>
      <c r="T139" s="19">
        <f t="shared" si="20"/>
        <v>0</v>
      </c>
      <c r="U139" s="21">
        <f t="shared" si="21"/>
        <v>0</v>
      </c>
    </row>
    <row r="140" spans="1:21" x14ac:dyDescent="0.25">
      <c r="A140" s="17" t="s">
        <v>21</v>
      </c>
      <c r="B140" s="19">
        <f t="shared" si="2"/>
        <v>0</v>
      </c>
      <c r="C140" s="20">
        <f t="shared" si="3"/>
        <v>0</v>
      </c>
      <c r="D140" s="19">
        <f t="shared" si="4"/>
        <v>0</v>
      </c>
      <c r="E140" s="19">
        <f t="shared" si="5"/>
        <v>0</v>
      </c>
      <c r="F140" s="19">
        <f t="shared" si="6"/>
        <v>0</v>
      </c>
      <c r="G140" s="19">
        <f t="shared" si="7"/>
        <v>0</v>
      </c>
      <c r="H140" s="19">
        <f t="shared" si="8"/>
        <v>0</v>
      </c>
      <c r="I140" s="19">
        <f t="shared" si="22"/>
        <v>0</v>
      </c>
      <c r="J140" s="19">
        <f t="shared" si="10"/>
        <v>0</v>
      </c>
      <c r="K140" s="19">
        <f t="shared" si="11"/>
        <v>0</v>
      </c>
      <c r="L140" s="19">
        <f t="shared" si="12"/>
        <v>0</v>
      </c>
      <c r="M140" s="19">
        <f t="shared" si="13"/>
        <v>0</v>
      </c>
      <c r="N140" s="19">
        <f t="shared" si="14"/>
        <v>0</v>
      </c>
      <c r="O140" s="19">
        <f t="shared" si="23"/>
        <v>0</v>
      </c>
      <c r="P140" s="19">
        <f t="shared" si="16"/>
        <v>0</v>
      </c>
      <c r="Q140" s="19">
        <f>(ABS($B$18-B21)+ABS($B$41-B44)+ABS($B$64-B67)+ABS($B$87-B90)+ABS($B$110-B113))/$D$116</f>
        <v>0</v>
      </c>
      <c r="R140" s="19">
        <f>(ABS($B$19-B21)+ABS($B$42-B44)+ABS($B$65-B67)+ABS($B$88-B90)+ABS($B$111-B113))/$D$116</f>
        <v>0</v>
      </c>
      <c r="S140" s="19">
        <f>(ABS($B$20-B21)+ABS($B$43-B44)+ABS($B$66-B67)+ABS($B$89-B90)+ABS($B$112-B113))/$D$116</f>
        <v>0</v>
      </c>
      <c r="T140" s="19">
        <f>(ABS($B$21-B21)+ABS($B$44-B44)+ABS($B$67-B67)+ABS($B$90-B90)+ABS($B$113-B113))/$D$116</f>
        <v>0</v>
      </c>
      <c r="U140" s="21">
        <f t="shared" si="21"/>
        <v>0</v>
      </c>
    </row>
    <row r="141" spans="1:21" x14ac:dyDescent="0.25">
      <c r="A141" s="22" t="s">
        <v>22</v>
      </c>
      <c r="B141" s="19">
        <f t="shared" si="2"/>
        <v>0</v>
      </c>
      <c r="C141" s="20">
        <f t="shared" si="3"/>
        <v>0</v>
      </c>
      <c r="D141" s="19">
        <f t="shared" si="4"/>
        <v>0</v>
      </c>
      <c r="E141" s="19">
        <f t="shared" si="5"/>
        <v>0</v>
      </c>
      <c r="F141" s="19">
        <f t="shared" si="6"/>
        <v>0</v>
      </c>
      <c r="G141" s="19">
        <f t="shared" si="7"/>
        <v>0</v>
      </c>
      <c r="H141" s="19">
        <f t="shared" si="8"/>
        <v>0</v>
      </c>
      <c r="I141" s="19">
        <f t="shared" si="22"/>
        <v>0</v>
      </c>
      <c r="J141" s="19">
        <f t="shared" si="10"/>
        <v>0</v>
      </c>
      <c r="K141" s="19">
        <f t="shared" si="11"/>
        <v>0</v>
      </c>
      <c r="L141" s="19">
        <f t="shared" si="12"/>
        <v>0</v>
      </c>
      <c r="M141" s="19">
        <f t="shared" si="13"/>
        <v>0</v>
      </c>
      <c r="N141" s="19">
        <f t="shared" si="14"/>
        <v>0</v>
      </c>
      <c r="O141" s="19">
        <f t="shared" si="23"/>
        <v>0</v>
      </c>
      <c r="P141" s="19">
        <f t="shared" si="16"/>
        <v>0</v>
      </c>
      <c r="Q141" s="19">
        <f>(ABS($B$18-B22)+ABS($B$41-B45)+ABS($B$64-B68)+ABS($B$87-B91)+ABS($B$110-B114))/$D$116</f>
        <v>0</v>
      </c>
      <c r="R141" s="19">
        <f>(ABS($B$19-B22)+ABS($B$42-B45)+ABS($B$65-B68)+ABS($B$88-B91)+ABS($B$111-B114))/$D$116</f>
        <v>0</v>
      </c>
      <c r="S141" s="19">
        <f>(ABS($B$20-B22)+ABS($B$43-B45)+ABS($B$66-B68)+ABS($B$89-B91)+ABS($B$112-B114))/$D$116</f>
        <v>0</v>
      </c>
      <c r="T141" s="19">
        <f>(ABS($B$21-B22)+ABS($B$44-B45)+ABS($B$67-B68)+ABS($B$90-B91)+ABS($B$113-B114))/$D$116</f>
        <v>0</v>
      </c>
      <c r="U141" s="21">
        <f>(ABS($B$22-B22)+ABS($B$45-B45)+ABS($B$68-B68)+ABS($B$91-B91)+ABS($B$114-B114))/$D$116</f>
        <v>0</v>
      </c>
    </row>
  </sheetData>
  <mergeCells count="18">
    <mergeCell ref="BE24:BN24"/>
    <mergeCell ref="BS24:CB24"/>
    <mergeCell ref="CG24:CP24"/>
    <mergeCell ref="A120:U120"/>
    <mergeCell ref="AE70:AN70"/>
    <mergeCell ref="AS70:BB70"/>
    <mergeCell ref="BG70:BP70"/>
    <mergeCell ref="BU70:CD70"/>
    <mergeCell ref="AE93:AN93"/>
    <mergeCell ref="AS93:BB93"/>
    <mergeCell ref="BG93:BP93"/>
    <mergeCell ref="BU93:CD93"/>
    <mergeCell ref="AE47:AN47"/>
    <mergeCell ref="AS47:BB47"/>
    <mergeCell ref="BG47:BP47"/>
    <mergeCell ref="BU47:CD47"/>
    <mergeCell ref="AC24:AL24"/>
    <mergeCell ref="AQ24:AZ24"/>
  </mergeCells>
  <phoneticPr fontId="1" type="noConversion"/>
  <conditionalFormatting sqref="B122:U141">
    <cfRule type="cellIs" dxfId="0" priority="1" operator="equal">
      <formula>0</formula>
    </cfRule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47"/>
  <sheetViews>
    <sheetView tabSelected="1" zoomScale="85" zoomScaleNormal="85" workbookViewId="0">
      <selection activeCell="F22" sqref="F21:F22"/>
    </sheetView>
  </sheetViews>
  <sheetFormatPr defaultRowHeight="13.8" x14ac:dyDescent="0.25"/>
  <cols>
    <col min="1" max="1" width="9.5546875" style="65" bestFit="1" customWidth="1"/>
    <col min="2" max="3" width="7.5546875" style="65" bestFit="1" customWidth="1"/>
    <col min="4" max="8" width="6.5546875" style="65" bestFit="1" customWidth="1"/>
    <col min="9" max="9" width="6.88671875" style="65" customWidth="1"/>
    <col min="10" max="21" width="6.5546875" style="65" bestFit="1" customWidth="1"/>
    <col min="22" max="23" width="7.44140625" style="65" bestFit="1" customWidth="1"/>
    <col min="24" max="24" width="11" style="65" customWidth="1"/>
    <col min="25" max="25" width="7.44140625" style="65" bestFit="1" customWidth="1"/>
    <col min="26" max="26" width="8.5546875" style="65" bestFit="1" customWidth="1"/>
    <col min="27" max="27" width="7.44140625" style="65" bestFit="1" customWidth="1"/>
    <col min="28" max="28" width="8.5546875" style="65" bestFit="1" customWidth="1"/>
    <col min="29" max="31" width="7.44140625" style="65" bestFit="1" customWidth="1"/>
    <col min="32" max="32" width="5.21875" style="65" bestFit="1" customWidth="1"/>
    <col min="33" max="39" width="7.44140625" style="65" bestFit="1" customWidth="1"/>
    <col min="40" max="40" width="8.5546875" style="65" bestFit="1" customWidth="1"/>
    <col min="41" max="41" width="7.44140625" style="65" bestFit="1" customWidth="1"/>
    <col min="42" max="42" width="8.5546875" style="65" bestFit="1" customWidth="1"/>
    <col min="43" max="52" width="7.44140625" style="65" bestFit="1" customWidth="1"/>
    <col min="53" max="53" width="3" style="65" bestFit="1" customWidth="1"/>
    <col min="54" max="54" width="8.5546875" style="65" bestFit="1" customWidth="1"/>
    <col min="55" max="55" width="4.109375" style="65" bestFit="1" customWidth="1"/>
    <col min="56" max="56" width="8.5546875" style="65" bestFit="1" customWidth="1"/>
    <col min="57" max="57" width="5.33203125" style="65" bestFit="1" customWidth="1"/>
    <col min="58" max="61" width="4.109375" style="65" bestFit="1" customWidth="1"/>
    <col min="62" max="67" width="3" style="65" bestFit="1" customWidth="1"/>
    <col min="68" max="68" width="8.5546875" style="65" bestFit="1" customWidth="1"/>
    <col min="69" max="69" width="4.109375" style="65" bestFit="1" customWidth="1"/>
    <col min="70" max="70" width="8.5546875" style="65" bestFit="1" customWidth="1"/>
    <col min="71" max="71" width="5.33203125" style="65" bestFit="1" customWidth="1"/>
    <col min="72" max="75" width="4.109375" style="65" bestFit="1" customWidth="1"/>
    <col min="76" max="81" width="3" style="65" bestFit="1" customWidth="1"/>
    <col min="82" max="82" width="8.5546875" style="65" bestFit="1" customWidth="1"/>
    <col min="83" max="83" width="4.109375" style="65" bestFit="1" customWidth="1"/>
    <col min="84" max="84" width="8.5546875" style="65" bestFit="1" customWidth="1"/>
    <col min="85" max="85" width="5.33203125" style="65" bestFit="1" customWidth="1"/>
    <col min="86" max="89" width="4.109375" style="65" bestFit="1" customWidth="1"/>
    <col min="90" max="95" width="3" style="65" bestFit="1" customWidth="1"/>
    <col min="96" max="96" width="8.5546875" style="65" bestFit="1" customWidth="1"/>
    <col min="97" max="97" width="4.109375" style="65" bestFit="1" customWidth="1"/>
    <col min="98" max="98" width="8.5546875" style="65" bestFit="1" customWidth="1"/>
    <col min="99" max="16384" width="8.88671875" style="65"/>
  </cols>
  <sheetData>
    <row r="1" spans="1:86" x14ac:dyDescent="0.25">
      <c r="A1" s="137" t="s">
        <v>254</v>
      </c>
      <c r="B1" s="65" t="s">
        <v>23</v>
      </c>
      <c r="C1" s="76" t="s">
        <v>188</v>
      </c>
      <c r="D1" s="76" t="s">
        <v>189</v>
      </c>
      <c r="E1" s="76" t="s">
        <v>190</v>
      </c>
      <c r="F1" s="76" t="s">
        <v>191</v>
      </c>
      <c r="G1" s="76" t="s">
        <v>192</v>
      </c>
      <c r="H1" s="76" t="s">
        <v>193</v>
      </c>
      <c r="I1" s="76" t="s">
        <v>194</v>
      </c>
      <c r="J1" s="76" t="s">
        <v>195</v>
      </c>
      <c r="K1" s="76" t="s">
        <v>196</v>
      </c>
      <c r="L1" s="76" t="s">
        <v>197</v>
      </c>
      <c r="M1" s="76" t="s">
        <v>198</v>
      </c>
      <c r="N1" s="76" t="s">
        <v>199</v>
      </c>
      <c r="O1" s="76" t="s">
        <v>202</v>
      </c>
      <c r="P1" s="76" t="s">
        <v>203</v>
      </c>
      <c r="Q1" s="76" t="s">
        <v>204</v>
      </c>
      <c r="R1" s="76" t="s">
        <v>205</v>
      </c>
      <c r="S1" s="76" t="s">
        <v>206</v>
      </c>
      <c r="T1" s="76" t="s">
        <v>207</v>
      </c>
      <c r="U1" s="76" t="s">
        <v>208</v>
      </c>
      <c r="V1" s="76" t="s">
        <v>252</v>
      </c>
      <c r="W1" s="76"/>
      <c r="X1" s="76" t="s">
        <v>259</v>
      </c>
      <c r="Y1" s="76" t="s">
        <v>260</v>
      </c>
      <c r="Z1" s="76"/>
      <c r="AA1" s="136"/>
      <c r="AB1" s="136"/>
      <c r="AC1" s="136"/>
      <c r="AD1" s="136"/>
      <c r="AE1" s="76"/>
      <c r="AF1" s="76"/>
      <c r="AG1" s="76"/>
      <c r="AH1" s="76"/>
      <c r="AI1" s="76"/>
      <c r="AJ1" s="76"/>
      <c r="AK1" s="76"/>
      <c r="AL1" s="76"/>
      <c r="AM1" s="76"/>
      <c r="AN1" s="76"/>
      <c r="AO1" s="136"/>
      <c r="AP1" s="136"/>
      <c r="AQ1" s="136"/>
      <c r="AR1" s="136"/>
      <c r="AS1" s="76"/>
      <c r="AT1" s="76"/>
      <c r="AU1" s="76"/>
      <c r="AV1" s="76"/>
      <c r="AW1" s="76"/>
      <c r="AX1" s="76"/>
      <c r="AY1" s="76"/>
      <c r="AZ1" s="76"/>
      <c r="BA1" s="76"/>
      <c r="BB1" s="76"/>
      <c r="BC1" s="136"/>
      <c r="BD1" s="136"/>
      <c r="BE1" s="136"/>
      <c r="BF1" s="136"/>
      <c r="BG1" s="76"/>
      <c r="BH1" s="76"/>
      <c r="BI1" s="76"/>
      <c r="BJ1" s="76"/>
      <c r="BK1" s="76"/>
      <c r="BL1" s="76"/>
      <c r="BM1" s="76"/>
      <c r="BN1" s="76"/>
      <c r="BO1" s="76"/>
      <c r="BP1" s="76"/>
      <c r="BQ1" s="136"/>
      <c r="BU1" s="73"/>
      <c r="BV1" s="73"/>
      <c r="BW1" s="73"/>
      <c r="BX1" s="73"/>
      <c r="BY1" s="73"/>
      <c r="BZ1" s="73"/>
      <c r="CA1" s="73"/>
      <c r="CB1" s="73"/>
      <c r="CC1" s="73"/>
      <c r="CD1" s="73"/>
      <c r="CE1" s="5"/>
    </row>
    <row r="2" spans="1:86" x14ac:dyDescent="0.25">
      <c r="A2" s="137" t="s">
        <v>1</v>
      </c>
      <c r="B2" s="134"/>
      <c r="C2" s="136"/>
      <c r="D2" s="136"/>
      <c r="E2" s="136"/>
      <c r="F2" s="136"/>
      <c r="G2" s="136"/>
      <c r="H2" s="136"/>
      <c r="I2" s="136"/>
      <c r="J2" s="136"/>
      <c r="K2" s="136"/>
      <c r="L2" s="136"/>
      <c r="M2" s="136"/>
      <c r="N2" s="136"/>
      <c r="O2" s="136"/>
      <c r="P2" s="136"/>
      <c r="Q2" s="136"/>
      <c r="R2" s="136"/>
      <c r="S2" s="136"/>
      <c r="T2" s="136"/>
      <c r="U2" s="136"/>
      <c r="V2" s="136"/>
      <c r="W2" s="136"/>
      <c r="X2" s="136"/>
      <c r="Y2" s="136"/>
      <c r="Z2" s="136"/>
      <c r="AA2" s="136"/>
      <c r="AB2" s="75"/>
      <c r="AC2" s="136"/>
      <c r="AD2" s="136"/>
      <c r="AE2" s="136"/>
      <c r="AF2" s="136"/>
      <c r="AG2" s="136"/>
      <c r="AH2" s="136"/>
      <c r="AI2" s="136"/>
      <c r="AJ2" s="136"/>
      <c r="AK2" s="136"/>
      <c r="AL2" s="136"/>
      <c r="AM2" s="136"/>
      <c r="AN2" s="136"/>
      <c r="AO2" s="136"/>
      <c r="AP2" s="75"/>
      <c r="AQ2" s="136"/>
      <c r="AR2" s="136"/>
      <c r="AS2" s="136"/>
      <c r="AT2" s="136"/>
      <c r="AU2" s="136"/>
      <c r="AV2" s="136"/>
      <c r="AW2" s="136"/>
      <c r="AX2" s="136"/>
      <c r="AY2" s="136"/>
      <c r="AZ2" s="136"/>
      <c r="BA2" s="136"/>
      <c r="BB2" s="136"/>
      <c r="BC2" s="136"/>
      <c r="BD2" s="75"/>
      <c r="BE2" s="136"/>
      <c r="BF2" s="136"/>
      <c r="BG2" s="136"/>
      <c r="BH2" s="136"/>
      <c r="BI2" s="136"/>
      <c r="BJ2" s="136"/>
      <c r="BK2" s="136"/>
      <c r="BL2" s="136"/>
      <c r="BM2" s="136"/>
      <c r="BN2" s="136"/>
      <c r="BO2" s="136"/>
      <c r="BP2" s="136"/>
      <c r="BQ2" s="136"/>
      <c r="BR2" s="134"/>
      <c r="BU2" s="137"/>
      <c r="BV2" s="137"/>
      <c r="BW2" s="137"/>
      <c r="BX2" s="137"/>
      <c r="BY2" s="137"/>
      <c r="BZ2" s="137"/>
      <c r="CA2" s="137"/>
      <c r="CB2" s="137"/>
      <c r="CC2" s="137"/>
      <c r="CD2" s="137"/>
      <c r="CE2" s="5"/>
      <c r="CF2" s="134"/>
    </row>
    <row r="3" spans="1:86" x14ac:dyDescent="0.25">
      <c r="A3" s="137" t="s">
        <v>3</v>
      </c>
      <c r="B3" s="34"/>
      <c r="C3" s="136"/>
      <c r="D3" s="136">
        <f>'C1调整成本'!D3+'C2调整成本 '!D3+'C3调整成本 '!D3+'C4调整成本'!D3</f>
        <v>0</v>
      </c>
      <c r="E3" s="136">
        <f>'C1调整成本'!E3+'C2调整成本 '!E3+'C3调整成本 '!E3+'C4调整成本'!E3</f>
        <v>0.48019778768601484</v>
      </c>
      <c r="F3" s="136">
        <f>'C1调整成本'!F3+'C2调整成本 '!F3+'C3调整成本 '!F3+'C4调整成本'!F3</f>
        <v>0.48019778768601484</v>
      </c>
      <c r="G3" s="136">
        <f>'C1调整成本'!G3+'C2调整成本 '!G3+'C3调整成本 '!G3+'C4调整成本'!G3</f>
        <v>0.48019778768601484</v>
      </c>
      <c r="H3" s="136">
        <f>'C1调整成本'!H3+'C2调整成本 '!H3+'C3调整成本 '!H3+'C4调整成本'!H3</f>
        <v>0.48019778768601484</v>
      </c>
      <c r="I3" s="136">
        <f>'C1调整成本'!I3+'C2调整成本 '!I3+'C3调整成本 '!I3+'C4调整成本'!I3</f>
        <v>0.48019778768601484</v>
      </c>
      <c r="J3" s="136"/>
      <c r="K3" s="136"/>
      <c r="L3" s="136"/>
      <c r="M3" s="136"/>
      <c r="N3" s="136"/>
      <c r="O3" s="136"/>
      <c r="P3" s="136"/>
      <c r="Q3" s="136"/>
      <c r="R3" s="136"/>
      <c r="S3" s="136"/>
      <c r="T3" s="136"/>
      <c r="U3" s="136"/>
      <c r="V3" s="136">
        <f>SUM(D3:U3)</f>
        <v>2.400988938430074</v>
      </c>
      <c r="W3" s="136"/>
      <c r="X3" s="136">
        <f>V3+V26</f>
        <v>2.400988938430074</v>
      </c>
      <c r="Y3" s="136">
        <f>AVERAGE(D3:I3)</f>
        <v>0.400164823071679</v>
      </c>
      <c r="Z3" s="136"/>
      <c r="AA3" s="136"/>
      <c r="AB3" s="75"/>
      <c r="AC3" s="136"/>
      <c r="AD3" s="75"/>
      <c r="AE3" s="136"/>
      <c r="AF3" s="136"/>
      <c r="AG3" s="136"/>
      <c r="AH3" s="136"/>
      <c r="AI3" s="136"/>
      <c r="AJ3" s="136"/>
      <c r="AK3" s="136"/>
      <c r="AL3" s="136"/>
      <c r="AM3" s="136"/>
      <c r="AN3" s="136"/>
      <c r="AO3" s="136"/>
      <c r="AP3" s="75"/>
      <c r="AQ3" s="136"/>
      <c r="AR3" s="75"/>
      <c r="AS3" s="136"/>
      <c r="AT3" s="136"/>
      <c r="AU3" s="136"/>
      <c r="AV3" s="136"/>
      <c r="AW3" s="136"/>
      <c r="AX3" s="136"/>
      <c r="AY3" s="136"/>
      <c r="AZ3" s="136"/>
      <c r="BA3" s="136"/>
      <c r="BB3" s="136"/>
      <c r="BC3" s="136"/>
      <c r="BD3" s="75"/>
      <c r="BE3" s="136"/>
      <c r="BF3" s="75"/>
      <c r="BG3" s="136"/>
      <c r="BH3" s="136"/>
      <c r="BI3" s="136"/>
      <c r="BJ3" s="136"/>
      <c r="BK3" s="136"/>
      <c r="BL3" s="136"/>
      <c r="BM3" s="136"/>
      <c r="BN3" s="136"/>
      <c r="BO3" s="136"/>
      <c r="BP3" s="136"/>
      <c r="BQ3" s="136"/>
      <c r="BR3" s="134"/>
      <c r="BT3" s="134"/>
      <c r="BU3" s="137"/>
      <c r="BV3" s="137"/>
      <c r="BW3" s="137"/>
      <c r="BX3" s="137"/>
      <c r="BY3" s="137"/>
      <c r="BZ3" s="137"/>
      <c r="CA3" s="137"/>
      <c r="CB3" s="137"/>
      <c r="CC3" s="137"/>
      <c r="CD3" s="137"/>
      <c r="CE3" s="5"/>
      <c r="CF3" s="134"/>
      <c r="CH3" s="134"/>
    </row>
    <row r="4" spans="1:86" x14ac:dyDescent="0.25">
      <c r="A4" s="137" t="s">
        <v>4</v>
      </c>
      <c r="B4" s="34"/>
      <c r="C4" s="136"/>
      <c r="D4" s="136">
        <f>'C1调整成本'!D4+'C2调整成本 '!D4+'C3调整成本 '!D4+'C4调整成本'!D4</f>
        <v>0</v>
      </c>
      <c r="E4" s="136">
        <f>'C1调整成本'!E4+'C2调整成本 '!E4+'C3调整成本 '!E4+'C4调整成本'!E4</f>
        <v>0</v>
      </c>
      <c r="F4" s="136">
        <f>'C1调整成本'!F4+'C2调整成本 '!F4+'C3调整成本 '!F4+'C4调整成本'!F4</f>
        <v>0</v>
      </c>
      <c r="G4" s="136">
        <f>'C1调整成本'!G4+'C2调整成本 '!G4+'C3调整成本 '!G4+'C4调整成本'!G4</f>
        <v>0.33601820777530012</v>
      </c>
      <c r="H4" s="136">
        <f>'C1调整成本'!H4+'C2调整成本 '!H4+'C3调整成本 '!H4+'C4调整成本'!H4</f>
        <v>0.33601820777530012</v>
      </c>
      <c r="I4" s="136">
        <f>'C1调整成本'!I4+'C2调整成本 '!I4+'C3调整成本 '!I4+'C4调整成本'!I4</f>
        <v>0.33601820777530012</v>
      </c>
      <c r="J4" s="136"/>
      <c r="K4" s="136"/>
      <c r="L4" s="136"/>
      <c r="M4" s="136"/>
      <c r="N4" s="136"/>
      <c r="O4" s="136"/>
      <c r="P4" s="75"/>
      <c r="Q4" s="136"/>
      <c r="R4" s="136"/>
      <c r="S4" s="136"/>
      <c r="T4" s="136"/>
      <c r="U4" s="136"/>
      <c r="V4" s="136">
        <f t="shared" ref="V4:V67" si="0">SUM(D4:U4)</f>
        <v>1.0080546233259002</v>
      </c>
      <c r="W4" s="136"/>
      <c r="X4" s="136">
        <f>V4+V27</f>
        <v>1.0080546233259002</v>
      </c>
      <c r="Y4" s="138">
        <f t="shared" ref="Y4:Y22" si="1">AVERAGE(D4:I4)</f>
        <v>0.16800910388765003</v>
      </c>
      <c r="Z4" s="136"/>
      <c r="AA4" s="136"/>
      <c r="AB4" s="75"/>
      <c r="AC4" s="136"/>
      <c r="AD4" s="75"/>
      <c r="AE4" s="136"/>
      <c r="AF4" s="136"/>
      <c r="AG4" s="136"/>
      <c r="AH4" s="136"/>
      <c r="AI4" s="136"/>
      <c r="AJ4" s="136"/>
      <c r="AK4" s="136"/>
      <c r="AL4" s="136"/>
      <c r="AM4" s="136"/>
      <c r="AN4" s="136"/>
      <c r="AO4" s="136"/>
      <c r="AP4" s="75"/>
      <c r="AQ4" s="136"/>
      <c r="AR4" s="75"/>
      <c r="AS4" s="136"/>
      <c r="AT4" s="136"/>
      <c r="AU4" s="136"/>
      <c r="AV4" s="136"/>
      <c r="AW4" s="136"/>
      <c r="AX4" s="136"/>
      <c r="AY4" s="136"/>
      <c r="AZ4" s="136"/>
      <c r="BA4" s="136"/>
      <c r="BB4" s="136"/>
      <c r="BC4" s="136"/>
      <c r="BD4" s="75"/>
      <c r="BE4" s="136"/>
      <c r="BF4" s="75"/>
      <c r="BG4" s="136"/>
      <c r="BH4" s="136"/>
      <c r="BI4" s="136"/>
      <c r="BJ4" s="136"/>
      <c r="BK4" s="136"/>
      <c r="BL4" s="136"/>
      <c r="BM4" s="136"/>
      <c r="BN4" s="136"/>
      <c r="BO4" s="136"/>
      <c r="BP4" s="136"/>
      <c r="BQ4" s="136"/>
      <c r="BR4" s="134"/>
      <c r="BT4" s="134"/>
      <c r="BU4" s="137"/>
      <c r="BV4" s="137"/>
      <c r="BW4" s="137"/>
      <c r="BX4" s="137"/>
      <c r="BY4" s="137"/>
      <c r="BZ4" s="137"/>
      <c r="CA4" s="137"/>
      <c r="CB4" s="137"/>
      <c r="CC4" s="137"/>
      <c r="CD4" s="137"/>
      <c r="CE4" s="5"/>
      <c r="CF4" s="134"/>
      <c r="CH4" s="134"/>
    </row>
    <row r="5" spans="1:86" x14ac:dyDescent="0.25">
      <c r="A5" s="137" t="s">
        <v>5</v>
      </c>
      <c r="B5" s="34"/>
      <c r="C5" s="136"/>
      <c r="D5" s="136">
        <f>'C1调整成本'!D5+'C2调整成本 '!D5+'C3调整成本 '!D5+'C4调整成本'!D5</f>
        <v>0</v>
      </c>
      <c r="E5" s="136">
        <f>'C1调整成本'!E5+'C2调整成本 '!E5+'C3调整成本 '!E5+'C4调整成本'!E5</f>
        <v>0</v>
      </c>
      <c r="F5" s="136">
        <f>'C1调整成本'!F5+'C2调整成本 '!F5+'C3调整成本 '!F5+'C4调整成本'!F5</f>
        <v>0</v>
      </c>
      <c r="G5" s="136">
        <f>'C1调整成本'!G5+'C2调整成本 '!G5+'C3调整成本 '!G5+'C4调整成本'!G5</f>
        <v>0</v>
      </c>
      <c r="H5" s="136">
        <f>'C1调整成本'!H5+'C2调整成本 '!H5+'C3调整成本 '!H5+'C4调整成本'!H5</f>
        <v>0</v>
      </c>
      <c r="I5" s="136">
        <f>'C1调整成本'!I5+'C2调整成本 '!I5+'C3调整成本 '!I5+'C4调整成本'!I5</f>
        <v>0</v>
      </c>
      <c r="J5" s="136"/>
      <c r="K5" s="136"/>
      <c r="L5" s="136"/>
      <c r="M5" s="136"/>
      <c r="N5" s="136"/>
      <c r="O5" s="136"/>
      <c r="P5" s="75"/>
      <c r="Q5" s="136"/>
      <c r="R5" s="136"/>
      <c r="S5" s="136"/>
      <c r="T5" s="136"/>
      <c r="U5" s="136"/>
      <c r="V5" s="136">
        <f t="shared" si="0"/>
        <v>0</v>
      </c>
      <c r="W5" s="136"/>
      <c r="X5" s="136">
        <f t="shared" ref="X5:X22" si="2">V5+V28</f>
        <v>0</v>
      </c>
      <c r="Y5" s="138">
        <f t="shared" si="1"/>
        <v>0</v>
      </c>
      <c r="Z5" s="136"/>
      <c r="AA5" s="136"/>
      <c r="AB5" s="75"/>
      <c r="AC5" s="136"/>
      <c r="AD5" s="75"/>
      <c r="AE5" s="136"/>
      <c r="AF5" s="136"/>
      <c r="AG5" s="136"/>
      <c r="AH5" s="136"/>
      <c r="AI5" s="136"/>
      <c r="AJ5" s="136"/>
      <c r="AK5" s="136"/>
      <c r="AL5" s="136"/>
      <c r="AM5" s="136"/>
      <c r="AN5" s="136"/>
      <c r="AO5" s="136"/>
      <c r="AP5" s="75"/>
      <c r="AQ5" s="136"/>
      <c r="AR5" s="75"/>
      <c r="AS5" s="136"/>
      <c r="AT5" s="136"/>
      <c r="AU5" s="136"/>
      <c r="AV5" s="136"/>
      <c r="AW5" s="136"/>
      <c r="AX5" s="136"/>
      <c r="AY5" s="136"/>
      <c r="AZ5" s="136"/>
      <c r="BA5" s="136"/>
      <c r="BB5" s="136"/>
      <c r="BC5" s="136"/>
      <c r="BD5" s="75"/>
      <c r="BE5" s="136"/>
      <c r="BF5" s="75"/>
      <c r="BG5" s="136"/>
      <c r="BH5" s="136"/>
      <c r="BI5" s="136"/>
      <c r="BJ5" s="136"/>
      <c r="BK5" s="136"/>
      <c r="BL5" s="136"/>
      <c r="BM5" s="136"/>
      <c r="BN5" s="136"/>
      <c r="BO5" s="136"/>
      <c r="BP5" s="136"/>
      <c r="BQ5" s="136"/>
      <c r="BR5" s="134"/>
      <c r="BT5" s="134"/>
      <c r="BU5" s="137"/>
      <c r="BV5" s="137"/>
      <c r="BW5" s="137"/>
      <c r="BX5" s="137"/>
      <c r="BY5" s="137"/>
      <c r="BZ5" s="137"/>
      <c r="CA5" s="137"/>
      <c r="CB5" s="137"/>
      <c r="CC5" s="137"/>
      <c r="CD5" s="137"/>
      <c r="CE5" s="5"/>
      <c r="CF5" s="134"/>
      <c r="CH5" s="134"/>
    </row>
    <row r="6" spans="1:86" x14ac:dyDescent="0.25">
      <c r="A6" s="137" t="s">
        <v>6</v>
      </c>
      <c r="B6" s="34"/>
      <c r="C6" s="136"/>
      <c r="D6" s="136">
        <f>'C1调整成本'!D6+'C2调整成本 '!D6+'C3调整成本 '!D6+'C4调整成本'!D6</f>
        <v>0</v>
      </c>
      <c r="E6" s="136">
        <f>'C1调整成本'!E6+'C2调整成本 '!E6+'C3调整成本 '!E6+'C4调整成本'!E6</f>
        <v>0</v>
      </c>
      <c r="F6" s="136">
        <f>'C1调整成本'!F6+'C2调整成本 '!F6+'C3调整成本 '!F6+'C4调整成本'!F6</f>
        <v>0</v>
      </c>
      <c r="G6" s="136">
        <f>'C1调整成本'!G6+'C2调整成本 '!G6+'C3调整成本 '!G6+'C4调整成本'!G6</f>
        <v>0</v>
      </c>
      <c r="H6" s="136">
        <f>'C1调整成本'!H6+'C2调整成本 '!H6+'C3调整成本 '!H6+'C4调整成本'!H6</f>
        <v>0.24615551826636939</v>
      </c>
      <c r="I6" s="136">
        <f>'C1调整成本'!I6+'C2调整成本 '!I6+'C3调整成本 '!I6+'C4调整成本'!I6</f>
        <v>0.24615551826636939</v>
      </c>
      <c r="J6" s="136"/>
      <c r="K6" s="136"/>
      <c r="L6" s="136"/>
      <c r="M6" s="136"/>
      <c r="N6" s="136"/>
      <c r="O6" s="136"/>
      <c r="P6" s="75"/>
      <c r="Q6" s="136"/>
      <c r="R6" s="136"/>
      <c r="S6" s="136"/>
      <c r="T6" s="136"/>
      <c r="U6" s="136"/>
      <c r="V6" s="136">
        <f t="shared" si="0"/>
        <v>0.49231103653273878</v>
      </c>
      <c r="W6" s="136"/>
      <c r="X6" s="136">
        <f t="shared" si="2"/>
        <v>0.49231103653273878</v>
      </c>
      <c r="Y6" s="138">
        <f t="shared" si="1"/>
        <v>8.205183942212313E-2</v>
      </c>
      <c r="Z6" s="136"/>
      <c r="AA6" s="136"/>
      <c r="AB6" s="75"/>
      <c r="AC6" s="136"/>
      <c r="AD6" s="75"/>
      <c r="AE6" s="136"/>
      <c r="AF6" s="136"/>
      <c r="AG6" s="136"/>
      <c r="AH6" s="136"/>
      <c r="AI6" s="136"/>
      <c r="AJ6" s="136"/>
      <c r="AK6" s="136"/>
      <c r="AL6" s="136"/>
      <c r="AM6" s="136"/>
      <c r="AN6" s="136"/>
      <c r="AO6" s="136"/>
      <c r="AP6" s="75"/>
      <c r="AQ6" s="136"/>
      <c r="AR6" s="75"/>
      <c r="AS6" s="136"/>
      <c r="AT6" s="136"/>
      <c r="AU6" s="136"/>
      <c r="AV6" s="136"/>
      <c r="AW6" s="136"/>
      <c r="AX6" s="136"/>
      <c r="AY6" s="136"/>
      <c r="AZ6" s="136"/>
      <c r="BA6" s="136"/>
      <c r="BB6" s="136"/>
      <c r="BC6" s="136"/>
      <c r="BD6" s="75"/>
      <c r="BE6" s="136"/>
      <c r="BF6" s="75"/>
      <c r="BG6" s="136"/>
      <c r="BH6" s="136"/>
      <c r="BI6" s="136"/>
      <c r="BJ6" s="136"/>
      <c r="BK6" s="136"/>
      <c r="BL6" s="136"/>
      <c r="BM6" s="136"/>
      <c r="BN6" s="136"/>
      <c r="BO6" s="136"/>
      <c r="BP6" s="136"/>
      <c r="BQ6" s="136"/>
      <c r="BR6" s="134"/>
      <c r="BT6" s="134"/>
      <c r="BU6" s="137"/>
      <c r="BV6" s="137"/>
      <c r="BW6" s="137"/>
      <c r="BX6" s="137"/>
      <c r="BY6" s="137"/>
      <c r="BZ6" s="137"/>
      <c r="CA6" s="137"/>
      <c r="CB6" s="137"/>
      <c r="CC6" s="137"/>
      <c r="CD6" s="137"/>
      <c r="CE6" s="5"/>
      <c r="CF6" s="134"/>
      <c r="CH6" s="134"/>
    </row>
    <row r="7" spans="1:86" x14ac:dyDescent="0.25">
      <c r="A7" s="137" t="s">
        <v>7</v>
      </c>
      <c r="B7" s="34"/>
      <c r="C7" s="136"/>
      <c r="D7" s="136">
        <f>'C1调整成本'!D7+'C2调整成本 '!D7+'C3调整成本 '!D7+'C4调整成本'!D7</f>
        <v>0</v>
      </c>
      <c r="E7" s="136">
        <f>'C1调整成本'!E7+'C2调整成本 '!E7+'C3调整成本 '!E7+'C4调整成本'!E7</f>
        <v>0</v>
      </c>
      <c r="F7" s="136">
        <f>'C1调整成本'!F7+'C2调整成本 '!F7+'C3调整成本 '!F7+'C4调整成本'!F7</f>
        <v>0</v>
      </c>
      <c r="G7" s="136">
        <f>'C1调整成本'!G7+'C2调整成本 '!G7+'C3调整成本 '!G7+'C4调整成本'!G7</f>
        <v>0</v>
      </c>
      <c r="H7" s="136">
        <f>'C1调整成本'!H7+'C2调整成本 '!H7+'C3调整成本 '!H7+'C4调整成本'!H7</f>
        <v>0</v>
      </c>
      <c r="I7" s="136">
        <f>'C1调整成本'!I7+'C2调整成本 '!I7+'C3调整成本 '!I7+'C4调整成本'!I7</f>
        <v>0</v>
      </c>
      <c r="J7" s="136"/>
      <c r="K7" s="136"/>
      <c r="L7" s="136"/>
      <c r="M7" s="136"/>
      <c r="N7" s="136"/>
      <c r="O7" s="136"/>
      <c r="P7" s="75"/>
      <c r="Q7" s="136"/>
      <c r="R7" s="136"/>
      <c r="S7" s="136"/>
      <c r="T7" s="136"/>
      <c r="U7" s="136"/>
      <c r="V7" s="136">
        <f t="shared" si="0"/>
        <v>0</v>
      </c>
      <c r="W7" s="136"/>
      <c r="X7" s="136">
        <f t="shared" si="2"/>
        <v>0</v>
      </c>
      <c r="Y7" s="138">
        <f t="shared" si="1"/>
        <v>0</v>
      </c>
      <c r="Z7" s="136"/>
      <c r="AA7" s="136"/>
      <c r="AB7" s="75"/>
      <c r="AC7" s="136"/>
      <c r="AD7" s="75"/>
      <c r="AE7" s="136"/>
      <c r="AF7" s="136"/>
      <c r="AG7" s="136"/>
      <c r="AH7" s="136"/>
      <c r="AI7" s="136"/>
      <c r="AJ7" s="136"/>
      <c r="AK7" s="136"/>
      <c r="AL7" s="136"/>
      <c r="AM7" s="136"/>
      <c r="AN7" s="136"/>
      <c r="AO7" s="136"/>
      <c r="AP7" s="75"/>
      <c r="AQ7" s="136"/>
      <c r="AR7" s="75"/>
      <c r="AS7" s="136"/>
      <c r="AT7" s="136"/>
      <c r="AU7" s="136"/>
      <c r="AV7" s="136"/>
      <c r="AW7" s="136"/>
      <c r="AX7" s="136"/>
      <c r="AY7" s="136"/>
      <c r="AZ7" s="136"/>
      <c r="BA7" s="136"/>
      <c r="BB7" s="136"/>
      <c r="BC7" s="136"/>
      <c r="BD7" s="75"/>
      <c r="BE7" s="136"/>
      <c r="BF7" s="75"/>
      <c r="BG7" s="136"/>
      <c r="BH7" s="136"/>
      <c r="BI7" s="136"/>
      <c r="BJ7" s="136"/>
      <c r="BK7" s="136"/>
      <c r="BL7" s="136"/>
      <c r="BM7" s="136"/>
      <c r="BN7" s="136"/>
      <c r="BO7" s="136"/>
      <c r="BP7" s="136"/>
      <c r="BQ7" s="136"/>
      <c r="BR7" s="134"/>
      <c r="BT7" s="134"/>
      <c r="BU7" s="137"/>
      <c r="BV7" s="137"/>
      <c r="BW7" s="137"/>
      <c r="BX7" s="137"/>
      <c r="BY7" s="137"/>
      <c r="BZ7" s="137"/>
      <c r="CA7" s="137"/>
      <c r="CB7" s="137"/>
      <c r="CC7" s="137"/>
      <c r="CD7" s="137"/>
      <c r="CE7" s="5"/>
      <c r="CF7" s="134"/>
      <c r="CH7" s="134"/>
    </row>
    <row r="8" spans="1:86" x14ac:dyDescent="0.25">
      <c r="A8" s="137" t="s">
        <v>8</v>
      </c>
      <c r="B8" s="34"/>
      <c r="C8" s="136"/>
      <c r="D8" s="136">
        <f>'C1调整成本'!D8+'C2调整成本 '!D8+'C3调整成本 '!D8+'C4调整成本'!D8</f>
        <v>0</v>
      </c>
      <c r="E8" s="136">
        <f>'C1调整成本'!E8+'C2调整成本 '!E8+'C3调整成本 '!E8+'C4调整成本'!E8</f>
        <v>0</v>
      </c>
      <c r="F8" s="136">
        <f>'C1调整成本'!F8+'C2调整成本 '!F8+'C3调整成本 '!F8+'C4调整成本'!F8</f>
        <v>0.6304554063988107</v>
      </c>
      <c r="G8" s="136">
        <f>'C1调整成本'!G8+'C2调整成本 '!G8+'C3调整成本 '!G8+'C4调整成本'!G8</f>
        <v>0.6304554063988107</v>
      </c>
      <c r="H8" s="136">
        <f>'C1调整成本'!H8+'C2调整成本 '!H8+'C3调整成本 '!H8+'C4调整成本'!H8</f>
        <v>0.6304554063988107</v>
      </c>
      <c r="I8" s="136">
        <f>'C1调整成本'!I8+'C2调整成本 '!I8+'C3调整成本 '!I8+'C4调整成本'!I8</f>
        <v>1.1312608687314007</v>
      </c>
      <c r="J8" s="136"/>
      <c r="K8" s="136"/>
      <c r="L8" s="136"/>
      <c r="M8" s="136"/>
      <c r="N8" s="136"/>
      <c r="O8" s="136"/>
      <c r="P8" s="75"/>
      <c r="Q8" s="136"/>
      <c r="R8" s="136"/>
      <c r="S8" s="136"/>
      <c r="T8" s="136"/>
      <c r="U8" s="136"/>
      <c r="V8" s="136">
        <f t="shared" si="0"/>
        <v>3.022627087927833</v>
      </c>
      <c r="W8" s="136"/>
      <c r="X8" s="136">
        <f t="shared" si="2"/>
        <v>7.3864494031064263</v>
      </c>
      <c r="Y8" s="138">
        <f t="shared" si="1"/>
        <v>0.50377118132130549</v>
      </c>
      <c r="Z8" s="136"/>
      <c r="AA8" s="136"/>
      <c r="AB8" s="75"/>
      <c r="AC8" s="136"/>
      <c r="AD8" s="75"/>
      <c r="AE8" s="136"/>
      <c r="AF8" s="136"/>
      <c r="AG8" s="136"/>
      <c r="AH8" s="136"/>
      <c r="AI8" s="136"/>
      <c r="AJ8" s="136"/>
      <c r="AK8" s="136"/>
      <c r="AL8" s="136"/>
      <c r="AM8" s="136"/>
      <c r="AN8" s="136"/>
      <c r="AO8" s="136"/>
      <c r="AP8" s="75"/>
      <c r="AQ8" s="136"/>
      <c r="AR8" s="75"/>
      <c r="AS8" s="136"/>
      <c r="AT8" s="136"/>
      <c r="AU8" s="136"/>
      <c r="AV8" s="136"/>
      <c r="AW8" s="136"/>
      <c r="AX8" s="136"/>
      <c r="AY8" s="136"/>
      <c r="AZ8" s="136"/>
      <c r="BA8" s="136"/>
      <c r="BB8" s="136"/>
      <c r="BC8" s="136"/>
      <c r="BD8" s="75"/>
      <c r="BE8" s="136"/>
      <c r="BF8" s="75"/>
      <c r="BG8" s="136"/>
      <c r="BH8" s="136"/>
      <c r="BI8" s="136"/>
      <c r="BJ8" s="136"/>
      <c r="BK8" s="136"/>
      <c r="BL8" s="136"/>
      <c r="BM8" s="136"/>
      <c r="BN8" s="136"/>
      <c r="BO8" s="136"/>
      <c r="BP8" s="136"/>
      <c r="BQ8" s="136"/>
      <c r="BR8" s="134"/>
      <c r="BT8" s="134"/>
      <c r="BU8" s="137"/>
      <c r="BV8" s="137"/>
      <c r="BW8" s="137"/>
      <c r="BX8" s="137"/>
      <c r="BY8" s="137"/>
      <c r="BZ8" s="137"/>
      <c r="CA8" s="137"/>
      <c r="CB8" s="137"/>
      <c r="CC8" s="137"/>
      <c r="CD8" s="137"/>
      <c r="CE8" s="5"/>
      <c r="CF8" s="134"/>
      <c r="CH8" s="134"/>
    </row>
    <row r="9" spans="1:86" x14ac:dyDescent="0.25">
      <c r="A9" s="137" t="s">
        <v>9</v>
      </c>
      <c r="B9" s="34"/>
      <c r="C9" s="136"/>
      <c r="D9" s="136">
        <f>'C1调整成本'!D9+'C2调整成本 '!D9+'C3调整成本 '!D9+'C4调整成本'!D9</f>
        <v>0</v>
      </c>
      <c r="E9" s="136">
        <f>'C1调整成本'!E9+'C2调整成本 '!E9+'C3调整成本 '!E9+'C4调整成本'!E9</f>
        <v>0</v>
      </c>
      <c r="F9" s="136">
        <f>'C1调整成本'!F9+'C2调整成本 '!F9+'C3调整成本 '!F9+'C4调整成本'!F9</f>
        <v>0</v>
      </c>
      <c r="G9" s="136">
        <f>'C1调整成本'!G9+'C2调整成本 '!G9+'C3调整成本 '!G9+'C4调整成本'!G9</f>
        <v>0</v>
      </c>
      <c r="H9" s="136">
        <f>'C1调整成本'!H9+'C2调整成本 '!H9+'C3调整成本 '!H9+'C4调整成本'!H9</f>
        <v>0</v>
      </c>
      <c r="I9" s="136">
        <f>'C1调整成本'!I9+'C2调整成本 '!I9+'C3调整成本 '!I9+'C4调整成本'!I9</f>
        <v>0</v>
      </c>
      <c r="J9" s="136"/>
      <c r="K9" s="136"/>
      <c r="L9" s="136"/>
      <c r="M9" s="136"/>
      <c r="N9" s="136"/>
      <c r="O9" s="136"/>
      <c r="P9" s="75"/>
      <c r="Q9" s="136"/>
      <c r="R9" s="136"/>
      <c r="S9" s="136"/>
      <c r="T9" s="136"/>
      <c r="U9" s="136"/>
      <c r="V9" s="136">
        <f t="shared" si="0"/>
        <v>0</v>
      </c>
      <c r="W9" s="136"/>
      <c r="X9" s="136">
        <f t="shared" si="2"/>
        <v>0</v>
      </c>
      <c r="Y9" s="138">
        <f t="shared" si="1"/>
        <v>0</v>
      </c>
      <c r="Z9" s="136"/>
      <c r="AA9" s="136"/>
      <c r="AB9" s="75"/>
      <c r="AC9" s="136"/>
      <c r="AD9" s="75"/>
      <c r="AE9" s="136"/>
      <c r="AF9" s="136"/>
      <c r="AG9" s="136"/>
      <c r="AH9" s="136"/>
      <c r="AI9" s="136"/>
      <c r="AJ9" s="136"/>
      <c r="AK9" s="136"/>
      <c r="AL9" s="136"/>
      <c r="AM9" s="136"/>
      <c r="AN9" s="136"/>
      <c r="AO9" s="136"/>
      <c r="AP9" s="75"/>
      <c r="AQ9" s="136"/>
      <c r="AR9" s="75"/>
      <c r="AS9" s="136"/>
      <c r="AT9" s="136"/>
      <c r="AU9" s="136"/>
      <c r="AV9" s="136"/>
      <c r="AW9" s="136"/>
      <c r="AX9" s="136"/>
      <c r="AY9" s="136"/>
      <c r="AZ9" s="136"/>
      <c r="BA9" s="136"/>
      <c r="BB9" s="136"/>
      <c r="BC9" s="136"/>
      <c r="BD9" s="75"/>
      <c r="BE9" s="136"/>
      <c r="BF9" s="75"/>
      <c r="BG9" s="136"/>
      <c r="BH9" s="136"/>
      <c r="BI9" s="136"/>
      <c r="BJ9" s="136"/>
      <c r="BK9" s="136"/>
      <c r="BL9" s="136"/>
      <c r="BM9" s="136"/>
      <c r="BN9" s="136"/>
      <c r="BO9" s="136"/>
      <c r="BP9" s="136"/>
      <c r="BQ9" s="136"/>
      <c r="BR9" s="134"/>
      <c r="BT9" s="134"/>
      <c r="BU9" s="137"/>
      <c r="BV9" s="137"/>
      <c r="BW9" s="137"/>
      <c r="BX9" s="137"/>
      <c r="BY9" s="137"/>
      <c r="BZ9" s="137"/>
      <c r="CA9" s="137"/>
      <c r="CB9" s="137"/>
      <c r="CC9" s="137"/>
      <c r="CD9" s="137"/>
      <c r="CE9" s="5"/>
      <c r="CF9" s="134"/>
      <c r="CH9" s="134"/>
    </row>
    <row r="10" spans="1:86" x14ac:dyDescent="0.25">
      <c r="A10" s="137" t="s">
        <v>10</v>
      </c>
      <c r="B10" s="34"/>
      <c r="C10" s="136"/>
      <c r="D10" s="136">
        <f>'C1调整成本'!D10+'C2调整成本 '!D10+'C3调整成本 '!D10+'C4调整成本'!D10</f>
        <v>0</v>
      </c>
      <c r="E10" s="136">
        <f>'C1调整成本'!E10+'C2调整成本 '!E10+'C3调整成本 '!E10+'C4调整成本'!E10</f>
        <v>0</v>
      </c>
      <c r="F10" s="136">
        <f>'C1调整成本'!F10+'C2调整成本 '!F10+'C3调整成本 '!F10+'C4调整成本'!F10</f>
        <v>0</v>
      </c>
      <c r="G10" s="136">
        <f>'C1调整成本'!G10+'C2调整成本 '!G10+'C3调整成本 '!G10+'C4调整成本'!G10</f>
        <v>0</v>
      </c>
      <c r="H10" s="136">
        <f>'C1调整成本'!H10+'C2调整成本 '!H10+'C3调整成本 '!H10+'C4调整成本'!H10</f>
        <v>0</v>
      </c>
      <c r="I10" s="136">
        <f>'C1调整成本'!I10+'C2调整成本 '!I10+'C3调整成本 '!I10+'C4调整成本'!I10</f>
        <v>0</v>
      </c>
      <c r="J10" s="136"/>
      <c r="K10" s="136"/>
      <c r="L10" s="136"/>
      <c r="M10" s="136"/>
      <c r="N10" s="136"/>
      <c r="O10" s="136"/>
      <c r="P10" s="75"/>
      <c r="Q10" s="136"/>
      <c r="R10" s="136"/>
      <c r="S10" s="136"/>
      <c r="T10" s="136"/>
      <c r="U10" s="136"/>
      <c r="V10" s="136">
        <f t="shared" si="0"/>
        <v>0</v>
      </c>
      <c r="W10" s="136"/>
      <c r="X10" s="136">
        <f t="shared" si="2"/>
        <v>0.58118543377975995</v>
      </c>
      <c r="Y10" s="138">
        <f t="shared" si="1"/>
        <v>0</v>
      </c>
      <c r="Z10" s="136"/>
      <c r="AA10" s="136"/>
      <c r="AB10" s="75"/>
      <c r="AC10" s="136"/>
      <c r="AD10" s="75"/>
      <c r="AE10" s="136"/>
      <c r="AF10" s="136"/>
      <c r="AG10" s="136"/>
      <c r="AH10" s="136"/>
      <c r="AI10" s="136"/>
      <c r="AJ10" s="136"/>
      <c r="AK10" s="136"/>
      <c r="AL10" s="136"/>
      <c r="AM10" s="136"/>
      <c r="AN10" s="136"/>
      <c r="AO10" s="136"/>
      <c r="AP10" s="75"/>
      <c r="AQ10" s="136"/>
      <c r="AR10" s="75"/>
      <c r="AS10" s="136"/>
      <c r="AT10" s="136"/>
      <c r="AU10" s="136"/>
      <c r="AV10" s="136"/>
      <c r="AW10" s="136"/>
      <c r="AX10" s="136"/>
      <c r="AY10" s="136"/>
      <c r="AZ10" s="136"/>
      <c r="BA10" s="136"/>
      <c r="BB10" s="136"/>
      <c r="BC10" s="136"/>
      <c r="BD10" s="75"/>
      <c r="BE10" s="136"/>
      <c r="BF10" s="75"/>
      <c r="BG10" s="136"/>
      <c r="BH10" s="136"/>
      <c r="BI10" s="136"/>
      <c r="BJ10" s="136"/>
      <c r="BK10" s="136"/>
      <c r="BL10" s="136"/>
      <c r="BM10" s="136"/>
      <c r="BN10" s="136"/>
      <c r="BO10" s="136"/>
      <c r="BP10" s="136"/>
      <c r="BQ10" s="136"/>
      <c r="BR10" s="134"/>
      <c r="BT10" s="134"/>
      <c r="BU10" s="137"/>
      <c r="BV10" s="137"/>
      <c r="BW10" s="137"/>
      <c r="BX10" s="137"/>
      <c r="BY10" s="137"/>
      <c r="BZ10" s="137"/>
      <c r="CA10" s="137"/>
      <c r="CB10" s="137"/>
      <c r="CC10" s="137"/>
      <c r="CD10" s="137"/>
      <c r="CE10" s="5"/>
      <c r="CF10" s="134"/>
      <c r="CH10" s="134"/>
    </row>
    <row r="11" spans="1:86" x14ac:dyDescent="0.25">
      <c r="A11" s="137" t="s">
        <v>11</v>
      </c>
      <c r="B11" s="34"/>
      <c r="C11" s="136"/>
      <c r="D11" s="136">
        <f>'C1调整成本'!D11+'C2调整成本 '!D11+'C3调整成本 '!D11+'C4调整成本'!D11</f>
        <v>0</v>
      </c>
      <c r="E11" s="136">
        <f>'C1调整成本'!E11+'C2调整成本 '!E11+'C3调整成本 '!E11+'C4调整成本'!E11</f>
        <v>0</v>
      </c>
      <c r="F11" s="136">
        <f>'C1调整成本'!F11+'C2调整成本 '!F11+'C3调整成本 '!F11+'C4调整成本'!F11</f>
        <v>0</v>
      </c>
      <c r="G11" s="136">
        <f>'C1调整成本'!G11+'C2调整成本 '!G11+'C3调整成本 '!G11+'C4调整成本'!G11</f>
        <v>0</v>
      </c>
      <c r="H11" s="136">
        <f>'C1调整成本'!H11+'C2调整成本 '!H11+'C3调整成本 '!H11+'C4调整成本'!H11</f>
        <v>0</v>
      </c>
      <c r="I11" s="136">
        <f>'C1调整成本'!I11+'C2调整成本 '!I11+'C3调整成本 '!I11+'C4调整成本'!I11</f>
        <v>0.3279395621784349</v>
      </c>
      <c r="J11" s="136"/>
      <c r="K11" s="136"/>
      <c r="L11" s="136"/>
      <c r="M11" s="136"/>
      <c r="N11" s="136"/>
      <c r="O11" s="136"/>
      <c r="P11" s="75"/>
      <c r="Q11" s="136"/>
      <c r="R11" s="136"/>
      <c r="S11" s="136"/>
      <c r="T11" s="136"/>
      <c r="U11" s="136"/>
      <c r="V11" s="136">
        <f t="shared" si="0"/>
        <v>0.3279395621784349</v>
      </c>
      <c r="W11" s="136"/>
      <c r="X11" s="136">
        <f t="shared" si="2"/>
        <v>5.2058086756828592</v>
      </c>
      <c r="Y11" s="138">
        <f t="shared" si="1"/>
        <v>5.4656593696405818E-2</v>
      </c>
      <c r="Z11" s="136"/>
      <c r="AA11" s="136"/>
      <c r="AB11" s="75"/>
      <c r="AC11" s="136"/>
      <c r="AD11" s="75"/>
      <c r="AE11" s="136"/>
      <c r="AF11" s="136"/>
      <c r="AG11" s="136"/>
      <c r="AH11" s="136"/>
      <c r="AI11" s="136"/>
      <c r="AJ11" s="136"/>
      <c r="AK11" s="136"/>
      <c r="AL11" s="136"/>
      <c r="AM11" s="136"/>
      <c r="AN11" s="136"/>
      <c r="AO11" s="136"/>
      <c r="AP11" s="75"/>
      <c r="AQ11" s="136"/>
      <c r="AR11" s="75"/>
      <c r="AS11" s="136"/>
      <c r="AT11" s="136"/>
      <c r="AU11" s="136"/>
      <c r="AV11" s="136"/>
      <c r="AW11" s="136"/>
      <c r="AX11" s="136"/>
      <c r="AY11" s="136"/>
      <c r="AZ11" s="136"/>
      <c r="BA11" s="136"/>
      <c r="BB11" s="136"/>
      <c r="BC11" s="136"/>
      <c r="BD11" s="75"/>
      <c r="BE11" s="136"/>
      <c r="BF11" s="75"/>
      <c r="BG11" s="136"/>
      <c r="BH11" s="136"/>
      <c r="BI11" s="136"/>
      <c r="BJ11" s="136"/>
      <c r="BK11" s="136"/>
      <c r="BL11" s="136"/>
      <c r="BM11" s="136"/>
      <c r="BN11" s="136"/>
      <c r="BO11" s="136"/>
      <c r="BP11" s="136"/>
      <c r="BQ11" s="136"/>
      <c r="BR11" s="134"/>
      <c r="BT11" s="134"/>
      <c r="BU11" s="137"/>
      <c r="BV11" s="137"/>
      <c r="BW11" s="137"/>
      <c r="BX11" s="137"/>
      <c r="BY11" s="137"/>
      <c r="BZ11" s="137"/>
      <c r="CA11" s="137"/>
      <c r="CB11" s="137"/>
      <c r="CC11" s="137"/>
      <c r="CD11" s="137"/>
      <c r="CE11" s="5"/>
      <c r="CF11" s="134"/>
      <c r="CH11" s="134"/>
    </row>
    <row r="12" spans="1:86" x14ac:dyDescent="0.25">
      <c r="A12" s="137" t="s">
        <v>12</v>
      </c>
      <c r="B12" s="34"/>
      <c r="C12" s="136"/>
      <c r="D12" s="136">
        <f>'C1调整成本'!D12+'C2调整成本 '!D12+'C3调整成本 '!D12+'C4调整成本'!D12</f>
        <v>0</v>
      </c>
      <c r="E12" s="136">
        <f>'C1调整成本'!E12+'C2调整成本 '!E12+'C3调整成本 '!E12+'C4调整成本'!E12</f>
        <v>0</v>
      </c>
      <c r="F12" s="136">
        <f>'C1调整成本'!F12+'C2调整成本 '!F12+'C3调整成本 '!F12+'C4调整成本'!F12</f>
        <v>0</v>
      </c>
      <c r="G12" s="136">
        <f>'C1调整成本'!G12+'C2调整成本 '!G12+'C3调整成本 '!G12+'C4调整成本'!G12</f>
        <v>0</v>
      </c>
      <c r="H12" s="136">
        <f>'C1调整成本'!H12+'C2调整成本 '!H12+'C3调整成本 '!H12+'C4调整成本'!H12</f>
        <v>0.28728521004464258</v>
      </c>
      <c r="I12" s="136">
        <f>'C1调整成本'!I12+'C2调整成本 '!I12+'C3调整成本 '!I12+'C4调整成本'!I12</f>
        <v>0.28728521004464258</v>
      </c>
      <c r="J12" s="136"/>
      <c r="K12" s="136"/>
      <c r="L12" s="136"/>
      <c r="M12" s="136"/>
      <c r="N12" s="136"/>
      <c r="O12" s="136"/>
      <c r="P12" s="75"/>
      <c r="Q12" s="136"/>
      <c r="R12" s="136"/>
      <c r="S12" s="136"/>
      <c r="T12" s="136"/>
      <c r="U12" s="136"/>
      <c r="V12" s="136">
        <f t="shared" si="0"/>
        <v>0.57457042008928516</v>
      </c>
      <c r="W12" s="136"/>
      <c r="X12" s="136">
        <f t="shared" si="2"/>
        <v>2.1955776531250306</v>
      </c>
      <c r="Y12" s="138">
        <f t="shared" si="1"/>
        <v>9.5761736681547527E-2</v>
      </c>
      <c r="Z12" s="136"/>
      <c r="AA12" s="136"/>
      <c r="AB12" s="75"/>
      <c r="AC12" s="136"/>
      <c r="AD12" s="75"/>
      <c r="AE12" s="136"/>
      <c r="AF12" s="136"/>
      <c r="AG12" s="136"/>
      <c r="AH12" s="136"/>
      <c r="AI12" s="136"/>
      <c r="AJ12" s="136"/>
      <c r="AK12" s="136"/>
      <c r="AL12" s="136"/>
      <c r="AM12" s="136"/>
      <c r="AN12" s="136"/>
      <c r="AO12" s="136"/>
      <c r="AP12" s="75"/>
      <c r="AQ12" s="136"/>
      <c r="AR12" s="75"/>
      <c r="AS12" s="136"/>
      <c r="AT12" s="136"/>
      <c r="AU12" s="136"/>
      <c r="AV12" s="136"/>
      <c r="AW12" s="136"/>
      <c r="AX12" s="136"/>
      <c r="AY12" s="136"/>
      <c r="AZ12" s="136"/>
      <c r="BA12" s="136"/>
      <c r="BB12" s="136"/>
      <c r="BC12" s="136"/>
      <c r="BD12" s="75"/>
      <c r="BE12" s="136"/>
      <c r="BF12" s="75"/>
      <c r="BG12" s="136"/>
      <c r="BH12" s="136"/>
      <c r="BI12" s="136"/>
      <c r="BJ12" s="136"/>
      <c r="BK12" s="136"/>
      <c r="BL12" s="136"/>
      <c r="BM12" s="136"/>
      <c r="BN12" s="136"/>
      <c r="BO12" s="136"/>
      <c r="BP12" s="136"/>
      <c r="BQ12" s="136"/>
      <c r="BR12" s="134"/>
      <c r="BT12" s="134"/>
      <c r="BU12" s="137"/>
      <c r="BV12" s="137"/>
      <c r="BW12" s="137"/>
      <c r="BX12" s="137"/>
      <c r="BY12" s="137"/>
      <c r="BZ12" s="137"/>
      <c r="CA12" s="137"/>
      <c r="CB12" s="137"/>
      <c r="CC12" s="137"/>
      <c r="CD12" s="137"/>
      <c r="CE12" s="5"/>
      <c r="CF12" s="134"/>
      <c r="CH12" s="134"/>
    </row>
    <row r="13" spans="1:86" x14ac:dyDescent="0.25">
      <c r="A13" s="137" t="s">
        <v>13</v>
      </c>
      <c r="B13" s="135"/>
      <c r="C13" s="136"/>
      <c r="D13" s="136">
        <f>'C1调整成本'!D13+'C2调整成本 '!D13+'C3调整成本 '!D13+'C4调整成本'!D13</f>
        <v>0.19795949542410526</v>
      </c>
      <c r="E13" s="136">
        <f>'C1调整成本'!E13+'C2调整成本 '!E13+'C3调整成本 '!E13+'C4调整成本'!E13</f>
        <v>0.29693924313615783</v>
      </c>
      <c r="F13" s="136">
        <f>'C1调整成本'!F13+'C2调整成本 '!F13+'C3调整成本 '!F13+'C4调整成本'!F13</f>
        <v>0.29693924313615783</v>
      </c>
      <c r="G13" s="136">
        <f>'C1调整成本'!G13+'C2调整成本 '!G13+'C3调整成本 '!G13+'C4调整成本'!G13</f>
        <v>0.29693924313615783</v>
      </c>
      <c r="H13" s="136">
        <f>'C1调整成本'!H13+'C2调整成本 '!H13+'C3调整成本 '!H13+'C4调整成本'!H13</f>
        <v>0.29693924313615783</v>
      </c>
      <c r="I13" s="136">
        <f>'C1调整成本'!I13+'C2调整成本 '!I13+'C3调整成本 '!I13+'C4调整成本'!I13</f>
        <v>0.29693924313615783</v>
      </c>
      <c r="J13" s="136"/>
      <c r="K13" s="136"/>
      <c r="L13" s="136"/>
      <c r="M13" s="136"/>
      <c r="N13" s="136"/>
      <c r="O13" s="136"/>
      <c r="P13" s="75"/>
      <c r="Q13" s="136"/>
      <c r="R13" s="136"/>
      <c r="S13" s="136"/>
      <c r="T13" s="136"/>
      <c r="U13" s="136"/>
      <c r="V13" s="136">
        <f t="shared" si="0"/>
        <v>1.6826557111048945</v>
      </c>
      <c r="W13" s="136"/>
      <c r="X13" s="136">
        <f t="shared" si="2"/>
        <v>1.6826557111048945</v>
      </c>
      <c r="Y13" s="138">
        <f t="shared" si="1"/>
        <v>0.28044261851748242</v>
      </c>
      <c r="Z13" s="136"/>
      <c r="AA13" s="136"/>
      <c r="AB13" s="75"/>
      <c r="AC13" s="136"/>
      <c r="AD13" s="75"/>
      <c r="AE13" s="136"/>
      <c r="AF13" s="136"/>
      <c r="AG13" s="136"/>
      <c r="AH13" s="136"/>
      <c r="AI13" s="136"/>
      <c r="AJ13" s="136"/>
      <c r="AK13" s="136"/>
      <c r="AL13" s="136"/>
      <c r="AM13" s="136"/>
      <c r="AN13" s="136"/>
      <c r="AO13" s="136"/>
      <c r="AP13" s="75"/>
      <c r="AQ13" s="136"/>
      <c r="AR13" s="75"/>
      <c r="AS13" s="136"/>
      <c r="AT13" s="136"/>
      <c r="AU13" s="136"/>
      <c r="AV13" s="136"/>
      <c r="AW13" s="136"/>
      <c r="AX13" s="136"/>
      <c r="AY13" s="136"/>
      <c r="AZ13" s="136"/>
      <c r="BA13" s="136"/>
      <c r="BB13" s="136"/>
      <c r="BC13" s="136"/>
      <c r="BD13" s="75"/>
      <c r="BE13" s="136"/>
      <c r="BF13" s="75"/>
      <c r="BG13" s="136"/>
      <c r="BH13" s="136"/>
      <c r="BI13" s="136"/>
      <c r="BJ13" s="136"/>
      <c r="BK13" s="136"/>
      <c r="BL13" s="136"/>
      <c r="BM13" s="136"/>
      <c r="BN13" s="136"/>
      <c r="BO13" s="136"/>
      <c r="BP13" s="136"/>
      <c r="BQ13" s="136"/>
      <c r="BR13" s="134"/>
      <c r="BT13" s="134"/>
      <c r="BU13" s="137"/>
      <c r="BV13" s="137"/>
      <c r="BW13" s="137"/>
      <c r="BX13" s="137"/>
      <c r="BY13" s="137"/>
      <c r="BZ13" s="137"/>
      <c r="CA13" s="137"/>
      <c r="CB13" s="137"/>
      <c r="CC13" s="137"/>
      <c r="CD13" s="137"/>
      <c r="CE13" s="5"/>
      <c r="CF13" s="134"/>
      <c r="CH13" s="134"/>
    </row>
    <row r="14" spans="1:86" x14ac:dyDescent="0.25">
      <c r="A14" s="137" t="s">
        <v>14</v>
      </c>
      <c r="B14" s="34"/>
      <c r="C14" s="136"/>
      <c r="D14" s="136">
        <f>'C1调整成本'!D14+'C2调整成本 '!D14+'C3调整成本 '!D14+'C4调整成本'!D14</f>
        <v>0</v>
      </c>
      <c r="E14" s="136">
        <f>'C1调整成本'!E14+'C2调整成本 '!E14+'C3调整成本 '!E14+'C4调整成本'!E14</f>
        <v>0</v>
      </c>
      <c r="F14" s="136">
        <f>'C1调整成本'!F14+'C2调整成本 '!F14+'C3调整成本 '!F14+'C4调整成本'!F14</f>
        <v>0.35635739497767865</v>
      </c>
      <c r="G14" s="136">
        <f>'C1调整成本'!G14+'C2调整成本 '!G14+'C3调整成本 '!G14+'C4调整成本'!G14</f>
        <v>0.35635739497767865</v>
      </c>
      <c r="H14" s="136">
        <f>'C1调整成本'!H14+'C2调整成本 '!H14+'C3调整成本 '!H14+'C4调整成本'!H14</f>
        <v>0.35635739497767865</v>
      </c>
      <c r="I14" s="136">
        <f>'C1调整成本'!I14+'C2调整成本 '!I14+'C3调整成本 '!I14+'C4调整成本'!I14</f>
        <v>0.35635739497767865</v>
      </c>
      <c r="J14" s="136"/>
      <c r="K14" s="136"/>
      <c r="L14" s="136"/>
      <c r="M14" s="136"/>
      <c r="N14" s="136"/>
      <c r="O14" s="136"/>
      <c r="P14" s="75"/>
      <c r="Q14" s="136"/>
      <c r="R14" s="136"/>
      <c r="S14" s="136"/>
      <c r="T14" s="136"/>
      <c r="U14" s="136"/>
      <c r="V14" s="136">
        <f>SUM(D14:U14)</f>
        <v>1.4254295799107146</v>
      </c>
      <c r="W14" s="136"/>
      <c r="X14" s="136">
        <f t="shared" si="2"/>
        <v>1.4254295799107146</v>
      </c>
      <c r="Y14" s="138">
        <f t="shared" si="1"/>
        <v>0.23757159665178576</v>
      </c>
      <c r="Z14" s="136"/>
      <c r="AA14" s="136"/>
      <c r="AB14" s="75"/>
      <c r="AC14" s="136"/>
      <c r="AD14" s="75"/>
      <c r="AE14" s="136"/>
      <c r="AF14" s="136"/>
      <c r="AG14" s="136"/>
      <c r="AH14" s="136"/>
      <c r="AI14" s="136"/>
      <c r="AJ14" s="136"/>
      <c r="AK14" s="136"/>
      <c r="AL14" s="136"/>
      <c r="AM14" s="136"/>
      <c r="AN14" s="136"/>
      <c r="AO14" s="136"/>
      <c r="AP14" s="75"/>
      <c r="AQ14" s="136"/>
      <c r="AR14" s="75"/>
      <c r="AS14" s="136"/>
      <c r="AT14" s="136"/>
      <c r="AU14" s="136"/>
      <c r="AV14" s="136"/>
      <c r="AW14" s="136"/>
      <c r="AX14" s="136"/>
      <c r="AY14" s="136"/>
      <c r="AZ14" s="136"/>
      <c r="BA14" s="136"/>
      <c r="BB14" s="136"/>
      <c r="BC14" s="136"/>
      <c r="BD14" s="75"/>
      <c r="BE14" s="136"/>
      <c r="BF14" s="75"/>
      <c r="BG14" s="136"/>
      <c r="BH14" s="136"/>
      <c r="BI14" s="136"/>
      <c r="BJ14" s="136"/>
      <c r="BK14" s="136"/>
      <c r="BL14" s="136"/>
      <c r="BM14" s="136"/>
      <c r="BN14" s="136"/>
      <c r="BO14" s="136"/>
      <c r="BP14" s="136"/>
      <c r="BQ14" s="136"/>
      <c r="BR14" s="134"/>
      <c r="BT14" s="134"/>
      <c r="BU14" s="137"/>
      <c r="BV14" s="137"/>
      <c r="BW14" s="137"/>
      <c r="BX14" s="137"/>
      <c r="BY14" s="137"/>
      <c r="BZ14" s="137"/>
      <c r="CA14" s="137"/>
      <c r="CB14" s="137"/>
      <c r="CC14" s="137"/>
      <c r="CD14" s="137"/>
      <c r="CE14" s="5"/>
      <c r="CF14" s="134"/>
      <c r="CH14" s="134"/>
    </row>
    <row r="15" spans="1:86" x14ac:dyDescent="0.25">
      <c r="A15" s="137" t="s">
        <v>15</v>
      </c>
      <c r="B15" s="34"/>
      <c r="C15" s="136"/>
      <c r="D15" s="136">
        <f>'C1调整成本'!D15+'C2调整成本 '!D15+'C3调整成本 '!D15+'C4调整成本'!D15</f>
        <v>0</v>
      </c>
      <c r="E15" s="136">
        <f>'C1调整成本'!E15+'C2调整成本 '!E15+'C3调整成本 '!E15+'C4调整成本'!E15</f>
        <v>0</v>
      </c>
      <c r="F15" s="136">
        <f>'C1调整成本'!F15+'C2调整成本 '!F15+'C3调整成本 '!F15+'C4调整成本'!F15</f>
        <v>0.4005046917782733</v>
      </c>
      <c r="G15" s="136">
        <f>'C1调整成本'!G15+'C2调整成本 '!G15+'C3调整成本 '!G15+'C4调整成本'!G15</f>
        <v>0.4005046917782733</v>
      </c>
      <c r="H15" s="136">
        <f>'C1调整成本'!H15+'C2调整成本 '!H15+'C3调整成本 '!H15+'C4调整成本'!H15</f>
        <v>0.70517077739955414</v>
      </c>
      <c r="I15" s="136">
        <f>'C1调整成本'!I15+'C2调整成本 '!I15+'C3调整成本 '!I15+'C4调整成本'!I15</f>
        <v>0.70517077739955414</v>
      </c>
      <c r="J15" s="136"/>
      <c r="K15" s="136"/>
      <c r="L15" s="136"/>
      <c r="M15" s="136"/>
      <c r="N15" s="136"/>
      <c r="O15" s="136"/>
      <c r="P15" s="75"/>
      <c r="Q15" s="136"/>
      <c r="R15" s="136"/>
      <c r="S15" s="136"/>
      <c r="T15" s="136"/>
      <c r="U15" s="136"/>
      <c r="V15" s="136">
        <f t="shared" si="0"/>
        <v>2.2113509383556549</v>
      </c>
      <c r="W15" s="136"/>
      <c r="X15" s="136">
        <f t="shared" si="2"/>
        <v>2.4544031940848257</v>
      </c>
      <c r="Y15" s="138">
        <f t="shared" si="1"/>
        <v>0.36855848972594246</v>
      </c>
      <c r="Z15" s="136"/>
      <c r="AA15" s="136"/>
      <c r="AB15" s="75"/>
      <c r="AC15" s="136"/>
      <c r="AD15" s="75"/>
      <c r="AE15" s="136"/>
      <c r="AF15" s="136"/>
      <c r="AG15" s="136"/>
      <c r="AH15" s="136"/>
      <c r="AI15" s="136"/>
      <c r="AJ15" s="136"/>
      <c r="AK15" s="136"/>
      <c r="AL15" s="136"/>
      <c r="AM15" s="136"/>
      <c r="AN15" s="136"/>
      <c r="AO15" s="136"/>
      <c r="AP15" s="75"/>
      <c r="AQ15" s="136"/>
      <c r="AR15" s="75"/>
      <c r="AS15" s="136"/>
      <c r="AT15" s="136"/>
      <c r="AU15" s="136"/>
      <c r="AV15" s="136"/>
      <c r="AW15" s="136"/>
      <c r="AX15" s="136"/>
      <c r="AY15" s="136"/>
      <c r="AZ15" s="136"/>
      <c r="BA15" s="136"/>
      <c r="BB15" s="136"/>
      <c r="BC15" s="136"/>
      <c r="BD15" s="75"/>
      <c r="BE15" s="136"/>
      <c r="BF15" s="75"/>
      <c r="BG15" s="136"/>
      <c r="BH15" s="136"/>
      <c r="BI15" s="136"/>
      <c r="BJ15" s="136"/>
      <c r="BK15" s="136"/>
      <c r="BL15" s="136"/>
      <c r="BM15" s="136"/>
      <c r="BN15" s="136"/>
      <c r="BO15" s="136"/>
      <c r="BP15" s="136"/>
      <c r="BQ15" s="136"/>
      <c r="BR15" s="134"/>
      <c r="BT15" s="134"/>
      <c r="BU15" s="137"/>
      <c r="BV15" s="137"/>
      <c r="BW15" s="137"/>
      <c r="BX15" s="137"/>
      <c r="BY15" s="137"/>
      <c r="BZ15" s="137"/>
      <c r="CA15" s="137"/>
      <c r="CB15" s="137"/>
      <c r="CC15" s="137"/>
      <c r="CD15" s="137"/>
      <c r="CE15" s="5"/>
      <c r="CF15" s="134"/>
      <c r="CH15" s="134"/>
    </row>
    <row r="16" spans="1:86" x14ac:dyDescent="0.25">
      <c r="A16" s="137" t="s">
        <v>16</v>
      </c>
      <c r="B16" s="34"/>
      <c r="C16" s="136"/>
      <c r="D16" s="136">
        <f>'C1调整成本'!D16+'C2调整成本 '!D16+'C3调整成本 '!D16+'C4调整成本'!D16</f>
        <v>0</v>
      </c>
      <c r="E16" s="136">
        <f>'C1调整成本'!E16+'C2调整成本 '!E16+'C3调整成本 '!E16+'C4调整成本'!E16</f>
        <v>0.52807097942707848</v>
      </c>
      <c r="F16" s="136">
        <f>'C1调整成本'!F16+'C2调整成本 '!F16+'C3调整成本 '!F16+'C4调整成本'!F16</f>
        <v>0.52807097942707848</v>
      </c>
      <c r="G16" s="136">
        <f>'C1调整成本'!G16+'C2调整成本 '!G16+'C3调整成本 '!G16+'C4调整成本'!G16</f>
        <v>0.52807097942707848</v>
      </c>
      <c r="H16" s="136">
        <f>'C1调整成本'!H16+'C2调整成本 '!H16+'C3调整成本 '!H16+'C4调整成本'!H16</f>
        <v>0.52807097942707848</v>
      </c>
      <c r="I16" s="136">
        <f>'C1调整成本'!I16+'C2调整成本 '!I16+'C3调整成本 '!I16+'C4调整成本'!I16</f>
        <v>0.52807097942707848</v>
      </c>
      <c r="J16" s="136"/>
      <c r="K16" s="136"/>
      <c r="L16" s="136"/>
      <c r="M16" s="136"/>
      <c r="N16" s="136"/>
      <c r="O16" s="136"/>
      <c r="P16" s="75"/>
      <c r="Q16" s="136"/>
      <c r="R16" s="136"/>
      <c r="S16" s="136"/>
      <c r="T16" s="136"/>
      <c r="U16" s="136"/>
      <c r="V16" s="136">
        <f t="shared" si="0"/>
        <v>2.6403548971353925</v>
      </c>
      <c r="W16" s="136"/>
      <c r="X16" s="136">
        <f t="shared" si="2"/>
        <v>5.3398133990698469</v>
      </c>
      <c r="Y16" s="138">
        <f t="shared" si="1"/>
        <v>0.44005914952256542</v>
      </c>
      <c r="Z16" s="136"/>
      <c r="AA16" s="136"/>
      <c r="AB16" s="75"/>
      <c r="AC16" s="136"/>
      <c r="AD16" s="75"/>
      <c r="AE16" s="136"/>
      <c r="AF16" s="136"/>
      <c r="AG16" s="136"/>
      <c r="AH16" s="136"/>
      <c r="AI16" s="136"/>
      <c r="AJ16" s="136"/>
      <c r="AK16" s="136"/>
      <c r="AL16" s="136"/>
      <c r="AM16" s="136"/>
      <c r="AN16" s="136"/>
      <c r="AO16" s="136"/>
      <c r="AP16" s="75"/>
      <c r="AQ16" s="136"/>
      <c r="AR16" s="75"/>
      <c r="AS16" s="136"/>
      <c r="AT16" s="136"/>
      <c r="AU16" s="136"/>
      <c r="AV16" s="136"/>
      <c r="AW16" s="136"/>
      <c r="AX16" s="136"/>
      <c r="AY16" s="136"/>
      <c r="AZ16" s="136"/>
      <c r="BA16" s="136"/>
      <c r="BB16" s="136"/>
      <c r="BC16" s="136"/>
      <c r="BD16" s="75"/>
      <c r="BE16" s="136"/>
      <c r="BF16" s="75"/>
      <c r="BG16" s="136"/>
      <c r="BH16" s="136"/>
      <c r="BI16" s="136"/>
      <c r="BJ16" s="136"/>
      <c r="BK16" s="136"/>
      <c r="BL16" s="136"/>
      <c r="BM16" s="136"/>
      <c r="BN16" s="136"/>
      <c r="BO16" s="136"/>
      <c r="BP16" s="136"/>
      <c r="BQ16" s="136"/>
      <c r="BR16" s="134"/>
      <c r="BT16" s="134"/>
      <c r="BU16" s="137"/>
      <c r="BV16" s="137"/>
      <c r="BW16" s="137"/>
      <c r="BX16" s="137"/>
      <c r="BY16" s="137"/>
      <c r="BZ16" s="137"/>
      <c r="CA16" s="137"/>
      <c r="CB16" s="137"/>
      <c r="CC16" s="137"/>
      <c r="CD16" s="137"/>
      <c r="CE16" s="5"/>
      <c r="CF16" s="134"/>
      <c r="CH16" s="134"/>
    </row>
    <row r="17" spans="1:98" x14ac:dyDescent="0.25">
      <c r="A17" s="137" t="s">
        <v>17</v>
      </c>
      <c r="B17" s="34"/>
      <c r="C17" s="136"/>
      <c r="D17" s="136">
        <f>'C1调整成本'!D17+'C2调整成本 '!D17+'C3调整成本 '!D17+'C4调整成本'!D17</f>
        <v>0</v>
      </c>
      <c r="E17" s="136">
        <f>'C1调整成本'!E17+'C2调整成本 '!E17+'C3调整成本 '!E17+'C4调整成本'!E17</f>
        <v>0</v>
      </c>
      <c r="F17" s="136">
        <f>'C1调整成本'!F17+'C2调整成本 '!F17+'C3调整成本 '!F17+'C4调整成本'!F17</f>
        <v>0.66656688635997874</v>
      </c>
      <c r="G17" s="136">
        <f>'C1调整成本'!G17+'C2调整成本 '!G17+'C3调整成本 '!G17+'C4调整成本'!G17</f>
        <v>0.66656688635997874</v>
      </c>
      <c r="H17" s="136">
        <f>'C1调整成本'!H17+'C2调整成本 '!H17+'C3调整成本 '!H17+'C4调整成本'!H17</f>
        <v>0.66656688635997874</v>
      </c>
      <c r="I17" s="136">
        <f>'C1调整成本'!I17+'C2调整成本 '!I17+'C3调整成本 '!I17+'C4调整成本'!I17</f>
        <v>0.66656688635997874</v>
      </c>
      <c r="J17" s="136"/>
      <c r="K17" s="136"/>
      <c r="L17" s="136"/>
      <c r="M17" s="136"/>
      <c r="N17" s="136"/>
      <c r="O17" s="136"/>
      <c r="P17" s="75"/>
      <c r="Q17" s="136"/>
      <c r="R17" s="136"/>
      <c r="S17" s="136"/>
      <c r="T17" s="136"/>
      <c r="U17" s="136"/>
      <c r="V17" s="136">
        <f t="shared" si="0"/>
        <v>2.666267545439915</v>
      </c>
      <c r="W17" s="136"/>
      <c r="X17" s="136">
        <f t="shared" si="2"/>
        <v>2.666267545439915</v>
      </c>
      <c r="Y17" s="138">
        <f t="shared" si="1"/>
        <v>0.44437792423998584</v>
      </c>
      <c r="Z17" s="136"/>
      <c r="AA17" s="136"/>
      <c r="AB17" s="75"/>
      <c r="AC17" s="136"/>
      <c r="AD17" s="75"/>
      <c r="AE17" s="136"/>
      <c r="AF17" s="136"/>
      <c r="AG17" s="136"/>
      <c r="AH17" s="136"/>
      <c r="AI17" s="136"/>
      <c r="AJ17" s="136"/>
      <c r="AK17" s="136"/>
      <c r="AL17" s="136"/>
      <c r="AM17" s="136"/>
      <c r="AN17" s="136"/>
      <c r="AO17" s="136"/>
      <c r="AP17" s="75"/>
      <c r="AQ17" s="136"/>
      <c r="AR17" s="75"/>
      <c r="AS17" s="136"/>
      <c r="AT17" s="136"/>
      <c r="AU17" s="136"/>
      <c r="AV17" s="136"/>
      <c r="AW17" s="136"/>
      <c r="AX17" s="136"/>
      <c r="AY17" s="136"/>
      <c r="AZ17" s="136"/>
      <c r="BA17" s="136"/>
      <c r="BB17" s="136"/>
      <c r="BC17" s="136"/>
      <c r="BD17" s="75"/>
      <c r="BE17" s="136"/>
      <c r="BF17" s="75"/>
      <c r="BG17" s="136"/>
      <c r="BH17" s="136"/>
      <c r="BI17" s="136"/>
      <c r="BJ17" s="136"/>
      <c r="BK17" s="136"/>
      <c r="BL17" s="136"/>
      <c r="BM17" s="136"/>
      <c r="BN17" s="136"/>
      <c r="BO17" s="136"/>
      <c r="BP17" s="136"/>
      <c r="BQ17" s="136"/>
      <c r="BR17" s="134"/>
      <c r="BT17" s="134"/>
      <c r="BU17" s="137"/>
      <c r="BV17" s="137"/>
      <c r="BW17" s="137"/>
      <c r="BX17" s="137"/>
      <c r="BY17" s="137"/>
      <c r="BZ17" s="137"/>
      <c r="CA17" s="137"/>
      <c r="CB17" s="137"/>
      <c r="CC17" s="137"/>
      <c r="CD17" s="137"/>
      <c r="CE17" s="5"/>
      <c r="CF17" s="134"/>
      <c r="CH17" s="134"/>
    </row>
    <row r="18" spans="1:98" x14ac:dyDescent="0.25">
      <c r="A18" s="137" t="s">
        <v>18</v>
      </c>
      <c r="B18" s="34"/>
      <c r="C18" s="136"/>
      <c r="D18" s="136">
        <f>'C1调整成本'!D18+'C2调整成本 '!D18+'C3调整成本 '!D18+'C4调整成本'!D18</f>
        <v>0</v>
      </c>
      <c r="E18" s="136">
        <f>'C1调整成本'!E18+'C2调整成本 '!E18+'C3调整成本 '!E18+'C4调整成本'!E18</f>
        <v>0</v>
      </c>
      <c r="F18" s="136">
        <f>'C1调整成本'!F18+'C2调整成本 '!F18+'C3调整成本 '!F18+'C4调整成本'!F18</f>
        <v>0</v>
      </c>
      <c r="G18" s="136">
        <f>'C1调整成本'!G18+'C2调整成本 '!G18+'C3调整成本 '!G18+'C4调整成本'!G18</f>
        <v>0</v>
      </c>
      <c r="H18" s="136">
        <f>'C1调整成本'!H18+'C2调整成本 '!H18+'C3调整成本 '!H18+'C4调整成本'!H18</f>
        <v>0</v>
      </c>
      <c r="I18" s="136">
        <f>'C1调整成本'!I18+'C2调整成本 '!I18+'C3调整成本 '!I18+'C4调整成本'!I18</f>
        <v>0</v>
      </c>
      <c r="J18" s="136"/>
      <c r="K18" s="136"/>
      <c r="L18" s="136"/>
      <c r="M18" s="136"/>
      <c r="N18" s="136"/>
      <c r="O18" s="136"/>
      <c r="P18" s="75"/>
      <c r="Q18" s="136"/>
      <c r="R18" s="136"/>
      <c r="S18" s="136"/>
      <c r="T18" s="136"/>
      <c r="U18" s="136"/>
      <c r="V18" s="136">
        <f t="shared" si="0"/>
        <v>0</v>
      </c>
      <c r="W18" s="136"/>
      <c r="X18" s="136">
        <f t="shared" si="2"/>
        <v>0</v>
      </c>
      <c r="Y18" s="138">
        <f t="shared" si="1"/>
        <v>0</v>
      </c>
      <c r="Z18" s="136"/>
      <c r="AA18" s="136"/>
      <c r="AB18" s="75"/>
      <c r="AC18" s="136"/>
      <c r="AD18" s="75"/>
      <c r="AE18" s="136"/>
      <c r="AF18" s="136"/>
      <c r="AG18" s="136"/>
      <c r="AH18" s="136"/>
      <c r="AI18" s="136"/>
      <c r="AJ18" s="136"/>
      <c r="AK18" s="136"/>
      <c r="AL18" s="136"/>
      <c r="AM18" s="136"/>
      <c r="AN18" s="136"/>
      <c r="AO18" s="136"/>
      <c r="AP18" s="75"/>
      <c r="AQ18" s="136"/>
      <c r="AR18" s="75"/>
      <c r="AS18" s="136"/>
      <c r="AT18" s="136"/>
      <c r="AU18" s="136"/>
      <c r="AV18" s="136"/>
      <c r="AW18" s="136"/>
      <c r="AX18" s="136"/>
      <c r="AY18" s="136"/>
      <c r="AZ18" s="136"/>
      <c r="BA18" s="136"/>
      <c r="BB18" s="136"/>
      <c r="BC18" s="136"/>
      <c r="BD18" s="75"/>
      <c r="BE18" s="136"/>
      <c r="BF18" s="75"/>
      <c r="BG18" s="136"/>
      <c r="BH18" s="136"/>
      <c r="BI18" s="136"/>
      <c r="BJ18" s="136"/>
      <c r="BK18" s="136"/>
      <c r="BL18" s="136"/>
      <c r="BM18" s="136"/>
      <c r="BN18" s="136"/>
      <c r="BO18" s="136"/>
      <c r="BP18" s="136"/>
      <c r="BQ18" s="136"/>
      <c r="BR18" s="134"/>
      <c r="BT18" s="134"/>
      <c r="BU18" s="137"/>
      <c r="BV18" s="137"/>
      <c r="BW18" s="137"/>
      <c r="BX18" s="137"/>
      <c r="BY18" s="137"/>
      <c r="BZ18" s="137"/>
      <c r="CA18" s="137"/>
      <c r="CB18" s="137"/>
      <c r="CC18" s="137"/>
      <c r="CD18" s="137"/>
      <c r="CE18" s="5"/>
      <c r="CF18" s="134"/>
      <c r="CH18" s="134"/>
    </row>
    <row r="19" spans="1:98" x14ac:dyDescent="0.25">
      <c r="A19" s="137" t="s">
        <v>19</v>
      </c>
      <c r="B19" s="34"/>
      <c r="C19" s="136"/>
      <c r="D19" s="136">
        <f>'C1调整成本'!D19+'C2调整成本 '!D19+'C3调整成本 '!D19+'C4调整成本'!D19</f>
        <v>0</v>
      </c>
      <c r="E19" s="136">
        <f>'C1调整成本'!E19+'C2调整成本 '!E19+'C3调整成本 '!E19+'C4调整成本'!E19</f>
        <v>0</v>
      </c>
      <c r="F19" s="136">
        <f>'C1调整成本'!F19+'C2调整成本 '!F19+'C3调整成本 '!F19+'C4调整成本'!F19</f>
        <v>0</v>
      </c>
      <c r="G19" s="136">
        <f>'C1调整成本'!G19+'C2调整成本 '!G19+'C3调整成本 '!G19+'C4调整成本'!G19</f>
        <v>0</v>
      </c>
      <c r="H19" s="136">
        <f>'C1调整成本'!H19+'C2调整成本 '!H19+'C3调整成本 '!H19+'C4调整成本'!H19</f>
        <v>0</v>
      </c>
      <c r="I19" s="136">
        <f>'C1调整成本'!I19+'C2调整成本 '!I19+'C3调整成本 '!I19+'C4调整成本'!I19</f>
        <v>0</v>
      </c>
      <c r="J19" s="136"/>
      <c r="K19" s="136"/>
      <c r="L19" s="136"/>
      <c r="M19" s="136"/>
      <c r="N19" s="136"/>
      <c r="O19" s="136"/>
      <c r="P19" s="75"/>
      <c r="Q19" s="136"/>
      <c r="R19" s="136"/>
      <c r="S19" s="136"/>
      <c r="T19" s="136"/>
      <c r="U19" s="136"/>
      <c r="V19" s="136">
        <f t="shared" si="0"/>
        <v>0</v>
      </c>
      <c r="W19" s="136"/>
      <c r="X19" s="136">
        <f t="shared" si="2"/>
        <v>0.89261935078238541</v>
      </c>
      <c r="Y19" s="138">
        <f t="shared" si="1"/>
        <v>0</v>
      </c>
      <c r="Z19" s="136"/>
      <c r="AA19" s="136"/>
      <c r="AB19" s="75"/>
      <c r="AC19" s="136"/>
      <c r="AD19" s="75"/>
      <c r="AE19" s="136"/>
      <c r="AF19" s="136"/>
      <c r="AG19" s="136"/>
      <c r="AH19" s="136"/>
      <c r="AI19" s="136"/>
      <c r="AJ19" s="136"/>
      <c r="AK19" s="136"/>
      <c r="AL19" s="136"/>
      <c r="AM19" s="136"/>
      <c r="AN19" s="136"/>
      <c r="AO19" s="136"/>
      <c r="AP19" s="75"/>
      <c r="AQ19" s="136"/>
      <c r="AR19" s="75"/>
      <c r="AS19" s="136"/>
      <c r="AT19" s="136"/>
      <c r="AU19" s="136"/>
      <c r="AV19" s="136"/>
      <c r="AW19" s="136"/>
      <c r="AX19" s="136"/>
      <c r="AY19" s="136"/>
      <c r="AZ19" s="136"/>
      <c r="BA19" s="136"/>
      <c r="BB19" s="136"/>
      <c r="BC19" s="136"/>
      <c r="BD19" s="75"/>
      <c r="BE19" s="136"/>
      <c r="BF19" s="75"/>
      <c r="BG19" s="136"/>
      <c r="BH19" s="136"/>
      <c r="BI19" s="136"/>
      <c r="BJ19" s="136"/>
      <c r="BK19" s="136"/>
      <c r="BL19" s="136"/>
      <c r="BM19" s="136"/>
      <c r="BN19" s="136"/>
      <c r="BO19" s="136"/>
      <c r="BP19" s="136"/>
      <c r="BQ19" s="136"/>
      <c r="BR19" s="134"/>
      <c r="BT19" s="134"/>
      <c r="BU19" s="137"/>
      <c r="BV19" s="137"/>
      <c r="BW19" s="137"/>
      <c r="BX19" s="137"/>
      <c r="BY19" s="137"/>
      <c r="BZ19" s="137"/>
      <c r="CA19" s="137"/>
      <c r="CB19" s="137"/>
      <c r="CC19" s="137"/>
      <c r="CD19" s="137"/>
      <c r="CE19" s="5"/>
      <c r="CF19" s="134"/>
      <c r="CH19" s="134"/>
    </row>
    <row r="20" spans="1:98" x14ac:dyDescent="0.25">
      <c r="A20" s="137" t="s">
        <v>20</v>
      </c>
      <c r="B20" s="34"/>
      <c r="C20" s="136"/>
      <c r="D20" s="136">
        <f>'C1调整成本'!D20+'C2调整成本 '!D20+'C3调整成本 '!D20+'C4调整成本'!D20</f>
        <v>0.44688554564731847</v>
      </c>
      <c r="E20" s="136">
        <f>'C1调整成本'!E20+'C2调整成本 '!E20+'C3调整成本 '!E20+'C4调整成本'!E20</f>
        <v>0.44688554564731847</v>
      </c>
      <c r="F20" s="136">
        <f>'C1调整成本'!F20+'C2调整成本 '!F20+'C3调整成本 '!F20+'C4调整成本'!F20</f>
        <v>0.51099647031249851</v>
      </c>
      <c r="G20" s="136">
        <f>'C1调整成本'!G20+'C2调整成本 '!G20+'C3调整成本 '!G20+'C4调整成本'!G20</f>
        <v>0.59373623885180815</v>
      </c>
      <c r="H20" s="136">
        <f>'C1调整成本'!H20+'C2调整成本 '!H20+'C3调整成本 '!H20+'C4调整成本'!H20</f>
        <v>0.91012354934287754</v>
      </c>
      <c r="I20" s="136">
        <f>'C1调整成本'!I20+'C2调整成本 '!I20+'C3调整成本 '!I20+'C4调整成本'!I20</f>
        <v>1.0419787555247333</v>
      </c>
      <c r="J20" s="136"/>
      <c r="K20" s="136"/>
      <c r="L20" s="136"/>
      <c r="M20" s="136"/>
      <c r="N20" s="136"/>
      <c r="O20" s="136"/>
      <c r="P20" s="75"/>
      <c r="Q20" s="136"/>
      <c r="R20" s="136"/>
      <c r="S20" s="136"/>
      <c r="T20" s="136"/>
      <c r="U20" s="136"/>
      <c r="V20" s="136">
        <f t="shared" si="0"/>
        <v>3.9506061053265547</v>
      </c>
      <c r="W20" s="136"/>
      <c r="X20" s="136">
        <f t="shared" si="2"/>
        <v>8.3213960672126284</v>
      </c>
      <c r="Y20" s="138">
        <f t="shared" si="1"/>
        <v>0.65843435088775915</v>
      </c>
      <c r="Z20" s="136"/>
      <c r="AA20" s="136"/>
      <c r="AB20" s="75"/>
      <c r="AC20" s="136"/>
      <c r="AD20" s="75"/>
      <c r="AE20" s="136"/>
      <c r="AF20" s="136"/>
      <c r="AG20" s="136"/>
      <c r="AH20" s="136"/>
      <c r="AI20" s="136"/>
      <c r="AJ20" s="136"/>
      <c r="AK20" s="136"/>
      <c r="AL20" s="136"/>
      <c r="AM20" s="136"/>
      <c r="AN20" s="136"/>
      <c r="AO20" s="136"/>
      <c r="AP20" s="75"/>
      <c r="AQ20" s="136"/>
      <c r="AR20" s="75"/>
      <c r="AS20" s="136"/>
      <c r="AT20" s="136"/>
      <c r="AU20" s="136"/>
      <c r="AV20" s="136"/>
      <c r="AW20" s="136"/>
      <c r="AX20" s="136"/>
      <c r="AY20" s="136"/>
      <c r="AZ20" s="136"/>
      <c r="BA20" s="136"/>
      <c r="BB20" s="136"/>
      <c r="BC20" s="136"/>
      <c r="BD20" s="75"/>
      <c r="BE20" s="136"/>
      <c r="BF20" s="75"/>
      <c r="BG20" s="136"/>
      <c r="BH20" s="136"/>
      <c r="BI20" s="136"/>
      <c r="BJ20" s="136"/>
      <c r="BK20" s="136"/>
      <c r="BL20" s="136"/>
      <c r="BM20" s="136"/>
      <c r="BN20" s="136"/>
      <c r="BO20" s="136"/>
      <c r="BP20" s="136"/>
      <c r="BQ20" s="136"/>
      <c r="BR20" s="134"/>
      <c r="BT20" s="134"/>
      <c r="BU20" s="137"/>
      <c r="BV20" s="137"/>
      <c r="BW20" s="137"/>
      <c r="BX20" s="137"/>
      <c r="BY20" s="137"/>
      <c r="BZ20" s="137"/>
      <c r="CA20" s="137"/>
      <c r="CB20" s="137"/>
      <c r="CC20" s="137"/>
      <c r="CD20" s="137"/>
      <c r="CE20" s="5"/>
      <c r="CF20" s="134"/>
      <c r="CH20" s="134"/>
    </row>
    <row r="21" spans="1:98" x14ac:dyDescent="0.25">
      <c r="A21" s="137" t="s">
        <v>21</v>
      </c>
      <c r="B21" s="34"/>
      <c r="C21" s="136"/>
      <c r="D21" s="136">
        <f>'C1调整成本'!D21+'C2调整成本 '!D21+'C3调整成本 '!D21+'C4调整成本'!D21</f>
        <v>0</v>
      </c>
      <c r="E21" s="136">
        <f>'C1调整成本'!E21+'C2调整成本 '!E21+'C3调整成本 '!E21+'C4调整成本'!E21</f>
        <v>0</v>
      </c>
      <c r="F21" s="136">
        <f>'C1调整成本'!F21+'C2调整成本 '!F21+'C3调整成本 '!F21+'C4调整成本'!F21</f>
        <v>0</v>
      </c>
      <c r="G21" s="136">
        <f>'C1调整成本'!G21+'C2调整成本 '!G21+'C3调整成本 '!G21+'C4调整成本'!G21</f>
        <v>0</v>
      </c>
      <c r="H21" s="136">
        <f>'C1调整成本'!H21+'C2调整成本 '!H21+'C3调整成本 '!H21+'C4调整成本'!H21</f>
        <v>0</v>
      </c>
      <c r="I21" s="136">
        <f>'C1调整成本'!I21+'C2调整成本 '!I21+'C3调整成本 '!I21+'C4调整成本'!I21</f>
        <v>0</v>
      </c>
      <c r="J21" s="136"/>
      <c r="K21" s="136"/>
      <c r="L21" s="136"/>
      <c r="M21" s="136"/>
      <c r="N21" s="136"/>
      <c r="O21" s="136"/>
      <c r="P21" s="75"/>
      <c r="Q21" s="136"/>
      <c r="R21" s="136"/>
      <c r="S21" s="136"/>
      <c r="T21" s="136"/>
      <c r="U21" s="136"/>
      <c r="V21" s="136">
        <f t="shared" si="0"/>
        <v>0</v>
      </c>
      <c r="W21" s="136"/>
      <c r="X21" s="136">
        <f t="shared" si="2"/>
        <v>1.7261621919643222</v>
      </c>
      <c r="Y21" s="138">
        <f t="shared" si="1"/>
        <v>0</v>
      </c>
      <c r="Z21" s="136"/>
      <c r="AA21" s="136"/>
      <c r="AB21" s="75"/>
      <c r="AC21" s="136"/>
      <c r="AD21" s="75"/>
      <c r="AE21" s="136"/>
      <c r="AF21" s="136"/>
      <c r="AG21" s="136"/>
      <c r="AH21" s="136"/>
      <c r="AI21" s="136"/>
      <c r="AJ21" s="136"/>
      <c r="AK21" s="136"/>
      <c r="AL21" s="136"/>
      <c r="AM21" s="136"/>
      <c r="AN21" s="136"/>
      <c r="AO21" s="136"/>
      <c r="AP21" s="75"/>
      <c r="AQ21" s="136"/>
      <c r="AR21" s="75"/>
      <c r="AS21" s="136"/>
      <c r="AT21" s="136"/>
      <c r="AU21" s="136"/>
      <c r="AV21" s="136"/>
      <c r="AW21" s="136"/>
      <c r="AX21" s="136"/>
      <c r="AY21" s="136"/>
      <c r="AZ21" s="136"/>
      <c r="BA21" s="136"/>
      <c r="BB21" s="136"/>
      <c r="BC21" s="136"/>
      <c r="BD21" s="75"/>
      <c r="BE21" s="136"/>
      <c r="BF21" s="75"/>
      <c r="BG21" s="136"/>
      <c r="BH21" s="136"/>
      <c r="BI21" s="136"/>
      <c r="BJ21" s="136"/>
      <c r="BK21" s="136"/>
      <c r="BL21" s="136"/>
      <c r="BM21" s="136"/>
      <c r="BN21" s="136"/>
      <c r="BO21" s="136"/>
      <c r="BP21" s="136"/>
      <c r="BQ21" s="136"/>
      <c r="BR21" s="134"/>
      <c r="BT21" s="134"/>
      <c r="BU21" s="137"/>
      <c r="BV21" s="137"/>
      <c r="BW21" s="137"/>
      <c r="BX21" s="137"/>
      <c r="BY21" s="137"/>
      <c r="BZ21" s="137"/>
      <c r="CA21" s="137"/>
      <c r="CB21" s="137"/>
      <c r="CC21" s="137"/>
      <c r="CD21" s="137"/>
      <c r="CE21" s="5"/>
      <c r="CF21" s="134"/>
      <c r="CH21" s="134"/>
    </row>
    <row r="22" spans="1:98" x14ac:dyDescent="0.25">
      <c r="A22" s="137" t="s">
        <v>22</v>
      </c>
      <c r="B22" s="34"/>
      <c r="C22" s="136"/>
      <c r="D22" s="136">
        <f>'C1调整成本'!D22+'C2调整成本 '!D22+'C3调整成本 '!D22+'C4调整成本'!D22</f>
        <v>0</v>
      </c>
      <c r="E22" s="136">
        <f>'C1调整成本'!E22+'C2调整成本 '!E22+'C3调整成本 '!E22+'C4调整成本'!E22</f>
        <v>0</v>
      </c>
      <c r="F22" s="136">
        <f>'C1调整成本'!F22+'C2调整成本 '!F22+'C3调整成本 '!F22+'C4调整成本'!F22</f>
        <v>0</v>
      </c>
      <c r="G22" s="136">
        <f>'C1调整成本'!G22+'C2调整成本 '!G22+'C3调整成本 '!G22+'C4调整成本'!G22</f>
        <v>0</v>
      </c>
      <c r="H22" s="136">
        <f>'C1调整成本'!H22+'C2调整成本 '!H22+'C3调整成本 '!H22+'C4调整成本'!H22</f>
        <v>0</v>
      </c>
      <c r="I22" s="136">
        <f>'C1调整成本'!I22+'C2调整成本 '!I22+'C3调整成本 '!I22+'C4调整成本'!I22</f>
        <v>0</v>
      </c>
      <c r="J22" s="136"/>
      <c r="K22" s="136"/>
      <c r="L22" s="136"/>
      <c r="M22" s="136"/>
      <c r="N22" s="136"/>
      <c r="O22" s="136"/>
      <c r="P22" s="75"/>
      <c r="Q22" s="136"/>
      <c r="R22" s="136"/>
      <c r="S22" s="136"/>
      <c r="T22" s="136"/>
      <c r="U22" s="136"/>
      <c r="V22" s="136">
        <f t="shared" si="0"/>
        <v>0</v>
      </c>
      <c r="W22" s="136"/>
      <c r="X22" s="136">
        <f t="shared" si="2"/>
        <v>0</v>
      </c>
      <c r="Y22" s="138">
        <f t="shared" si="1"/>
        <v>0</v>
      </c>
      <c r="Z22" s="136"/>
      <c r="AA22" s="136"/>
      <c r="AB22" s="75"/>
      <c r="AC22" s="136"/>
      <c r="AD22" s="75"/>
      <c r="AE22" s="136"/>
      <c r="AF22" s="136"/>
      <c r="AG22" s="136"/>
      <c r="AH22" s="136"/>
      <c r="AI22" s="136"/>
      <c r="AJ22" s="136"/>
      <c r="AK22" s="136"/>
      <c r="AL22" s="136"/>
      <c r="AM22" s="136"/>
      <c r="AN22" s="136"/>
      <c r="AO22" s="136"/>
      <c r="AP22" s="75"/>
      <c r="AQ22" s="136"/>
      <c r="AR22" s="75"/>
      <c r="AS22" s="136"/>
      <c r="AT22" s="136"/>
      <c r="AU22" s="136"/>
      <c r="AV22" s="136"/>
      <c r="AW22" s="136"/>
      <c r="AX22" s="136"/>
      <c r="AY22" s="136"/>
      <c r="AZ22" s="136"/>
      <c r="BA22" s="136"/>
      <c r="BB22" s="136"/>
      <c r="BC22" s="136"/>
      <c r="BD22" s="75"/>
      <c r="BE22" s="136"/>
      <c r="BF22" s="75"/>
      <c r="BG22" s="136"/>
      <c r="BH22" s="136"/>
      <c r="BI22" s="136"/>
      <c r="BJ22" s="136"/>
      <c r="BK22" s="136"/>
      <c r="BL22" s="136"/>
      <c r="BM22" s="136"/>
      <c r="BN22" s="136"/>
      <c r="BO22" s="136"/>
      <c r="BP22" s="136"/>
      <c r="BQ22" s="136"/>
      <c r="BR22" s="134"/>
      <c r="BT22" s="134"/>
      <c r="BU22" s="137"/>
      <c r="BV22" s="137"/>
      <c r="BW22" s="137"/>
      <c r="BX22" s="137"/>
      <c r="BY22" s="137"/>
      <c r="BZ22" s="137"/>
      <c r="CA22" s="137"/>
      <c r="CB22" s="137"/>
      <c r="CC22" s="137"/>
      <c r="CD22" s="137"/>
      <c r="CE22" s="5"/>
      <c r="CF22" s="134"/>
      <c r="CH22" s="134"/>
    </row>
    <row r="23" spans="1:98" s="62" customFormat="1" x14ac:dyDescent="0.25">
      <c r="A23" s="59"/>
      <c r="B23" s="135"/>
      <c r="C23" s="59"/>
      <c r="D23" s="59">
        <f t="shared" ref="D23:I23" si="3">SUM(D3:D22)</f>
        <v>0.64484504107142371</v>
      </c>
      <c r="E23" s="59">
        <f t="shared" si="3"/>
        <v>1.7520935558965696</v>
      </c>
      <c r="F23" s="59">
        <f t="shared" si="3"/>
        <v>3.8700888600764918</v>
      </c>
      <c r="G23" s="59">
        <f t="shared" si="3"/>
        <v>4.2888468363911008</v>
      </c>
      <c r="H23" s="59">
        <f t="shared" si="3"/>
        <v>5.4433409608144627</v>
      </c>
      <c r="I23" s="59">
        <f t="shared" si="3"/>
        <v>6.4039411915073448</v>
      </c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>
        <f t="shared" si="0"/>
        <v>22.403156445757396</v>
      </c>
      <c r="W23" s="59"/>
      <c r="X23" s="59">
        <f>SUM(X3:X22)</f>
        <v>43.779122803552326</v>
      </c>
      <c r="Y23" s="138">
        <f>X23/6</f>
        <v>7.2965204672587207</v>
      </c>
      <c r="Z23" s="68"/>
      <c r="AA23" s="59"/>
      <c r="AB23" s="68"/>
      <c r="AC23" s="59"/>
      <c r="AD23" s="59"/>
      <c r="AE23" s="59"/>
      <c r="AF23" s="59"/>
      <c r="AG23" s="59"/>
      <c r="AH23" s="59"/>
      <c r="AI23" s="59"/>
      <c r="AJ23" s="59"/>
      <c r="AK23" s="59"/>
      <c r="AL23" s="59"/>
      <c r="AM23" s="59"/>
      <c r="AN23" s="68"/>
      <c r="AO23" s="59"/>
      <c r="AP23" s="68"/>
      <c r="AQ23" s="59"/>
      <c r="AR23" s="59"/>
      <c r="AS23" s="59"/>
      <c r="AT23" s="59"/>
      <c r="AU23" s="59"/>
      <c r="AV23" s="59"/>
      <c r="AW23" s="59"/>
      <c r="AX23" s="59"/>
      <c r="AY23" s="59"/>
      <c r="AZ23" s="59"/>
      <c r="BA23" s="59"/>
      <c r="BB23" s="68"/>
      <c r="BC23" s="59"/>
      <c r="BD23" s="68"/>
      <c r="BE23" s="59"/>
      <c r="BF23" s="59"/>
      <c r="BG23" s="59"/>
      <c r="BH23" s="59"/>
      <c r="BI23" s="59"/>
      <c r="BJ23" s="59"/>
      <c r="BK23" s="59"/>
      <c r="BL23" s="59"/>
      <c r="BM23" s="59"/>
      <c r="BN23" s="59"/>
      <c r="BO23" s="59"/>
      <c r="BP23" s="68"/>
      <c r="BQ23" s="59"/>
      <c r="BR23" s="68"/>
      <c r="BS23" s="59"/>
      <c r="BT23" s="59"/>
      <c r="BU23" s="59"/>
      <c r="BV23" s="59"/>
      <c r="BW23" s="59"/>
      <c r="BX23" s="59"/>
      <c r="BY23" s="59"/>
      <c r="BZ23" s="59"/>
      <c r="CA23" s="59"/>
      <c r="CB23" s="59"/>
      <c r="CC23" s="59"/>
      <c r="CD23" s="135"/>
      <c r="CF23" s="135"/>
      <c r="CG23" s="59"/>
      <c r="CH23" s="59"/>
      <c r="CI23" s="59"/>
      <c r="CJ23" s="59"/>
      <c r="CK23" s="59"/>
      <c r="CL23" s="59"/>
      <c r="CM23" s="59"/>
      <c r="CN23" s="59"/>
      <c r="CO23" s="59"/>
      <c r="CP23" s="59"/>
      <c r="CQ23" s="59"/>
      <c r="CR23" s="135"/>
      <c r="CT23" s="135"/>
    </row>
    <row r="24" spans="1:98" x14ac:dyDescent="0.25">
      <c r="A24" s="137" t="s">
        <v>255</v>
      </c>
      <c r="B24" s="34">
        <f>算例!F24</f>
        <v>0</v>
      </c>
      <c r="C24" s="136"/>
      <c r="D24" s="136">
        <f>'C1调整成本'!D24+'C2调整成本 '!D24+'C3调整成本 '!D24+'C4调整成本'!D24</f>
        <v>0</v>
      </c>
      <c r="E24" s="136">
        <f>'C1调整成本'!E24+'C2调整成本 '!E24+'C3调整成本 '!E24+'C4调整成本'!E24</f>
        <v>0</v>
      </c>
      <c r="F24" s="136">
        <f>'C1调整成本'!F24+'C2调整成本 '!F24+'C3调整成本 '!F24+'C4调整成本'!F24</f>
        <v>0</v>
      </c>
      <c r="G24" s="136">
        <f>'C1调整成本'!G24+'C2调整成本 '!G24+'C3调整成本 '!G24+'C4调整成本'!G24</f>
        <v>0</v>
      </c>
      <c r="H24" s="136">
        <f>'C1调整成本'!H24+'C2调整成本 '!H24+'C3调整成本 '!H24+'C4调整成本'!H24</f>
        <v>0</v>
      </c>
      <c r="I24" s="136">
        <f>'C1调整成本'!I24+'C2调整成本 '!I24+'C3调整成本 '!I24+'C4调整成本'!I24</f>
        <v>0</v>
      </c>
      <c r="J24" s="136"/>
      <c r="K24" s="136"/>
      <c r="L24" s="136"/>
      <c r="M24" s="136"/>
      <c r="N24" s="136"/>
      <c r="O24" s="76"/>
      <c r="P24" s="76"/>
      <c r="Q24" s="76"/>
      <c r="R24" s="76"/>
      <c r="S24" s="76"/>
      <c r="T24" s="76"/>
      <c r="U24" s="76"/>
      <c r="V24" s="136">
        <f t="shared" si="0"/>
        <v>0</v>
      </c>
      <c r="W24" s="76"/>
      <c r="X24" s="76"/>
      <c r="Y24" s="136"/>
      <c r="Z24" s="136"/>
      <c r="AA24" s="136"/>
      <c r="AB24" s="136"/>
      <c r="AC24" s="153"/>
      <c r="AD24" s="153"/>
      <c r="AE24" s="153"/>
      <c r="AF24" s="153"/>
      <c r="AG24" s="153"/>
      <c r="AH24" s="153"/>
      <c r="AI24" s="153"/>
      <c r="AJ24" s="153"/>
      <c r="AK24" s="153"/>
      <c r="AL24" s="153"/>
      <c r="AM24" s="136"/>
      <c r="AN24" s="136"/>
      <c r="AO24" s="136"/>
      <c r="AP24" s="136"/>
      <c r="AQ24" s="153"/>
      <c r="AR24" s="153"/>
      <c r="AS24" s="153"/>
      <c r="AT24" s="153"/>
      <c r="AU24" s="153"/>
      <c r="AV24" s="153"/>
      <c r="AW24" s="153"/>
      <c r="AX24" s="153"/>
      <c r="AY24" s="153"/>
      <c r="AZ24" s="153"/>
      <c r="BA24" s="136"/>
      <c r="BB24" s="136"/>
      <c r="BC24" s="136"/>
      <c r="BD24" s="136"/>
      <c r="BE24" s="153"/>
      <c r="BF24" s="153"/>
      <c r="BG24" s="153"/>
      <c r="BH24" s="153"/>
      <c r="BI24" s="153"/>
      <c r="BJ24" s="153"/>
      <c r="BK24" s="153"/>
      <c r="BL24" s="153"/>
      <c r="BM24" s="153"/>
      <c r="BN24" s="153"/>
      <c r="BO24" s="136"/>
      <c r="BP24" s="136"/>
      <c r="BQ24" s="136"/>
      <c r="BR24" s="136"/>
      <c r="BS24" s="153"/>
      <c r="BT24" s="153"/>
      <c r="BU24" s="153"/>
      <c r="BV24" s="153"/>
      <c r="BW24" s="153"/>
      <c r="BX24" s="153"/>
      <c r="BY24" s="153"/>
      <c r="BZ24" s="153"/>
      <c r="CA24" s="153"/>
      <c r="CB24" s="153"/>
      <c r="CC24" s="136"/>
      <c r="CG24" s="166"/>
      <c r="CH24" s="166"/>
      <c r="CI24" s="166"/>
      <c r="CJ24" s="166"/>
      <c r="CK24" s="166"/>
      <c r="CL24" s="166"/>
      <c r="CM24" s="166"/>
      <c r="CN24" s="166"/>
      <c r="CO24" s="166"/>
      <c r="CP24" s="166"/>
      <c r="CQ24" s="5"/>
    </row>
    <row r="25" spans="1:98" x14ac:dyDescent="0.25">
      <c r="A25" s="137" t="s">
        <v>1</v>
      </c>
      <c r="B25" s="34" t="str">
        <f>算例!F25</f>
        <v>得分</v>
      </c>
      <c r="C25" s="136"/>
      <c r="D25" s="136">
        <f>'C1调整成本'!D25+'C2调整成本 '!D25+'C3调整成本 '!D25+'C4调整成本'!D25</f>
        <v>0</v>
      </c>
      <c r="E25" s="136">
        <f>'C1调整成本'!E25+'C2调整成本 '!E25+'C3调整成本 '!E25+'C4调整成本'!E25</f>
        <v>0</v>
      </c>
      <c r="F25" s="136">
        <f>'C1调整成本'!F25+'C2调整成本 '!F25+'C3调整成本 '!F25+'C4调整成本'!F25</f>
        <v>0</v>
      </c>
      <c r="G25" s="136">
        <f>'C1调整成本'!G25+'C2调整成本 '!G25+'C3调整成本 '!G25+'C4调整成本'!G25</f>
        <v>0</v>
      </c>
      <c r="H25" s="136">
        <f>'C1调整成本'!H25+'C2调整成本 '!H25+'C3调整成本 '!H25+'C4调整成本'!H25</f>
        <v>0</v>
      </c>
      <c r="I25" s="136">
        <f>'C1调整成本'!I25+'C2调整成本 '!I25+'C3调整成本 '!I25+'C4调整成本'!I25</f>
        <v>0</v>
      </c>
      <c r="J25" s="136"/>
      <c r="K25" s="136"/>
      <c r="L25" s="136"/>
      <c r="M25" s="136"/>
      <c r="N25" s="136"/>
      <c r="O25" s="136"/>
      <c r="P25" s="75"/>
      <c r="Q25" s="136"/>
      <c r="R25" s="136"/>
      <c r="S25" s="136"/>
      <c r="T25" s="136"/>
      <c r="U25" s="136"/>
      <c r="V25" s="136">
        <f t="shared" si="0"/>
        <v>0</v>
      </c>
      <c r="W25" s="136"/>
      <c r="X25" s="136"/>
      <c r="Y25" s="136"/>
      <c r="Z25" s="136"/>
      <c r="AA25" s="136"/>
      <c r="AB25" s="75"/>
      <c r="AC25" s="136"/>
      <c r="AD25" s="75"/>
      <c r="AE25" s="136"/>
      <c r="AF25" s="136"/>
      <c r="AG25" s="136"/>
      <c r="AH25" s="136"/>
      <c r="AI25" s="136"/>
      <c r="AJ25" s="136"/>
      <c r="AK25" s="136"/>
      <c r="AL25" s="136"/>
      <c r="AM25" s="136"/>
      <c r="AN25" s="136"/>
      <c r="AO25" s="136"/>
      <c r="AP25" s="75"/>
      <c r="AQ25" s="136"/>
      <c r="AR25" s="75"/>
      <c r="AS25" s="136"/>
      <c r="AT25" s="136"/>
      <c r="AU25" s="136"/>
      <c r="AV25" s="136"/>
      <c r="AW25" s="136"/>
      <c r="AX25" s="136"/>
      <c r="AY25" s="136"/>
      <c r="AZ25" s="136"/>
      <c r="BA25" s="136"/>
      <c r="BB25" s="136"/>
      <c r="BC25" s="136"/>
      <c r="BD25" s="75"/>
      <c r="BE25" s="136"/>
      <c r="BF25" s="75"/>
      <c r="BG25" s="136"/>
      <c r="BH25" s="136"/>
      <c r="BI25" s="136"/>
      <c r="BJ25" s="136"/>
      <c r="BK25" s="136"/>
      <c r="BL25" s="136"/>
      <c r="BM25" s="136"/>
      <c r="BN25" s="136"/>
      <c r="BO25" s="136"/>
      <c r="BP25" s="136"/>
      <c r="BQ25" s="136"/>
      <c r="BR25" s="134"/>
      <c r="BT25" s="134"/>
      <c r="BU25" s="137"/>
      <c r="BV25" s="137"/>
      <c r="BW25" s="137"/>
      <c r="BX25" s="137"/>
      <c r="BY25" s="137"/>
      <c r="BZ25" s="137"/>
      <c r="CA25" s="137"/>
      <c r="CB25" s="137"/>
      <c r="CC25" s="137"/>
      <c r="CD25" s="137"/>
      <c r="CE25" s="5"/>
      <c r="CF25" s="134"/>
      <c r="CH25" s="134"/>
    </row>
    <row r="26" spans="1:98" x14ac:dyDescent="0.25">
      <c r="A26" s="137" t="s">
        <v>3</v>
      </c>
      <c r="B26" s="34"/>
      <c r="C26" s="136"/>
      <c r="D26" s="136">
        <f>'C1调整成本'!D26+'C2调整成本 '!D26+'C3调整成本 '!D26+'C4调整成本'!D26</f>
        <v>0</v>
      </c>
      <c r="E26" s="136">
        <f>'C1调整成本'!E26+'C2调整成本 '!E26+'C3调整成本 '!E26+'C4调整成本'!E26</f>
        <v>0</v>
      </c>
      <c r="F26" s="136">
        <f>'C1调整成本'!F26+'C2调整成本 '!F26+'C3调整成本 '!F26+'C4调整成本'!F26</f>
        <v>0</v>
      </c>
      <c r="G26" s="136">
        <f>'C1调整成本'!G26+'C2调整成本 '!G26+'C3调整成本 '!G26+'C4调整成本'!G26</f>
        <v>0</v>
      </c>
      <c r="H26" s="136">
        <f>'C1调整成本'!H26+'C2调整成本 '!H26+'C3调整成本 '!H26+'C4调整成本'!H26</f>
        <v>0</v>
      </c>
      <c r="I26" s="136">
        <f>'C1调整成本'!I26+'C2调整成本 '!I26+'C3调整成本 '!I26+'C4调整成本'!I26</f>
        <v>0</v>
      </c>
      <c r="J26" s="136"/>
      <c r="K26" s="136"/>
      <c r="L26" s="136"/>
      <c r="M26" s="136"/>
      <c r="N26" s="136"/>
      <c r="O26" s="136"/>
      <c r="P26" s="75"/>
      <c r="Q26" s="136"/>
      <c r="R26" s="136"/>
      <c r="S26" s="136"/>
      <c r="T26" s="136"/>
      <c r="U26" s="136"/>
      <c r="V26" s="136">
        <f t="shared" si="0"/>
        <v>0</v>
      </c>
      <c r="W26" s="136"/>
      <c r="X26" s="136"/>
      <c r="Y26" s="136"/>
      <c r="Z26" s="136"/>
      <c r="AA26" s="136"/>
      <c r="AB26" s="75"/>
      <c r="AC26" s="136"/>
      <c r="AD26" s="75"/>
      <c r="AE26" s="136"/>
      <c r="AF26" s="136"/>
      <c r="AG26" s="136"/>
      <c r="AH26" s="136"/>
      <c r="AI26" s="136"/>
      <c r="AJ26" s="136"/>
      <c r="AK26" s="136"/>
      <c r="AL26" s="136"/>
      <c r="AM26" s="136"/>
      <c r="AN26" s="136"/>
      <c r="AO26" s="136"/>
      <c r="AP26" s="75"/>
      <c r="AQ26" s="136"/>
      <c r="AR26" s="75"/>
      <c r="AS26" s="136"/>
      <c r="AT26" s="136"/>
      <c r="AU26" s="136"/>
      <c r="AV26" s="136"/>
      <c r="AW26" s="136"/>
      <c r="AX26" s="136"/>
      <c r="AY26" s="136"/>
      <c r="AZ26" s="136"/>
      <c r="BA26" s="136"/>
      <c r="BB26" s="136"/>
      <c r="BC26" s="136"/>
      <c r="BD26" s="75"/>
      <c r="BE26" s="136"/>
      <c r="BF26" s="75"/>
      <c r="BG26" s="136"/>
      <c r="BH26" s="136"/>
      <c r="BI26" s="136"/>
      <c r="BJ26" s="136"/>
      <c r="BK26" s="136"/>
      <c r="BL26" s="136"/>
      <c r="BM26" s="136"/>
      <c r="BN26" s="136"/>
      <c r="BO26" s="136"/>
      <c r="BP26" s="136"/>
      <c r="BQ26" s="136"/>
      <c r="BR26" s="134"/>
      <c r="BT26" s="134"/>
      <c r="BU26" s="137"/>
      <c r="BV26" s="137"/>
      <c r="BW26" s="137"/>
      <c r="BX26" s="137"/>
      <c r="BY26" s="137"/>
      <c r="BZ26" s="137"/>
      <c r="CA26" s="137"/>
      <c r="CB26" s="137"/>
      <c r="CC26" s="137"/>
      <c r="CD26" s="137"/>
      <c r="CE26" s="5"/>
      <c r="CF26" s="134"/>
      <c r="CH26" s="134"/>
    </row>
    <row r="27" spans="1:98" x14ac:dyDescent="0.25">
      <c r="A27" s="137" t="s">
        <v>4</v>
      </c>
      <c r="B27" s="34"/>
      <c r="C27" s="136"/>
      <c r="D27" s="136">
        <f>'C1调整成本'!D27+'C2调整成本 '!D27+'C3调整成本 '!D27+'C4调整成本'!D27</f>
        <v>0</v>
      </c>
      <c r="E27" s="136">
        <f>'C1调整成本'!E27+'C2调整成本 '!E27+'C3调整成本 '!E27+'C4调整成本'!E27</f>
        <v>0</v>
      </c>
      <c r="F27" s="136">
        <f>'C1调整成本'!F27+'C2调整成本 '!F27+'C3调整成本 '!F27+'C4调整成本'!F27</f>
        <v>0</v>
      </c>
      <c r="G27" s="136">
        <f>'C1调整成本'!G27+'C2调整成本 '!G27+'C3调整成本 '!G27+'C4调整成本'!G27</f>
        <v>0</v>
      </c>
      <c r="H27" s="136">
        <f>'C1调整成本'!H27+'C2调整成本 '!H27+'C3调整成本 '!H27+'C4调整成本'!H27</f>
        <v>0</v>
      </c>
      <c r="I27" s="136">
        <f>'C1调整成本'!I27+'C2调整成本 '!I27+'C3调整成本 '!I27+'C4调整成本'!I27</f>
        <v>0</v>
      </c>
      <c r="J27" s="136"/>
      <c r="K27" s="136"/>
      <c r="L27" s="136"/>
      <c r="M27" s="136"/>
      <c r="N27" s="75"/>
      <c r="O27" s="136"/>
      <c r="P27" s="75"/>
      <c r="Q27" s="136"/>
      <c r="R27" s="136"/>
      <c r="S27" s="136"/>
      <c r="T27" s="136"/>
      <c r="U27" s="136"/>
      <c r="V27" s="136">
        <f t="shared" si="0"/>
        <v>0</v>
      </c>
      <c r="W27" s="136"/>
      <c r="X27" s="136"/>
      <c r="Y27" s="136"/>
      <c r="Z27" s="136"/>
      <c r="AA27" s="136"/>
      <c r="AB27" s="75"/>
      <c r="AC27" s="136"/>
      <c r="AD27" s="75"/>
      <c r="AE27" s="136"/>
      <c r="AF27" s="136"/>
      <c r="AG27" s="136"/>
      <c r="AH27" s="136"/>
      <c r="AI27" s="136"/>
      <c r="AJ27" s="136"/>
      <c r="AK27" s="136"/>
      <c r="AL27" s="136"/>
      <c r="AM27" s="136"/>
      <c r="AN27" s="136"/>
      <c r="AO27" s="136"/>
      <c r="AP27" s="75"/>
      <c r="AQ27" s="136"/>
      <c r="AR27" s="75"/>
      <c r="AS27" s="136"/>
      <c r="AT27" s="136"/>
      <c r="AU27" s="136"/>
      <c r="AV27" s="136"/>
      <c r="AW27" s="136"/>
      <c r="AX27" s="136"/>
      <c r="AY27" s="136"/>
      <c r="AZ27" s="136"/>
      <c r="BA27" s="136"/>
      <c r="BB27" s="136"/>
      <c r="BC27" s="136"/>
      <c r="BD27" s="75"/>
      <c r="BE27" s="136"/>
      <c r="BF27" s="75"/>
      <c r="BG27" s="136"/>
      <c r="BH27" s="136"/>
      <c r="BI27" s="136"/>
      <c r="BJ27" s="136"/>
      <c r="BK27" s="136"/>
      <c r="BL27" s="136"/>
      <c r="BM27" s="136"/>
      <c r="BN27" s="136"/>
      <c r="BO27" s="136"/>
      <c r="BP27" s="136"/>
      <c r="BQ27" s="136"/>
      <c r="BR27" s="134"/>
      <c r="BT27" s="134"/>
      <c r="BU27" s="137"/>
      <c r="BV27" s="137"/>
      <c r="BW27" s="137"/>
      <c r="BX27" s="137"/>
      <c r="BY27" s="137"/>
      <c r="BZ27" s="137"/>
      <c r="CA27" s="137"/>
      <c r="CB27" s="137"/>
      <c r="CC27" s="137"/>
      <c r="CD27" s="137"/>
      <c r="CE27" s="5"/>
      <c r="CF27" s="134"/>
      <c r="CH27" s="134"/>
    </row>
    <row r="28" spans="1:98" x14ac:dyDescent="0.25">
      <c r="A28" s="137" t="s">
        <v>5</v>
      </c>
      <c r="B28" s="34"/>
      <c r="C28" s="136"/>
      <c r="D28" s="136">
        <f>'C1调整成本'!D28+'C2调整成本 '!D28+'C3调整成本 '!D28+'C4调整成本'!D28</f>
        <v>0</v>
      </c>
      <c r="E28" s="136">
        <f>'C1调整成本'!E28+'C2调整成本 '!E28+'C3调整成本 '!E28+'C4调整成本'!E28</f>
        <v>0</v>
      </c>
      <c r="F28" s="136">
        <f>'C1调整成本'!F28+'C2调整成本 '!F28+'C3调整成本 '!F28+'C4调整成本'!F28</f>
        <v>0</v>
      </c>
      <c r="G28" s="136">
        <f>'C1调整成本'!G28+'C2调整成本 '!G28+'C3调整成本 '!G28+'C4调整成本'!G28</f>
        <v>0</v>
      </c>
      <c r="H28" s="136">
        <f>'C1调整成本'!H28+'C2调整成本 '!H28+'C3调整成本 '!H28+'C4调整成本'!H28</f>
        <v>0</v>
      </c>
      <c r="I28" s="136">
        <f>'C1调整成本'!I28+'C2调整成本 '!I28+'C3调整成本 '!I28+'C4调整成本'!I28</f>
        <v>0</v>
      </c>
      <c r="J28" s="136"/>
      <c r="K28" s="136"/>
      <c r="L28" s="136"/>
      <c r="M28" s="136"/>
      <c r="N28" s="75"/>
      <c r="O28" s="136"/>
      <c r="P28" s="75"/>
      <c r="Q28" s="136"/>
      <c r="R28" s="136"/>
      <c r="S28" s="136"/>
      <c r="T28" s="136"/>
      <c r="U28" s="136"/>
      <c r="V28" s="136">
        <f t="shared" si="0"/>
        <v>0</v>
      </c>
      <c r="W28" s="136"/>
      <c r="X28" s="136"/>
      <c r="Y28" s="136"/>
      <c r="Z28" s="136"/>
      <c r="AA28" s="136"/>
      <c r="AB28" s="75"/>
      <c r="AC28" s="136"/>
      <c r="AD28" s="75"/>
      <c r="AE28" s="136"/>
      <c r="AF28" s="136"/>
      <c r="AG28" s="136"/>
      <c r="AH28" s="136"/>
      <c r="AI28" s="136"/>
      <c r="AJ28" s="136"/>
      <c r="AK28" s="136"/>
      <c r="AL28" s="136"/>
      <c r="AM28" s="136"/>
      <c r="AN28" s="136"/>
      <c r="AO28" s="136"/>
      <c r="AP28" s="75"/>
      <c r="AQ28" s="136"/>
      <c r="AR28" s="75"/>
      <c r="AS28" s="136"/>
      <c r="AT28" s="136"/>
      <c r="AU28" s="136"/>
      <c r="AV28" s="136"/>
      <c r="AW28" s="136"/>
      <c r="AX28" s="136"/>
      <c r="AY28" s="136"/>
      <c r="AZ28" s="136"/>
      <c r="BA28" s="136"/>
      <c r="BB28" s="136"/>
      <c r="BC28" s="136"/>
      <c r="BD28" s="75"/>
      <c r="BE28" s="136"/>
      <c r="BF28" s="75"/>
      <c r="BG28" s="136"/>
      <c r="BH28" s="136"/>
      <c r="BI28" s="136"/>
      <c r="BJ28" s="136"/>
      <c r="BK28" s="136"/>
      <c r="BL28" s="136"/>
      <c r="BM28" s="136"/>
      <c r="BN28" s="136"/>
      <c r="BO28" s="136"/>
      <c r="BP28" s="136"/>
      <c r="BQ28" s="136"/>
      <c r="BR28" s="134"/>
      <c r="BT28" s="134"/>
      <c r="BU28" s="137"/>
      <c r="BV28" s="137"/>
      <c r="BW28" s="137"/>
      <c r="BX28" s="137"/>
      <c r="BY28" s="137"/>
      <c r="BZ28" s="137"/>
      <c r="CA28" s="137"/>
      <c r="CB28" s="137"/>
      <c r="CC28" s="137"/>
      <c r="CD28" s="137"/>
      <c r="CE28" s="5"/>
      <c r="CF28" s="134"/>
      <c r="CH28" s="134"/>
    </row>
    <row r="29" spans="1:98" x14ac:dyDescent="0.25">
      <c r="A29" s="137" t="s">
        <v>6</v>
      </c>
      <c r="B29" s="34"/>
      <c r="C29" s="136"/>
      <c r="D29" s="136">
        <f>'C1调整成本'!D29+'C2调整成本 '!D29+'C3调整成本 '!D29+'C4调整成本'!D29</f>
        <v>0</v>
      </c>
      <c r="E29" s="136">
        <f>'C1调整成本'!E29+'C2调整成本 '!E29+'C3调整成本 '!E29+'C4调整成本'!E29</f>
        <v>0</v>
      </c>
      <c r="F29" s="136">
        <f>'C1调整成本'!F29+'C2调整成本 '!F29+'C3调整成本 '!F29+'C4调整成本'!F29</f>
        <v>0</v>
      </c>
      <c r="G29" s="136">
        <f>'C1调整成本'!G29+'C2调整成本 '!G29+'C3调整成本 '!G29+'C4调整成本'!G29</f>
        <v>0</v>
      </c>
      <c r="H29" s="136">
        <f>'C1调整成本'!H29+'C2调整成本 '!H29+'C3调整成本 '!H29+'C4调整成本'!H29</f>
        <v>0</v>
      </c>
      <c r="I29" s="136">
        <f>'C1调整成本'!I29+'C2调整成本 '!I29+'C3调整成本 '!I29+'C4调整成本'!I29</f>
        <v>0</v>
      </c>
      <c r="J29" s="136"/>
      <c r="K29" s="136"/>
      <c r="L29" s="136"/>
      <c r="M29" s="136"/>
      <c r="N29" s="75"/>
      <c r="O29" s="136"/>
      <c r="P29" s="75"/>
      <c r="Q29" s="136"/>
      <c r="R29" s="136"/>
      <c r="S29" s="136"/>
      <c r="T29" s="136"/>
      <c r="U29" s="136"/>
      <c r="V29" s="136">
        <f t="shared" si="0"/>
        <v>0</v>
      </c>
      <c r="W29" s="136"/>
      <c r="X29" s="136"/>
      <c r="Y29" s="136"/>
      <c r="Z29" s="136"/>
      <c r="AA29" s="136"/>
      <c r="AB29" s="75"/>
      <c r="AC29" s="136"/>
      <c r="AD29" s="75"/>
      <c r="AE29" s="136"/>
      <c r="AF29" s="136"/>
      <c r="AG29" s="136"/>
      <c r="AH29" s="136"/>
      <c r="AI29" s="136"/>
      <c r="AJ29" s="136"/>
      <c r="AK29" s="136"/>
      <c r="AL29" s="136"/>
      <c r="AM29" s="136"/>
      <c r="AN29" s="136"/>
      <c r="AO29" s="136"/>
      <c r="AP29" s="75"/>
      <c r="AQ29" s="136"/>
      <c r="AR29" s="75"/>
      <c r="AS29" s="136"/>
      <c r="AT29" s="136"/>
      <c r="AU29" s="136"/>
      <c r="AV29" s="136"/>
      <c r="AW29" s="136"/>
      <c r="AX29" s="136"/>
      <c r="AY29" s="136"/>
      <c r="AZ29" s="136"/>
      <c r="BA29" s="136"/>
      <c r="BB29" s="136"/>
      <c r="BC29" s="136"/>
      <c r="BD29" s="75"/>
      <c r="BE29" s="136"/>
      <c r="BF29" s="75"/>
      <c r="BG29" s="136"/>
      <c r="BH29" s="136"/>
      <c r="BI29" s="136"/>
      <c r="BJ29" s="136"/>
      <c r="BK29" s="136"/>
      <c r="BL29" s="136"/>
      <c r="BM29" s="136"/>
      <c r="BN29" s="136"/>
      <c r="BO29" s="136"/>
      <c r="BP29" s="136"/>
      <c r="BQ29" s="136"/>
      <c r="BR29" s="134"/>
      <c r="BT29" s="134"/>
      <c r="BU29" s="137"/>
      <c r="BV29" s="137"/>
      <c r="BW29" s="137"/>
      <c r="BX29" s="137"/>
      <c r="BY29" s="137"/>
      <c r="BZ29" s="137"/>
      <c r="CA29" s="137"/>
      <c r="CB29" s="137"/>
      <c r="CC29" s="137"/>
      <c r="CD29" s="137"/>
      <c r="CE29" s="5"/>
      <c r="CF29" s="134"/>
      <c r="CH29" s="134"/>
    </row>
    <row r="30" spans="1:98" x14ac:dyDescent="0.25">
      <c r="A30" s="137" t="s">
        <v>7</v>
      </c>
      <c r="B30" s="34"/>
      <c r="C30" s="136"/>
      <c r="D30" s="136">
        <f>'C1调整成本'!D30+'C2调整成本 '!D30+'C3调整成本 '!D30+'C4调整成本'!D30</f>
        <v>0</v>
      </c>
      <c r="E30" s="136">
        <f>'C1调整成本'!E30+'C2调整成本 '!E30+'C3调整成本 '!E30+'C4调整成本'!E30</f>
        <v>0</v>
      </c>
      <c r="F30" s="136">
        <f>'C1调整成本'!F30+'C2调整成本 '!F30+'C3调整成本 '!F30+'C4调整成本'!F30</f>
        <v>0</v>
      </c>
      <c r="G30" s="136">
        <f>'C1调整成本'!G30+'C2调整成本 '!G30+'C3调整成本 '!G30+'C4调整成本'!G30</f>
        <v>0</v>
      </c>
      <c r="H30" s="136">
        <f>'C1调整成本'!H30+'C2调整成本 '!H30+'C3调整成本 '!H30+'C4调整成本'!H30</f>
        <v>0</v>
      </c>
      <c r="I30" s="136">
        <f>'C1调整成本'!I30+'C2调整成本 '!I30+'C3调整成本 '!I30+'C4调整成本'!I30</f>
        <v>0</v>
      </c>
      <c r="J30" s="136"/>
      <c r="K30" s="136"/>
      <c r="L30" s="136"/>
      <c r="M30" s="136"/>
      <c r="N30" s="75"/>
      <c r="O30" s="136"/>
      <c r="P30" s="75"/>
      <c r="Q30" s="136"/>
      <c r="R30" s="136"/>
      <c r="S30" s="136"/>
      <c r="T30" s="136"/>
      <c r="U30" s="136"/>
      <c r="V30" s="136">
        <f t="shared" si="0"/>
        <v>0</v>
      </c>
      <c r="W30" s="136"/>
      <c r="X30" s="136"/>
      <c r="Y30" s="136"/>
      <c r="Z30" s="136"/>
      <c r="AA30" s="136"/>
      <c r="AB30" s="75"/>
      <c r="AC30" s="136"/>
      <c r="AD30" s="75"/>
      <c r="AE30" s="136"/>
      <c r="AF30" s="136"/>
      <c r="AG30" s="136"/>
      <c r="AH30" s="136"/>
      <c r="AI30" s="136"/>
      <c r="AJ30" s="136"/>
      <c r="AK30" s="136"/>
      <c r="AL30" s="136"/>
      <c r="AM30" s="136"/>
      <c r="AN30" s="136"/>
      <c r="AO30" s="136"/>
      <c r="AP30" s="75"/>
      <c r="AQ30" s="136"/>
      <c r="AR30" s="75"/>
      <c r="AS30" s="136"/>
      <c r="AT30" s="136"/>
      <c r="AU30" s="136"/>
      <c r="AV30" s="136"/>
      <c r="AW30" s="136"/>
      <c r="AX30" s="136"/>
      <c r="AY30" s="136"/>
      <c r="AZ30" s="136"/>
      <c r="BA30" s="136"/>
      <c r="BB30" s="136"/>
      <c r="BC30" s="136"/>
      <c r="BD30" s="75"/>
      <c r="BE30" s="136"/>
      <c r="BF30" s="75"/>
      <c r="BG30" s="136"/>
      <c r="BH30" s="136"/>
      <c r="BI30" s="136"/>
      <c r="BJ30" s="136"/>
      <c r="BK30" s="136"/>
      <c r="BL30" s="136"/>
      <c r="BM30" s="136"/>
      <c r="BN30" s="136"/>
      <c r="BO30" s="136"/>
      <c r="BP30" s="136"/>
      <c r="BQ30" s="136"/>
      <c r="BR30" s="134"/>
      <c r="BT30" s="134"/>
      <c r="BU30" s="137"/>
      <c r="BV30" s="137"/>
      <c r="BW30" s="137"/>
      <c r="BX30" s="137"/>
      <c r="BY30" s="137"/>
      <c r="BZ30" s="137"/>
      <c r="CA30" s="137"/>
      <c r="CB30" s="137"/>
      <c r="CC30" s="137"/>
      <c r="CD30" s="137"/>
      <c r="CE30" s="5"/>
      <c r="CF30" s="134"/>
      <c r="CH30" s="134"/>
    </row>
    <row r="31" spans="1:98" x14ac:dyDescent="0.25">
      <c r="A31" s="137" t="s">
        <v>8</v>
      </c>
      <c r="B31" s="135"/>
      <c r="C31" s="136"/>
      <c r="D31" s="136">
        <f>'C1调整成本'!D31+'C2调整成本 '!D31+'C3调整成本 '!D31+'C4调整成本'!D31</f>
        <v>0.67261621919643222</v>
      </c>
      <c r="E31" s="136">
        <f>'C1调整成本'!E31+'C2调整成本 '!E31+'C3调整成本 '!E31+'C4调整成本'!E31</f>
        <v>0.67261621919643222</v>
      </c>
      <c r="F31" s="136">
        <f>'C1调整成本'!F31+'C2调整成本 '!F31+'C3调整成本 '!F31+'C4调整成本'!F31</f>
        <v>0.67261621919643222</v>
      </c>
      <c r="G31" s="136">
        <f>'C1调整成本'!G31+'C2调整成本 '!G31+'C3调整成本 '!G31+'C4调整成本'!G31</f>
        <v>0.67261621919643222</v>
      </c>
      <c r="H31" s="136">
        <f>'C1调整成本'!H31+'C2调整成本 '!H31+'C3调整成本 '!H31+'C4调整成本'!H31</f>
        <v>0.76636621919643222</v>
      </c>
      <c r="I31" s="136">
        <f>'C1调整成本'!I31+'C2调整成本 '!I31+'C3调整成本 '!I31+'C4调整成本'!I31</f>
        <v>0.90699121919643222</v>
      </c>
      <c r="J31" s="136"/>
      <c r="K31" s="136"/>
      <c r="L31" s="136"/>
      <c r="M31" s="136"/>
      <c r="N31" s="75"/>
      <c r="O31" s="136"/>
      <c r="P31" s="75"/>
      <c r="Q31" s="136"/>
      <c r="R31" s="136"/>
      <c r="S31" s="136"/>
      <c r="T31" s="136"/>
      <c r="U31" s="136"/>
      <c r="V31" s="136">
        <f t="shared" si="0"/>
        <v>4.3638223151785933</v>
      </c>
      <c r="W31" s="136"/>
      <c r="X31" s="136"/>
      <c r="Y31" s="136"/>
      <c r="Z31" s="136"/>
      <c r="AA31" s="136"/>
      <c r="AB31" s="75"/>
      <c r="AC31" s="136"/>
      <c r="AD31" s="75"/>
      <c r="AE31" s="136"/>
      <c r="AF31" s="136"/>
      <c r="AG31" s="136"/>
      <c r="AH31" s="136"/>
      <c r="AI31" s="136"/>
      <c r="AJ31" s="136"/>
      <c r="AK31" s="136"/>
      <c r="AL31" s="136"/>
      <c r="AM31" s="136"/>
      <c r="AN31" s="136"/>
      <c r="AO31" s="136"/>
      <c r="AP31" s="75"/>
      <c r="AQ31" s="136"/>
      <c r="AR31" s="75"/>
      <c r="AS31" s="136"/>
      <c r="AT31" s="136"/>
      <c r="AU31" s="136"/>
      <c r="AV31" s="136"/>
      <c r="AW31" s="136"/>
      <c r="AX31" s="136"/>
      <c r="AY31" s="136"/>
      <c r="AZ31" s="136"/>
      <c r="BA31" s="136"/>
      <c r="BB31" s="136"/>
      <c r="BC31" s="136"/>
      <c r="BD31" s="75"/>
      <c r="BE31" s="136"/>
      <c r="BF31" s="75"/>
      <c r="BG31" s="136"/>
      <c r="BH31" s="136"/>
      <c r="BI31" s="136"/>
      <c r="BJ31" s="136"/>
      <c r="BK31" s="136"/>
      <c r="BL31" s="136"/>
      <c r="BM31" s="136"/>
      <c r="BN31" s="136"/>
      <c r="BO31" s="136"/>
      <c r="BP31" s="136"/>
      <c r="BQ31" s="136"/>
      <c r="BR31" s="134"/>
      <c r="BT31" s="134"/>
      <c r="BU31" s="137"/>
      <c r="BV31" s="137"/>
      <c r="BW31" s="137"/>
      <c r="BX31" s="137"/>
      <c r="BY31" s="137"/>
      <c r="BZ31" s="137"/>
      <c r="CA31" s="137"/>
      <c r="CB31" s="137"/>
      <c r="CC31" s="137"/>
      <c r="CD31" s="137"/>
      <c r="CE31" s="5"/>
      <c r="CF31" s="134"/>
      <c r="CH31" s="134"/>
    </row>
    <row r="32" spans="1:98" x14ac:dyDescent="0.25">
      <c r="A32" s="137" t="s">
        <v>9</v>
      </c>
      <c r="B32" s="34"/>
      <c r="C32" s="136"/>
      <c r="D32" s="136">
        <f>'C1调整成本'!D32+'C2调整成本 '!D32+'C3调整成本 '!D32+'C4调整成本'!D32</f>
        <v>0</v>
      </c>
      <c r="E32" s="136">
        <f>'C1调整成本'!E32+'C2调整成本 '!E32+'C3调整成本 '!E32+'C4调整成本'!E32</f>
        <v>0</v>
      </c>
      <c r="F32" s="136">
        <f>'C1调整成本'!F32+'C2调整成本 '!F32+'C3调整成本 '!F32+'C4调整成本'!F32</f>
        <v>0</v>
      </c>
      <c r="G32" s="136">
        <f>'C1调整成本'!G32+'C2调整成本 '!G32+'C3调整成本 '!G32+'C4调整成本'!G32</f>
        <v>0</v>
      </c>
      <c r="H32" s="136">
        <f>'C1调整成本'!H32+'C2调整成本 '!H32+'C3调整成本 '!H32+'C4调整成本'!H32</f>
        <v>0</v>
      </c>
      <c r="I32" s="136">
        <f>'C1调整成本'!I32+'C2调整成本 '!I32+'C3调整成本 '!I32+'C4调整成本'!I32</f>
        <v>0</v>
      </c>
      <c r="J32" s="136"/>
      <c r="K32" s="136"/>
      <c r="L32" s="136"/>
      <c r="M32" s="136"/>
      <c r="N32" s="75"/>
      <c r="O32" s="136"/>
      <c r="P32" s="75"/>
      <c r="Q32" s="136"/>
      <c r="R32" s="136"/>
      <c r="S32" s="136"/>
      <c r="T32" s="136"/>
      <c r="U32" s="136"/>
      <c r="V32" s="136">
        <f t="shared" si="0"/>
        <v>0</v>
      </c>
      <c r="W32" s="136"/>
      <c r="X32" s="136"/>
      <c r="Y32" s="136"/>
      <c r="Z32" s="136"/>
      <c r="AA32" s="136"/>
      <c r="AB32" s="75"/>
      <c r="AC32" s="136"/>
      <c r="AD32" s="75"/>
      <c r="AE32" s="136"/>
      <c r="AF32" s="136"/>
      <c r="AG32" s="136"/>
      <c r="AH32" s="136"/>
      <c r="AI32" s="136"/>
      <c r="AJ32" s="136"/>
      <c r="AK32" s="136"/>
      <c r="AL32" s="136"/>
      <c r="AM32" s="136"/>
      <c r="AN32" s="136"/>
      <c r="AO32" s="136"/>
      <c r="AP32" s="75"/>
      <c r="AQ32" s="136"/>
      <c r="AR32" s="75"/>
      <c r="AS32" s="136"/>
      <c r="AT32" s="136"/>
      <c r="AU32" s="136"/>
      <c r="AV32" s="136"/>
      <c r="AW32" s="136"/>
      <c r="AX32" s="136"/>
      <c r="AY32" s="136"/>
      <c r="AZ32" s="136"/>
      <c r="BA32" s="136"/>
      <c r="BB32" s="136"/>
      <c r="BC32" s="136"/>
      <c r="BD32" s="75"/>
      <c r="BE32" s="136"/>
      <c r="BF32" s="75"/>
      <c r="BG32" s="136"/>
      <c r="BH32" s="136"/>
      <c r="BI32" s="136"/>
      <c r="BJ32" s="136"/>
      <c r="BK32" s="136"/>
      <c r="BL32" s="136"/>
      <c r="BM32" s="136"/>
      <c r="BN32" s="136"/>
      <c r="BO32" s="136"/>
      <c r="BP32" s="136"/>
      <c r="BQ32" s="136"/>
      <c r="BR32" s="134"/>
      <c r="BT32" s="134"/>
      <c r="BU32" s="137"/>
      <c r="BV32" s="137"/>
      <c r="BW32" s="137"/>
      <c r="BX32" s="137"/>
      <c r="BY32" s="137"/>
      <c r="BZ32" s="137"/>
      <c r="CA32" s="137"/>
      <c r="CB32" s="137"/>
      <c r="CC32" s="137"/>
      <c r="CD32" s="137"/>
      <c r="CE32" s="5"/>
      <c r="CF32" s="134"/>
      <c r="CH32" s="134"/>
    </row>
    <row r="33" spans="1:86" x14ac:dyDescent="0.25">
      <c r="A33" s="137" t="s">
        <v>10</v>
      </c>
      <c r="B33" s="34"/>
      <c r="C33" s="136"/>
      <c r="D33" s="136">
        <f>'C1调整成本'!D33+'C2调整成本 '!D33+'C3调整成本 '!D33+'C4调整成本'!D33</f>
        <v>0</v>
      </c>
      <c r="E33" s="136">
        <f>'C1调整成本'!E33+'C2调整成本 '!E33+'C3调整成本 '!E33+'C4调整成本'!E33</f>
        <v>0</v>
      </c>
      <c r="F33" s="136">
        <f>'C1调整成本'!F33+'C2调整成本 '!F33+'C3调整成本 '!F33+'C4调整成本'!F33</f>
        <v>0</v>
      </c>
      <c r="G33" s="136">
        <f>'C1调整成本'!G33+'C2调整成本 '!G33+'C3调整成本 '!G33+'C4调整成本'!G33</f>
        <v>0</v>
      </c>
      <c r="H33" s="136">
        <f>'C1调整成本'!H33+'C2调整成本 '!H33+'C3调整成本 '!H33+'C4调整成本'!H33</f>
        <v>0.29059271688987998</v>
      </c>
      <c r="I33" s="136">
        <f>'C1调整成本'!I33+'C2调整成本 '!I33+'C3调整成本 '!I33+'C4调整成本'!I33</f>
        <v>0.29059271688987998</v>
      </c>
      <c r="J33" s="136"/>
      <c r="K33" s="136"/>
      <c r="L33" s="136"/>
      <c r="M33" s="136"/>
      <c r="N33" s="75"/>
      <c r="O33" s="136"/>
      <c r="P33" s="75"/>
      <c r="Q33" s="136"/>
      <c r="R33" s="136"/>
      <c r="S33" s="136"/>
      <c r="T33" s="136"/>
      <c r="U33" s="136"/>
      <c r="V33" s="136">
        <f t="shared" si="0"/>
        <v>0.58118543377975995</v>
      </c>
      <c r="W33" s="136"/>
      <c r="X33" s="136"/>
      <c r="Y33" s="136"/>
      <c r="Z33" s="136"/>
      <c r="AA33" s="136"/>
      <c r="AB33" s="75"/>
      <c r="AC33" s="136"/>
      <c r="AD33" s="75"/>
      <c r="AE33" s="136"/>
      <c r="AF33" s="136"/>
      <c r="AG33" s="136"/>
      <c r="AH33" s="136"/>
      <c r="AI33" s="136"/>
      <c r="AJ33" s="136"/>
      <c r="AK33" s="136"/>
      <c r="AL33" s="136"/>
      <c r="AM33" s="136"/>
      <c r="AN33" s="136"/>
      <c r="AO33" s="136"/>
      <c r="AP33" s="75"/>
      <c r="AQ33" s="136"/>
      <c r="AR33" s="75"/>
      <c r="AS33" s="136"/>
      <c r="AT33" s="136"/>
      <c r="AU33" s="136"/>
      <c r="AV33" s="136"/>
      <c r="AW33" s="136"/>
      <c r="AX33" s="136"/>
      <c r="AY33" s="136"/>
      <c r="AZ33" s="136"/>
      <c r="BA33" s="136"/>
      <c r="BB33" s="136"/>
      <c r="BC33" s="136"/>
      <c r="BD33" s="75"/>
      <c r="BE33" s="136"/>
      <c r="BF33" s="75"/>
      <c r="BG33" s="136"/>
      <c r="BH33" s="136"/>
      <c r="BI33" s="136"/>
      <c r="BJ33" s="136"/>
      <c r="BK33" s="136"/>
      <c r="BL33" s="136"/>
      <c r="BM33" s="136"/>
      <c r="BN33" s="136"/>
      <c r="BO33" s="136"/>
      <c r="BP33" s="136"/>
      <c r="BQ33" s="136"/>
      <c r="BR33" s="134"/>
      <c r="BT33" s="134"/>
      <c r="BU33" s="137"/>
      <c r="BV33" s="137"/>
      <c r="BW33" s="137"/>
      <c r="BX33" s="137"/>
      <c r="BY33" s="137"/>
      <c r="BZ33" s="137"/>
      <c r="CA33" s="137"/>
      <c r="CB33" s="137"/>
      <c r="CC33" s="137"/>
      <c r="CD33" s="137"/>
      <c r="CE33" s="5"/>
      <c r="CF33" s="134"/>
      <c r="CH33" s="134"/>
    </row>
    <row r="34" spans="1:86" x14ac:dyDescent="0.25">
      <c r="A34" s="137" t="s">
        <v>11</v>
      </c>
      <c r="B34" s="34"/>
      <c r="C34" s="136"/>
      <c r="D34" s="136">
        <f>'C1调整成本'!D34+'C2调整成本 '!D34+'C3调整成本 '!D34+'C4调整成本'!D34</f>
        <v>0.50830638008604079</v>
      </c>
      <c r="E34" s="136">
        <f>'C1调整成本'!E34+'C2调整成本 '!E34+'C3调整成本 '!E34+'C4调整成本'!E34</f>
        <v>0.76763533582772892</v>
      </c>
      <c r="F34" s="136">
        <f>'C1调整成本'!F34+'C2调整成本 '!F34+'C3调整成本 '!F34+'C4调整成本'!F34</f>
        <v>0.76763533582772892</v>
      </c>
      <c r="G34" s="136">
        <f>'C1调整成本'!G34+'C2调整成本 '!G34+'C3调整成本 '!G34+'C4调整成本'!G34</f>
        <v>0.94476402058764175</v>
      </c>
      <c r="H34" s="136">
        <f>'C1调整成本'!H34+'C2调整成本 '!H34+'C3调整成本 '!H34+'C4调整成本'!H34</f>
        <v>0.94476402058764175</v>
      </c>
      <c r="I34" s="136">
        <f>'C1调整成本'!I34+'C2调整成本 '!I34+'C3调整成本 '!I34+'C4调整成本'!I34</f>
        <v>0.94476402058764175</v>
      </c>
      <c r="J34" s="136"/>
      <c r="K34" s="136"/>
      <c r="L34" s="136"/>
      <c r="M34" s="136"/>
      <c r="N34" s="75"/>
      <c r="O34" s="136"/>
      <c r="P34" s="75"/>
      <c r="Q34" s="136"/>
      <c r="R34" s="136"/>
      <c r="S34" s="136"/>
      <c r="T34" s="136"/>
      <c r="U34" s="136"/>
      <c r="V34" s="136">
        <f t="shared" si="0"/>
        <v>4.8778691135044241</v>
      </c>
      <c r="W34" s="136"/>
      <c r="X34" s="136"/>
      <c r="Y34" s="136"/>
      <c r="Z34" s="136"/>
      <c r="AA34" s="136"/>
      <c r="AB34" s="75"/>
      <c r="AC34" s="136"/>
      <c r="AD34" s="75"/>
      <c r="AE34" s="136"/>
      <c r="AF34" s="136"/>
      <c r="AG34" s="136"/>
      <c r="AH34" s="136"/>
      <c r="AI34" s="136"/>
      <c r="AJ34" s="136"/>
      <c r="AK34" s="136"/>
      <c r="AL34" s="136"/>
      <c r="AM34" s="136"/>
      <c r="AN34" s="136"/>
      <c r="AO34" s="136"/>
      <c r="AP34" s="75"/>
      <c r="AQ34" s="136"/>
      <c r="AR34" s="75"/>
      <c r="AS34" s="136"/>
      <c r="AT34" s="136"/>
      <c r="AU34" s="136"/>
      <c r="AV34" s="136"/>
      <c r="AW34" s="136"/>
      <c r="AX34" s="136"/>
      <c r="AY34" s="136"/>
      <c r="AZ34" s="136"/>
      <c r="BA34" s="136"/>
      <c r="BB34" s="136"/>
      <c r="BC34" s="136"/>
      <c r="BD34" s="75"/>
      <c r="BE34" s="136"/>
      <c r="BF34" s="75"/>
      <c r="BG34" s="136"/>
      <c r="BH34" s="136"/>
      <c r="BI34" s="136"/>
      <c r="BJ34" s="136"/>
      <c r="BK34" s="136"/>
      <c r="BL34" s="136"/>
      <c r="BM34" s="136"/>
      <c r="BN34" s="136"/>
      <c r="BO34" s="136"/>
      <c r="BP34" s="136"/>
      <c r="BQ34" s="136"/>
      <c r="BR34" s="134"/>
      <c r="BT34" s="134"/>
      <c r="BU34" s="137"/>
      <c r="BV34" s="137"/>
      <c r="BW34" s="137"/>
      <c r="BX34" s="137"/>
      <c r="BY34" s="137"/>
      <c r="BZ34" s="137"/>
      <c r="CA34" s="137"/>
      <c r="CB34" s="137"/>
      <c r="CC34" s="137"/>
      <c r="CD34" s="137"/>
      <c r="CE34" s="5"/>
      <c r="CF34" s="134"/>
      <c r="CH34" s="134"/>
    </row>
    <row r="35" spans="1:86" x14ac:dyDescent="0.25">
      <c r="A35" s="137" t="s">
        <v>12</v>
      </c>
      <c r="B35" s="135"/>
      <c r="C35" s="136"/>
      <c r="D35" s="136">
        <f>'C1调整成本'!D35+'C2调整成本 '!D35+'C3调整成本 '!D35+'C4调整成本'!D35</f>
        <v>0.27016787217262428</v>
      </c>
      <c r="E35" s="136">
        <f>'C1调整成本'!E35+'C2调整成本 '!E35+'C3调整成本 '!E35+'C4调整成本'!E35</f>
        <v>0.27016787217262428</v>
      </c>
      <c r="F35" s="136">
        <f>'C1调整成本'!F35+'C2调整成本 '!F35+'C3调整成本 '!F35+'C4调整成本'!F35</f>
        <v>0.27016787217262428</v>
      </c>
      <c r="G35" s="136">
        <f>'C1调整成本'!G35+'C2调整成本 '!G35+'C3调整成本 '!G35+'C4调整成本'!G35</f>
        <v>0.27016787217262428</v>
      </c>
      <c r="H35" s="136">
        <f>'C1调整成本'!H35+'C2调整成本 '!H35+'C3调整成本 '!H35+'C4调整成本'!H35</f>
        <v>0.27016787217262428</v>
      </c>
      <c r="I35" s="136">
        <f>'C1调整成本'!I35+'C2调整成本 '!I35+'C3调整成本 '!I35+'C4调整成本'!I35</f>
        <v>0.27016787217262428</v>
      </c>
      <c r="J35" s="136"/>
      <c r="K35" s="136"/>
      <c r="L35" s="136"/>
      <c r="M35" s="136"/>
      <c r="N35" s="75"/>
      <c r="O35" s="136"/>
      <c r="P35" s="75"/>
      <c r="Q35" s="136"/>
      <c r="R35" s="136"/>
      <c r="S35" s="136"/>
      <c r="T35" s="136"/>
      <c r="U35" s="136"/>
      <c r="V35" s="136">
        <f t="shared" si="0"/>
        <v>1.6210072330357455</v>
      </c>
      <c r="W35" s="136"/>
      <c r="X35" s="136"/>
      <c r="Y35" s="136"/>
      <c r="Z35" s="136"/>
      <c r="AA35" s="136"/>
      <c r="AB35" s="75"/>
      <c r="AC35" s="136"/>
      <c r="AD35" s="75"/>
      <c r="AE35" s="136"/>
      <c r="AF35" s="136"/>
      <c r="AG35" s="136"/>
      <c r="AH35" s="136"/>
      <c r="AI35" s="136"/>
      <c r="AJ35" s="136"/>
      <c r="AK35" s="136"/>
      <c r="AL35" s="136"/>
      <c r="AM35" s="136"/>
      <c r="AN35" s="136"/>
      <c r="AO35" s="136"/>
      <c r="AP35" s="75"/>
      <c r="AQ35" s="136"/>
      <c r="AR35" s="75"/>
      <c r="AS35" s="136"/>
      <c r="AT35" s="136"/>
      <c r="AU35" s="136"/>
      <c r="AV35" s="136"/>
      <c r="AW35" s="136"/>
      <c r="AX35" s="136"/>
      <c r="AY35" s="136"/>
      <c r="AZ35" s="136"/>
      <c r="BA35" s="136"/>
      <c r="BB35" s="136"/>
      <c r="BC35" s="136"/>
      <c r="BD35" s="75"/>
      <c r="BE35" s="136"/>
      <c r="BF35" s="75"/>
      <c r="BG35" s="136"/>
      <c r="BH35" s="136"/>
      <c r="BI35" s="136"/>
      <c r="BJ35" s="136"/>
      <c r="BK35" s="136"/>
      <c r="BL35" s="136"/>
      <c r="BM35" s="136"/>
      <c r="BN35" s="136"/>
      <c r="BO35" s="136"/>
      <c r="BP35" s="136"/>
      <c r="BQ35" s="136"/>
      <c r="BR35" s="134"/>
      <c r="BT35" s="134"/>
      <c r="BU35" s="137"/>
      <c r="BV35" s="137"/>
      <c r="BW35" s="137"/>
      <c r="BX35" s="137"/>
      <c r="BY35" s="137"/>
      <c r="BZ35" s="137"/>
      <c r="CA35" s="137"/>
      <c r="CB35" s="137"/>
      <c r="CC35" s="137"/>
      <c r="CD35" s="137"/>
      <c r="CE35" s="5"/>
      <c r="CF35" s="134"/>
      <c r="CH35" s="134"/>
    </row>
    <row r="36" spans="1:86" x14ac:dyDescent="0.25">
      <c r="A36" s="137" t="s">
        <v>13</v>
      </c>
      <c r="B36" s="34"/>
      <c r="C36" s="136"/>
      <c r="D36" s="136">
        <f>'C1调整成本'!D36+'C2调整成本 '!D36+'C3调整成本 '!D36+'C4调整成本'!D36</f>
        <v>0</v>
      </c>
      <c r="E36" s="136">
        <f>'C1调整成本'!E36+'C2调整成本 '!E36+'C3调整成本 '!E36+'C4调整成本'!E36</f>
        <v>0</v>
      </c>
      <c r="F36" s="136">
        <f>'C1调整成本'!F36+'C2调整成本 '!F36+'C3调整成本 '!F36+'C4调整成本'!F36</f>
        <v>0</v>
      </c>
      <c r="G36" s="136">
        <f>'C1调整成本'!G36+'C2调整成本 '!G36+'C3调整成本 '!G36+'C4调整成本'!G36</f>
        <v>0</v>
      </c>
      <c r="H36" s="136">
        <f>'C1调整成本'!H36+'C2调整成本 '!H36+'C3调整成本 '!H36+'C4调整成本'!H36</f>
        <v>0</v>
      </c>
      <c r="I36" s="136">
        <f>'C1调整成本'!I36+'C2调整成本 '!I36+'C3调整成本 '!I36+'C4调整成本'!I36</f>
        <v>0</v>
      </c>
      <c r="J36" s="136"/>
      <c r="K36" s="136"/>
      <c r="L36" s="136"/>
      <c r="M36" s="136"/>
      <c r="N36" s="75"/>
      <c r="O36" s="136"/>
      <c r="P36" s="75"/>
      <c r="Q36" s="136"/>
      <c r="R36" s="136"/>
      <c r="S36" s="136"/>
      <c r="T36" s="136"/>
      <c r="U36" s="136"/>
      <c r="V36" s="136">
        <f t="shared" si="0"/>
        <v>0</v>
      </c>
      <c r="W36" s="136"/>
      <c r="X36" s="136"/>
      <c r="Y36" s="136"/>
      <c r="Z36" s="136"/>
      <c r="AA36" s="136"/>
      <c r="AB36" s="75"/>
      <c r="AC36" s="136"/>
      <c r="AD36" s="75"/>
      <c r="AE36" s="136"/>
      <c r="AF36" s="136"/>
      <c r="AG36" s="136"/>
      <c r="AH36" s="136"/>
      <c r="AI36" s="136"/>
      <c r="AJ36" s="136"/>
      <c r="AK36" s="136"/>
      <c r="AL36" s="136"/>
      <c r="AM36" s="136"/>
      <c r="AN36" s="136"/>
      <c r="AO36" s="136"/>
      <c r="AP36" s="75"/>
      <c r="AQ36" s="136"/>
      <c r="AR36" s="75"/>
      <c r="AS36" s="136"/>
      <c r="AT36" s="136"/>
      <c r="AU36" s="136"/>
      <c r="AV36" s="136"/>
      <c r="AW36" s="136"/>
      <c r="AX36" s="136"/>
      <c r="AY36" s="136"/>
      <c r="AZ36" s="136"/>
      <c r="BA36" s="136"/>
      <c r="BB36" s="136"/>
      <c r="BC36" s="136"/>
      <c r="BD36" s="75"/>
      <c r="BE36" s="136"/>
      <c r="BF36" s="75"/>
      <c r="BG36" s="136"/>
      <c r="BH36" s="136"/>
      <c r="BI36" s="136"/>
      <c r="BJ36" s="136"/>
      <c r="BK36" s="136"/>
      <c r="BL36" s="136"/>
      <c r="BM36" s="136"/>
      <c r="BN36" s="136"/>
      <c r="BO36" s="136"/>
      <c r="BP36" s="136"/>
      <c r="BQ36" s="136"/>
      <c r="BR36" s="134"/>
      <c r="BT36" s="134"/>
      <c r="BU36" s="137"/>
      <c r="BV36" s="137"/>
      <c r="BW36" s="137"/>
      <c r="BX36" s="137"/>
      <c r="BY36" s="137"/>
      <c r="BZ36" s="137"/>
      <c r="CA36" s="137"/>
      <c r="CB36" s="137"/>
      <c r="CC36" s="137"/>
      <c r="CD36" s="137"/>
      <c r="CE36" s="5"/>
      <c r="CF36" s="134"/>
      <c r="CH36" s="134"/>
    </row>
    <row r="37" spans="1:86" x14ac:dyDescent="0.25">
      <c r="A37" s="137" t="s">
        <v>14</v>
      </c>
      <c r="B37" s="34"/>
      <c r="C37" s="136"/>
      <c r="D37" s="136">
        <f>'C1调整成本'!D37+'C2调整成本 '!D37+'C3调整成本 '!D37+'C4调整成本'!D37</f>
        <v>0</v>
      </c>
      <c r="E37" s="136">
        <f>'C1调整成本'!E37+'C2调整成本 '!E37+'C3调整成本 '!E37+'C4调整成本'!E37</f>
        <v>0</v>
      </c>
      <c r="F37" s="136">
        <f>'C1调整成本'!F37+'C2调整成本 '!F37+'C3调整成本 '!F37+'C4调整成本'!F37</f>
        <v>0</v>
      </c>
      <c r="G37" s="136">
        <f>'C1调整成本'!G37+'C2调整成本 '!G37+'C3调整成本 '!G37+'C4调整成本'!G37</f>
        <v>0</v>
      </c>
      <c r="H37" s="136">
        <f>'C1调整成本'!H37+'C2调整成本 '!H37+'C3调整成本 '!H37+'C4调整成本'!H37</f>
        <v>0</v>
      </c>
      <c r="I37" s="136">
        <f>'C1调整成本'!I37+'C2调整成本 '!I37+'C3调整成本 '!I37+'C4调整成本'!I37</f>
        <v>0</v>
      </c>
      <c r="J37" s="136"/>
      <c r="K37" s="136"/>
      <c r="L37" s="136"/>
      <c r="M37" s="136"/>
      <c r="N37" s="75"/>
      <c r="O37" s="136"/>
      <c r="P37" s="75"/>
      <c r="Q37" s="136"/>
      <c r="R37" s="136"/>
      <c r="S37" s="136"/>
      <c r="T37" s="136"/>
      <c r="U37" s="136"/>
      <c r="V37" s="136">
        <f t="shared" si="0"/>
        <v>0</v>
      </c>
      <c r="W37" s="136"/>
      <c r="X37" s="136"/>
      <c r="Y37" s="136"/>
      <c r="Z37" s="136"/>
      <c r="AA37" s="136"/>
      <c r="AB37" s="75"/>
      <c r="AC37" s="136"/>
      <c r="AD37" s="75"/>
      <c r="AE37" s="136"/>
      <c r="AF37" s="136"/>
      <c r="AG37" s="136"/>
      <c r="AH37" s="136"/>
      <c r="AI37" s="136"/>
      <c r="AJ37" s="136"/>
      <c r="AK37" s="136"/>
      <c r="AL37" s="136"/>
      <c r="AM37" s="136"/>
      <c r="AN37" s="136"/>
      <c r="AO37" s="136"/>
      <c r="AP37" s="75"/>
      <c r="AQ37" s="136"/>
      <c r="AR37" s="75"/>
      <c r="AS37" s="136"/>
      <c r="AT37" s="136"/>
      <c r="AU37" s="136"/>
      <c r="AV37" s="136"/>
      <c r="AW37" s="136"/>
      <c r="AX37" s="136"/>
      <c r="AY37" s="136"/>
      <c r="AZ37" s="136"/>
      <c r="BA37" s="136"/>
      <c r="BB37" s="136"/>
      <c r="BC37" s="136"/>
      <c r="BD37" s="75"/>
      <c r="BE37" s="136"/>
      <c r="BF37" s="75"/>
      <c r="BG37" s="136"/>
      <c r="BH37" s="136"/>
      <c r="BI37" s="136"/>
      <c r="BJ37" s="136"/>
      <c r="BK37" s="136"/>
      <c r="BL37" s="136"/>
      <c r="BM37" s="136"/>
      <c r="BN37" s="136"/>
      <c r="BO37" s="136"/>
      <c r="BP37" s="136"/>
      <c r="BQ37" s="136"/>
      <c r="BR37" s="134"/>
      <c r="BT37" s="134"/>
      <c r="BU37" s="137"/>
      <c r="BV37" s="137"/>
      <c r="BW37" s="137"/>
      <c r="BX37" s="137"/>
      <c r="BY37" s="137"/>
      <c r="BZ37" s="137"/>
      <c r="CA37" s="137"/>
      <c r="CB37" s="137"/>
      <c r="CC37" s="137"/>
      <c r="CD37" s="137"/>
      <c r="CE37" s="5"/>
      <c r="CF37" s="134"/>
      <c r="CH37" s="134"/>
    </row>
    <row r="38" spans="1:86" x14ac:dyDescent="0.25">
      <c r="A38" s="137" t="s">
        <v>15</v>
      </c>
      <c r="B38" s="34"/>
      <c r="C38" s="136"/>
      <c r="D38" s="136">
        <f>'C1调整成本'!D38+'C2调整成本 '!D38+'C3调整成本 '!D38+'C4调整成本'!D38</f>
        <v>0</v>
      </c>
      <c r="E38" s="136">
        <f>'C1调整成本'!E38+'C2调整成本 '!E38+'C3调整成本 '!E38+'C4调整成本'!E38</f>
        <v>0</v>
      </c>
      <c r="F38" s="136">
        <f>'C1调整成本'!F38+'C2调整成本 '!F38+'C3调整成本 '!F38+'C4调整成本'!F38</f>
        <v>0</v>
      </c>
      <c r="G38" s="136">
        <f>'C1调整成本'!G38+'C2调整成本 '!G38+'C3调整成本 '!G38+'C4调整成本'!G38</f>
        <v>0</v>
      </c>
      <c r="H38" s="136">
        <f>'C1调整成本'!H38+'C2调整成本 '!H38+'C3调整成本 '!H38+'C4调整成本'!H38</f>
        <v>0.1215261278645855</v>
      </c>
      <c r="I38" s="136">
        <f>'C1调整成本'!I38+'C2调整成本 '!I38+'C3调整成本 '!I38+'C4调整成本'!I38</f>
        <v>0.1215261278645855</v>
      </c>
      <c r="J38" s="136"/>
      <c r="K38" s="136"/>
      <c r="L38" s="136"/>
      <c r="M38" s="136"/>
      <c r="N38" s="75"/>
      <c r="O38" s="136"/>
      <c r="P38" s="75"/>
      <c r="Q38" s="136"/>
      <c r="R38" s="136"/>
      <c r="S38" s="136"/>
      <c r="T38" s="136"/>
      <c r="U38" s="136"/>
      <c r="V38" s="136">
        <f t="shared" si="0"/>
        <v>0.243052255729171</v>
      </c>
      <c r="W38" s="136"/>
      <c r="X38" s="136"/>
      <c r="Y38" s="136"/>
      <c r="Z38" s="136"/>
      <c r="AA38" s="136"/>
      <c r="AB38" s="75"/>
      <c r="AC38" s="136"/>
      <c r="AD38" s="75"/>
      <c r="AE38" s="136"/>
      <c r="AF38" s="136"/>
      <c r="AG38" s="136"/>
      <c r="AH38" s="136"/>
      <c r="AI38" s="136"/>
      <c r="AJ38" s="136"/>
      <c r="AK38" s="136"/>
      <c r="AL38" s="136"/>
      <c r="AM38" s="136"/>
      <c r="AN38" s="136"/>
      <c r="AO38" s="136"/>
      <c r="AP38" s="75"/>
      <c r="AQ38" s="136"/>
      <c r="AR38" s="75"/>
      <c r="AS38" s="136"/>
      <c r="AT38" s="136"/>
      <c r="AU38" s="136"/>
      <c r="AV38" s="136"/>
      <c r="AW38" s="136"/>
      <c r="AX38" s="136"/>
      <c r="AY38" s="136"/>
      <c r="AZ38" s="136"/>
      <c r="BA38" s="136"/>
      <c r="BB38" s="136"/>
      <c r="BC38" s="136"/>
      <c r="BD38" s="75"/>
      <c r="BE38" s="136"/>
      <c r="BF38" s="75"/>
      <c r="BG38" s="136"/>
      <c r="BH38" s="136"/>
      <c r="BI38" s="136"/>
      <c r="BJ38" s="136"/>
      <c r="BK38" s="136"/>
      <c r="BL38" s="136"/>
      <c r="BM38" s="136"/>
      <c r="BN38" s="136"/>
      <c r="BO38" s="136"/>
      <c r="BP38" s="136"/>
      <c r="BQ38" s="136"/>
      <c r="BR38" s="134"/>
      <c r="BT38" s="134"/>
      <c r="BU38" s="137"/>
      <c r="BV38" s="137"/>
      <c r="BW38" s="137"/>
      <c r="BX38" s="137"/>
      <c r="BY38" s="137"/>
      <c r="BZ38" s="137"/>
      <c r="CA38" s="137"/>
      <c r="CB38" s="137"/>
      <c r="CC38" s="137"/>
      <c r="CD38" s="137"/>
      <c r="CE38" s="5"/>
      <c r="CF38" s="134"/>
      <c r="CH38" s="134"/>
    </row>
    <row r="39" spans="1:86" x14ac:dyDescent="0.25">
      <c r="A39" s="137" t="s">
        <v>16</v>
      </c>
      <c r="B39" s="34"/>
      <c r="C39" s="136"/>
      <c r="D39" s="136">
        <f>'C1调整成本'!D39+'C2调整成本 '!D39+'C3调整成本 '!D39+'C4调整成本'!D39</f>
        <v>9.8217114136901124E-2</v>
      </c>
      <c r="E39" s="136">
        <f>'C1调整成本'!E39+'C2调整成本 '!E39+'C3调整成本 '!E39+'C4调整成本'!E39</f>
        <v>0.29465134241070334</v>
      </c>
      <c r="F39" s="136">
        <f>'C1调整成本'!F39+'C2调整成本 '!F39+'C3调整成本 '!F39+'C4调整成本'!F39</f>
        <v>0.55209323281248723</v>
      </c>
      <c r="G39" s="136">
        <f>'C1调整成本'!G39+'C2调整成本 '!G39+'C3调整成本 '!G39+'C4调整成本'!G39</f>
        <v>0.55209323281248723</v>
      </c>
      <c r="H39" s="136">
        <f>'C1调整成本'!H39+'C2调整成本 '!H39+'C3调整成本 '!H39+'C4调整成本'!H39</f>
        <v>0.55209323281248723</v>
      </c>
      <c r="I39" s="136">
        <f>'C1调整成本'!I39+'C2调整成本 '!I39+'C3调整成本 '!I39+'C4调整成本'!I39</f>
        <v>0.65031034694938838</v>
      </c>
      <c r="J39" s="136"/>
      <c r="K39" s="136"/>
      <c r="L39" s="136"/>
      <c r="M39" s="136"/>
      <c r="N39" s="75"/>
      <c r="O39" s="136"/>
      <c r="P39" s="75"/>
      <c r="Q39" s="136"/>
      <c r="R39" s="136"/>
      <c r="S39" s="136"/>
      <c r="T39" s="136"/>
      <c r="U39" s="136"/>
      <c r="V39" s="136">
        <f t="shared" si="0"/>
        <v>2.6994585019344548</v>
      </c>
      <c r="W39" s="136"/>
      <c r="X39" s="136"/>
      <c r="Y39" s="136"/>
      <c r="Z39" s="136"/>
      <c r="AA39" s="136"/>
      <c r="AB39" s="75"/>
      <c r="AC39" s="136"/>
      <c r="AD39" s="75"/>
      <c r="AE39" s="136"/>
      <c r="AF39" s="136"/>
      <c r="AG39" s="136"/>
      <c r="AH39" s="136"/>
      <c r="AI39" s="136"/>
      <c r="AJ39" s="136"/>
      <c r="AK39" s="136"/>
      <c r="AL39" s="136"/>
      <c r="AM39" s="136"/>
      <c r="AN39" s="136"/>
      <c r="AO39" s="136"/>
      <c r="AP39" s="75"/>
      <c r="AQ39" s="136"/>
      <c r="AR39" s="75"/>
      <c r="AS39" s="136"/>
      <c r="AT39" s="136"/>
      <c r="AU39" s="136"/>
      <c r="AV39" s="136"/>
      <c r="AW39" s="136"/>
      <c r="AX39" s="136"/>
      <c r="AY39" s="136"/>
      <c r="AZ39" s="136"/>
      <c r="BA39" s="136"/>
      <c r="BB39" s="136"/>
      <c r="BC39" s="136"/>
      <c r="BD39" s="75"/>
      <c r="BE39" s="136"/>
      <c r="BF39" s="75"/>
      <c r="BG39" s="136"/>
      <c r="BH39" s="136"/>
      <c r="BI39" s="136"/>
      <c r="BJ39" s="136"/>
      <c r="BK39" s="136"/>
      <c r="BL39" s="136"/>
      <c r="BM39" s="136"/>
      <c r="BN39" s="136"/>
      <c r="BO39" s="136"/>
      <c r="BP39" s="136"/>
      <c r="BQ39" s="136"/>
      <c r="BR39" s="134"/>
      <c r="BT39" s="134"/>
      <c r="BU39" s="137"/>
      <c r="BV39" s="137"/>
      <c r="BW39" s="137"/>
      <c r="BX39" s="137"/>
      <c r="BY39" s="137"/>
      <c r="BZ39" s="137"/>
      <c r="CA39" s="137"/>
      <c r="CB39" s="137"/>
      <c r="CC39" s="137"/>
      <c r="CD39" s="137"/>
      <c r="CE39" s="5"/>
      <c r="CF39" s="134"/>
      <c r="CH39" s="134"/>
    </row>
    <row r="40" spans="1:86" x14ac:dyDescent="0.25">
      <c r="A40" s="137" t="s">
        <v>17</v>
      </c>
      <c r="B40" s="34"/>
      <c r="C40" s="136"/>
      <c r="D40" s="136">
        <f>'C1调整成本'!D40+'C2调整成本 '!D40+'C3调整成本 '!D40+'C4调整成本'!D40</f>
        <v>0</v>
      </c>
      <c r="E40" s="136">
        <f>'C1调整成本'!E40+'C2调整成本 '!E40+'C3调整成本 '!E40+'C4调整成本'!E40</f>
        <v>0</v>
      </c>
      <c r="F40" s="136">
        <f>'C1调整成本'!F40+'C2调整成本 '!F40+'C3调整成本 '!F40+'C4调整成本'!F40</f>
        <v>0</v>
      </c>
      <c r="G40" s="136">
        <f>'C1调整成本'!G40+'C2调整成本 '!G40+'C3调整成本 '!G40+'C4调整成本'!G40</f>
        <v>0</v>
      </c>
      <c r="H40" s="136">
        <f>'C1调整成本'!H40+'C2调整成本 '!H40+'C3调整成本 '!H40+'C4调整成本'!H40</f>
        <v>0</v>
      </c>
      <c r="I40" s="136">
        <f>'C1调整成本'!I40+'C2调整成本 '!I40+'C3调整成本 '!I40+'C4调整成本'!I40</f>
        <v>0</v>
      </c>
      <c r="J40" s="136"/>
      <c r="K40" s="136"/>
      <c r="L40" s="136"/>
      <c r="M40" s="136"/>
      <c r="N40" s="75"/>
      <c r="O40" s="136"/>
      <c r="P40" s="75"/>
      <c r="Q40" s="136"/>
      <c r="R40" s="136"/>
      <c r="S40" s="136"/>
      <c r="T40" s="136"/>
      <c r="U40" s="136"/>
      <c r="V40" s="136">
        <f t="shared" si="0"/>
        <v>0</v>
      </c>
      <c r="W40" s="136"/>
      <c r="X40" s="136"/>
      <c r="Y40" s="136"/>
      <c r="Z40" s="136"/>
      <c r="AA40" s="136"/>
      <c r="AB40" s="75"/>
      <c r="AC40" s="136"/>
      <c r="AD40" s="75"/>
      <c r="AE40" s="136"/>
      <c r="AF40" s="136"/>
      <c r="AG40" s="136"/>
      <c r="AH40" s="136"/>
      <c r="AI40" s="136"/>
      <c r="AJ40" s="136"/>
      <c r="AK40" s="136"/>
      <c r="AL40" s="136"/>
      <c r="AM40" s="136"/>
      <c r="AN40" s="136"/>
      <c r="AO40" s="136"/>
      <c r="AP40" s="75"/>
      <c r="AQ40" s="136"/>
      <c r="AR40" s="75"/>
      <c r="AS40" s="136"/>
      <c r="AT40" s="136"/>
      <c r="AU40" s="136"/>
      <c r="AV40" s="136"/>
      <c r="AW40" s="136"/>
      <c r="AX40" s="136"/>
      <c r="AY40" s="136"/>
      <c r="AZ40" s="136"/>
      <c r="BA40" s="136"/>
      <c r="BB40" s="136"/>
      <c r="BC40" s="136"/>
      <c r="BD40" s="75"/>
      <c r="BE40" s="136"/>
      <c r="BF40" s="75"/>
      <c r="BG40" s="136"/>
      <c r="BH40" s="136"/>
      <c r="BI40" s="136"/>
      <c r="BJ40" s="136"/>
      <c r="BK40" s="136"/>
      <c r="BL40" s="136"/>
      <c r="BM40" s="136"/>
      <c r="BN40" s="136"/>
      <c r="BO40" s="136"/>
      <c r="BP40" s="136"/>
      <c r="BQ40" s="136"/>
      <c r="BR40" s="134"/>
      <c r="BT40" s="134"/>
      <c r="BU40" s="137"/>
      <c r="BV40" s="137"/>
      <c r="BW40" s="137"/>
      <c r="BX40" s="137"/>
      <c r="BY40" s="137"/>
      <c r="BZ40" s="137"/>
      <c r="CA40" s="137"/>
      <c r="CB40" s="137"/>
      <c r="CC40" s="137"/>
      <c r="CD40" s="137"/>
      <c r="CE40" s="5"/>
      <c r="CF40" s="134"/>
      <c r="CH40" s="134"/>
    </row>
    <row r="41" spans="1:86" x14ac:dyDescent="0.25">
      <c r="A41" s="137" t="s">
        <v>18</v>
      </c>
      <c r="B41" s="34"/>
      <c r="C41" s="136"/>
      <c r="D41" s="136">
        <f>'C1调整成本'!D41+'C2调整成本 '!D41+'C3调整成本 '!D41+'C4调整成本'!D41</f>
        <v>0</v>
      </c>
      <c r="E41" s="136">
        <f>'C1调整成本'!E41+'C2调整成本 '!E41+'C3调整成本 '!E41+'C4调整成本'!E41</f>
        <v>0</v>
      </c>
      <c r="F41" s="136">
        <f>'C1调整成本'!F41+'C2调整成本 '!F41+'C3调整成本 '!F41+'C4调整成本'!F41</f>
        <v>0</v>
      </c>
      <c r="G41" s="136">
        <f>'C1调整成本'!G41+'C2调整成本 '!G41+'C3调整成本 '!G41+'C4调整成本'!G41</f>
        <v>0</v>
      </c>
      <c r="H41" s="136">
        <f>'C1调整成本'!H41+'C2调整成本 '!H41+'C3调整成本 '!H41+'C4调整成本'!H41</f>
        <v>0</v>
      </c>
      <c r="I41" s="136">
        <f>'C1调整成本'!I41+'C2调整成本 '!I41+'C3调整成本 '!I41+'C4调整成本'!I41</f>
        <v>0</v>
      </c>
      <c r="J41" s="136"/>
      <c r="K41" s="136"/>
      <c r="L41" s="136"/>
      <c r="M41" s="136"/>
      <c r="N41" s="75"/>
      <c r="O41" s="136"/>
      <c r="P41" s="75"/>
      <c r="Q41" s="136"/>
      <c r="R41" s="136"/>
      <c r="S41" s="136"/>
      <c r="T41" s="136"/>
      <c r="U41" s="136"/>
      <c r="V41" s="136">
        <f t="shared" si="0"/>
        <v>0</v>
      </c>
      <c r="W41" s="136"/>
      <c r="X41" s="136"/>
      <c r="Y41" s="136"/>
      <c r="Z41" s="136"/>
      <c r="AA41" s="136"/>
      <c r="AB41" s="75"/>
      <c r="AC41" s="136"/>
      <c r="AD41" s="75"/>
      <c r="AE41" s="136"/>
      <c r="AF41" s="136"/>
      <c r="AG41" s="136"/>
      <c r="AH41" s="136"/>
      <c r="AI41" s="136"/>
      <c r="AJ41" s="136"/>
      <c r="AK41" s="136"/>
      <c r="AL41" s="136"/>
      <c r="AM41" s="136"/>
      <c r="AN41" s="136"/>
      <c r="AO41" s="136"/>
      <c r="AP41" s="75"/>
      <c r="AQ41" s="136"/>
      <c r="AR41" s="75"/>
      <c r="AS41" s="136"/>
      <c r="AT41" s="136"/>
      <c r="AU41" s="136"/>
      <c r="AV41" s="136"/>
      <c r="AW41" s="136"/>
      <c r="AX41" s="136"/>
      <c r="AY41" s="136"/>
      <c r="AZ41" s="136"/>
      <c r="BA41" s="136"/>
      <c r="BB41" s="136"/>
      <c r="BC41" s="136"/>
      <c r="BD41" s="75"/>
      <c r="BE41" s="136"/>
      <c r="BF41" s="75"/>
      <c r="BG41" s="136"/>
      <c r="BH41" s="136"/>
      <c r="BI41" s="136"/>
      <c r="BJ41" s="136"/>
      <c r="BK41" s="136"/>
      <c r="BL41" s="136"/>
      <c r="BM41" s="136"/>
      <c r="BN41" s="136"/>
      <c r="BO41" s="136"/>
      <c r="BP41" s="136"/>
      <c r="BQ41" s="136"/>
      <c r="BR41" s="134"/>
      <c r="BT41" s="134"/>
      <c r="BU41" s="137"/>
      <c r="BV41" s="137"/>
      <c r="BW41" s="137"/>
      <c r="BX41" s="137"/>
      <c r="BY41" s="137"/>
      <c r="BZ41" s="137"/>
      <c r="CA41" s="137"/>
      <c r="CB41" s="137"/>
      <c r="CC41" s="137"/>
      <c r="CD41" s="137"/>
      <c r="CE41" s="5"/>
      <c r="CF41" s="134"/>
      <c r="CH41" s="134"/>
    </row>
    <row r="42" spans="1:86" x14ac:dyDescent="0.25">
      <c r="A42" s="137" t="s">
        <v>19</v>
      </c>
      <c r="B42" s="34"/>
      <c r="C42" s="136"/>
      <c r="D42" s="136">
        <f>'C1调整成本'!D42+'C2调整成本 '!D42+'C3调整成本 '!D42+'C4调整成本'!D42</f>
        <v>0</v>
      </c>
      <c r="E42" s="136">
        <f>'C1调整成本'!E42+'C2调整成本 '!E42+'C3调整成本 '!E42+'C4调整成本'!E42</f>
        <v>0</v>
      </c>
      <c r="F42" s="136">
        <f>'C1调整成本'!F42+'C2调整成本 '!F42+'C3调整成本 '!F42+'C4调整成本'!F42</f>
        <v>0</v>
      </c>
      <c r="G42" s="136">
        <f>'C1调整成本'!G42+'C2调整成本 '!G42+'C3调整成本 '!G42+'C4调整成本'!G42</f>
        <v>0</v>
      </c>
      <c r="H42" s="136">
        <f>'C1调整成本'!H42+'C2调整成本 '!H42+'C3调整成本 '!H42+'C4调整成本'!H42</f>
        <v>0.299551520275676</v>
      </c>
      <c r="I42" s="136">
        <f>'C1调整成本'!I42+'C2调整成本 '!I42+'C3调整成本 '!I42+'C4调整成本'!I42</f>
        <v>0.59306783050670941</v>
      </c>
      <c r="J42" s="136"/>
      <c r="K42" s="136"/>
      <c r="L42" s="136"/>
      <c r="M42" s="136"/>
      <c r="N42" s="75"/>
      <c r="O42" s="136"/>
      <c r="P42" s="75"/>
      <c r="Q42" s="136"/>
      <c r="R42" s="136"/>
      <c r="S42" s="136"/>
      <c r="T42" s="136"/>
      <c r="U42" s="136"/>
      <c r="V42" s="136">
        <f t="shared" si="0"/>
        <v>0.89261935078238541</v>
      </c>
      <c r="W42" s="136"/>
      <c r="X42" s="136"/>
      <c r="Y42" s="136"/>
      <c r="Z42" s="136"/>
      <c r="AA42" s="136"/>
      <c r="AB42" s="75"/>
      <c r="AC42" s="136"/>
      <c r="AD42" s="75"/>
      <c r="AE42" s="136"/>
      <c r="AF42" s="136"/>
      <c r="AG42" s="136"/>
      <c r="AH42" s="136"/>
      <c r="AI42" s="136"/>
      <c r="AJ42" s="136"/>
      <c r="AK42" s="136"/>
      <c r="AL42" s="136"/>
      <c r="AM42" s="136"/>
      <c r="AN42" s="136"/>
      <c r="AO42" s="136"/>
      <c r="AP42" s="75"/>
      <c r="AQ42" s="136"/>
      <c r="AR42" s="75"/>
      <c r="AS42" s="136"/>
      <c r="AT42" s="136"/>
      <c r="AU42" s="136"/>
      <c r="AV42" s="136"/>
      <c r="AW42" s="136"/>
      <c r="AX42" s="136"/>
      <c r="AY42" s="136"/>
      <c r="AZ42" s="136"/>
      <c r="BA42" s="136"/>
      <c r="BB42" s="136"/>
      <c r="BC42" s="136"/>
      <c r="BD42" s="75"/>
      <c r="BE42" s="136"/>
      <c r="BF42" s="75"/>
      <c r="BG42" s="136"/>
      <c r="BH42" s="136"/>
      <c r="BI42" s="136"/>
      <c r="BJ42" s="136"/>
      <c r="BK42" s="136"/>
      <c r="BL42" s="136"/>
      <c r="BM42" s="136"/>
      <c r="BN42" s="136"/>
      <c r="BO42" s="136"/>
      <c r="BP42" s="136"/>
      <c r="BQ42" s="136"/>
      <c r="BR42" s="134"/>
      <c r="BT42" s="134"/>
      <c r="BU42" s="137"/>
      <c r="BV42" s="137"/>
      <c r="BW42" s="137"/>
      <c r="BX42" s="137"/>
      <c r="BY42" s="137"/>
      <c r="BZ42" s="137"/>
      <c r="CA42" s="137"/>
      <c r="CB42" s="137"/>
      <c r="CC42" s="137"/>
      <c r="CD42" s="137"/>
      <c r="CE42" s="5"/>
      <c r="CF42" s="134"/>
      <c r="CH42" s="134"/>
    </row>
    <row r="43" spans="1:86" x14ac:dyDescent="0.25">
      <c r="A43" s="137" t="s">
        <v>20</v>
      </c>
      <c r="B43" s="34"/>
      <c r="C43" s="136"/>
      <c r="D43" s="136">
        <f>'C1调整成本'!D43+'C2调整成本 '!D43+'C3调整成本 '!D43+'C4调整成本'!D43</f>
        <v>0.15030044747023447</v>
      </c>
      <c r="E43" s="136">
        <f>'C1调整成本'!E43+'C2调整成本 '!E43+'C3调整成本 '!E43+'C4调整成本'!E43</f>
        <v>0.60120178988093786</v>
      </c>
      <c r="F43" s="136">
        <f>'C1调整成本'!F43+'C2调整成本 '!F43+'C3调整成本 '!F43+'C4调整成本'!F43</f>
        <v>0.81065190174849655</v>
      </c>
      <c r="G43" s="136">
        <f>'C1调整成本'!G43+'C2调整成本 '!G43+'C3调整成本 '!G43+'C4调整成本'!G43</f>
        <v>0.81065190174849655</v>
      </c>
      <c r="H43" s="136">
        <f>'C1调整成本'!H43+'C2调整成本 '!H43+'C3调整成本 '!H43+'C4调整成本'!H43</f>
        <v>0.96095234921873107</v>
      </c>
      <c r="I43" s="136">
        <f>'C1调整成本'!I43+'C2调整成本 '!I43+'C3调整成本 '!I43+'C4调整成本'!I43</f>
        <v>1.0370315718191769</v>
      </c>
      <c r="J43" s="136"/>
      <c r="K43" s="136"/>
      <c r="L43" s="136"/>
      <c r="M43" s="136"/>
      <c r="N43" s="75"/>
      <c r="O43" s="136"/>
      <c r="P43" s="75"/>
      <c r="Q43" s="136"/>
      <c r="R43" s="136"/>
      <c r="S43" s="136"/>
      <c r="T43" s="136"/>
      <c r="U43" s="136"/>
      <c r="V43" s="136">
        <f t="shared" si="0"/>
        <v>4.3707899618860733</v>
      </c>
      <c r="W43" s="136"/>
      <c r="X43" s="136"/>
      <c r="Y43" s="136"/>
      <c r="Z43" s="136"/>
      <c r="AA43" s="136"/>
      <c r="AB43" s="75"/>
      <c r="AC43" s="136"/>
      <c r="AD43" s="75"/>
      <c r="AE43" s="136"/>
      <c r="AF43" s="136"/>
      <c r="AG43" s="136"/>
      <c r="AH43" s="136"/>
      <c r="AI43" s="136"/>
      <c r="AJ43" s="136"/>
      <c r="AK43" s="136"/>
      <c r="AL43" s="136"/>
      <c r="AM43" s="136"/>
      <c r="AN43" s="136"/>
      <c r="AO43" s="136"/>
      <c r="AP43" s="75"/>
      <c r="AQ43" s="136"/>
      <c r="AR43" s="75"/>
      <c r="AS43" s="136"/>
      <c r="AT43" s="136"/>
      <c r="AU43" s="136"/>
      <c r="AV43" s="136"/>
      <c r="AW43" s="136"/>
      <c r="AX43" s="136"/>
      <c r="AY43" s="136"/>
      <c r="AZ43" s="136"/>
      <c r="BA43" s="136"/>
      <c r="BB43" s="136"/>
      <c r="BC43" s="136"/>
      <c r="BD43" s="75"/>
      <c r="BE43" s="136"/>
      <c r="BF43" s="75"/>
      <c r="BG43" s="136"/>
      <c r="BH43" s="136"/>
      <c r="BI43" s="136"/>
      <c r="BJ43" s="136"/>
      <c r="BK43" s="136"/>
      <c r="BL43" s="136"/>
      <c r="BM43" s="136"/>
      <c r="BN43" s="136"/>
      <c r="BO43" s="136"/>
      <c r="BP43" s="136"/>
      <c r="BQ43" s="136"/>
      <c r="BR43" s="134"/>
      <c r="BT43" s="134"/>
      <c r="BU43" s="137"/>
      <c r="BV43" s="137"/>
      <c r="BW43" s="137"/>
      <c r="BX43" s="137"/>
      <c r="BY43" s="137"/>
      <c r="BZ43" s="137"/>
      <c r="CA43" s="137"/>
      <c r="CB43" s="137"/>
      <c r="CC43" s="137"/>
      <c r="CD43" s="137"/>
      <c r="CE43" s="5"/>
      <c r="CF43" s="134"/>
      <c r="CH43" s="134"/>
    </row>
    <row r="44" spans="1:86" x14ac:dyDescent="0.25">
      <c r="A44" s="137" t="s">
        <v>21</v>
      </c>
      <c r="B44" s="34"/>
      <c r="C44" s="136"/>
      <c r="D44" s="136">
        <f>'C1调整成本'!D44+'C2调整成本 '!D44+'C3调整成本 '!D44+'C4调整成本'!D44</f>
        <v>0</v>
      </c>
      <c r="E44" s="136">
        <f>'C1调整成本'!E44+'C2调整成本 '!E44+'C3调整成本 '!E44+'C4调整成本'!E44</f>
        <v>0.34523243839286444</v>
      </c>
      <c r="F44" s="136">
        <f>'C1调整成本'!F44+'C2调整成本 '!F44+'C3调整成本 '!F44+'C4调整成本'!F44</f>
        <v>0.34523243839286444</v>
      </c>
      <c r="G44" s="136">
        <f>'C1调整成本'!G44+'C2调整成本 '!G44+'C3调整成本 '!G44+'C4调整成本'!G44</f>
        <v>0.34523243839286444</v>
      </c>
      <c r="H44" s="136">
        <f>'C1调整成本'!H44+'C2调整成本 '!H44+'C3调整成本 '!H44+'C4调整成本'!H44</f>
        <v>0.34523243839286444</v>
      </c>
      <c r="I44" s="136">
        <f>'C1调整成本'!I44+'C2调整成本 '!I44+'C3调整成本 '!I44+'C4调整成本'!I44</f>
        <v>0.34523243839286444</v>
      </c>
      <c r="J44" s="136"/>
      <c r="K44" s="136"/>
      <c r="L44" s="136"/>
      <c r="M44" s="136"/>
      <c r="N44" s="75"/>
      <c r="O44" s="136"/>
      <c r="P44" s="75"/>
      <c r="Q44" s="136"/>
      <c r="R44" s="136"/>
      <c r="S44" s="136"/>
      <c r="T44" s="136"/>
      <c r="U44" s="136"/>
      <c r="V44" s="136">
        <f t="shared" si="0"/>
        <v>1.7261621919643222</v>
      </c>
      <c r="W44" s="136"/>
      <c r="X44" s="136"/>
      <c r="Y44" s="136"/>
      <c r="Z44" s="136"/>
      <c r="AA44" s="136"/>
      <c r="AB44" s="75"/>
      <c r="AC44" s="136"/>
      <c r="AD44" s="75"/>
      <c r="AE44" s="136"/>
      <c r="AF44" s="136"/>
      <c r="AG44" s="136"/>
      <c r="AH44" s="136"/>
      <c r="AI44" s="136"/>
      <c r="AJ44" s="136"/>
      <c r="AK44" s="136"/>
      <c r="AL44" s="136"/>
      <c r="AM44" s="136"/>
      <c r="AN44" s="136"/>
      <c r="AO44" s="136"/>
      <c r="AP44" s="75"/>
      <c r="AQ44" s="136"/>
      <c r="AR44" s="75"/>
      <c r="AS44" s="136"/>
      <c r="AT44" s="136"/>
      <c r="AU44" s="136"/>
      <c r="AV44" s="136"/>
      <c r="AW44" s="136"/>
      <c r="AX44" s="136"/>
      <c r="AY44" s="136"/>
      <c r="AZ44" s="136"/>
      <c r="BA44" s="136"/>
      <c r="BB44" s="136"/>
      <c r="BC44" s="136"/>
      <c r="BD44" s="75"/>
      <c r="BE44" s="136"/>
      <c r="BF44" s="75"/>
      <c r="BG44" s="136"/>
      <c r="BH44" s="136"/>
      <c r="BI44" s="136"/>
      <c r="BJ44" s="136"/>
      <c r="BK44" s="136"/>
      <c r="BL44" s="136"/>
      <c r="BM44" s="136"/>
      <c r="BN44" s="136"/>
      <c r="BO44" s="136"/>
      <c r="BP44" s="136"/>
      <c r="BQ44" s="136"/>
      <c r="BR44" s="134"/>
      <c r="BT44" s="134"/>
      <c r="BU44" s="137"/>
      <c r="BV44" s="137"/>
      <c r="BW44" s="137"/>
      <c r="BX44" s="137"/>
      <c r="BY44" s="137"/>
      <c r="BZ44" s="137"/>
      <c r="CA44" s="137"/>
      <c r="CB44" s="137"/>
      <c r="CC44" s="137"/>
      <c r="CD44" s="137"/>
      <c r="CE44" s="5"/>
      <c r="CF44" s="134"/>
      <c r="CH44" s="134"/>
    </row>
    <row r="45" spans="1:86" x14ac:dyDescent="0.25">
      <c r="A45" s="137" t="s">
        <v>22</v>
      </c>
      <c r="B45" s="34"/>
      <c r="C45" s="136"/>
      <c r="D45" s="136">
        <f>'C1调整成本'!D45+'C2调整成本 '!D45+'C3调整成本 '!D45+'C4调整成本'!D45</f>
        <v>0</v>
      </c>
      <c r="E45" s="136">
        <f>'C1调整成本'!E45+'C2调整成本 '!E45+'C3调整成本 '!E45+'C4调整成本'!E45</f>
        <v>0</v>
      </c>
      <c r="F45" s="136">
        <f>'C1调整成本'!F45+'C2调整成本 '!F45+'C3调整成本 '!F45+'C4调整成本'!F45</f>
        <v>0</v>
      </c>
      <c r="G45" s="136">
        <f>'C1调整成本'!G45+'C2调整成本 '!G45+'C3调整成本 '!G45+'C4调整成本'!G45</f>
        <v>0</v>
      </c>
      <c r="H45" s="136">
        <f>'C1调整成本'!H45+'C2调整成本 '!H45+'C3调整成本 '!H45+'C4调整成本'!H45</f>
        <v>0</v>
      </c>
      <c r="I45" s="136">
        <f>'C1调整成本'!I45+'C2调整成本 '!I45+'C3调整成本 '!I45+'C4调整成本'!I45</f>
        <v>0</v>
      </c>
      <c r="J45" s="136"/>
      <c r="K45" s="136"/>
      <c r="L45" s="136"/>
      <c r="M45" s="136"/>
      <c r="N45" s="75"/>
      <c r="O45" s="136"/>
      <c r="P45" s="75"/>
      <c r="Q45" s="136"/>
      <c r="R45" s="136"/>
      <c r="S45" s="136"/>
      <c r="T45" s="136"/>
      <c r="U45" s="136"/>
      <c r="V45" s="136">
        <f t="shared" si="0"/>
        <v>0</v>
      </c>
      <c r="W45" s="136"/>
      <c r="X45" s="136"/>
      <c r="Y45" s="136"/>
      <c r="Z45" s="136"/>
      <c r="AA45" s="136"/>
      <c r="AB45" s="75"/>
      <c r="AC45" s="136"/>
      <c r="AD45" s="75"/>
      <c r="AE45" s="136"/>
      <c r="AF45" s="136"/>
      <c r="AG45" s="136"/>
      <c r="AH45" s="136"/>
      <c r="AI45" s="136"/>
      <c r="AJ45" s="136"/>
      <c r="AK45" s="136"/>
      <c r="AL45" s="136"/>
      <c r="AM45" s="136"/>
      <c r="AN45" s="136"/>
      <c r="AO45" s="136"/>
      <c r="AP45" s="75"/>
      <c r="AQ45" s="136"/>
      <c r="AR45" s="75"/>
      <c r="AS45" s="136"/>
      <c r="AT45" s="136"/>
      <c r="AU45" s="136"/>
      <c r="AV45" s="136"/>
      <c r="AW45" s="136"/>
      <c r="AX45" s="136"/>
      <c r="AY45" s="136"/>
      <c r="AZ45" s="136"/>
      <c r="BA45" s="136"/>
      <c r="BB45" s="136"/>
      <c r="BC45" s="136"/>
      <c r="BD45" s="75"/>
      <c r="BE45" s="136"/>
      <c r="BF45" s="75"/>
      <c r="BG45" s="136"/>
      <c r="BH45" s="136"/>
      <c r="BI45" s="136"/>
      <c r="BJ45" s="136"/>
      <c r="BK45" s="136"/>
      <c r="BL45" s="136"/>
      <c r="BM45" s="136"/>
      <c r="BN45" s="136"/>
      <c r="BO45" s="136"/>
      <c r="BP45" s="136"/>
      <c r="BQ45" s="136"/>
      <c r="BR45" s="134"/>
      <c r="BT45" s="134"/>
      <c r="BU45" s="137"/>
      <c r="BV45" s="137"/>
      <c r="BW45" s="137"/>
      <c r="BX45" s="137"/>
      <c r="BY45" s="137"/>
      <c r="BZ45" s="137"/>
      <c r="CA45" s="137"/>
      <c r="CB45" s="137"/>
      <c r="CC45" s="137"/>
      <c r="CD45" s="137"/>
      <c r="CE45" s="5"/>
      <c r="CF45" s="134"/>
      <c r="CH45" s="134"/>
    </row>
    <row r="46" spans="1:86" x14ac:dyDescent="0.25">
      <c r="B46" s="34"/>
      <c r="C46" s="136"/>
      <c r="D46" s="59">
        <f t="shared" ref="D46:I46" si="4">SUM(D26:D45)</f>
        <v>1.699608033062233</v>
      </c>
      <c r="E46" s="59">
        <f t="shared" si="4"/>
        <v>2.9515049978812913</v>
      </c>
      <c r="F46" s="59">
        <f t="shared" si="4"/>
        <v>3.4183970001506339</v>
      </c>
      <c r="G46" s="59">
        <f t="shared" si="4"/>
        <v>3.5955256849105464</v>
      </c>
      <c r="H46" s="59">
        <f t="shared" si="4"/>
        <v>4.5512464974109221</v>
      </c>
      <c r="I46" s="59">
        <f t="shared" si="4"/>
        <v>5.1596841443793027</v>
      </c>
      <c r="J46" s="136"/>
      <c r="K46" s="136"/>
      <c r="L46" s="136"/>
      <c r="M46" s="136"/>
      <c r="N46" s="136"/>
      <c r="O46" s="136"/>
      <c r="P46" s="136"/>
      <c r="Q46" s="136"/>
      <c r="R46" s="136"/>
      <c r="S46" s="136"/>
      <c r="T46" s="136"/>
      <c r="U46" s="136"/>
      <c r="V46" s="136">
        <f t="shared" si="0"/>
        <v>21.375966357794926</v>
      </c>
      <c r="W46" s="136"/>
      <c r="X46" s="136"/>
      <c r="Y46" s="136"/>
      <c r="Z46" s="136"/>
      <c r="AA46" s="136"/>
      <c r="AB46" s="136"/>
      <c r="AC46" s="136"/>
      <c r="AD46" s="136"/>
      <c r="AE46" s="136"/>
      <c r="AF46" s="136"/>
      <c r="AG46" s="136"/>
      <c r="AH46" s="136"/>
      <c r="AI46" s="136"/>
      <c r="AJ46" s="136"/>
      <c r="AK46" s="136"/>
      <c r="AL46" s="136"/>
      <c r="AM46" s="136"/>
      <c r="AN46" s="136"/>
      <c r="AO46" s="136"/>
      <c r="AP46" s="136"/>
      <c r="AQ46" s="136"/>
      <c r="AR46" s="136"/>
      <c r="AS46" s="136"/>
      <c r="AT46" s="136"/>
      <c r="AU46" s="136"/>
      <c r="AV46" s="136"/>
      <c r="AW46" s="136"/>
      <c r="AX46" s="136"/>
      <c r="AY46" s="136"/>
      <c r="AZ46" s="136"/>
      <c r="BA46" s="136"/>
      <c r="BB46" s="136"/>
      <c r="BC46" s="136"/>
      <c r="BD46" s="136"/>
      <c r="BE46" s="136"/>
      <c r="BF46" s="136"/>
      <c r="BG46" s="136"/>
      <c r="BH46" s="136"/>
      <c r="BI46" s="136"/>
      <c r="BJ46" s="136"/>
      <c r="BK46" s="136"/>
      <c r="BL46" s="136"/>
      <c r="BM46" s="136"/>
      <c r="BN46" s="136"/>
      <c r="BO46" s="136"/>
      <c r="BP46" s="136"/>
      <c r="BQ46" s="136"/>
    </row>
    <row r="47" spans="1:86" x14ac:dyDescent="0.25">
      <c r="A47" s="137" t="s">
        <v>256</v>
      </c>
      <c r="B47" s="34"/>
      <c r="C47" s="76"/>
      <c r="D47" s="136">
        <f>'C1调整成本'!D47+'C2调整成本 '!D47+'C3调整成本 '!D47+'C4调整成本'!D47</f>
        <v>0</v>
      </c>
      <c r="E47" s="136">
        <f>'C1调整成本'!E47+'C2调整成本 '!E47+'C3调整成本 '!E47+'C4调整成本'!E47</f>
        <v>0</v>
      </c>
      <c r="F47" s="136">
        <f>'C1调整成本'!F47+'C2调整成本 '!F47+'C3调整成本 '!F47+'C4调整成本'!F47</f>
        <v>0</v>
      </c>
      <c r="G47" s="136">
        <f>'C1调整成本'!G47+'C2调整成本 '!G47+'C3调整成本 '!G47+'C4调整成本'!G47</f>
        <v>0</v>
      </c>
      <c r="H47" s="136">
        <f>'C1调整成本'!H47+'C2调整成本 '!H47+'C3调整成本 '!H47+'C4调整成本'!H47</f>
        <v>0</v>
      </c>
      <c r="I47" s="136">
        <f>'C1调整成本'!I47+'C2调整成本 '!I47+'C3调整成本 '!I47+'C4调整成本'!I47</f>
        <v>0</v>
      </c>
      <c r="J47" s="76"/>
      <c r="K47" s="76"/>
      <c r="L47" s="76"/>
      <c r="M47" s="136"/>
      <c r="N47" s="136"/>
      <c r="O47" s="136"/>
      <c r="P47" s="136"/>
      <c r="Q47" s="76"/>
      <c r="R47" s="76"/>
      <c r="S47" s="76"/>
      <c r="T47" s="76"/>
      <c r="U47" s="76"/>
      <c r="V47" s="136">
        <f t="shared" si="0"/>
        <v>0</v>
      </c>
      <c r="W47" s="76"/>
      <c r="X47" s="76"/>
      <c r="Y47" s="76"/>
      <c r="Z47" s="76"/>
      <c r="AA47" s="136"/>
      <c r="AB47" s="136"/>
      <c r="AC47" s="136"/>
      <c r="AD47" s="136"/>
      <c r="AE47" s="153"/>
      <c r="AF47" s="153"/>
      <c r="AG47" s="153"/>
      <c r="AH47" s="153"/>
      <c r="AI47" s="153"/>
      <c r="AJ47" s="153"/>
      <c r="AK47" s="153"/>
      <c r="AL47" s="153"/>
      <c r="AM47" s="153"/>
      <c r="AN47" s="153"/>
      <c r="AO47" s="136"/>
      <c r="AP47" s="136"/>
      <c r="AQ47" s="136"/>
      <c r="AR47" s="136"/>
      <c r="AS47" s="153"/>
      <c r="AT47" s="153"/>
      <c r="AU47" s="153"/>
      <c r="AV47" s="153"/>
      <c r="AW47" s="153"/>
      <c r="AX47" s="153"/>
      <c r="AY47" s="153"/>
      <c r="AZ47" s="153"/>
      <c r="BA47" s="153"/>
      <c r="BB47" s="153"/>
      <c r="BC47" s="136"/>
      <c r="BD47" s="136"/>
      <c r="BE47" s="136"/>
      <c r="BF47" s="136"/>
      <c r="BG47" s="153"/>
      <c r="BH47" s="153"/>
      <c r="BI47" s="153"/>
      <c r="BJ47" s="153"/>
      <c r="BK47" s="153"/>
      <c r="BL47" s="153"/>
      <c r="BM47" s="153"/>
      <c r="BN47" s="153"/>
      <c r="BO47" s="153"/>
      <c r="BP47" s="153"/>
      <c r="BQ47" s="136"/>
      <c r="BU47" s="166"/>
      <c r="BV47" s="166"/>
      <c r="BW47" s="166"/>
      <c r="BX47" s="166"/>
      <c r="BY47" s="166"/>
      <c r="BZ47" s="166"/>
      <c r="CA47" s="166"/>
      <c r="CB47" s="166"/>
      <c r="CC47" s="166"/>
      <c r="CD47" s="166"/>
      <c r="CE47" s="5"/>
    </row>
    <row r="48" spans="1:86" x14ac:dyDescent="0.25">
      <c r="A48" s="137" t="s">
        <v>1</v>
      </c>
      <c r="B48" s="34"/>
      <c r="C48" s="136"/>
      <c r="D48" s="136">
        <f>'C1调整成本'!D48+'C2调整成本 '!D48+'C3调整成本 '!D48+'C4调整成本'!D48</f>
        <v>0</v>
      </c>
      <c r="E48" s="136">
        <f>'C1调整成本'!E48+'C2调整成本 '!E48+'C3调整成本 '!E48+'C4调整成本'!E48</f>
        <v>0</v>
      </c>
      <c r="F48" s="136">
        <f>'C1调整成本'!F48+'C2调整成本 '!F48+'C3调整成本 '!F48+'C4调整成本'!F48</f>
        <v>0</v>
      </c>
      <c r="G48" s="136">
        <f>'C1调整成本'!G48+'C2调整成本 '!G48+'C3调整成本 '!G48+'C4调整成本'!G48</f>
        <v>0</v>
      </c>
      <c r="H48" s="136">
        <f>'C1调整成本'!H48+'C2调整成本 '!H48+'C3调整成本 '!H48+'C4调整成本'!H48</f>
        <v>0</v>
      </c>
      <c r="I48" s="136">
        <f>'C1调整成本'!I48+'C2调整成本 '!I48+'C3调整成本 '!I48+'C4调整成本'!I48</f>
        <v>0</v>
      </c>
      <c r="J48" s="136"/>
      <c r="K48" s="136"/>
      <c r="L48" s="136"/>
      <c r="M48" s="136"/>
      <c r="N48" s="75"/>
      <c r="O48" s="136"/>
      <c r="P48" s="75"/>
      <c r="Q48" s="136"/>
      <c r="R48" s="136"/>
      <c r="S48" s="136"/>
      <c r="T48" s="136"/>
      <c r="U48" s="136"/>
      <c r="V48" s="136">
        <f t="shared" si="0"/>
        <v>0</v>
      </c>
      <c r="W48" s="136"/>
      <c r="X48" s="136"/>
      <c r="Y48" s="136"/>
      <c r="Z48" s="136"/>
      <c r="AA48" s="136"/>
      <c r="AB48" s="75"/>
      <c r="AC48" s="136"/>
      <c r="AD48" s="75"/>
      <c r="AE48" s="136"/>
      <c r="AF48" s="136"/>
      <c r="AG48" s="136"/>
      <c r="AH48" s="136"/>
      <c r="AI48" s="136"/>
      <c r="AJ48" s="136"/>
      <c r="AK48" s="136"/>
      <c r="AL48" s="136"/>
      <c r="AM48" s="136"/>
      <c r="AN48" s="136"/>
      <c r="AO48" s="136"/>
      <c r="AP48" s="75"/>
      <c r="AQ48" s="136"/>
      <c r="AR48" s="75"/>
      <c r="AS48" s="136"/>
      <c r="AT48" s="136"/>
      <c r="AU48" s="136"/>
      <c r="AV48" s="136"/>
      <c r="AW48" s="136"/>
      <c r="AX48" s="136"/>
      <c r="AY48" s="136"/>
      <c r="AZ48" s="136"/>
      <c r="BA48" s="136"/>
      <c r="BB48" s="136"/>
      <c r="BC48" s="136"/>
      <c r="BD48" s="75"/>
      <c r="BE48" s="136"/>
      <c r="BF48" s="75"/>
      <c r="BG48" s="136"/>
      <c r="BH48" s="136"/>
      <c r="BI48" s="136"/>
      <c r="BJ48" s="136"/>
      <c r="BK48" s="136"/>
      <c r="BL48" s="136"/>
      <c r="BM48" s="136"/>
      <c r="BN48" s="136"/>
      <c r="BO48" s="136"/>
      <c r="BP48" s="136"/>
      <c r="BQ48" s="136"/>
      <c r="BR48" s="134"/>
      <c r="BT48" s="134"/>
      <c r="BU48" s="137"/>
      <c r="BV48" s="137"/>
      <c r="BW48" s="137"/>
      <c r="BX48" s="137"/>
      <c r="BY48" s="137"/>
      <c r="BZ48" s="137"/>
      <c r="CA48" s="137"/>
      <c r="CB48" s="137"/>
      <c r="CC48" s="137"/>
      <c r="CD48" s="137"/>
      <c r="CE48" s="5"/>
      <c r="CF48" s="134"/>
      <c r="CH48" s="134"/>
    </row>
    <row r="49" spans="1:86" x14ac:dyDescent="0.25">
      <c r="A49" s="137" t="s">
        <v>3</v>
      </c>
      <c r="B49" s="34"/>
      <c r="C49" s="136"/>
      <c r="D49" s="136">
        <f>'C1调整成本'!D49+'C2调整成本 '!D49+'C3调整成本 '!D49+'C4调整成本'!D49</f>
        <v>0</v>
      </c>
      <c r="E49" s="136">
        <f>'C1调整成本'!E49+'C2调整成本 '!E49+'C3调整成本 '!E49+'C4调整成本'!E49</f>
        <v>0</v>
      </c>
      <c r="F49" s="136">
        <f>'C1调整成本'!F49+'C2调整成本 '!F49+'C3调整成本 '!F49+'C4调整成本'!F49</f>
        <v>0</v>
      </c>
      <c r="G49" s="136">
        <f>'C1调整成本'!G49+'C2调整成本 '!G49+'C3调整成本 '!G49+'C4调整成本'!G49</f>
        <v>0</v>
      </c>
      <c r="H49" s="136">
        <f>'C1调整成本'!H49+'C2调整成本 '!H49+'C3调整成本 '!H49+'C4调整成本'!H49</f>
        <v>0</v>
      </c>
      <c r="I49" s="136">
        <f>'C1调整成本'!I49+'C2调整成本 '!I49+'C3调整成本 '!I49+'C4调整成本'!I49</f>
        <v>0</v>
      </c>
      <c r="J49" s="136"/>
      <c r="K49" s="136"/>
      <c r="L49" s="136"/>
      <c r="M49" s="136"/>
      <c r="N49" s="75"/>
      <c r="O49" s="136"/>
      <c r="P49" s="75"/>
      <c r="Q49" s="136"/>
      <c r="R49" s="136"/>
      <c r="S49" s="136"/>
      <c r="T49" s="136"/>
      <c r="U49" s="136"/>
      <c r="V49" s="136">
        <f t="shared" si="0"/>
        <v>0</v>
      </c>
      <c r="W49" s="136"/>
      <c r="X49" s="136"/>
      <c r="Y49" s="136"/>
      <c r="Z49" s="136"/>
      <c r="AA49" s="136"/>
      <c r="AB49" s="75"/>
      <c r="AC49" s="136"/>
      <c r="AD49" s="75"/>
      <c r="AE49" s="136"/>
      <c r="AF49" s="136"/>
      <c r="AG49" s="136"/>
      <c r="AH49" s="136"/>
      <c r="AI49" s="136"/>
      <c r="AJ49" s="136"/>
      <c r="AK49" s="136"/>
      <c r="AL49" s="136"/>
      <c r="AM49" s="136"/>
      <c r="AN49" s="136"/>
      <c r="AO49" s="136"/>
      <c r="AP49" s="75"/>
      <c r="AQ49" s="136"/>
      <c r="AR49" s="75"/>
      <c r="AS49" s="136"/>
      <c r="AT49" s="136"/>
      <c r="AU49" s="136"/>
      <c r="AV49" s="136"/>
      <c r="AW49" s="136"/>
      <c r="AX49" s="136"/>
      <c r="AY49" s="136"/>
      <c r="AZ49" s="136"/>
      <c r="BA49" s="136"/>
      <c r="BB49" s="136"/>
      <c r="BC49" s="136"/>
      <c r="BD49" s="75"/>
      <c r="BE49" s="136"/>
      <c r="BF49" s="75"/>
      <c r="BG49" s="136"/>
      <c r="BH49" s="136"/>
      <c r="BI49" s="136"/>
      <c r="BJ49" s="136"/>
      <c r="BK49" s="136"/>
      <c r="BL49" s="136"/>
      <c r="BM49" s="136"/>
      <c r="BN49" s="136"/>
      <c r="BO49" s="136"/>
      <c r="BP49" s="136"/>
      <c r="BQ49" s="136"/>
      <c r="BR49" s="134"/>
      <c r="BT49" s="134"/>
      <c r="BU49" s="137"/>
      <c r="BV49" s="137"/>
      <c r="BW49" s="137"/>
      <c r="BX49" s="137"/>
      <c r="BY49" s="137"/>
      <c r="BZ49" s="137"/>
      <c r="CA49" s="137"/>
      <c r="CB49" s="137"/>
      <c r="CC49" s="137"/>
      <c r="CD49" s="137"/>
      <c r="CE49" s="5"/>
      <c r="CF49" s="134"/>
      <c r="CH49" s="134"/>
    </row>
    <row r="50" spans="1:86" x14ac:dyDescent="0.25">
      <c r="A50" s="137" t="s">
        <v>4</v>
      </c>
      <c r="B50" s="34"/>
      <c r="C50" s="136"/>
      <c r="D50" s="136">
        <f>'C1调整成本'!D50+'C2调整成本 '!D50+'C3调整成本 '!D50+'C4调整成本'!D50</f>
        <v>0</v>
      </c>
      <c r="E50" s="136">
        <f>'C1调整成本'!E50+'C2调整成本 '!E50+'C3调整成本 '!E50+'C4调整成本'!E50</f>
        <v>0</v>
      </c>
      <c r="F50" s="136">
        <f>'C1调整成本'!F50+'C2调整成本 '!F50+'C3调整成本 '!F50+'C4调整成本'!F50</f>
        <v>0</v>
      </c>
      <c r="G50" s="136">
        <f>'C1调整成本'!G50+'C2调整成本 '!G50+'C3调整成本 '!G50+'C4调整成本'!G50</f>
        <v>0.10416666666666667</v>
      </c>
      <c r="H50" s="136">
        <f>'C1调整成本'!H50+'C2调整成本 '!H50+'C3调整成本 '!H50+'C4调整成本'!H50</f>
        <v>0.10416666666666667</v>
      </c>
      <c r="I50" s="136">
        <f>'C1调整成本'!I50+'C2调整成本 '!I50+'C3调整成本 '!I50+'C4调整成本'!I50</f>
        <v>0.10416666666666667</v>
      </c>
      <c r="J50" s="136"/>
      <c r="K50" s="136"/>
      <c r="L50" s="136"/>
      <c r="M50" s="136"/>
      <c r="N50" s="75"/>
      <c r="O50" s="136"/>
      <c r="P50" s="75"/>
      <c r="Q50" s="136"/>
      <c r="R50" s="136"/>
      <c r="S50" s="136"/>
      <c r="T50" s="136"/>
      <c r="U50" s="136"/>
      <c r="V50" s="136">
        <f t="shared" si="0"/>
        <v>0.3125</v>
      </c>
      <c r="W50" s="136"/>
      <c r="X50" s="136"/>
      <c r="Y50" s="136"/>
      <c r="Z50" s="136"/>
      <c r="AA50" s="136"/>
      <c r="AB50" s="75"/>
      <c r="AC50" s="136"/>
      <c r="AD50" s="75"/>
      <c r="AE50" s="136"/>
      <c r="AF50" s="136"/>
      <c r="AG50" s="136"/>
      <c r="AH50" s="136"/>
      <c r="AI50" s="136"/>
      <c r="AJ50" s="136"/>
      <c r="AK50" s="136"/>
      <c r="AL50" s="136"/>
      <c r="AM50" s="136"/>
      <c r="AN50" s="136"/>
      <c r="AO50" s="136"/>
      <c r="AP50" s="75"/>
      <c r="AQ50" s="136"/>
      <c r="AR50" s="75"/>
      <c r="AS50" s="136"/>
      <c r="AT50" s="136"/>
      <c r="AU50" s="136"/>
      <c r="AV50" s="136"/>
      <c r="AW50" s="136"/>
      <c r="AX50" s="136"/>
      <c r="AY50" s="136"/>
      <c r="AZ50" s="136"/>
      <c r="BA50" s="136"/>
      <c r="BB50" s="136"/>
      <c r="BC50" s="136"/>
      <c r="BD50" s="75"/>
      <c r="BE50" s="136"/>
      <c r="BF50" s="75"/>
      <c r="BG50" s="136"/>
      <c r="BH50" s="136"/>
      <c r="BI50" s="136"/>
      <c r="BJ50" s="136"/>
      <c r="BK50" s="136"/>
      <c r="BL50" s="136"/>
      <c r="BM50" s="136"/>
      <c r="BN50" s="136"/>
      <c r="BO50" s="136"/>
      <c r="BP50" s="136"/>
      <c r="BQ50" s="136"/>
      <c r="BR50" s="134"/>
      <c r="BT50" s="134"/>
      <c r="BU50" s="137"/>
      <c r="BV50" s="137"/>
      <c r="BW50" s="137"/>
      <c r="BX50" s="137"/>
      <c r="BY50" s="137"/>
      <c r="BZ50" s="137"/>
      <c r="CA50" s="137"/>
      <c r="CB50" s="137"/>
      <c r="CC50" s="137"/>
      <c r="CD50" s="137"/>
      <c r="CE50" s="5"/>
      <c r="CF50" s="134"/>
      <c r="CH50" s="134"/>
    </row>
    <row r="51" spans="1:86" x14ac:dyDescent="0.25">
      <c r="A51" s="137" t="s">
        <v>5</v>
      </c>
      <c r="B51" s="34"/>
      <c r="C51" s="136"/>
      <c r="D51" s="136">
        <f>'C1调整成本'!D51+'C2调整成本 '!D51+'C3调整成本 '!D51+'C4调整成本'!D51</f>
        <v>0</v>
      </c>
      <c r="E51" s="136">
        <f>'C1调整成本'!E51+'C2调整成本 '!E51+'C3调整成本 '!E51+'C4调整成本'!E51</f>
        <v>0</v>
      </c>
      <c r="F51" s="136">
        <f>'C1调整成本'!F51+'C2调整成本 '!F51+'C3调整成本 '!F51+'C4调整成本'!F51</f>
        <v>0</v>
      </c>
      <c r="G51" s="136">
        <f>'C1调整成本'!G51+'C2调整成本 '!G51+'C3调整成本 '!G51+'C4调整成本'!G51</f>
        <v>0</v>
      </c>
      <c r="H51" s="136">
        <f>'C1调整成本'!H51+'C2调整成本 '!H51+'C3调整成本 '!H51+'C4调整成本'!H51</f>
        <v>0</v>
      </c>
      <c r="I51" s="136">
        <f>'C1调整成本'!I51+'C2调整成本 '!I51+'C3调整成本 '!I51+'C4调整成本'!I51</f>
        <v>0.27740551826636933</v>
      </c>
      <c r="J51" s="136"/>
      <c r="K51" s="136"/>
      <c r="L51" s="136"/>
      <c r="M51" s="136"/>
      <c r="N51" s="75"/>
      <c r="O51" s="136"/>
      <c r="P51" s="75"/>
      <c r="Q51" s="136"/>
      <c r="R51" s="136"/>
      <c r="S51" s="136"/>
      <c r="T51" s="136"/>
      <c r="U51" s="136"/>
      <c r="V51" s="136">
        <f t="shared" si="0"/>
        <v>0.27740551826636933</v>
      </c>
      <c r="W51" s="136"/>
      <c r="X51" s="136"/>
      <c r="Y51" s="136"/>
      <c r="Z51" s="136"/>
      <c r="AA51" s="136"/>
      <c r="AB51" s="75"/>
      <c r="AC51" s="136"/>
      <c r="AD51" s="75"/>
      <c r="AE51" s="136"/>
      <c r="AF51" s="136"/>
      <c r="AG51" s="136"/>
      <c r="AH51" s="136"/>
      <c r="AI51" s="136"/>
      <c r="AJ51" s="136"/>
      <c r="AK51" s="136"/>
      <c r="AL51" s="136"/>
      <c r="AM51" s="136"/>
      <c r="AN51" s="136"/>
      <c r="AO51" s="136"/>
      <c r="AP51" s="75"/>
      <c r="AQ51" s="136"/>
      <c r="AR51" s="75"/>
      <c r="AS51" s="136"/>
      <c r="AT51" s="136"/>
      <c r="AU51" s="136"/>
      <c r="AV51" s="136"/>
      <c r="AW51" s="136"/>
      <c r="AX51" s="136"/>
      <c r="AY51" s="136"/>
      <c r="AZ51" s="136"/>
      <c r="BA51" s="136"/>
      <c r="BB51" s="136"/>
      <c r="BC51" s="136"/>
      <c r="BD51" s="75"/>
      <c r="BE51" s="136"/>
      <c r="BF51" s="75"/>
      <c r="BG51" s="136"/>
      <c r="BH51" s="136"/>
      <c r="BI51" s="136"/>
      <c r="BJ51" s="136"/>
      <c r="BK51" s="136"/>
      <c r="BL51" s="136"/>
      <c r="BM51" s="136"/>
      <c r="BN51" s="136"/>
      <c r="BO51" s="136"/>
      <c r="BP51" s="136"/>
      <c r="BQ51" s="136"/>
      <c r="BR51" s="134"/>
      <c r="BT51" s="134"/>
      <c r="BU51" s="137"/>
      <c r="BV51" s="137"/>
      <c r="BW51" s="137"/>
      <c r="BX51" s="137"/>
      <c r="BY51" s="137"/>
      <c r="BZ51" s="137"/>
      <c r="CA51" s="137"/>
      <c r="CB51" s="137"/>
      <c r="CC51" s="137"/>
      <c r="CD51" s="137"/>
      <c r="CE51" s="5"/>
      <c r="CF51" s="134"/>
      <c r="CH51" s="134"/>
    </row>
    <row r="52" spans="1:86" x14ac:dyDescent="0.25">
      <c r="A52" s="137" t="s">
        <v>6</v>
      </c>
      <c r="B52" s="34"/>
      <c r="C52" s="136"/>
      <c r="D52" s="136">
        <f>'C1调整成本'!D52+'C2调整成本 '!D52+'C3调整成本 '!D52+'C4调整成本'!D52</f>
        <v>0</v>
      </c>
      <c r="E52" s="136">
        <f>'C1调整成本'!E52+'C2调整成本 '!E52+'C3调整成本 '!E52+'C4调整成本'!E52</f>
        <v>0</v>
      </c>
      <c r="F52" s="136">
        <f>'C1调整成本'!F52+'C2调整成本 '!F52+'C3调整成本 '!F52+'C4调整成本'!F52</f>
        <v>0</v>
      </c>
      <c r="G52" s="136">
        <f>'C1调整成本'!G52+'C2调整成本 '!G52+'C3调整成本 '!G52+'C4调整成本'!G52</f>
        <v>0</v>
      </c>
      <c r="H52" s="136">
        <f>'C1调整成本'!H52+'C2调整成本 '!H52+'C3调整成本 '!H52+'C4调整成本'!H52</f>
        <v>0.29327759133184672</v>
      </c>
      <c r="I52" s="136">
        <f>'C1调整成本'!I52+'C2调整成本 '!I52+'C3调整成本 '!I52+'C4调整成本'!I52</f>
        <v>0.29327759133184672</v>
      </c>
      <c r="J52" s="136"/>
      <c r="K52" s="136"/>
      <c r="L52" s="136"/>
      <c r="M52" s="136"/>
      <c r="N52" s="75"/>
      <c r="O52" s="136"/>
      <c r="P52" s="75"/>
      <c r="Q52" s="136"/>
      <c r="R52" s="136"/>
      <c r="S52" s="136"/>
      <c r="T52" s="136"/>
      <c r="U52" s="136"/>
      <c r="V52" s="136">
        <f t="shared" si="0"/>
        <v>0.58655518266369344</v>
      </c>
      <c r="W52" s="136"/>
      <c r="X52" s="136"/>
      <c r="Y52" s="136"/>
      <c r="Z52" s="136"/>
      <c r="AA52" s="136"/>
      <c r="AB52" s="75"/>
      <c r="AC52" s="136"/>
      <c r="AD52" s="75"/>
      <c r="AE52" s="136"/>
      <c r="AF52" s="136"/>
      <c r="AG52" s="136"/>
      <c r="AH52" s="136"/>
      <c r="AI52" s="136"/>
      <c r="AJ52" s="136"/>
      <c r="AK52" s="136"/>
      <c r="AL52" s="136"/>
      <c r="AM52" s="136"/>
      <c r="AN52" s="136"/>
      <c r="AO52" s="136"/>
      <c r="AP52" s="75"/>
      <c r="AQ52" s="136"/>
      <c r="AR52" s="75"/>
      <c r="AS52" s="136"/>
      <c r="AT52" s="136"/>
      <c r="AU52" s="136"/>
      <c r="AV52" s="136"/>
      <c r="AW52" s="136"/>
      <c r="AX52" s="136"/>
      <c r="AY52" s="136"/>
      <c r="AZ52" s="136"/>
      <c r="BA52" s="136"/>
      <c r="BB52" s="136"/>
      <c r="BC52" s="136"/>
      <c r="BD52" s="75"/>
      <c r="BE52" s="136"/>
      <c r="BF52" s="75"/>
      <c r="BG52" s="136"/>
      <c r="BH52" s="136"/>
      <c r="BI52" s="136"/>
      <c r="BJ52" s="136"/>
      <c r="BK52" s="136"/>
      <c r="BL52" s="136"/>
      <c r="BM52" s="136"/>
      <c r="BN52" s="136"/>
      <c r="BO52" s="136"/>
      <c r="BP52" s="136"/>
      <c r="BQ52" s="136"/>
      <c r="BR52" s="134"/>
      <c r="BT52" s="134"/>
      <c r="BU52" s="137"/>
      <c r="BV52" s="137"/>
      <c r="BW52" s="137"/>
      <c r="BX52" s="137"/>
      <c r="BY52" s="137"/>
      <c r="BZ52" s="137"/>
      <c r="CA52" s="137"/>
      <c r="CB52" s="137"/>
      <c r="CC52" s="137"/>
      <c r="CD52" s="137"/>
      <c r="CE52" s="5"/>
      <c r="CF52" s="134"/>
      <c r="CH52" s="134"/>
    </row>
    <row r="53" spans="1:86" x14ac:dyDescent="0.25">
      <c r="A53" s="137" t="s">
        <v>7</v>
      </c>
      <c r="B53" s="34"/>
      <c r="C53" s="136"/>
      <c r="D53" s="136">
        <f>'C1调整成本'!D53+'C2调整成本 '!D53+'C3调整成本 '!D53+'C4调整成本'!D53</f>
        <v>0</v>
      </c>
      <c r="E53" s="136">
        <f>'C1调整成本'!E53+'C2调整成本 '!E53+'C3调整成本 '!E53+'C4调整成本'!E53</f>
        <v>0</v>
      </c>
      <c r="F53" s="136">
        <f>'C1调整成本'!F53+'C2调整成本 '!F53+'C3调整成本 '!F53+'C4调整成本'!F53</f>
        <v>0</v>
      </c>
      <c r="G53" s="136">
        <f>'C1调整成本'!G53+'C2调整成本 '!G53+'C3调整成本 '!G53+'C4调整成本'!G53</f>
        <v>0</v>
      </c>
      <c r="H53" s="136">
        <f>'C1调整成本'!H53+'C2调整成本 '!H53+'C3调整成本 '!H53+'C4调整成本'!H53</f>
        <v>0</v>
      </c>
      <c r="I53" s="136">
        <f>'C1调整成本'!I53+'C2调整成本 '!I53+'C3调整成本 '!I53+'C4调整成本'!I53</f>
        <v>0</v>
      </c>
      <c r="J53" s="136"/>
      <c r="K53" s="136"/>
      <c r="L53" s="136"/>
      <c r="M53" s="136"/>
      <c r="N53" s="75"/>
      <c r="O53" s="136"/>
      <c r="P53" s="75"/>
      <c r="Q53" s="136"/>
      <c r="R53" s="136"/>
      <c r="S53" s="136"/>
      <c r="T53" s="136"/>
      <c r="U53" s="136"/>
      <c r="V53" s="136">
        <f t="shared" si="0"/>
        <v>0</v>
      </c>
      <c r="W53" s="136"/>
      <c r="X53" s="136"/>
      <c r="Y53" s="136"/>
      <c r="Z53" s="136"/>
      <c r="AA53" s="136"/>
      <c r="AB53" s="75"/>
      <c r="AC53" s="136"/>
      <c r="AD53" s="75"/>
      <c r="AE53" s="136"/>
      <c r="AF53" s="136"/>
      <c r="AG53" s="136"/>
      <c r="AH53" s="136"/>
      <c r="AI53" s="136"/>
      <c r="AJ53" s="136"/>
      <c r="AK53" s="136"/>
      <c r="AL53" s="136"/>
      <c r="AM53" s="136"/>
      <c r="AN53" s="136"/>
      <c r="AO53" s="136"/>
      <c r="AP53" s="75"/>
      <c r="AQ53" s="136"/>
      <c r="AR53" s="75"/>
      <c r="AS53" s="136"/>
      <c r="AT53" s="136"/>
      <c r="AU53" s="136"/>
      <c r="AV53" s="136"/>
      <c r="AW53" s="136"/>
      <c r="AX53" s="136"/>
      <c r="AY53" s="136"/>
      <c r="AZ53" s="136"/>
      <c r="BA53" s="136"/>
      <c r="BB53" s="136"/>
      <c r="BC53" s="136"/>
      <c r="BD53" s="75"/>
      <c r="BE53" s="136"/>
      <c r="BF53" s="75"/>
      <c r="BG53" s="136"/>
      <c r="BH53" s="136"/>
      <c r="BI53" s="136"/>
      <c r="BJ53" s="136"/>
      <c r="BK53" s="136"/>
      <c r="BL53" s="136"/>
      <c r="BM53" s="136"/>
      <c r="BN53" s="136"/>
      <c r="BO53" s="136"/>
      <c r="BP53" s="136"/>
      <c r="BQ53" s="136"/>
      <c r="BR53" s="134"/>
      <c r="BT53" s="134"/>
      <c r="BU53" s="137"/>
      <c r="BV53" s="137"/>
      <c r="BW53" s="137"/>
      <c r="BX53" s="137"/>
      <c r="BY53" s="137"/>
      <c r="BZ53" s="137"/>
      <c r="CA53" s="137"/>
      <c r="CB53" s="137"/>
      <c r="CC53" s="137"/>
      <c r="CD53" s="137"/>
      <c r="CE53" s="5"/>
      <c r="CF53" s="134"/>
      <c r="CH53" s="134"/>
    </row>
    <row r="54" spans="1:86" x14ac:dyDescent="0.25">
      <c r="A54" s="137" t="s">
        <v>8</v>
      </c>
      <c r="B54" s="135"/>
      <c r="C54" s="136"/>
      <c r="D54" s="136">
        <f>'C1调整成本'!D54+'C2调整成本 '!D54+'C3调整成本 '!D54+'C4调整成本'!D54</f>
        <v>0.42596655479910805</v>
      </c>
      <c r="E54" s="136">
        <f>'C1调整成本'!E54+'C2调整成本 '!E54+'C3调整成本 '!E54+'C4调整成本'!E54</f>
        <v>0.42596655479910805</v>
      </c>
      <c r="F54" s="136">
        <f>'C1调整成本'!F54+'C2调整成本 '!F54+'C3调整成本 '!F54+'C4调整成本'!F54</f>
        <v>0.42596655479910805</v>
      </c>
      <c r="G54" s="136">
        <f>'C1调整成本'!G54+'C2调整成本 '!G54+'C3调整成本 '!G54+'C4调整成本'!G54</f>
        <v>0.42596655479910805</v>
      </c>
      <c r="H54" s="136">
        <f>'C1调整成本'!H54+'C2调整成本 '!H54+'C3调整成本 '!H54+'C4调整成本'!H54</f>
        <v>0.63894983219866208</v>
      </c>
      <c r="I54" s="136">
        <f>'C1调整成本'!I54+'C2调整成本 '!I54+'C3调整成本 '!I54+'C4调整成本'!I54</f>
        <v>0.63894983219866208</v>
      </c>
      <c r="J54" s="136"/>
      <c r="K54" s="136"/>
      <c r="L54" s="136"/>
      <c r="M54" s="136"/>
      <c r="N54" s="75"/>
      <c r="O54" s="136"/>
      <c r="P54" s="75"/>
      <c r="Q54" s="136"/>
      <c r="R54" s="136"/>
      <c r="S54" s="136"/>
      <c r="T54" s="136"/>
      <c r="U54" s="136"/>
      <c r="V54" s="136">
        <f t="shared" si="0"/>
        <v>2.9817658835937566</v>
      </c>
      <c r="W54" s="136"/>
      <c r="X54" s="136"/>
      <c r="Y54" s="136"/>
      <c r="Z54" s="136"/>
      <c r="AA54" s="136"/>
      <c r="AB54" s="75"/>
      <c r="AC54" s="136"/>
      <c r="AD54" s="75"/>
      <c r="AE54" s="136"/>
      <c r="AF54" s="136"/>
      <c r="AG54" s="136"/>
      <c r="AH54" s="136"/>
      <c r="AI54" s="136"/>
      <c r="AJ54" s="136"/>
      <c r="AK54" s="136"/>
      <c r="AL54" s="136"/>
      <c r="AM54" s="136"/>
      <c r="AN54" s="136"/>
      <c r="AO54" s="136"/>
      <c r="AP54" s="75"/>
      <c r="AQ54" s="136"/>
      <c r="AR54" s="75"/>
      <c r="AS54" s="136"/>
      <c r="AT54" s="136"/>
      <c r="AU54" s="136"/>
      <c r="AV54" s="136"/>
      <c r="AW54" s="136"/>
      <c r="AX54" s="136"/>
      <c r="AY54" s="136"/>
      <c r="AZ54" s="136"/>
      <c r="BA54" s="136"/>
      <c r="BB54" s="136"/>
      <c r="BC54" s="136"/>
      <c r="BD54" s="75"/>
      <c r="BE54" s="136"/>
      <c r="BF54" s="75"/>
      <c r="BG54" s="136"/>
      <c r="BH54" s="136"/>
      <c r="BI54" s="136"/>
      <c r="BJ54" s="136"/>
      <c r="BK54" s="136"/>
      <c r="BL54" s="136"/>
      <c r="BM54" s="136"/>
      <c r="BN54" s="136"/>
      <c r="BO54" s="136"/>
      <c r="BP54" s="136"/>
      <c r="BQ54" s="136"/>
      <c r="BR54" s="134"/>
      <c r="BT54" s="134"/>
      <c r="BU54" s="137"/>
      <c r="BV54" s="137"/>
      <c r="BW54" s="137"/>
      <c r="BX54" s="137"/>
      <c r="BY54" s="137"/>
      <c r="BZ54" s="137"/>
      <c r="CA54" s="137"/>
      <c r="CB54" s="137"/>
      <c r="CC54" s="137"/>
      <c r="CD54" s="137"/>
      <c r="CE54" s="5"/>
      <c r="CF54" s="134"/>
      <c r="CH54" s="134"/>
    </row>
    <row r="55" spans="1:86" x14ac:dyDescent="0.25">
      <c r="A55" s="137" t="s">
        <v>9</v>
      </c>
      <c r="B55" s="34"/>
      <c r="C55" s="136"/>
      <c r="D55" s="136">
        <f>'C1调整成本'!D55+'C2调整成本 '!D55+'C3调整成本 '!D55+'C4调整成本'!D55</f>
        <v>0</v>
      </c>
      <c r="E55" s="136">
        <f>'C1调整成本'!E55+'C2调整成本 '!E55+'C3调整成本 '!E55+'C4调整成本'!E55</f>
        <v>0</v>
      </c>
      <c r="F55" s="136">
        <f>'C1调整成本'!F55+'C2调整成本 '!F55+'C3调整成本 '!F55+'C4调整成本'!F55</f>
        <v>0</v>
      </c>
      <c r="G55" s="136">
        <f>'C1调整成本'!G55+'C2调整成本 '!G55+'C3调整成本 '!G55+'C4调整成本'!G55</f>
        <v>0</v>
      </c>
      <c r="H55" s="136">
        <f>'C1调整成本'!H55+'C2调整成本 '!H55+'C3调整成本 '!H55+'C4调整成本'!H55</f>
        <v>0</v>
      </c>
      <c r="I55" s="136">
        <f>'C1调整成本'!I55+'C2调整成本 '!I55+'C3调整成本 '!I55+'C4调整成本'!I55</f>
        <v>0</v>
      </c>
      <c r="J55" s="136"/>
      <c r="K55" s="136"/>
      <c r="L55" s="136"/>
      <c r="M55" s="136"/>
      <c r="N55" s="75"/>
      <c r="O55" s="136"/>
      <c r="P55" s="75"/>
      <c r="Q55" s="136"/>
      <c r="R55" s="136"/>
      <c r="S55" s="136"/>
      <c r="T55" s="136"/>
      <c r="U55" s="136"/>
      <c r="V55" s="136">
        <f t="shared" si="0"/>
        <v>0</v>
      </c>
      <c r="W55" s="136"/>
      <c r="X55" s="136"/>
      <c r="Y55" s="136"/>
      <c r="Z55" s="136"/>
      <c r="AA55" s="136"/>
      <c r="AB55" s="75"/>
      <c r="AC55" s="136"/>
      <c r="AD55" s="75"/>
      <c r="AE55" s="136"/>
      <c r="AF55" s="136"/>
      <c r="AG55" s="136"/>
      <c r="AH55" s="136"/>
      <c r="AI55" s="136"/>
      <c r="AJ55" s="136"/>
      <c r="AK55" s="136"/>
      <c r="AL55" s="136"/>
      <c r="AM55" s="136"/>
      <c r="AN55" s="136"/>
      <c r="AO55" s="136"/>
      <c r="AP55" s="75"/>
      <c r="AQ55" s="136"/>
      <c r="AR55" s="75"/>
      <c r="AS55" s="136"/>
      <c r="AT55" s="136"/>
      <c r="AU55" s="136"/>
      <c r="AV55" s="136"/>
      <c r="AW55" s="136"/>
      <c r="AX55" s="136"/>
      <c r="AY55" s="136"/>
      <c r="AZ55" s="136"/>
      <c r="BA55" s="136"/>
      <c r="BB55" s="136"/>
      <c r="BC55" s="136"/>
      <c r="BD55" s="75"/>
      <c r="BE55" s="136"/>
      <c r="BF55" s="75"/>
      <c r="BG55" s="136"/>
      <c r="BH55" s="136"/>
      <c r="BI55" s="136"/>
      <c r="BJ55" s="136"/>
      <c r="BK55" s="136"/>
      <c r="BL55" s="136"/>
      <c r="BM55" s="136"/>
      <c r="BN55" s="136"/>
      <c r="BO55" s="136"/>
      <c r="BP55" s="136"/>
      <c r="BQ55" s="136"/>
      <c r="BR55" s="134"/>
      <c r="BT55" s="134"/>
      <c r="BU55" s="137"/>
      <c r="BV55" s="137"/>
      <c r="BW55" s="137"/>
      <c r="BX55" s="137"/>
      <c r="BY55" s="137"/>
      <c r="BZ55" s="137"/>
      <c r="CA55" s="137"/>
      <c r="CB55" s="137"/>
      <c r="CC55" s="137"/>
      <c r="CD55" s="137"/>
      <c r="CE55" s="5"/>
      <c r="CF55" s="134"/>
      <c r="CH55" s="134"/>
    </row>
    <row r="56" spans="1:86" x14ac:dyDescent="0.25">
      <c r="A56" s="137" t="s">
        <v>10</v>
      </c>
      <c r="B56" s="135"/>
      <c r="C56" s="136"/>
      <c r="D56" s="136">
        <f>'C1调整成本'!D56+'C2调整成本 '!D56+'C3调整成本 '!D56+'C4调整成本'!D56</f>
        <v>0.23958333333333326</v>
      </c>
      <c r="E56" s="136">
        <f>'C1调整成本'!E56+'C2调整成本 '!E56+'C3调整成本 '!E56+'C4调整成本'!E56</f>
        <v>0.23958333333333326</v>
      </c>
      <c r="F56" s="136">
        <f>'C1调整成本'!F56+'C2调整成本 '!F56+'C3调整成本 '!F56+'C4调整成本'!F56</f>
        <v>0.23958333333333326</v>
      </c>
      <c r="G56" s="136">
        <f>'C1调整成本'!G56+'C2调整成本 '!G56+'C3调整成本 '!G56+'C4调整成本'!G56</f>
        <v>0.23958333333333326</v>
      </c>
      <c r="H56" s="136">
        <f>'C1调整成本'!H56+'C2调整成本 '!H56+'C3调整成本 '!H56+'C4调整成本'!H56</f>
        <v>0.53280974174145079</v>
      </c>
      <c r="I56" s="136">
        <f>'C1调整成本'!I56+'C2调整成本 '!I56+'C3调整成本 '!I56+'C4调整成本'!I56</f>
        <v>0.53280974174145079</v>
      </c>
      <c r="J56" s="136"/>
      <c r="K56" s="136"/>
      <c r="L56" s="136"/>
      <c r="M56" s="136"/>
      <c r="N56" s="75"/>
      <c r="O56" s="136"/>
      <c r="P56" s="75"/>
      <c r="Q56" s="136"/>
      <c r="R56" s="136"/>
      <c r="S56" s="136"/>
      <c r="T56" s="136"/>
      <c r="U56" s="136"/>
      <c r="V56" s="136">
        <f t="shared" si="0"/>
        <v>2.0239528168162346</v>
      </c>
      <c r="W56" s="136"/>
      <c r="X56" s="136"/>
      <c r="Y56" s="136"/>
      <c r="Z56" s="136"/>
      <c r="AA56" s="136"/>
      <c r="AB56" s="75"/>
      <c r="AC56" s="136"/>
      <c r="AD56" s="75"/>
      <c r="AE56" s="136"/>
      <c r="AF56" s="136"/>
      <c r="AG56" s="136"/>
      <c r="AH56" s="136"/>
      <c r="AI56" s="136"/>
      <c r="AJ56" s="136"/>
      <c r="AK56" s="136"/>
      <c r="AL56" s="136"/>
      <c r="AM56" s="136"/>
      <c r="AN56" s="136"/>
      <c r="AO56" s="136"/>
      <c r="AP56" s="75"/>
      <c r="AQ56" s="136"/>
      <c r="AR56" s="75"/>
      <c r="AS56" s="136"/>
      <c r="AT56" s="136"/>
      <c r="AU56" s="136"/>
      <c r="AV56" s="136"/>
      <c r="AW56" s="136"/>
      <c r="AX56" s="136"/>
      <c r="AY56" s="136"/>
      <c r="AZ56" s="136"/>
      <c r="BA56" s="136"/>
      <c r="BB56" s="136"/>
      <c r="BC56" s="136"/>
      <c r="BD56" s="75"/>
      <c r="BE56" s="136"/>
      <c r="BF56" s="75"/>
      <c r="BG56" s="136"/>
      <c r="BH56" s="136"/>
      <c r="BI56" s="136"/>
      <c r="BJ56" s="136"/>
      <c r="BK56" s="136"/>
      <c r="BL56" s="136"/>
      <c r="BM56" s="136"/>
      <c r="BN56" s="136"/>
      <c r="BO56" s="136"/>
      <c r="BP56" s="136"/>
      <c r="BQ56" s="136"/>
      <c r="BR56" s="134"/>
      <c r="BT56" s="134"/>
      <c r="BU56" s="137"/>
      <c r="BV56" s="137"/>
      <c r="BW56" s="137"/>
      <c r="BX56" s="137"/>
      <c r="BY56" s="137"/>
      <c r="BZ56" s="137"/>
      <c r="CA56" s="137"/>
      <c r="CB56" s="137"/>
      <c r="CC56" s="137"/>
      <c r="CD56" s="137"/>
      <c r="CE56" s="5"/>
      <c r="CF56" s="134"/>
      <c r="CH56" s="134"/>
    </row>
    <row r="57" spans="1:86" x14ac:dyDescent="0.25">
      <c r="A57" s="137" t="s">
        <v>11</v>
      </c>
      <c r="B57" s="135"/>
      <c r="C57" s="136"/>
      <c r="D57" s="136">
        <f>'C1调整成本'!D57+'C2调整成本 '!D57+'C3调整成本 '!D57+'C4调整成本'!D57</f>
        <v>0.25415319004302039</v>
      </c>
      <c r="E57" s="136">
        <f>'C1调整成本'!E57+'C2调整成本 '!E57+'C3调整成本 '!E57+'C4调整成本'!E57</f>
        <v>0.25415319004302039</v>
      </c>
      <c r="F57" s="136">
        <f>'C1调整成本'!F57+'C2调整成本 '!F57+'C3调整成本 '!F57+'C4调整成本'!F57</f>
        <v>0.25415319004302039</v>
      </c>
      <c r="G57" s="136">
        <f>'C1调整成本'!G57+'C2调整成本 '!G57+'C3调整成本 '!G57+'C4调整成本'!G57</f>
        <v>0.25415319004302039</v>
      </c>
      <c r="H57" s="136">
        <f>'C1调整成本'!H57+'C2调整成本 '!H57+'C3调整成本 '!H57+'C4调整成本'!H57</f>
        <v>0.25415319004302039</v>
      </c>
      <c r="I57" s="136">
        <f>'C1调整成本'!I57+'C2调整成本 '!I57+'C3调整成本 '!I57+'C4调整成本'!I57</f>
        <v>0.25415319004302039</v>
      </c>
      <c r="J57" s="136"/>
      <c r="K57" s="136"/>
      <c r="L57" s="136"/>
      <c r="M57" s="136"/>
      <c r="N57" s="75"/>
      <c r="O57" s="136"/>
      <c r="P57" s="75"/>
      <c r="Q57" s="136"/>
      <c r="R57" s="136"/>
      <c r="S57" s="136"/>
      <c r="T57" s="136"/>
      <c r="U57" s="136"/>
      <c r="V57" s="136">
        <f t="shared" si="0"/>
        <v>1.5249191402581226</v>
      </c>
      <c r="W57" s="136"/>
      <c r="X57" s="136"/>
      <c r="Y57" s="136"/>
      <c r="Z57" s="136"/>
      <c r="AA57" s="136"/>
      <c r="AB57" s="75"/>
      <c r="AC57" s="136"/>
      <c r="AD57" s="75"/>
      <c r="AE57" s="136"/>
      <c r="AF57" s="136"/>
      <c r="AG57" s="136"/>
      <c r="AH57" s="136"/>
      <c r="AI57" s="136"/>
      <c r="AJ57" s="136"/>
      <c r="AK57" s="136"/>
      <c r="AL57" s="136"/>
      <c r="AM57" s="136"/>
      <c r="AN57" s="136"/>
      <c r="AO57" s="136"/>
      <c r="AP57" s="75"/>
      <c r="AQ57" s="136"/>
      <c r="AR57" s="75"/>
      <c r="AS57" s="136"/>
      <c r="AT57" s="136"/>
      <c r="AU57" s="136"/>
      <c r="AV57" s="136"/>
      <c r="AW57" s="136"/>
      <c r="AX57" s="136"/>
      <c r="AY57" s="136"/>
      <c r="AZ57" s="136"/>
      <c r="BA57" s="136"/>
      <c r="BB57" s="136"/>
      <c r="BC57" s="136"/>
      <c r="BD57" s="75"/>
      <c r="BE57" s="136"/>
      <c r="BF57" s="75"/>
      <c r="BG57" s="136"/>
      <c r="BH57" s="136"/>
      <c r="BI57" s="136"/>
      <c r="BJ57" s="136"/>
      <c r="BK57" s="136"/>
      <c r="BL57" s="136"/>
      <c r="BM57" s="136"/>
      <c r="BN57" s="136"/>
      <c r="BO57" s="136"/>
      <c r="BP57" s="136"/>
      <c r="BQ57" s="136"/>
      <c r="BR57" s="134"/>
      <c r="BT57" s="134"/>
      <c r="BU57" s="137"/>
      <c r="BV57" s="137"/>
      <c r="BW57" s="137"/>
      <c r="BX57" s="137"/>
      <c r="BY57" s="137"/>
      <c r="BZ57" s="137"/>
      <c r="CA57" s="137"/>
      <c r="CB57" s="137"/>
      <c r="CC57" s="137"/>
      <c r="CD57" s="137"/>
      <c r="CE57" s="5"/>
      <c r="CF57" s="134"/>
      <c r="CH57" s="134"/>
    </row>
    <row r="58" spans="1:86" x14ac:dyDescent="0.25">
      <c r="A58" s="137" t="s">
        <v>12</v>
      </c>
      <c r="B58" s="34"/>
      <c r="C58" s="136"/>
      <c r="D58" s="136">
        <f>'C1调整成本'!D58+'C2调整成本 '!D58+'C3调整成本 '!D58+'C4调整成本'!D58</f>
        <v>0.23846655479910805</v>
      </c>
      <c r="E58" s="136">
        <f>'C1调整成本'!E58+'C2调整成本 '!E58+'C3调整成本 '!E58+'C4调整成本'!E58</f>
        <v>0.23846655479910805</v>
      </c>
      <c r="F58" s="136">
        <f>'C1调整成本'!F58+'C2调整成本 '!F58+'C3调整成本 '!F58+'C4调整成本'!F58</f>
        <v>0.23846655479910805</v>
      </c>
      <c r="G58" s="136">
        <f>'C1调整成本'!G58+'C2调整成本 '!G58+'C3调整成本 '!G58+'C4调整成本'!G58</f>
        <v>0.23846655479910805</v>
      </c>
      <c r="H58" s="136">
        <f>'C1调整成本'!H58+'C2调整成本 '!H58+'C3调整成本 '!H58+'C4调整成本'!H58</f>
        <v>0.35769983219866208</v>
      </c>
      <c r="I58" s="136">
        <f>'C1调整成本'!I58+'C2调整成本 '!I58+'C3调整成本 '!I58+'C4调整成本'!I58</f>
        <v>0.67141220278069258</v>
      </c>
      <c r="J58" s="136"/>
      <c r="K58" s="136"/>
      <c r="L58" s="136"/>
      <c r="M58" s="136"/>
      <c r="N58" s="75"/>
      <c r="O58" s="136"/>
      <c r="P58" s="75"/>
      <c r="Q58" s="136"/>
      <c r="R58" s="136"/>
      <c r="S58" s="136"/>
      <c r="T58" s="136"/>
      <c r="U58" s="136"/>
      <c r="V58" s="136">
        <f t="shared" si="0"/>
        <v>1.982978254175787</v>
      </c>
      <c r="W58" s="136"/>
      <c r="X58" s="136"/>
      <c r="Y58" s="136"/>
      <c r="Z58" s="136"/>
      <c r="AA58" s="136"/>
      <c r="AB58" s="75"/>
      <c r="AC58" s="136"/>
      <c r="AD58" s="75"/>
      <c r="AE58" s="136"/>
      <c r="AF58" s="136"/>
      <c r="AG58" s="136"/>
      <c r="AH58" s="136"/>
      <c r="AI58" s="136"/>
      <c r="AJ58" s="136"/>
      <c r="AK58" s="136"/>
      <c r="AL58" s="136"/>
      <c r="AM58" s="136"/>
      <c r="AN58" s="136"/>
      <c r="AO58" s="136"/>
      <c r="AP58" s="75"/>
      <c r="AQ58" s="136"/>
      <c r="AR58" s="75"/>
      <c r="AS58" s="136"/>
      <c r="AT58" s="136"/>
      <c r="AU58" s="136"/>
      <c r="AV58" s="136"/>
      <c r="AW58" s="136"/>
      <c r="AX58" s="136"/>
      <c r="AY58" s="136"/>
      <c r="AZ58" s="136"/>
      <c r="BA58" s="136"/>
      <c r="BB58" s="136"/>
      <c r="BC58" s="136"/>
      <c r="BD58" s="75"/>
      <c r="BE58" s="136"/>
      <c r="BF58" s="75"/>
      <c r="BG58" s="136"/>
      <c r="BH58" s="136"/>
      <c r="BI58" s="136"/>
      <c r="BJ58" s="136"/>
      <c r="BK58" s="136"/>
      <c r="BL58" s="136"/>
      <c r="BM58" s="136"/>
      <c r="BN58" s="136"/>
      <c r="BO58" s="136"/>
      <c r="BP58" s="136"/>
      <c r="BQ58" s="136"/>
      <c r="BR58" s="134"/>
      <c r="BT58" s="134"/>
      <c r="BU58" s="137"/>
      <c r="BV58" s="137"/>
      <c r="BW58" s="137"/>
      <c r="BX58" s="137"/>
      <c r="BY58" s="137"/>
      <c r="BZ58" s="137"/>
      <c r="CA58" s="137"/>
      <c r="CB58" s="137"/>
      <c r="CC58" s="137"/>
      <c r="CD58" s="137"/>
      <c r="CE58" s="5"/>
      <c r="CF58" s="134"/>
      <c r="CH58" s="134"/>
    </row>
    <row r="59" spans="1:86" x14ac:dyDescent="0.25">
      <c r="A59" s="137" t="s">
        <v>13</v>
      </c>
      <c r="B59" s="34"/>
      <c r="C59" s="136"/>
      <c r="D59" s="136">
        <f>'C1调整成本'!D59+'C2调整成本 '!D59+'C3调整成本 '!D59+'C4调整成本'!D59</f>
        <v>0</v>
      </c>
      <c r="E59" s="136">
        <f>'C1调整成本'!E59+'C2调整成本 '!E59+'C3调整成本 '!E59+'C4调整成本'!E59</f>
        <v>0</v>
      </c>
      <c r="F59" s="136">
        <f>'C1调整成本'!F59+'C2调整成本 '!F59+'C3调整成本 '!F59+'C4调整成本'!F59</f>
        <v>0</v>
      </c>
      <c r="G59" s="136">
        <f>'C1调整成本'!G59+'C2调整成本 '!G59+'C3调整成本 '!G59+'C4调整成本'!G59</f>
        <v>0</v>
      </c>
      <c r="H59" s="136">
        <f>'C1调整成本'!H59+'C2调整成本 '!H59+'C3调整成本 '!H59+'C4调整成本'!H59</f>
        <v>0</v>
      </c>
      <c r="I59" s="136">
        <f>'C1调整成本'!I59+'C2调整成本 '!I59+'C3调整成本 '!I59+'C4调整成本'!I59</f>
        <v>0</v>
      </c>
      <c r="J59" s="136"/>
      <c r="K59" s="136"/>
      <c r="L59" s="136"/>
      <c r="M59" s="136"/>
      <c r="N59" s="75"/>
      <c r="O59" s="136"/>
      <c r="P59" s="75"/>
      <c r="Q59" s="136"/>
      <c r="R59" s="136"/>
      <c r="S59" s="136"/>
      <c r="T59" s="136"/>
      <c r="U59" s="136"/>
      <c r="V59" s="136">
        <f t="shared" si="0"/>
        <v>0</v>
      </c>
      <c r="W59" s="136"/>
      <c r="X59" s="136"/>
      <c r="Y59" s="136"/>
      <c r="Z59" s="136"/>
      <c r="AA59" s="136"/>
      <c r="AB59" s="75"/>
      <c r="AC59" s="136"/>
      <c r="AD59" s="75"/>
      <c r="AE59" s="136"/>
      <c r="AF59" s="136"/>
      <c r="AG59" s="136"/>
      <c r="AH59" s="136"/>
      <c r="AI59" s="136"/>
      <c r="AJ59" s="136"/>
      <c r="AK59" s="136"/>
      <c r="AL59" s="136"/>
      <c r="AM59" s="136"/>
      <c r="AN59" s="136"/>
      <c r="AO59" s="136"/>
      <c r="AP59" s="75"/>
      <c r="AQ59" s="136"/>
      <c r="AR59" s="75"/>
      <c r="AS59" s="136"/>
      <c r="AT59" s="136"/>
      <c r="AU59" s="136"/>
      <c r="AV59" s="136"/>
      <c r="AW59" s="136"/>
      <c r="AX59" s="136"/>
      <c r="AY59" s="136"/>
      <c r="AZ59" s="136"/>
      <c r="BA59" s="136"/>
      <c r="BB59" s="136"/>
      <c r="BC59" s="136"/>
      <c r="BD59" s="75"/>
      <c r="BE59" s="136"/>
      <c r="BF59" s="75"/>
      <c r="BG59" s="136"/>
      <c r="BH59" s="136"/>
      <c r="BI59" s="136"/>
      <c r="BJ59" s="136"/>
      <c r="BK59" s="136"/>
      <c r="BL59" s="136"/>
      <c r="BM59" s="136"/>
      <c r="BN59" s="136"/>
      <c r="BO59" s="136"/>
      <c r="BP59" s="136"/>
      <c r="BQ59" s="136"/>
      <c r="BR59" s="134"/>
      <c r="BT59" s="134"/>
      <c r="BU59" s="137"/>
      <c r="BV59" s="137"/>
      <c r="BW59" s="137"/>
      <c r="BX59" s="137"/>
      <c r="BY59" s="137"/>
      <c r="BZ59" s="137"/>
      <c r="CA59" s="137"/>
      <c r="CB59" s="137"/>
      <c r="CC59" s="137"/>
      <c r="CD59" s="137"/>
      <c r="CE59" s="5"/>
      <c r="CF59" s="134"/>
      <c r="CH59" s="134"/>
    </row>
    <row r="60" spans="1:86" x14ac:dyDescent="0.25">
      <c r="A60" s="137" t="s">
        <v>14</v>
      </c>
      <c r="B60" s="34"/>
      <c r="C60" s="136"/>
      <c r="D60" s="136">
        <f>'C1调整成本'!D60+'C2调整成本 '!D60+'C3调整成本 '!D60+'C4调整成本'!D60</f>
        <v>0</v>
      </c>
      <c r="E60" s="136">
        <f>'C1调整成本'!E60+'C2调整成本 '!E60+'C3调整成本 '!E60+'C4调整成本'!E60</f>
        <v>0</v>
      </c>
      <c r="F60" s="136">
        <f>'C1调整成本'!F60+'C2调整成本 '!F60+'C3调整成本 '!F60+'C4调整成本'!F60</f>
        <v>0.36185563013392807</v>
      </c>
      <c r="G60" s="136">
        <f>'C1调整成本'!G60+'C2调整成本 '!G60+'C3调整成本 '!G60+'C4调整成本'!G60</f>
        <v>0.36185563013392807</v>
      </c>
      <c r="H60" s="136">
        <f>'C1调整成本'!H60+'C2调整成本 '!H60+'C3调整成本 '!H60+'C4调整成本'!H60</f>
        <v>0.36185563013392807</v>
      </c>
      <c r="I60" s="136">
        <f>'C1调整成本'!I60+'C2调整成本 '!I60+'C3调整成本 '!I60+'C4调整成本'!I60</f>
        <v>0.36185563013392807</v>
      </c>
      <c r="J60" s="136"/>
      <c r="K60" s="136"/>
      <c r="L60" s="136"/>
      <c r="M60" s="136"/>
      <c r="N60" s="75"/>
      <c r="O60" s="136"/>
      <c r="P60" s="75"/>
      <c r="Q60" s="136"/>
      <c r="R60" s="136"/>
      <c r="S60" s="136"/>
      <c r="T60" s="136"/>
      <c r="U60" s="136"/>
      <c r="V60" s="136">
        <f t="shared" si="0"/>
        <v>1.4474225205357123</v>
      </c>
      <c r="W60" s="136"/>
      <c r="X60" s="136"/>
      <c r="Y60" s="136"/>
      <c r="Z60" s="136"/>
      <c r="AA60" s="136"/>
      <c r="AB60" s="75"/>
      <c r="AC60" s="136"/>
      <c r="AD60" s="75"/>
      <c r="AE60" s="136"/>
      <c r="AF60" s="136"/>
      <c r="AG60" s="136"/>
      <c r="AH60" s="136"/>
      <c r="AI60" s="136"/>
      <c r="AJ60" s="136"/>
      <c r="AK60" s="136"/>
      <c r="AL60" s="136"/>
      <c r="AM60" s="136"/>
      <c r="AN60" s="136"/>
      <c r="AO60" s="136"/>
      <c r="AP60" s="75"/>
      <c r="AQ60" s="136"/>
      <c r="AR60" s="75"/>
      <c r="AS60" s="136"/>
      <c r="AT60" s="136"/>
      <c r="AU60" s="136"/>
      <c r="AV60" s="136"/>
      <c r="AW60" s="136"/>
      <c r="AX60" s="136"/>
      <c r="AY60" s="136"/>
      <c r="AZ60" s="136"/>
      <c r="BA60" s="136"/>
      <c r="BB60" s="136"/>
      <c r="BC60" s="136"/>
      <c r="BD60" s="75"/>
      <c r="BE60" s="136"/>
      <c r="BF60" s="75"/>
      <c r="BG60" s="136"/>
      <c r="BH60" s="136"/>
      <c r="BI60" s="136"/>
      <c r="BJ60" s="136"/>
      <c r="BK60" s="136"/>
      <c r="BL60" s="136"/>
      <c r="BM60" s="136"/>
      <c r="BN60" s="136"/>
      <c r="BO60" s="136"/>
      <c r="BP60" s="136"/>
      <c r="BQ60" s="136"/>
      <c r="BR60" s="134"/>
      <c r="BT60" s="134"/>
      <c r="BU60" s="137"/>
      <c r="BV60" s="137"/>
      <c r="BW60" s="137"/>
      <c r="BX60" s="137"/>
      <c r="BY60" s="137"/>
      <c r="BZ60" s="137"/>
      <c r="CA60" s="137"/>
      <c r="CB60" s="137"/>
      <c r="CC60" s="137"/>
      <c r="CD60" s="137"/>
      <c r="CE60" s="5"/>
      <c r="CF60" s="134"/>
      <c r="CH60" s="134"/>
    </row>
    <row r="61" spans="1:86" x14ac:dyDescent="0.25">
      <c r="A61" s="137" t="s">
        <v>15</v>
      </c>
      <c r="B61" s="34"/>
      <c r="C61" s="136"/>
      <c r="D61" s="136">
        <f>'C1调整成本'!D61+'C2调整成本 '!D61+'C3调整成本 '!D61+'C4调整成本'!D61</f>
        <v>0</v>
      </c>
      <c r="E61" s="136">
        <f>'C1调整成本'!E61+'C2调整成本 '!E61+'C3调整成本 '!E61+'C4调整成本'!E61</f>
        <v>0</v>
      </c>
      <c r="F61" s="136">
        <f>'C1调整成本'!F61+'C2调整成本 '!F61+'C3调整成本 '!F61+'C4调整成本'!F61</f>
        <v>0.2697559063668859</v>
      </c>
      <c r="G61" s="136">
        <f>'C1调整成本'!G61+'C2调整成本 '!G61+'C3调整成本 '!G61+'C4调整成本'!G61</f>
        <v>0.2697559063668859</v>
      </c>
      <c r="H61" s="136">
        <f>'C1调整成本'!H61+'C2调整成本 '!H61+'C3调整成本 '!H61+'C4调整成本'!H61</f>
        <v>0.3733855981451592</v>
      </c>
      <c r="I61" s="136">
        <f>'C1调整成本'!I61+'C2调整成本 '!I61+'C3调整成本 '!I61+'C4调整成本'!I61</f>
        <v>0.3733855981451592</v>
      </c>
      <c r="J61" s="136"/>
      <c r="K61" s="136"/>
      <c r="L61" s="136"/>
      <c r="M61" s="136"/>
      <c r="N61" s="75"/>
      <c r="O61" s="136"/>
      <c r="P61" s="75"/>
      <c r="Q61" s="136"/>
      <c r="R61" s="136"/>
      <c r="S61" s="136"/>
      <c r="T61" s="136"/>
      <c r="U61" s="136"/>
      <c r="V61" s="136">
        <f t="shared" si="0"/>
        <v>1.2862830090240902</v>
      </c>
      <c r="W61" s="136"/>
      <c r="X61" s="136"/>
      <c r="Y61" s="136"/>
      <c r="Z61" s="136"/>
      <c r="AA61" s="136"/>
      <c r="AB61" s="75"/>
      <c r="AC61" s="136"/>
      <c r="AD61" s="75"/>
      <c r="AE61" s="136"/>
      <c r="AF61" s="136"/>
      <c r="AG61" s="136"/>
      <c r="AH61" s="136"/>
      <c r="AI61" s="136"/>
      <c r="AJ61" s="136"/>
      <c r="AK61" s="136"/>
      <c r="AL61" s="136"/>
      <c r="AM61" s="136"/>
      <c r="AN61" s="136"/>
      <c r="AO61" s="136"/>
      <c r="AP61" s="75"/>
      <c r="AQ61" s="136"/>
      <c r="AR61" s="75"/>
      <c r="AS61" s="136"/>
      <c r="AT61" s="136"/>
      <c r="AU61" s="136"/>
      <c r="AV61" s="136"/>
      <c r="AW61" s="136"/>
      <c r="AX61" s="136"/>
      <c r="AY61" s="136"/>
      <c r="AZ61" s="136"/>
      <c r="BA61" s="136"/>
      <c r="BB61" s="136"/>
      <c r="BC61" s="136"/>
      <c r="BD61" s="75"/>
      <c r="BE61" s="136"/>
      <c r="BF61" s="75"/>
      <c r="BG61" s="136"/>
      <c r="BH61" s="136"/>
      <c r="BI61" s="136"/>
      <c r="BJ61" s="136"/>
      <c r="BK61" s="136"/>
      <c r="BL61" s="136"/>
      <c r="BM61" s="136"/>
      <c r="BN61" s="136"/>
      <c r="BO61" s="136"/>
      <c r="BP61" s="136"/>
      <c r="BQ61" s="136"/>
      <c r="BR61" s="134"/>
      <c r="BT61" s="134"/>
      <c r="BU61" s="137"/>
      <c r="BV61" s="137"/>
      <c r="BW61" s="137"/>
      <c r="BX61" s="137"/>
      <c r="BY61" s="137"/>
      <c r="BZ61" s="137"/>
      <c r="CA61" s="137"/>
      <c r="CB61" s="137"/>
      <c r="CC61" s="137"/>
      <c r="CD61" s="137"/>
      <c r="CE61" s="5"/>
      <c r="CF61" s="134"/>
      <c r="CH61" s="134"/>
    </row>
    <row r="62" spans="1:86" x14ac:dyDescent="0.25">
      <c r="A62" s="137" t="s">
        <v>16</v>
      </c>
      <c r="B62" s="135"/>
      <c r="C62" s="136"/>
      <c r="D62" s="136">
        <f>'C1调整成本'!D62+'C2调整成本 '!D62+'C3调整成本 '!D62+'C4调整成本'!D62</f>
        <v>0.40356512555803314</v>
      </c>
      <c r="E62" s="136">
        <f>'C1调整成本'!E62+'C2调整成本 '!E62+'C3调整成本 '!E62+'C4调整成本'!E62</f>
        <v>0.40356512555803314</v>
      </c>
      <c r="F62" s="136">
        <f>'C1调整成本'!F62+'C2调整成本 '!F62+'C3调整成本 '!F62+'C4调整成本'!F62</f>
        <v>0.67086529335937106</v>
      </c>
      <c r="G62" s="136">
        <f>'C1调整成本'!G62+'C2调整成本 '!G62+'C3调整成本 '!G62+'C4调整成本'!G62</f>
        <v>0.67086529335937106</v>
      </c>
      <c r="H62" s="136">
        <f>'C1调整成本'!H62+'C2调整成本 '!H62+'C3调整成本 '!H62+'C4调整成本'!H62</f>
        <v>0.67086529335937106</v>
      </c>
      <c r="I62" s="136">
        <f>'C1调整成本'!I62+'C2调整成本 '!I62+'C3调整成本 '!I62+'C4调整成本'!I62</f>
        <v>0.67086529335937106</v>
      </c>
      <c r="J62" s="136"/>
      <c r="K62" s="136"/>
      <c r="L62" s="136"/>
      <c r="M62" s="136"/>
      <c r="N62" s="75"/>
      <c r="O62" s="136"/>
      <c r="P62" s="75"/>
      <c r="Q62" s="136"/>
      <c r="R62" s="136"/>
      <c r="S62" s="136"/>
      <c r="T62" s="136"/>
      <c r="U62" s="136"/>
      <c r="V62" s="136">
        <f t="shared" si="0"/>
        <v>3.4905914245535508</v>
      </c>
      <c r="W62" s="136"/>
      <c r="X62" s="136"/>
      <c r="Y62" s="136"/>
      <c r="Z62" s="136"/>
      <c r="AA62" s="136"/>
      <c r="AB62" s="75"/>
      <c r="AC62" s="136"/>
      <c r="AD62" s="75"/>
      <c r="AE62" s="136"/>
      <c r="AF62" s="136"/>
      <c r="AG62" s="136"/>
      <c r="AH62" s="136"/>
      <c r="AI62" s="136"/>
      <c r="AJ62" s="136"/>
      <c r="AK62" s="136"/>
      <c r="AL62" s="136"/>
      <c r="AM62" s="136"/>
      <c r="AN62" s="136"/>
      <c r="AO62" s="136"/>
      <c r="AP62" s="75"/>
      <c r="AQ62" s="136"/>
      <c r="AR62" s="75"/>
      <c r="AS62" s="136"/>
      <c r="AT62" s="136"/>
      <c r="AU62" s="136"/>
      <c r="AV62" s="136"/>
      <c r="AW62" s="136"/>
      <c r="AX62" s="136"/>
      <c r="AY62" s="136"/>
      <c r="AZ62" s="136"/>
      <c r="BA62" s="136"/>
      <c r="BB62" s="136"/>
      <c r="BC62" s="136"/>
      <c r="BD62" s="75"/>
      <c r="BE62" s="136"/>
      <c r="BF62" s="75"/>
      <c r="BG62" s="136"/>
      <c r="BH62" s="136"/>
      <c r="BI62" s="136"/>
      <c r="BJ62" s="136"/>
      <c r="BK62" s="136"/>
      <c r="BL62" s="136"/>
      <c r="BM62" s="136"/>
      <c r="BN62" s="136"/>
      <c r="BO62" s="136"/>
      <c r="BP62" s="136"/>
      <c r="BQ62" s="136"/>
      <c r="BR62" s="134"/>
      <c r="BT62" s="134"/>
      <c r="BU62" s="137"/>
      <c r="BV62" s="137"/>
      <c r="BW62" s="137"/>
      <c r="BX62" s="137"/>
      <c r="BY62" s="137"/>
      <c r="BZ62" s="137"/>
      <c r="CA62" s="137"/>
      <c r="CB62" s="137"/>
      <c r="CC62" s="137"/>
      <c r="CD62" s="137"/>
      <c r="CE62" s="5"/>
      <c r="CF62" s="134"/>
      <c r="CH62" s="134"/>
    </row>
    <row r="63" spans="1:86" x14ac:dyDescent="0.25">
      <c r="A63" s="137" t="s">
        <v>17</v>
      </c>
      <c r="B63" s="34"/>
      <c r="C63" s="136"/>
      <c r="D63" s="136">
        <f>'C1调整成本'!D63+'C2调整成本 '!D63+'C3调整成本 '!D63+'C4调整成本'!D63</f>
        <v>0</v>
      </c>
      <c r="E63" s="136">
        <f>'C1调整成本'!E63+'C2调整成本 '!E63+'C3调整成本 '!E63+'C4调整成本'!E63</f>
        <v>0</v>
      </c>
      <c r="F63" s="136">
        <f>'C1调整成本'!F63+'C2调整成本 '!F63+'C3调整成本 '!F63+'C4调整成本'!F63</f>
        <v>0</v>
      </c>
      <c r="G63" s="136">
        <f>'C1调整成本'!G63+'C2调整成本 '!G63+'C3调整成本 '!G63+'C4调整成本'!G63</f>
        <v>0</v>
      </c>
      <c r="H63" s="136">
        <f>'C1调整成本'!H63+'C2调整成本 '!H63+'C3调整成本 '!H63+'C4调整成本'!H63</f>
        <v>0</v>
      </c>
      <c r="I63" s="136">
        <f>'C1调整成本'!I63+'C2调整成本 '!I63+'C3调整成本 '!I63+'C4调整成本'!I63</f>
        <v>0</v>
      </c>
      <c r="J63" s="136"/>
      <c r="K63" s="136"/>
      <c r="L63" s="136"/>
      <c r="M63" s="136"/>
      <c r="N63" s="75"/>
      <c r="O63" s="136"/>
      <c r="P63" s="75"/>
      <c r="Q63" s="136"/>
      <c r="R63" s="136"/>
      <c r="S63" s="136"/>
      <c r="T63" s="136"/>
      <c r="U63" s="136"/>
      <c r="V63" s="136">
        <f t="shared" si="0"/>
        <v>0</v>
      </c>
      <c r="W63" s="136"/>
      <c r="X63" s="136"/>
      <c r="Y63" s="136"/>
      <c r="Z63" s="136"/>
      <c r="AA63" s="136"/>
      <c r="AB63" s="75"/>
      <c r="AC63" s="136"/>
      <c r="AD63" s="75"/>
      <c r="AE63" s="136"/>
      <c r="AF63" s="136"/>
      <c r="AG63" s="136"/>
      <c r="AH63" s="136"/>
      <c r="AI63" s="136"/>
      <c r="AJ63" s="136"/>
      <c r="AK63" s="136"/>
      <c r="AL63" s="136"/>
      <c r="AM63" s="136"/>
      <c r="AN63" s="136"/>
      <c r="AO63" s="136"/>
      <c r="AP63" s="75"/>
      <c r="AQ63" s="136"/>
      <c r="AR63" s="75"/>
      <c r="AS63" s="136"/>
      <c r="AT63" s="136"/>
      <c r="AU63" s="136"/>
      <c r="AV63" s="136"/>
      <c r="AW63" s="136"/>
      <c r="AX63" s="136"/>
      <c r="AY63" s="136"/>
      <c r="AZ63" s="136"/>
      <c r="BA63" s="136"/>
      <c r="BB63" s="136"/>
      <c r="BC63" s="136"/>
      <c r="BD63" s="75"/>
      <c r="BE63" s="136"/>
      <c r="BF63" s="75"/>
      <c r="BG63" s="136"/>
      <c r="BH63" s="136"/>
      <c r="BI63" s="136"/>
      <c r="BJ63" s="136"/>
      <c r="BK63" s="136"/>
      <c r="BL63" s="136"/>
      <c r="BM63" s="136"/>
      <c r="BN63" s="136"/>
      <c r="BO63" s="136"/>
      <c r="BP63" s="136"/>
      <c r="BQ63" s="136"/>
      <c r="BR63" s="134"/>
      <c r="BT63" s="134"/>
      <c r="BU63" s="137"/>
      <c r="BV63" s="137"/>
      <c r="BW63" s="137"/>
      <c r="BX63" s="137"/>
      <c r="BY63" s="137"/>
      <c r="BZ63" s="137"/>
      <c r="CA63" s="137"/>
      <c r="CB63" s="137"/>
      <c r="CC63" s="137"/>
      <c r="CD63" s="137"/>
      <c r="CE63" s="5"/>
      <c r="CF63" s="134"/>
      <c r="CH63" s="134"/>
    </row>
    <row r="64" spans="1:86" x14ac:dyDescent="0.25">
      <c r="A64" s="137" t="s">
        <v>18</v>
      </c>
      <c r="B64" s="34"/>
      <c r="C64" s="136"/>
      <c r="D64" s="136">
        <f>'C1调整成本'!D64+'C2调整成本 '!D64+'C3调整成本 '!D64+'C4调整成本'!D64</f>
        <v>0</v>
      </c>
      <c r="E64" s="136">
        <f>'C1调整成本'!E64+'C2调整成本 '!E64+'C3调整成本 '!E64+'C4调整成本'!E64</f>
        <v>0</v>
      </c>
      <c r="F64" s="136">
        <f>'C1调整成本'!F64+'C2调整成本 '!F64+'C3调整成本 '!F64+'C4调整成本'!F64</f>
        <v>0</v>
      </c>
      <c r="G64" s="136">
        <f>'C1调整成本'!G64+'C2调整成本 '!G64+'C3调整成本 '!G64+'C4调整成本'!G64</f>
        <v>0.2806916107328874</v>
      </c>
      <c r="H64" s="136">
        <f>'C1调整成本'!H64+'C2调整成本 '!H64+'C3调整成本 '!H64+'C4调整成本'!H64</f>
        <v>0.2806916107328874</v>
      </c>
      <c r="I64" s="136">
        <f>'C1调整成本'!I64+'C2调整成本 '!I64+'C3调整成本 '!I64+'C4调整成本'!I64</f>
        <v>0.2806916107328874</v>
      </c>
      <c r="J64" s="136"/>
      <c r="K64" s="136"/>
      <c r="L64" s="136"/>
      <c r="M64" s="136"/>
      <c r="N64" s="75"/>
      <c r="O64" s="136"/>
      <c r="P64" s="75"/>
      <c r="Q64" s="136"/>
      <c r="R64" s="136"/>
      <c r="S64" s="136"/>
      <c r="T64" s="136"/>
      <c r="U64" s="136"/>
      <c r="V64" s="136">
        <f t="shared" si="0"/>
        <v>0.84207483219866219</v>
      </c>
      <c r="W64" s="136"/>
      <c r="X64" s="136"/>
      <c r="Y64" s="136"/>
      <c r="Z64" s="136"/>
      <c r="AA64" s="136"/>
      <c r="AB64" s="75"/>
      <c r="AC64" s="136"/>
      <c r="AD64" s="75"/>
      <c r="AE64" s="136"/>
      <c r="AF64" s="136"/>
      <c r="AG64" s="136"/>
      <c r="AH64" s="136"/>
      <c r="AI64" s="136"/>
      <c r="AJ64" s="136"/>
      <c r="AK64" s="136"/>
      <c r="AL64" s="136"/>
      <c r="AM64" s="136"/>
      <c r="AN64" s="136"/>
      <c r="AO64" s="136"/>
      <c r="AP64" s="75"/>
      <c r="AQ64" s="136"/>
      <c r="AR64" s="75"/>
      <c r="AS64" s="136"/>
      <c r="AT64" s="136"/>
      <c r="AU64" s="136"/>
      <c r="AV64" s="136"/>
      <c r="AW64" s="136"/>
      <c r="AX64" s="136"/>
      <c r="AY64" s="136"/>
      <c r="AZ64" s="136"/>
      <c r="BA64" s="136"/>
      <c r="BB64" s="136"/>
      <c r="BC64" s="136"/>
      <c r="BD64" s="75"/>
      <c r="BE64" s="136"/>
      <c r="BF64" s="75"/>
      <c r="BG64" s="136"/>
      <c r="BH64" s="136"/>
      <c r="BI64" s="136"/>
      <c r="BJ64" s="136"/>
      <c r="BK64" s="136"/>
      <c r="BL64" s="136"/>
      <c r="BM64" s="136"/>
      <c r="BN64" s="136"/>
      <c r="BO64" s="136"/>
      <c r="BP64" s="136"/>
      <c r="BQ64" s="136"/>
      <c r="BR64" s="134"/>
      <c r="BT64" s="134"/>
      <c r="BU64" s="137"/>
      <c r="BV64" s="137"/>
      <c r="BW64" s="137"/>
      <c r="BX64" s="137"/>
      <c r="BY64" s="137"/>
      <c r="BZ64" s="137"/>
      <c r="CA64" s="137"/>
      <c r="CB64" s="137"/>
      <c r="CC64" s="137"/>
      <c r="CD64" s="137"/>
      <c r="CE64" s="5"/>
      <c r="CF64" s="134"/>
      <c r="CH64" s="134"/>
    </row>
    <row r="65" spans="1:86" x14ac:dyDescent="0.25">
      <c r="A65" s="137" t="s">
        <v>19</v>
      </c>
      <c r="B65" s="34"/>
      <c r="C65" s="136"/>
      <c r="D65" s="136">
        <f>'C1调整成本'!D65+'C2调整成本 '!D65+'C3调整成本 '!D65+'C4调整成本'!D65</f>
        <v>0</v>
      </c>
      <c r="E65" s="136">
        <f>'C1调整成本'!E65+'C2调整成本 '!E65+'C3调整成本 '!E65+'C4调整成本'!E65</f>
        <v>0</v>
      </c>
      <c r="F65" s="136">
        <f>'C1调整成本'!F65+'C2调整成本 '!F65+'C3调整成本 '!F65+'C4调整成本'!F65</f>
        <v>0</v>
      </c>
      <c r="G65" s="136">
        <f>'C1调整成本'!G65+'C2调整成本 '!G65+'C3调整成本 '!G65+'C4调整成本'!G65</f>
        <v>0</v>
      </c>
      <c r="H65" s="136">
        <f>'C1调整成本'!H65+'C2调整成本 '!H65+'C3调整成本 '!H65+'C4调整成本'!H65</f>
        <v>0</v>
      </c>
      <c r="I65" s="136">
        <f>'C1调整成本'!I65+'C2调整成本 '!I65+'C3调整成本 '!I65+'C4调整成本'!I65</f>
        <v>0.45130070420405866</v>
      </c>
      <c r="J65" s="136"/>
      <c r="K65" s="136"/>
      <c r="L65" s="136"/>
      <c r="M65" s="136"/>
      <c r="N65" s="75"/>
      <c r="O65" s="136"/>
      <c r="P65" s="75"/>
      <c r="Q65" s="136"/>
      <c r="R65" s="136"/>
      <c r="S65" s="136"/>
      <c r="T65" s="136"/>
      <c r="U65" s="136"/>
      <c r="V65" s="136">
        <f t="shared" si="0"/>
        <v>0.45130070420405866</v>
      </c>
      <c r="W65" s="136"/>
      <c r="X65" s="136"/>
      <c r="Y65" s="136"/>
      <c r="Z65" s="136"/>
      <c r="AA65" s="136"/>
      <c r="AB65" s="75"/>
      <c r="AC65" s="136"/>
      <c r="AD65" s="75"/>
      <c r="AE65" s="136"/>
      <c r="AF65" s="136"/>
      <c r="AG65" s="136"/>
      <c r="AH65" s="136"/>
      <c r="AI65" s="136"/>
      <c r="AJ65" s="136"/>
      <c r="AK65" s="136"/>
      <c r="AL65" s="136"/>
      <c r="AM65" s="136"/>
      <c r="AN65" s="136"/>
      <c r="AO65" s="136"/>
      <c r="AP65" s="75"/>
      <c r="AQ65" s="136"/>
      <c r="AR65" s="75"/>
      <c r="AS65" s="136"/>
      <c r="AT65" s="136"/>
      <c r="AU65" s="136"/>
      <c r="AV65" s="136"/>
      <c r="AW65" s="136"/>
      <c r="AX65" s="136"/>
      <c r="AY65" s="136"/>
      <c r="AZ65" s="136"/>
      <c r="BA65" s="136"/>
      <c r="BB65" s="136"/>
      <c r="BC65" s="136"/>
      <c r="BD65" s="75"/>
      <c r="BE65" s="136"/>
      <c r="BF65" s="75"/>
      <c r="BG65" s="136"/>
      <c r="BH65" s="136"/>
      <c r="BI65" s="136"/>
      <c r="BJ65" s="136"/>
      <c r="BK65" s="136"/>
      <c r="BL65" s="136"/>
      <c r="BM65" s="136"/>
      <c r="BN65" s="136"/>
      <c r="BO65" s="136"/>
      <c r="BP65" s="136"/>
      <c r="BQ65" s="136"/>
      <c r="BR65" s="134"/>
      <c r="BT65" s="134"/>
      <c r="BU65" s="137"/>
      <c r="BV65" s="137"/>
      <c r="BW65" s="137"/>
      <c r="BX65" s="137"/>
      <c r="BY65" s="137"/>
      <c r="BZ65" s="137"/>
      <c r="CA65" s="137"/>
      <c r="CB65" s="137"/>
      <c r="CC65" s="137"/>
      <c r="CD65" s="137"/>
      <c r="CE65" s="5"/>
      <c r="CF65" s="134"/>
      <c r="CH65" s="134"/>
    </row>
    <row r="66" spans="1:86" x14ac:dyDescent="0.25">
      <c r="A66" s="137" t="s">
        <v>20</v>
      </c>
      <c r="B66" s="34"/>
      <c r="C66" s="136"/>
      <c r="D66" s="136">
        <f>'C1调整成本'!D66+'C2调整成本 '!D66+'C3调整成本 '!D66+'C4调整成本'!D66</f>
        <v>0</v>
      </c>
      <c r="E66" s="136">
        <f>'C1调整成本'!E66+'C2调整成本 '!E66+'C3调整成本 '!E66+'C4调整成本'!E66</f>
        <v>0</v>
      </c>
      <c r="F66" s="136">
        <f>'C1调整成本'!F66+'C2调整成本 '!F66+'C3调整成本 '!F66+'C4调整成本'!F66</f>
        <v>0.32626700226934252</v>
      </c>
      <c r="G66" s="136">
        <f>'C1调整成本'!G66+'C2调整成本 '!G66+'C3调整成本 '!G66+'C4调整成本'!G66</f>
        <v>0.32626700226934252</v>
      </c>
      <c r="H66" s="136">
        <f>'C1调整成本'!H66+'C2调整成本 '!H66+'C3调整成本 '!H66+'C4调整成本'!H66</f>
        <v>0.43843394860490575</v>
      </c>
      <c r="I66" s="136">
        <f>'C1调整成本'!I66+'C2调整成本 '!I66+'C3调整成本 '!I66+'C4调整成本'!I66</f>
        <v>0.43843394860490575</v>
      </c>
      <c r="J66" s="136"/>
      <c r="K66" s="136"/>
      <c r="L66" s="136"/>
      <c r="M66" s="136"/>
      <c r="N66" s="75"/>
      <c r="O66" s="136"/>
      <c r="P66" s="75"/>
      <c r="Q66" s="136"/>
      <c r="R66" s="136"/>
      <c r="S66" s="136"/>
      <c r="T66" s="136"/>
      <c r="U66" s="136"/>
      <c r="V66" s="136">
        <f t="shared" si="0"/>
        <v>1.5294019017484966</v>
      </c>
      <c r="W66" s="136"/>
      <c r="X66" s="136"/>
      <c r="Y66" s="136"/>
      <c r="Z66" s="136"/>
      <c r="AA66" s="136"/>
      <c r="AB66" s="75"/>
      <c r="AC66" s="136"/>
      <c r="AD66" s="75"/>
      <c r="AE66" s="136"/>
      <c r="AF66" s="136"/>
      <c r="AG66" s="136"/>
      <c r="AH66" s="136"/>
      <c r="AI66" s="136"/>
      <c r="AJ66" s="136"/>
      <c r="AK66" s="136"/>
      <c r="AL66" s="136"/>
      <c r="AM66" s="136"/>
      <c r="AN66" s="136"/>
      <c r="AO66" s="136"/>
      <c r="AP66" s="75"/>
      <c r="AQ66" s="136"/>
      <c r="AR66" s="75"/>
      <c r="AS66" s="136"/>
      <c r="AT66" s="136"/>
      <c r="AU66" s="136"/>
      <c r="AV66" s="136"/>
      <c r="AW66" s="136"/>
      <c r="AX66" s="136"/>
      <c r="AY66" s="136"/>
      <c r="AZ66" s="136"/>
      <c r="BA66" s="136"/>
      <c r="BB66" s="136"/>
      <c r="BC66" s="136"/>
      <c r="BD66" s="75"/>
      <c r="BE66" s="136"/>
      <c r="BF66" s="75"/>
      <c r="BG66" s="136"/>
      <c r="BH66" s="136"/>
      <c r="BI66" s="136"/>
      <c r="BJ66" s="136"/>
      <c r="BK66" s="136"/>
      <c r="BL66" s="136"/>
      <c r="BM66" s="136"/>
      <c r="BN66" s="136"/>
      <c r="BO66" s="136"/>
      <c r="BP66" s="136"/>
      <c r="BQ66" s="136"/>
      <c r="BR66" s="134"/>
      <c r="BT66" s="134"/>
      <c r="BU66" s="137"/>
      <c r="BV66" s="137"/>
      <c r="BW66" s="137"/>
      <c r="BX66" s="137"/>
      <c r="BY66" s="137"/>
      <c r="BZ66" s="137"/>
      <c r="CA66" s="137"/>
      <c r="CB66" s="137"/>
      <c r="CC66" s="137"/>
      <c r="CD66" s="137"/>
      <c r="CE66" s="5"/>
      <c r="CF66" s="134"/>
      <c r="CH66" s="134"/>
    </row>
    <row r="67" spans="1:86" x14ac:dyDescent="0.25">
      <c r="A67" s="137" t="s">
        <v>21</v>
      </c>
      <c r="B67" s="34"/>
      <c r="C67" s="136"/>
      <c r="D67" s="136">
        <f>'C1调整成本'!D67+'C2调整成本 '!D67+'C3调整成本 '!D67+'C4调整成本'!D67</f>
        <v>0</v>
      </c>
      <c r="E67" s="136">
        <f>'C1调整成本'!E67+'C2调整成本 '!E67+'C3调整成本 '!E67+'C4调整成本'!E67</f>
        <v>0.39695011186755857</v>
      </c>
      <c r="F67" s="136">
        <f>'C1调整成本'!F67+'C2调整成本 '!F67+'C3调整成本 '!F67+'C4调整成本'!F67</f>
        <v>0.39695011186755857</v>
      </c>
      <c r="G67" s="136">
        <f>'C1调整成本'!G67+'C2调整成本 '!G67+'C3调整成本 '!G67+'C4调整成本'!G67</f>
        <v>0.39695011186755857</v>
      </c>
      <c r="H67" s="136">
        <f>'C1调整成本'!H67+'C2调整成本 '!H67+'C3调整成本 '!H67+'C4调整成本'!H67</f>
        <v>0.39695011186755857</v>
      </c>
      <c r="I67" s="136">
        <f>'C1调整成本'!I67+'C2调整成本 '!I67+'C3调整成本 '!I67+'C4调整成本'!I67</f>
        <v>0.56956633106399079</v>
      </c>
      <c r="J67" s="136"/>
      <c r="K67" s="136"/>
      <c r="L67" s="136"/>
      <c r="M67" s="136"/>
      <c r="N67" s="75"/>
      <c r="O67" s="136"/>
      <c r="P67" s="75"/>
      <c r="Q67" s="136"/>
      <c r="R67" s="136"/>
      <c r="S67" s="136"/>
      <c r="T67" s="136"/>
      <c r="U67" s="136"/>
      <c r="V67" s="136">
        <f t="shared" si="0"/>
        <v>2.1573667785342252</v>
      </c>
      <c r="W67" s="136"/>
      <c r="X67" s="136"/>
      <c r="Y67" s="136"/>
      <c r="Z67" s="136"/>
      <c r="AA67" s="136"/>
      <c r="AB67" s="75"/>
      <c r="AC67" s="136"/>
      <c r="AD67" s="75"/>
      <c r="AE67" s="136"/>
      <c r="AF67" s="136"/>
      <c r="AG67" s="136"/>
      <c r="AH67" s="136"/>
      <c r="AI67" s="136"/>
      <c r="AJ67" s="136"/>
      <c r="AK67" s="136"/>
      <c r="AL67" s="136"/>
      <c r="AM67" s="136"/>
      <c r="AN67" s="136"/>
      <c r="AO67" s="136"/>
      <c r="AP67" s="75"/>
      <c r="AQ67" s="136"/>
      <c r="AR67" s="75"/>
      <c r="AS67" s="136"/>
      <c r="AT67" s="136"/>
      <c r="AU67" s="136"/>
      <c r="AV67" s="136"/>
      <c r="AW67" s="136"/>
      <c r="AX67" s="136"/>
      <c r="AY67" s="136"/>
      <c r="AZ67" s="136"/>
      <c r="BA67" s="136"/>
      <c r="BB67" s="136"/>
      <c r="BC67" s="136"/>
      <c r="BD67" s="75"/>
      <c r="BE67" s="136"/>
      <c r="BF67" s="75"/>
      <c r="BG67" s="136"/>
      <c r="BH67" s="136"/>
      <c r="BI67" s="136"/>
      <c r="BJ67" s="136"/>
      <c r="BK67" s="136"/>
      <c r="BL67" s="136"/>
      <c r="BM67" s="136"/>
      <c r="BN67" s="136"/>
      <c r="BO67" s="136"/>
      <c r="BP67" s="136"/>
      <c r="BQ67" s="136"/>
      <c r="BR67" s="134"/>
      <c r="BT67" s="134"/>
      <c r="BU67" s="137"/>
      <c r="BV67" s="137"/>
      <c r="BW67" s="137"/>
      <c r="BX67" s="137"/>
      <c r="BY67" s="137"/>
      <c r="BZ67" s="137"/>
      <c r="CA67" s="137"/>
      <c r="CB67" s="137"/>
      <c r="CC67" s="137"/>
      <c r="CD67" s="137"/>
      <c r="CE67" s="5"/>
      <c r="CF67" s="134"/>
      <c r="CH67" s="134"/>
    </row>
    <row r="68" spans="1:86" x14ac:dyDescent="0.25">
      <c r="A68" s="137" t="s">
        <v>22</v>
      </c>
      <c r="B68" s="34"/>
      <c r="C68" s="136"/>
      <c r="D68" s="136">
        <f>'C1调整成本'!D68+'C2调整成本 '!D68+'C3调整成本 '!D68+'C4调整成本'!D68</f>
        <v>0</v>
      </c>
      <c r="E68" s="136">
        <f>'C1调整成本'!E68+'C2调整成本 '!E68+'C3调整成本 '!E68+'C4调整成本'!E68</f>
        <v>0</v>
      </c>
      <c r="F68" s="136">
        <f>'C1调整成本'!F68+'C2调整成本 '!F68+'C3调整成本 '!F68+'C4调整成本'!F68</f>
        <v>0</v>
      </c>
      <c r="G68" s="136">
        <f>'C1调整成本'!G68+'C2调整成本 '!G68+'C3调整成本 '!G68+'C4调整成本'!G68</f>
        <v>0</v>
      </c>
      <c r="H68" s="136">
        <f>'C1调整成本'!H68+'C2调整成本 '!H68+'C3调整成本 '!H68+'C4调整成本'!H68</f>
        <v>0</v>
      </c>
      <c r="I68" s="136">
        <f>'C1调整成本'!I68+'C2调整成本 '!I68+'C3调整成本 '!I68+'C4调整成本'!I68</f>
        <v>0</v>
      </c>
      <c r="J68" s="136"/>
      <c r="K68" s="136"/>
      <c r="L68" s="136"/>
      <c r="M68" s="136"/>
      <c r="N68" s="75"/>
      <c r="O68" s="136"/>
      <c r="P68" s="75"/>
      <c r="Q68" s="136"/>
      <c r="R68" s="136"/>
      <c r="S68" s="136"/>
      <c r="T68" s="136"/>
      <c r="U68" s="136"/>
      <c r="V68" s="136">
        <f t="shared" ref="V68:V114" si="5">SUM(D68:U68)</f>
        <v>0</v>
      </c>
      <c r="W68" s="136"/>
      <c r="X68" s="136"/>
      <c r="Y68" s="136"/>
      <c r="Z68" s="136"/>
      <c r="AA68" s="136"/>
      <c r="AB68" s="75"/>
      <c r="AC68" s="136"/>
      <c r="AD68" s="75"/>
      <c r="AE68" s="136"/>
      <c r="AF68" s="136"/>
      <c r="AG68" s="136"/>
      <c r="AH68" s="136"/>
      <c r="AI68" s="136"/>
      <c r="AJ68" s="136"/>
      <c r="AK68" s="136"/>
      <c r="AL68" s="136"/>
      <c r="AM68" s="136"/>
      <c r="AN68" s="136"/>
      <c r="AO68" s="136"/>
      <c r="AP68" s="75"/>
      <c r="AQ68" s="136"/>
      <c r="AR68" s="75"/>
      <c r="AS68" s="136"/>
      <c r="AT68" s="136"/>
      <c r="AU68" s="136"/>
      <c r="AV68" s="136"/>
      <c r="AW68" s="136"/>
      <c r="AX68" s="136"/>
      <c r="AY68" s="136"/>
      <c r="AZ68" s="136"/>
      <c r="BA68" s="136"/>
      <c r="BB68" s="136"/>
      <c r="BC68" s="136"/>
      <c r="BD68" s="75"/>
      <c r="BE68" s="136"/>
      <c r="BF68" s="75"/>
      <c r="BG68" s="136"/>
      <c r="BH68" s="136"/>
      <c r="BI68" s="136"/>
      <c r="BJ68" s="136"/>
      <c r="BK68" s="136"/>
      <c r="BL68" s="136"/>
      <c r="BM68" s="136"/>
      <c r="BN68" s="136"/>
      <c r="BO68" s="136"/>
      <c r="BP68" s="136"/>
      <c r="BQ68" s="136"/>
      <c r="BR68" s="134"/>
      <c r="BT68" s="134"/>
      <c r="BU68" s="137"/>
      <c r="BV68" s="137"/>
      <c r="BW68" s="137"/>
      <c r="BX68" s="137"/>
      <c r="BY68" s="137"/>
      <c r="BZ68" s="137"/>
      <c r="CA68" s="137"/>
      <c r="CB68" s="137"/>
      <c r="CC68" s="137"/>
      <c r="CD68" s="137"/>
      <c r="CE68" s="5"/>
      <c r="CF68" s="134"/>
      <c r="CH68" s="134"/>
    </row>
    <row r="69" spans="1:86" s="64" customFormat="1" ht="16.2" customHeight="1" x14ac:dyDescent="0.25">
      <c r="A69" s="136"/>
      <c r="B69" s="34"/>
      <c r="C69" s="136"/>
      <c r="D69" s="59">
        <f t="shared" ref="D69:I69" si="6">SUM(D49:D68)</f>
        <v>1.5617347585326029</v>
      </c>
      <c r="E69" s="59">
        <f t="shared" si="6"/>
        <v>1.9586848704001616</v>
      </c>
      <c r="F69" s="59">
        <f t="shared" si="6"/>
        <v>3.1838635769716559</v>
      </c>
      <c r="G69" s="59">
        <f t="shared" si="6"/>
        <v>3.5687218543712103</v>
      </c>
      <c r="H69" s="59">
        <f t="shared" si="6"/>
        <v>4.7032390470241188</v>
      </c>
      <c r="I69" s="59">
        <f t="shared" si="6"/>
        <v>5.9182738592730084</v>
      </c>
      <c r="J69" s="136"/>
      <c r="K69" s="136"/>
      <c r="L69" s="136"/>
      <c r="M69" s="136"/>
      <c r="N69" s="75"/>
      <c r="O69" s="136"/>
      <c r="P69" s="75"/>
      <c r="Q69" s="136"/>
      <c r="R69" s="136"/>
      <c r="S69" s="136"/>
      <c r="T69" s="136"/>
      <c r="U69" s="136"/>
      <c r="V69" s="136">
        <f t="shared" si="5"/>
        <v>20.894517966572757</v>
      </c>
      <c r="W69" s="136"/>
      <c r="X69" s="136"/>
      <c r="Y69" s="136"/>
      <c r="Z69" s="136"/>
      <c r="AA69" s="136"/>
      <c r="AB69" s="75"/>
      <c r="AC69" s="136"/>
      <c r="AD69" s="75"/>
      <c r="AE69" s="136"/>
      <c r="AF69" s="136"/>
      <c r="AG69" s="136"/>
      <c r="AH69" s="136"/>
      <c r="AI69" s="136"/>
      <c r="AJ69" s="136"/>
      <c r="AK69" s="136"/>
      <c r="AL69" s="136"/>
      <c r="AM69" s="136"/>
      <c r="AN69" s="136"/>
      <c r="AO69" s="136"/>
      <c r="AP69" s="75"/>
      <c r="AQ69" s="136"/>
      <c r="AR69" s="75"/>
      <c r="AS69" s="136"/>
      <c r="AT69" s="136"/>
      <c r="AU69" s="136"/>
      <c r="AV69" s="136"/>
      <c r="AW69" s="136"/>
      <c r="AX69" s="136"/>
      <c r="AY69" s="136"/>
      <c r="AZ69" s="136"/>
      <c r="BA69" s="136"/>
      <c r="BB69" s="136"/>
      <c r="BC69" s="136"/>
      <c r="BD69" s="75"/>
      <c r="BE69" s="136"/>
      <c r="BF69" s="75"/>
      <c r="BG69" s="136"/>
      <c r="BH69" s="136"/>
      <c r="BI69" s="136"/>
      <c r="BJ69" s="136"/>
      <c r="BK69" s="136"/>
      <c r="BL69" s="136"/>
      <c r="BM69" s="136"/>
      <c r="BN69" s="136"/>
      <c r="BO69" s="136"/>
      <c r="BP69" s="136"/>
      <c r="BQ69" s="136"/>
      <c r="BR69" s="34"/>
      <c r="BT69" s="34"/>
      <c r="BU69" s="136"/>
      <c r="BV69" s="136"/>
      <c r="BW69" s="136"/>
      <c r="BX69" s="136"/>
      <c r="BY69" s="136"/>
      <c r="BZ69" s="136"/>
      <c r="CA69" s="136"/>
      <c r="CB69" s="136"/>
      <c r="CC69" s="136"/>
      <c r="CD69" s="136"/>
      <c r="CE69" s="136"/>
      <c r="CF69" s="34"/>
      <c r="CH69" s="34"/>
    </row>
    <row r="70" spans="1:86" s="64" customFormat="1" ht="16.2" customHeight="1" x14ac:dyDescent="0.25">
      <c r="A70" s="137" t="s">
        <v>257</v>
      </c>
      <c r="B70" s="34"/>
      <c r="C70" s="76"/>
      <c r="D70" s="136">
        <f>'C1调整成本'!D70+'C2调整成本 '!D70+'C3调整成本 '!D70+'C4调整成本'!D70</f>
        <v>0</v>
      </c>
      <c r="E70" s="136">
        <f>'C1调整成本'!E70+'C2调整成本 '!E70+'C3调整成本 '!E70+'C4调整成本'!E70</f>
        <v>0</v>
      </c>
      <c r="F70" s="136">
        <f>'C1调整成本'!F70+'C2调整成本 '!F70+'C3调整成本 '!F70+'C4调整成本'!F70</f>
        <v>0</v>
      </c>
      <c r="G70" s="136">
        <f>'C1调整成本'!G70+'C2调整成本 '!G70+'C3调整成本 '!G70+'C4调整成本'!G70</f>
        <v>0</v>
      </c>
      <c r="H70" s="136">
        <f>'C1调整成本'!H70+'C2调整成本 '!H70+'C3调整成本 '!H70+'C4调整成本'!H70</f>
        <v>0</v>
      </c>
      <c r="I70" s="136">
        <f>'C1调整成本'!I70+'C2调整成本 '!I70+'C3调整成本 '!I70+'C4调整成本'!I70</f>
        <v>0</v>
      </c>
      <c r="J70" s="76"/>
      <c r="K70" s="76"/>
      <c r="L70" s="76"/>
      <c r="M70" s="136"/>
      <c r="N70" s="136"/>
      <c r="O70" s="136"/>
      <c r="P70" s="136"/>
      <c r="Q70" s="76"/>
      <c r="R70" s="76"/>
      <c r="S70" s="76"/>
      <c r="T70" s="76"/>
      <c r="U70" s="76"/>
      <c r="V70" s="136">
        <f t="shared" si="5"/>
        <v>0</v>
      </c>
      <c r="W70" s="76"/>
      <c r="X70" s="76"/>
      <c r="Y70" s="76"/>
      <c r="Z70" s="76"/>
      <c r="AA70" s="136"/>
      <c r="AB70" s="136"/>
      <c r="AC70" s="136"/>
      <c r="AD70" s="136"/>
      <c r="AE70" s="153"/>
      <c r="AF70" s="153"/>
      <c r="AG70" s="153"/>
      <c r="AH70" s="153"/>
      <c r="AI70" s="153"/>
      <c r="AJ70" s="153"/>
      <c r="AK70" s="153"/>
      <c r="AL70" s="153"/>
      <c r="AM70" s="153"/>
      <c r="AN70" s="153"/>
      <c r="AO70" s="136"/>
      <c r="AP70" s="136"/>
      <c r="AQ70" s="136"/>
      <c r="AR70" s="136"/>
      <c r="AS70" s="153"/>
      <c r="AT70" s="153"/>
      <c r="AU70" s="153"/>
      <c r="AV70" s="153"/>
      <c r="AW70" s="153"/>
      <c r="AX70" s="153"/>
      <c r="AY70" s="153"/>
      <c r="AZ70" s="153"/>
      <c r="BA70" s="153"/>
      <c r="BB70" s="153"/>
      <c r="BC70" s="136"/>
      <c r="BD70" s="136"/>
      <c r="BE70" s="136"/>
      <c r="BF70" s="136"/>
      <c r="BG70" s="153"/>
      <c r="BH70" s="153"/>
      <c r="BI70" s="153"/>
      <c r="BJ70" s="153"/>
      <c r="BK70" s="153"/>
      <c r="BL70" s="153"/>
      <c r="BM70" s="153"/>
      <c r="BN70" s="153"/>
      <c r="BO70" s="153"/>
      <c r="BP70" s="153"/>
      <c r="BQ70" s="136"/>
      <c r="BR70" s="65"/>
      <c r="BS70" s="65"/>
      <c r="BT70" s="65"/>
      <c r="BU70" s="166"/>
      <c r="BV70" s="166"/>
      <c r="BW70" s="166"/>
      <c r="BX70" s="166"/>
      <c r="BY70" s="166"/>
      <c r="BZ70" s="166"/>
      <c r="CA70" s="166"/>
      <c r="CB70" s="166"/>
      <c r="CC70" s="166"/>
      <c r="CD70" s="166"/>
      <c r="CE70" s="5"/>
      <c r="CF70" s="65"/>
      <c r="CG70" s="65"/>
      <c r="CH70" s="65"/>
    </row>
    <row r="71" spans="1:86" s="64" customFormat="1" ht="16.2" customHeight="1" x14ac:dyDescent="0.25">
      <c r="A71" s="137" t="s">
        <v>1</v>
      </c>
      <c r="B71" s="34"/>
      <c r="C71" s="136"/>
      <c r="D71" s="136">
        <f>'C1调整成本'!D71+'C2调整成本 '!D71+'C3调整成本 '!D71+'C4调整成本'!D71</f>
        <v>0</v>
      </c>
      <c r="E71" s="136">
        <f>'C1调整成本'!E71+'C2调整成本 '!E71+'C3调整成本 '!E71+'C4调整成本'!E71</f>
        <v>0</v>
      </c>
      <c r="F71" s="136">
        <f>'C1调整成本'!F71+'C2调整成本 '!F71+'C3调整成本 '!F71+'C4调整成本'!F71</f>
        <v>0</v>
      </c>
      <c r="G71" s="136">
        <f>'C1调整成本'!G71+'C2调整成本 '!G71+'C3调整成本 '!G71+'C4调整成本'!G71</f>
        <v>0</v>
      </c>
      <c r="H71" s="136">
        <f>'C1调整成本'!H71+'C2调整成本 '!H71+'C3调整成本 '!H71+'C4调整成本'!H71</f>
        <v>0</v>
      </c>
      <c r="I71" s="136">
        <f>'C1调整成本'!I71+'C2调整成本 '!I71+'C3调整成本 '!I71+'C4调整成本'!I71</f>
        <v>0</v>
      </c>
      <c r="J71" s="136"/>
      <c r="K71" s="136"/>
      <c r="L71" s="136"/>
      <c r="M71" s="136"/>
      <c r="N71" s="75"/>
      <c r="O71" s="136"/>
      <c r="P71" s="75"/>
      <c r="Q71" s="136"/>
      <c r="R71" s="136"/>
      <c r="S71" s="136"/>
      <c r="T71" s="136"/>
      <c r="U71" s="136"/>
      <c r="V71" s="136">
        <f t="shared" si="5"/>
        <v>0</v>
      </c>
      <c r="W71" s="136"/>
      <c r="X71" s="136"/>
      <c r="Y71" s="136"/>
      <c r="Z71" s="136"/>
      <c r="AA71" s="136"/>
      <c r="AB71" s="75"/>
      <c r="AC71" s="136"/>
      <c r="AD71" s="75"/>
      <c r="AE71" s="136"/>
      <c r="AF71" s="136"/>
      <c r="AG71" s="136"/>
      <c r="AH71" s="136"/>
      <c r="AI71" s="136"/>
      <c r="AJ71" s="136"/>
      <c r="AK71" s="136"/>
      <c r="AL71" s="136"/>
      <c r="AM71" s="136"/>
      <c r="AN71" s="136"/>
      <c r="AO71" s="136"/>
      <c r="AP71" s="75"/>
      <c r="AQ71" s="136"/>
      <c r="AR71" s="75"/>
      <c r="AS71" s="136"/>
      <c r="AT71" s="136"/>
      <c r="AU71" s="136"/>
      <c r="AV71" s="136"/>
      <c r="AW71" s="136"/>
      <c r="AX71" s="136"/>
      <c r="AY71" s="136"/>
      <c r="AZ71" s="136"/>
      <c r="BA71" s="136"/>
      <c r="BB71" s="136"/>
      <c r="BC71" s="136"/>
      <c r="BD71" s="75"/>
      <c r="BE71" s="136"/>
      <c r="BF71" s="75"/>
      <c r="BG71" s="136"/>
      <c r="BH71" s="136"/>
      <c r="BI71" s="136"/>
      <c r="BJ71" s="136"/>
      <c r="BK71" s="136"/>
      <c r="BL71" s="136"/>
      <c r="BM71" s="136"/>
      <c r="BN71" s="136"/>
      <c r="BO71" s="136"/>
      <c r="BP71" s="136"/>
      <c r="BQ71" s="136"/>
      <c r="BR71" s="134"/>
      <c r="BS71" s="65"/>
      <c r="BT71" s="134"/>
      <c r="BU71" s="137"/>
      <c r="BV71" s="137"/>
      <c r="BW71" s="137"/>
      <c r="BX71" s="137"/>
      <c r="BY71" s="137"/>
      <c r="BZ71" s="137"/>
      <c r="CA71" s="137"/>
      <c r="CB71" s="137"/>
      <c r="CC71" s="137"/>
      <c r="CD71" s="137"/>
      <c r="CE71" s="5"/>
      <c r="CF71" s="134"/>
      <c r="CG71" s="65"/>
      <c r="CH71" s="134"/>
    </row>
    <row r="72" spans="1:86" s="64" customFormat="1" ht="16.2" customHeight="1" x14ac:dyDescent="0.25">
      <c r="A72" s="137" t="s">
        <v>3</v>
      </c>
      <c r="B72" s="34"/>
      <c r="C72" s="136"/>
      <c r="D72" s="136">
        <f>'C1调整成本'!D72+'C2调整成本 '!D72+'C3调整成本 '!D72+'C4调整成本'!D72</f>
        <v>0</v>
      </c>
      <c r="E72" s="136">
        <f>'C1调整成本'!E72+'C2调整成本 '!E72+'C3调整成本 '!E72+'C4调整成本'!E72</f>
        <v>0</v>
      </c>
      <c r="F72" s="136">
        <f>'C1调整成本'!F72+'C2调整成本 '!F72+'C3调整成本 '!F72+'C4调整成本'!F72</f>
        <v>0</v>
      </c>
      <c r="G72" s="136">
        <f>'C1调整成本'!G72+'C2调整成本 '!G72+'C3调整成本 '!G72+'C4调整成本'!G72</f>
        <v>0.11623708675595201</v>
      </c>
      <c r="H72" s="136">
        <f>'C1调整成本'!H72+'C2调整成本 '!H72+'C3调整成本 '!H72+'C4调整成本'!H72</f>
        <v>0.23359095204612934</v>
      </c>
      <c r="I72" s="136">
        <f>'C1调整成本'!I72+'C2调整成本 '!I72+'C3调整成本 '!I72+'C4调整成本'!I72</f>
        <v>0.23359095204612934</v>
      </c>
      <c r="J72" s="136"/>
      <c r="K72" s="136"/>
      <c r="L72" s="136"/>
      <c r="M72" s="136"/>
      <c r="N72" s="75"/>
      <c r="O72" s="136"/>
      <c r="P72" s="75"/>
      <c r="Q72" s="136"/>
      <c r="R72" s="136"/>
      <c r="S72" s="136"/>
      <c r="T72" s="136"/>
      <c r="U72" s="136"/>
      <c r="V72" s="136">
        <f t="shared" si="5"/>
        <v>0.58341899084821069</v>
      </c>
      <c r="W72" s="136"/>
      <c r="X72" s="136"/>
      <c r="Y72" s="136"/>
      <c r="Z72" s="136"/>
      <c r="AA72" s="136"/>
      <c r="AB72" s="75"/>
      <c r="AC72" s="136"/>
      <c r="AD72" s="75"/>
      <c r="AE72" s="136"/>
      <c r="AF72" s="136"/>
      <c r="AG72" s="136"/>
      <c r="AH72" s="136"/>
      <c r="AI72" s="136"/>
      <c r="AJ72" s="136"/>
      <c r="AK72" s="136"/>
      <c r="AL72" s="136"/>
      <c r="AM72" s="136"/>
      <c r="AN72" s="136"/>
      <c r="AO72" s="136"/>
      <c r="AP72" s="75"/>
      <c r="AQ72" s="136"/>
      <c r="AR72" s="75"/>
      <c r="AS72" s="136"/>
      <c r="AT72" s="136"/>
      <c r="AU72" s="136"/>
      <c r="AV72" s="136"/>
      <c r="AW72" s="136"/>
      <c r="AX72" s="136"/>
      <c r="AY72" s="136"/>
      <c r="AZ72" s="136"/>
      <c r="BA72" s="136"/>
      <c r="BB72" s="136"/>
      <c r="BC72" s="136"/>
      <c r="BD72" s="75"/>
      <c r="BE72" s="136"/>
      <c r="BF72" s="75"/>
      <c r="BG72" s="136"/>
      <c r="BH72" s="136"/>
      <c r="BI72" s="136"/>
      <c r="BJ72" s="136"/>
      <c r="BK72" s="136"/>
      <c r="BL72" s="136"/>
      <c r="BM72" s="136"/>
      <c r="BN72" s="136"/>
      <c r="BO72" s="136"/>
      <c r="BP72" s="136"/>
      <c r="BQ72" s="136"/>
      <c r="BR72" s="134"/>
      <c r="BS72" s="65"/>
      <c r="BT72" s="134"/>
      <c r="BU72" s="137"/>
      <c r="BV72" s="137"/>
      <c r="BW72" s="137"/>
      <c r="BX72" s="137"/>
      <c r="BY72" s="137"/>
      <c r="BZ72" s="137"/>
      <c r="CA72" s="137"/>
      <c r="CB72" s="137"/>
      <c r="CC72" s="137"/>
      <c r="CD72" s="137"/>
      <c r="CE72" s="5"/>
      <c r="CF72" s="134"/>
      <c r="CG72" s="65"/>
      <c r="CH72" s="134"/>
    </row>
    <row r="73" spans="1:86" s="64" customFormat="1" ht="16.2" customHeight="1" x14ac:dyDescent="0.25">
      <c r="A73" s="137" t="s">
        <v>4</v>
      </c>
      <c r="B73" s="34"/>
      <c r="C73" s="136"/>
      <c r="D73" s="136">
        <f>'C1调整成本'!D73+'C2调整成本 '!D73+'C3调整成本 '!D73+'C4调整成本'!D73</f>
        <v>0</v>
      </c>
      <c r="E73" s="136">
        <f>'C1调整成本'!E73+'C2调整成本 '!E73+'C3调整成本 '!E73+'C4调整成本'!E73</f>
        <v>0</v>
      </c>
      <c r="F73" s="136">
        <f>'C1调整成本'!F73+'C2调整成本 '!F73+'C3调整成本 '!F73+'C4调整成本'!F73</f>
        <v>0</v>
      </c>
      <c r="G73" s="136">
        <f>'C1调整成本'!G73+'C2调整成本 '!G73+'C3调整成本 '!G73+'C4调整成本'!G73</f>
        <v>0</v>
      </c>
      <c r="H73" s="136">
        <f>'C1调整成本'!H73+'C2调整成本 '!H73+'C3调整成本 '!H73+'C4调整成本'!H73</f>
        <v>0</v>
      </c>
      <c r="I73" s="136">
        <f>'C1调整成本'!I73+'C2调整成本 '!I73+'C3调整成本 '!I73+'C4调整成本'!I73</f>
        <v>0</v>
      </c>
      <c r="J73" s="136"/>
      <c r="K73" s="136"/>
      <c r="L73" s="136"/>
      <c r="M73" s="136"/>
      <c r="N73" s="75"/>
      <c r="O73" s="136"/>
      <c r="P73" s="75"/>
      <c r="Q73" s="136"/>
      <c r="R73" s="136"/>
      <c r="S73" s="136"/>
      <c r="T73" s="136"/>
      <c r="U73" s="136"/>
      <c r="V73" s="136">
        <f t="shared" si="5"/>
        <v>0</v>
      </c>
      <c r="W73" s="136"/>
      <c r="X73" s="136"/>
      <c r="Y73" s="136"/>
      <c r="Z73" s="136"/>
      <c r="AA73" s="136"/>
      <c r="AB73" s="75"/>
      <c r="AC73" s="136"/>
      <c r="AD73" s="75"/>
      <c r="AE73" s="136"/>
      <c r="AF73" s="136"/>
      <c r="AG73" s="136"/>
      <c r="AH73" s="136"/>
      <c r="AI73" s="136"/>
      <c r="AJ73" s="136"/>
      <c r="AK73" s="136"/>
      <c r="AL73" s="136"/>
      <c r="AM73" s="136"/>
      <c r="AN73" s="136"/>
      <c r="AO73" s="136"/>
      <c r="AP73" s="75"/>
      <c r="AQ73" s="136"/>
      <c r="AR73" s="75"/>
      <c r="AS73" s="136"/>
      <c r="AT73" s="136"/>
      <c r="AU73" s="136"/>
      <c r="AV73" s="136"/>
      <c r="AW73" s="136"/>
      <c r="AX73" s="136"/>
      <c r="AY73" s="136"/>
      <c r="AZ73" s="136"/>
      <c r="BA73" s="136"/>
      <c r="BB73" s="136"/>
      <c r="BC73" s="136"/>
      <c r="BD73" s="75"/>
      <c r="BE73" s="136"/>
      <c r="BF73" s="75"/>
      <c r="BG73" s="136"/>
      <c r="BH73" s="136"/>
      <c r="BI73" s="136"/>
      <c r="BJ73" s="136"/>
      <c r="BK73" s="136"/>
      <c r="BL73" s="136"/>
      <c r="BM73" s="136"/>
      <c r="BN73" s="136"/>
      <c r="BO73" s="136"/>
      <c r="BP73" s="136"/>
      <c r="BQ73" s="136"/>
      <c r="BR73" s="134"/>
      <c r="BS73" s="65"/>
      <c r="BT73" s="134"/>
      <c r="BU73" s="137"/>
      <c r="BV73" s="137"/>
      <c r="BW73" s="137"/>
      <c r="BX73" s="137"/>
      <c r="BY73" s="137"/>
      <c r="BZ73" s="137"/>
      <c r="CA73" s="137"/>
      <c r="CB73" s="137"/>
      <c r="CC73" s="137"/>
      <c r="CD73" s="137"/>
      <c r="CE73" s="5"/>
      <c r="CF73" s="134"/>
      <c r="CG73" s="65"/>
      <c r="CH73" s="134"/>
    </row>
    <row r="74" spans="1:86" s="64" customFormat="1" ht="16.2" customHeight="1" x14ac:dyDescent="0.25">
      <c r="A74" s="137" t="s">
        <v>5</v>
      </c>
      <c r="B74" s="34"/>
      <c r="C74" s="136"/>
      <c r="D74" s="136">
        <f>'C1调整成本'!D74+'C2调整成本 '!D74+'C3调整成本 '!D74+'C4调整成本'!D74</f>
        <v>0</v>
      </c>
      <c r="E74" s="136">
        <f>'C1调整成本'!E74+'C2调整成本 '!E74+'C3调整成本 '!E74+'C4调整成本'!E74</f>
        <v>0</v>
      </c>
      <c r="F74" s="136">
        <f>'C1调整成本'!F74+'C2调整成本 '!F74+'C3调整成本 '!F74+'C4调整成本'!F74</f>
        <v>0</v>
      </c>
      <c r="G74" s="136">
        <f>'C1调整成本'!G74+'C2调整成本 '!G74+'C3调整成本 '!G74+'C4调整成本'!G74</f>
        <v>0</v>
      </c>
      <c r="H74" s="136">
        <f>'C1调整成本'!H74+'C2调整成本 '!H74+'C3调整成本 '!H74+'C4调整成本'!H74</f>
        <v>0.23398531787039611</v>
      </c>
      <c r="I74" s="136">
        <f>'C1调整成本'!I74+'C2调整成本 '!I74+'C3调整成本 '!I74+'C4调整成本'!I74</f>
        <v>0.42148531787039611</v>
      </c>
      <c r="J74" s="136"/>
      <c r="K74" s="136"/>
      <c r="L74" s="136"/>
      <c r="M74" s="136"/>
      <c r="N74" s="75"/>
      <c r="O74" s="136"/>
      <c r="P74" s="75"/>
      <c r="Q74" s="136"/>
      <c r="R74" s="136"/>
      <c r="S74" s="136"/>
      <c r="T74" s="136"/>
      <c r="U74" s="136"/>
      <c r="V74" s="136">
        <f t="shared" si="5"/>
        <v>0.65547063574079223</v>
      </c>
      <c r="W74" s="136"/>
      <c r="X74" s="136"/>
      <c r="Y74" s="136"/>
      <c r="Z74" s="136"/>
      <c r="AA74" s="136"/>
      <c r="AB74" s="75"/>
      <c r="AC74" s="136"/>
      <c r="AD74" s="75"/>
      <c r="AE74" s="136"/>
      <c r="AF74" s="136"/>
      <c r="AG74" s="136"/>
      <c r="AH74" s="136"/>
      <c r="AI74" s="136"/>
      <c r="AJ74" s="136"/>
      <c r="AK74" s="136"/>
      <c r="AL74" s="136"/>
      <c r="AM74" s="136"/>
      <c r="AN74" s="136"/>
      <c r="AO74" s="136"/>
      <c r="AP74" s="75"/>
      <c r="AQ74" s="136"/>
      <c r="AR74" s="75"/>
      <c r="AS74" s="136"/>
      <c r="AT74" s="136"/>
      <c r="AU74" s="136"/>
      <c r="AV74" s="136"/>
      <c r="AW74" s="136"/>
      <c r="AX74" s="136"/>
      <c r="AY74" s="136"/>
      <c r="AZ74" s="136"/>
      <c r="BA74" s="136"/>
      <c r="BB74" s="136"/>
      <c r="BC74" s="136"/>
      <c r="BD74" s="75"/>
      <c r="BE74" s="136"/>
      <c r="BF74" s="75"/>
      <c r="BG74" s="136"/>
      <c r="BH74" s="136"/>
      <c r="BI74" s="136"/>
      <c r="BJ74" s="136"/>
      <c r="BK74" s="136"/>
      <c r="BL74" s="136"/>
      <c r="BM74" s="136"/>
      <c r="BN74" s="136"/>
      <c r="BO74" s="136"/>
      <c r="BP74" s="136"/>
      <c r="BQ74" s="136"/>
      <c r="BR74" s="134"/>
      <c r="BS74" s="65"/>
      <c r="BT74" s="134"/>
      <c r="BU74" s="137"/>
      <c r="BV74" s="137"/>
      <c r="BW74" s="137"/>
      <c r="BX74" s="137"/>
      <c r="BY74" s="137"/>
      <c r="BZ74" s="137"/>
      <c r="CA74" s="137"/>
      <c r="CB74" s="137"/>
      <c r="CC74" s="137"/>
      <c r="CD74" s="137"/>
      <c r="CE74" s="5"/>
      <c r="CF74" s="134"/>
      <c r="CG74" s="65"/>
      <c r="CH74" s="134"/>
    </row>
    <row r="75" spans="1:86" s="64" customFormat="1" ht="16.2" customHeight="1" x14ac:dyDescent="0.25">
      <c r="A75" s="137" t="s">
        <v>6</v>
      </c>
      <c r="B75" s="34"/>
      <c r="C75" s="136"/>
      <c r="D75" s="136">
        <f>'C1调整成本'!D75+'C2调整成本 '!D75+'C3调整成本 '!D75+'C4调整成本'!D75</f>
        <v>0</v>
      </c>
      <c r="E75" s="136">
        <f>'C1调整成本'!E75+'C2调整成本 '!E75+'C3调整成本 '!E75+'C4调整成本'!E75</f>
        <v>0</v>
      </c>
      <c r="F75" s="136">
        <f>'C1调整成本'!F75+'C2调整成本 '!F75+'C3调整成本 '!F75+'C4调整成本'!F75</f>
        <v>0</v>
      </c>
      <c r="G75" s="136">
        <f>'C1调整成本'!G75+'C2调整成本 '!G75+'C3调整成本 '!G75+'C4调整成本'!G75</f>
        <v>0.17586713613603916</v>
      </c>
      <c r="H75" s="136">
        <f>'C1调整成本'!H75+'C2调整成本 '!H75+'C3调整成本 '!H75+'C4调整成本'!H75</f>
        <v>0.48260041353559319</v>
      </c>
      <c r="I75" s="136">
        <f>'C1调整成本'!I75+'C2调整成本 '!I75+'C3调整成本 '!I75+'C4调整成本'!I75</f>
        <v>0.48260041353559319</v>
      </c>
      <c r="J75" s="136"/>
      <c r="K75" s="136"/>
      <c r="L75" s="136"/>
      <c r="M75" s="136"/>
      <c r="N75" s="75"/>
      <c r="O75" s="136"/>
      <c r="P75" s="75"/>
      <c r="Q75" s="136"/>
      <c r="R75" s="136"/>
      <c r="S75" s="136"/>
      <c r="T75" s="136"/>
      <c r="U75" s="136"/>
      <c r="V75" s="136">
        <f t="shared" si="5"/>
        <v>1.1410679632072256</v>
      </c>
      <c r="W75" s="136"/>
      <c r="X75" s="136"/>
      <c r="Y75" s="136"/>
      <c r="Z75" s="136"/>
      <c r="AA75" s="136"/>
      <c r="AB75" s="75"/>
      <c r="AC75" s="136"/>
      <c r="AD75" s="75"/>
      <c r="AE75" s="136"/>
      <c r="AF75" s="136"/>
      <c r="AG75" s="136"/>
      <c r="AH75" s="136"/>
      <c r="AI75" s="136"/>
      <c r="AJ75" s="136"/>
      <c r="AK75" s="136"/>
      <c r="AL75" s="136"/>
      <c r="AM75" s="136"/>
      <c r="AN75" s="136"/>
      <c r="AO75" s="136"/>
      <c r="AP75" s="75"/>
      <c r="AQ75" s="136"/>
      <c r="AR75" s="75"/>
      <c r="AS75" s="136"/>
      <c r="AT75" s="136"/>
      <c r="AU75" s="136"/>
      <c r="AV75" s="136"/>
      <c r="AW75" s="136"/>
      <c r="AX75" s="136"/>
      <c r="AY75" s="136"/>
      <c r="AZ75" s="136"/>
      <c r="BA75" s="136"/>
      <c r="BB75" s="136"/>
      <c r="BC75" s="136"/>
      <c r="BD75" s="75"/>
      <c r="BE75" s="136"/>
      <c r="BF75" s="75"/>
      <c r="BG75" s="136"/>
      <c r="BH75" s="136"/>
      <c r="BI75" s="136"/>
      <c r="BJ75" s="136"/>
      <c r="BK75" s="136"/>
      <c r="BL75" s="136"/>
      <c r="BM75" s="136"/>
      <c r="BN75" s="136"/>
      <c r="BO75" s="136"/>
      <c r="BP75" s="136"/>
      <c r="BQ75" s="136"/>
      <c r="BR75" s="134"/>
      <c r="BS75" s="65"/>
      <c r="BT75" s="134"/>
      <c r="BU75" s="137"/>
      <c r="BV75" s="137"/>
      <c r="BW75" s="137"/>
      <c r="BX75" s="137"/>
      <c r="BY75" s="137"/>
      <c r="BZ75" s="137"/>
      <c r="CA75" s="137"/>
      <c r="CB75" s="137"/>
      <c r="CC75" s="137"/>
      <c r="CD75" s="137"/>
      <c r="CE75" s="5"/>
      <c r="CF75" s="134"/>
      <c r="CG75" s="65"/>
      <c r="CH75" s="134"/>
    </row>
    <row r="76" spans="1:86" s="64" customFormat="1" ht="16.2" customHeight="1" x14ac:dyDescent="0.25">
      <c r="A76" s="137" t="s">
        <v>7</v>
      </c>
      <c r="B76" s="34"/>
      <c r="C76" s="136"/>
      <c r="D76" s="136">
        <f>'C1调整成本'!D76+'C2调整成本 '!D76+'C3调整成本 '!D76+'C4调整成本'!D76</f>
        <v>0</v>
      </c>
      <c r="E76" s="136">
        <f>'C1调整成本'!E76+'C2调整成本 '!E76+'C3调整成本 '!E76+'C4调整成本'!E76</f>
        <v>0</v>
      </c>
      <c r="F76" s="136">
        <f>'C1调整成本'!F76+'C2调整成本 '!F76+'C3调整成本 '!F76+'C4调整成本'!F76</f>
        <v>0</v>
      </c>
      <c r="G76" s="136">
        <f>'C1调整成本'!G76+'C2调整成本 '!G76+'C3调整成本 '!G76+'C4调整成本'!G76</f>
        <v>0</v>
      </c>
      <c r="H76" s="136">
        <f>'C1调整成本'!H76+'C2调整成本 '!H76+'C3调整成本 '!H76+'C4调整成本'!H76</f>
        <v>0</v>
      </c>
      <c r="I76" s="136">
        <f>'C1调整成本'!I76+'C2调整成本 '!I76+'C3调整成本 '!I76+'C4调整成本'!I76</f>
        <v>0</v>
      </c>
      <c r="J76" s="136"/>
      <c r="K76" s="136"/>
      <c r="L76" s="136"/>
      <c r="M76" s="136"/>
      <c r="N76" s="75"/>
      <c r="O76" s="136"/>
      <c r="P76" s="75"/>
      <c r="Q76" s="136"/>
      <c r="R76" s="136"/>
      <c r="S76" s="136"/>
      <c r="T76" s="136"/>
      <c r="U76" s="136"/>
      <c r="V76" s="136">
        <f t="shared" si="5"/>
        <v>0</v>
      </c>
      <c r="W76" s="136"/>
      <c r="X76" s="136"/>
      <c r="Y76" s="136"/>
      <c r="Z76" s="136"/>
      <c r="AA76" s="136"/>
      <c r="AB76" s="75"/>
      <c r="AC76" s="136"/>
      <c r="AD76" s="75"/>
      <c r="AE76" s="136"/>
      <c r="AF76" s="136"/>
      <c r="AG76" s="136"/>
      <c r="AH76" s="136"/>
      <c r="AI76" s="136"/>
      <c r="AJ76" s="136"/>
      <c r="AK76" s="136"/>
      <c r="AL76" s="136"/>
      <c r="AM76" s="136"/>
      <c r="AN76" s="136"/>
      <c r="AO76" s="136"/>
      <c r="AP76" s="75"/>
      <c r="AQ76" s="136"/>
      <c r="AR76" s="75"/>
      <c r="AS76" s="136"/>
      <c r="AT76" s="136"/>
      <c r="AU76" s="136"/>
      <c r="AV76" s="136"/>
      <c r="AW76" s="136"/>
      <c r="AX76" s="136"/>
      <c r="AY76" s="136"/>
      <c r="AZ76" s="136"/>
      <c r="BA76" s="136"/>
      <c r="BB76" s="136"/>
      <c r="BC76" s="136"/>
      <c r="BD76" s="75"/>
      <c r="BE76" s="136"/>
      <c r="BF76" s="75"/>
      <c r="BG76" s="136"/>
      <c r="BH76" s="136"/>
      <c r="BI76" s="136"/>
      <c r="BJ76" s="136"/>
      <c r="BK76" s="136"/>
      <c r="BL76" s="136"/>
      <c r="BM76" s="136"/>
      <c r="BN76" s="136"/>
      <c r="BO76" s="136"/>
      <c r="BP76" s="136"/>
      <c r="BQ76" s="136"/>
      <c r="BR76" s="134"/>
      <c r="BS76" s="65"/>
      <c r="BT76" s="134"/>
      <c r="BU76" s="137"/>
      <c r="BV76" s="137"/>
      <c r="BW76" s="137"/>
      <c r="BX76" s="137"/>
      <c r="BY76" s="137"/>
      <c r="BZ76" s="137"/>
      <c r="CA76" s="137"/>
      <c r="CB76" s="137"/>
      <c r="CC76" s="137"/>
      <c r="CD76" s="137"/>
      <c r="CE76" s="5"/>
      <c r="CF76" s="134"/>
      <c r="CG76" s="65"/>
      <c r="CH76" s="134"/>
    </row>
    <row r="77" spans="1:86" s="64" customFormat="1" ht="16.2" customHeight="1" x14ac:dyDescent="0.25">
      <c r="A77" s="137" t="s">
        <v>8</v>
      </c>
      <c r="B77" s="34"/>
      <c r="C77" s="136"/>
      <c r="D77" s="136">
        <f>'C1调整成本'!D77+'C2调整成本 '!D77+'C3调整成本 '!D77+'C4调整成本'!D77</f>
        <v>0</v>
      </c>
      <c r="E77" s="136">
        <f>'C1调整成本'!E77+'C2调整成本 '!E77+'C3调整成本 '!E77+'C4调整成本'!E77</f>
        <v>0</v>
      </c>
      <c r="F77" s="136">
        <f>'C1调整成本'!F77+'C2调整成本 '!F77+'C3调整成本 '!F77+'C4调整成本'!F77</f>
        <v>0</v>
      </c>
      <c r="G77" s="136">
        <f>'C1调整成本'!G77+'C2调整成本 '!G77+'C3调整成本 '!G77+'C4调整成本'!G77</f>
        <v>0</v>
      </c>
      <c r="H77" s="136">
        <f>'C1调整成本'!H77+'C2调整成本 '!H77+'C3调整成本 '!H77+'C4调整成本'!H77</f>
        <v>0</v>
      </c>
      <c r="I77" s="136">
        <f>'C1调整成本'!I77+'C2调整成本 '!I77+'C3调整成本 '!I77+'C4调整成本'!I77</f>
        <v>0</v>
      </c>
      <c r="J77" s="136"/>
      <c r="K77" s="136"/>
      <c r="L77" s="136"/>
      <c r="M77" s="136"/>
      <c r="N77" s="75"/>
      <c r="O77" s="136"/>
      <c r="P77" s="75"/>
      <c r="Q77" s="136"/>
      <c r="R77" s="136"/>
      <c r="S77" s="136"/>
      <c r="T77" s="136"/>
      <c r="U77" s="136"/>
      <c r="V77" s="136">
        <f t="shared" si="5"/>
        <v>0</v>
      </c>
      <c r="W77" s="136"/>
      <c r="X77" s="136"/>
      <c r="Y77" s="136"/>
      <c r="Z77" s="136"/>
      <c r="AA77" s="136"/>
      <c r="AB77" s="75"/>
      <c r="AC77" s="136"/>
      <c r="AD77" s="75"/>
      <c r="AE77" s="136"/>
      <c r="AF77" s="136"/>
      <c r="AG77" s="136"/>
      <c r="AH77" s="136"/>
      <c r="AI77" s="136"/>
      <c r="AJ77" s="136"/>
      <c r="AK77" s="136"/>
      <c r="AL77" s="136"/>
      <c r="AM77" s="136"/>
      <c r="AN77" s="136"/>
      <c r="AO77" s="136"/>
      <c r="AP77" s="75"/>
      <c r="AQ77" s="136"/>
      <c r="AR77" s="75"/>
      <c r="AS77" s="136"/>
      <c r="AT77" s="136"/>
      <c r="AU77" s="136"/>
      <c r="AV77" s="136"/>
      <c r="AW77" s="136"/>
      <c r="AX77" s="136"/>
      <c r="AY77" s="136"/>
      <c r="AZ77" s="136"/>
      <c r="BA77" s="136"/>
      <c r="BB77" s="136"/>
      <c r="BC77" s="136"/>
      <c r="BD77" s="75"/>
      <c r="BE77" s="136"/>
      <c r="BF77" s="75"/>
      <c r="BG77" s="136"/>
      <c r="BH77" s="136"/>
      <c r="BI77" s="136"/>
      <c r="BJ77" s="136"/>
      <c r="BK77" s="136"/>
      <c r="BL77" s="136"/>
      <c r="BM77" s="136"/>
      <c r="BN77" s="136"/>
      <c r="BO77" s="136"/>
      <c r="BP77" s="136"/>
      <c r="BQ77" s="136"/>
      <c r="BR77" s="134"/>
      <c r="BS77" s="65"/>
      <c r="BT77" s="134"/>
      <c r="BU77" s="137"/>
      <c r="BV77" s="137"/>
      <c r="BW77" s="137"/>
      <c r="BX77" s="137"/>
      <c r="BY77" s="137"/>
      <c r="BZ77" s="137"/>
      <c r="CA77" s="137"/>
      <c r="CB77" s="137"/>
      <c r="CC77" s="137"/>
      <c r="CD77" s="137"/>
      <c r="CE77" s="5"/>
      <c r="CF77" s="134"/>
      <c r="CG77" s="65"/>
      <c r="CH77" s="134"/>
    </row>
    <row r="78" spans="1:86" s="64" customFormat="1" ht="16.2" customHeight="1" x14ac:dyDescent="0.25">
      <c r="A78" s="137" t="s">
        <v>9</v>
      </c>
      <c r="B78" s="34"/>
      <c r="C78" s="136"/>
      <c r="D78" s="136">
        <f>'C1调整成本'!D78+'C2调整成本 '!D78+'C3调整成本 '!D78+'C4调整成本'!D78</f>
        <v>0</v>
      </c>
      <c r="E78" s="136">
        <f>'C1调整成本'!E78+'C2调整成本 '!E78+'C3调整成本 '!E78+'C4调整成本'!E78</f>
        <v>0</v>
      </c>
      <c r="F78" s="136">
        <f>'C1调整成本'!F78+'C2调整成本 '!F78+'C3调整成本 '!F78+'C4调整成本'!F78</f>
        <v>0</v>
      </c>
      <c r="G78" s="136">
        <f>'C1调整成本'!G78+'C2调整成本 '!G78+'C3调整成本 '!G78+'C4调整成本'!G78</f>
        <v>0</v>
      </c>
      <c r="H78" s="136">
        <f>'C1调整成本'!H78+'C2调整成本 '!H78+'C3调整成本 '!H78+'C4调整成本'!H78</f>
        <v>0</v>
      </c>
      <c r="I78" s="136">
        <f>'C1调整成本'!I78+'C2调整成本 '!I78+'C3调整成本 '!I78+'C4调整成本'!I78</f>
        <v>0</v>
      </c>
      <c r="J78" s="136"/>
      <c r="K78" s="136"/>
      <c r="L78" s="136"/>
      <c r="M78" s="136"/>
      <c r="N78" s="75"/>
      <c r="O78" s="136"/>
      <c r="P78" s="75"/>
      <c r="Q78" s="136"/>
      <c r="R78" s="136"/>
      <c r="S78" s="136"/>
      <c r="T78" s="136"/>
      <c r="U78" s="136"/>
      <c r="V78" s="136">
        <f t="shared" si="5"/>
        <v>0</v>
      </c>
      <c r="W78" s="136"/>
      <c r="X78" s="136"/>
      <c r="Y78" s="136"/>
      <c r="Z78" s="136"/>
      <c r="AA78" s="136"/>
      <c r="AB78" s="75"/>
      <c r="AC78" s="136"/>
      <c r="AD78" s="75"/>
      <c r="AE78" s="136"/>
      <c r="AF78" s="136"/>
      <c r="AG78" s="136"/>
      <c r="AH78" s="136"/>
      <c r="AI78" s="136"/>
      <c r="AJ78" s="136"/>
      <c r="AK78" s="136"/>
      <c r="AL78" s="136"/>
      <c r="AM78" s="136"/>
      <c r="AN78" s="136"/>
      <c r="AO78" s="136"/>
      <c r="AP78" s="75"/>
      <c r="AQ78" s="136"/>
      <c r="AR78" s="75"/>
      <c r="AS78" s="136"/>
      <c r="AT78" s="136"/>
      <c r="AU78" s="136"/>
      <c r="AV78" s="136"/>
      <c r="AW78" s="136"/>
      <c r="AX78" s="136"/>
      <c r="AY78" s="136"/>
      <c r="AZ78" s="136"/>
      <c r="BA78" s="136"/>
      <c r="BB78" s="136"/>
      <c r="BC78" s="136"/>
      <c r="BD78" s="75"/>
      <c r="BE78" s="136"/>
      <c r="BF78" s="75"/>
      <c r="BG78" s="136"/>
      <c r="BH78" s="136"/>
      <c r="BI78" s="136"/>
      <c r="BJ78" s="136"/>
      <c r="BK78" s="136"/>
      <c r="BL78" s="136"/>
      <c r="BM78" s="136"/>
      <c r="BN78" s="136"/>
      <c r="BO78" s="136"/>
      <c r="BP78" s="136"/>
      <c r="BQ78" s="136"/>
      <c r="BR78" s="134"/>
      <c r="BS78" s="65"/>
      <c r="BT78" s="134"/>
      <c r="BU78" s="137"/>
      <c r="BV78" s="137"/>
      <c r="BW78" s="137"/>
      <c r="BX78" s="137"/>
      <c r="BY78" s="137"/>
      <c r="BZ78" s="137"/>
      <c r="CA78" s="137"/>
      <c r="CB78" s="137"/>
      <c r="CC78" s="137"/>
      <c r="CD78" s="137"/>
      <c r="CE78" s="5"/>
      <c r="CF78" s="134"/>
      <c r="CG78" s="65"/>
      <c r="CH78" s="134"/>
    </row>
    <row r="79" spans="1:86" s="64" customFormat="1" ht="16.2" customHeight="1" x14ac:dyDescent="0.25">
      <c r="A79" s="137" t="s">
        <v>10</v>
      </c>
      <c r="B79" s="135"/>
      <c r="C79" s="136"/>
      <c r="D79" s="136">
        <f>'C1调整成本'!D79+'C2调整成本 '!D79+'C3调整成本 '!D79+'C4调整成本'!D79</f>
        <v>0.30885140840811742</v>
      </c>
      <c r="E79" s="136">
        <f>'C1调整成本'!E79+'C2调整成本 '!E79+'C3调整成本 '!E79+'C4调整成本'!E79</f>
        <v>0.30885140840811742</v>
      </c>
      <c r="F79" s="136">
        <f>'C1调整成本'!F79+'C2调整成本 '!F79+'C3调整成本 '!F79+'C4调整成本'!F79</f>
        <v>0.30885140840811742</v>
      </c>
      <c r="G79" s="136">
        <f>'C1调整成本'!G79+'C2调整成本 '!G79+'C3调整成本 '!G79+'C4调整成本'!G79</f>
        <v>0.35572640840811742</v>
      </c>
      <c r="H79" s="136">
        <f>'C1调整成本'!H79+'C2调整成本 '!H79+'C3调整成本 '!H79+'C4调整成本'!H79</f>
        <v>0.48072640840811742</v>
      </c>
      <c r="I79" s="136">
        <f>'C1调整成本'!I79+'C2调整成本 '!I79+'C3调整成本 '!I79+'C4调整成本'!I79</f>
        <v>0.48072640840811742</v>
      </c>
      <c r="J79" s="136"/>
      <c r="K79" s="136"/>
      <c r="L79" s="136"/>
      <c r="M79" s="136"/>
      <c r="N79" s="75"/>
      <c r="O79" s="136"/>
      <c r="P79" s="75"/>
      <c r="Q79" s="136"/>
      <c r="R79" s="136"/>
      <c r="S79" s="136"/>
      <c r="T79" s="136"/>
      <c r="U79" s="136"/>
      <c r="V79" s="136">
        <f t="shared" si="5"/>
        <v>2.2437334504487043</v>
      </c>
      <c r="W79" s="136"/>
      <c r="X79" s="136"/>
      <c r="Y79" s="136"/>
      <c r="Z79" s="136"/>
      <c r="AA79" s="136"/>
      <c r="AB79" s="75"/>
      <c r="AC79" s="136"/>
      <c r="AD79" s="75"/>
      <c r="AE79" s="136"/>
      <c r="AF79" s="136"/>
      <c r="AG79" s="136"/>
      <c r="AH79" s="136"/>
      <c r="AI79" s="136"/>
      <c r="AJ79" s="136"/>
      <c r="AK79" s="136"/>
      <c r="AL79" s="136"/>
      <c r="AM79" s="136"/>
      <c r="AN79" s="136"/>
      <c r="AO79" s="136"/>
      <c r="AP79" s="75"/>
      <c r="AQ79" s="136"/>
      <c r="AR79" s="75"/>
      <c r="AS79" s="136"/>
      <c r="AT79" s="136"/>
      <c r="AU79" s="136"/>
      <c r="AV79" s="136"/>
      <c r="AW79" s="136"/>
      <c r="AX79" s="136"/>
      <c r="AY79" s="136"/>
      <c r="AZ79" s="136"/>
      <c r="BA79" s="136"/>
      <c r="BB79" s="136"/>
      <c r="BC79" s="136"/>
      <c r="BD79" s="75"/>
      <c r="BE79" s="136"/>
      <c r="BF79" s="75"/>
      <c r="BG79" s="136"/>
      <c r="BH79" s="136"/>
      <c r="BI79" s="136"/>
      <c r="BJ79" s="136"/>
      <c r="BK79" s="136"/>
      <c r="BL79" s="136"/>
      <c r="BM79" s="136"/>
      <c r="BN79" s="136"/>
      <c r="BO79" s="136"/>
      <c r="BP79" s="136"/>
      <c r="BQ79" s="136"/>
      <c r="BR79" s="134"/>
      <c r="BS79" s="65"/>
      <c r="BT79" s="134"/>
      <c r="BU79" s="137"/>
      <c r="BV79" s="137"/>
      <c r="BW79" s="137"/>
      <c r="BX79" s="137"/>
      <c r="BY79" s="137"/>
      <c r="BZ79" s="137"/>
      <c r="CA79" s="137"/>
      <c r="CB79" s="137"/>
      <c r="CC79" s="137"/>
      <c r="CD79" s="137"/>
      <c r="CE79" s="5"/>
      <c r="CF79" s="134"/>
      <c r="CG79" s="65"/>
      <c r="CH79" s="134"/>
    </row>
    <row r="80" spans="1:86" s="64" customFormat="1" ht="16.2" customHeight="1" x14ac:dyDescent="0.25">
      <c r="A80" s="137" t="s">
        <v>11</v>
      </c>
      <c r="B80" s="34"/>
      <c r="C80" s="136"/>
      <c r="D80" s="136">
        <f>'C1调整成本'!D80+'C2调整成本 '!D80+'C3调整成本 '!D80+'C4调整成本'!D80</f>
        <v>0</v>
      </c>
      <c r="E80" s="136">
        <f>'C1调整成本'!E80+'C2调整成本 '!E80+'C3调整成本 '!E80+'C4调整成本'!E80</f>
        <v>0.29939845889136651</v>
      </c>
      <c r="F80" s="136">
        <f>'C1调整成本'!F80+'C2调整成本 '!F80+'C3调整成本 '!F80+'C4调整成本'!F80</f>
        <v>0.29939845889136651</v>
      </c>
      <c r="G80" s="136">
        <f>'C1调整成本'!G80+'C2调整成本 '!G80+'C3调整成本 '!G80+'C4调整成本'!G80</f>
        <v>0.29939845889136651</v>
      </c>
      <c r="H80" s="136">
        <f>'C1调整成本'!H80+'C2调整成本 '!H80+'C3调整成本 '!H80+'C4调整成本'!H80</f>
        <v>0.29939845889136651</v>
      </c>
      <c r="I80" s="136">
        <f>'C1调整成本'!I80+'C2调整成本 '!I80+'C3调整成本 '!I80+'C4调整成本'!I80</f>
        <v>0.29939845889136651</v>
      </c>
      <c r="J80" s="136"/>
      <c r="K80" s="136"/>
      <c r="L80" s="136"/>
      <c r="M80" s="136"/>
      <c r="N80" s="75"/>
      <c r="O80" s="136"/>
      <c r="P80" s="75"/>
      <c r="Q80" s="136"/>
      <c r="R80" s="136"/>
      <c r="S80" s="136"/>
      <c r="T80" s="136"/>
      <c r="U80" s="136"/>
      <c r="V80" s="136">
        <f t="shared" si="5"/>
        <v>1.4969922944568326</v>
      </c>
      <c r="W80" s="136"/>
      <c r="X80" s="136"/>
      <c r="Y80" s="136"/>
      <c r="Z80" s="136"/>
      <c r="AA80" s="136"/>
      <c r="AB80" s="75"/>
      <c r="AC80" s="136"/>
      <c r="AD80" s="75"/>
      <c r="AE80" s="136"/>
      <c r="AF80" s="136"/>
      <c r="AG80" s="136"/>
      <c r="AH80" s="136"/>
      <c r="AI80" s="136"/>
      <c r="AJ80" s="136"/>
      <c r="AK80" s="136"/>
      <c r="AL80" s="136"/>
      <c r="AM80" s="136"/>
      <c r="AN80" s="136"/>
      <c r="AO80" s="136"/>
      <c r="AP80" s="75"/>
      <c r="AQ80" s="136"/>
      <c r="AR80" s="75"/>
      <c r="AS80" s="136"/>
      <c r="AT80" s="136"/>
      <c r="AU80" s="136"/>
      <c r="AV80" s="136"/>
      <c r="AW80" s="136"/>
      <c r="AX80" s="136"/>
      <c r="AY80" s="136"/>
      <c r="AZ80" s="136"/>
      <c r="BA80" s="136"/>
      <c r="BB80" s="136"/>
      <c r="BC80" s="136"/>
      <c r="BD80" s="75"/>
      <c r="BE80" s="136"/>
      <c r="BF80" s="75"/>
      <c r="BG80" s="136"/>
      <c r="BH80" s="136"/>
      <c r="BI80" s="136"/>
      <c r="BJ80" s="136"/>
      <c r="BK80" s="136"/>
      <c r="BL80" s="136"/>
      <c r="BM80" s="136"/>
      <c r="BN80" s="136"/>
      <c r="BO80" s="136"/>
      <c r="BP80" s="136"/>
      <c r="BQ80" s="136"/>
      <c r="BR80" s="134"/>
      <c r="BS80" s="65"/>
      <c r="BT80" s="134"/>
      <c r="BU80" s="137"/>
      <c r="BV80" s="137"/>
      <c r="BW80" s="137"/>
      <c r="BX80" s="137"/>
      <c r="BY80" s="137"/>
      <c r="BZ80" s="137"/>
      <c r="CA80" s="137"/>
      <c r="CB80" s="137"/>
      <c r="CC80" s="137"/>
      <c r="CD80" s="137"/>
      <c r="CE80" s="5"/>
      <c r="CF80" s="134"/>
      <c r="CG80" s="65"/>
      <c r="CH80" s="134"/>
    </row>
    <row r="81" spans="1:86" s="64" customFormat="1" ht="16.2" customHeight="1" x14ac:dyDescent="0.25">
      <c r="A81" s="137" t="s">
        <v>12</v>
      </c>
      <c r="B81" s="135"/>
      <c r="C81" s="136"/>
      <c r="D81" s="136">
        <f>'C1调整成本'!D81+'C2调整成本 '!D81+'C3调整成本 '!D81+'C4调整成本'!D81</f>
        <v>0.37338907533482002</v>
      </c>
      <c r="E81" s="136">
        <f>'C1调整成本'!E81+'C2调整成本 '!E81+'C3调整成本 '!E81+'C4调整成本'!E81</f>
        <v>0.37338907533482002</v>
      </c>
      <c r="F81" s="136">
        <f>'C1调整成本'!F81+'C2调整成本 '!F81+'C3调整成本 '!F81+'C4调整成本'!F81</f>
        <v>0.37338907533482002</v>
      </c>
      <c r="G81" s="136">
        <f>'C1调整成本'!G81+'C2调整成本 '!G81+'C3调整成本 '!G81+'C4调整成本'!G81</f>
        <v>0.37338907533482002</v>
      </c>
      <c r="H81" s="136">
        <f>'C1调整成本'!H81+'C2调整成本 '!H81+'C3调整成本 '!H81+'C4调整成本'!H81</f>
        <v>0.37338907533482002</v>
      </c>
      <c r="I81" s="136">
        <f>'C1调整成本'!I81+'C2调整成本 '!I81+'C3调整成本 '!I81+'C4调整成本'!I81</f>
        <v>0.37338907533482002</v>
      </c>
      <c r="J81" s="136"/>
      <c r="K81" s="136"/>
      <c r="L81" s="136"/>
      <c r="M81" s="136"/>
      <c r="N81" s="75"/>
      <c r="O81" s="136"/>
      <c r="P81" s="75"/>
      <c r="Q81" s="136"/>
      <c r="R81" s="136"/>
      <c r="S81" s="136"/>
      <c r="T81" s="136"/>
      <c r="U81" s="136"/>
      <c r="V81" s="136">
        <f t="shared" si="5"/>
        <v>2.2403344520089203</v>
      </c>
      <c r="W81" s="136"/>
      <c r="X81" s="136"/>
      <c r="Y81" s="136"/>
      <c r="Z81" s="136"/>
      <c r="AA81" s="136"/>
      <c r="AB81" s="75"/>
      <c r="AC81" s="136"/>
      <c r="AD81" s="75"/>
      <c r="AE81" s="136"/>
      <c r="AF81" s="136"/>
      <c r="AG81" s="136"/>
      <c r="AH81" s="136"/>
      <c r="AI81" s="136"/>
      <c r="AJ81" s="136"/>
      <c r="AK81" s="136"/>
      <c r="AL81" s="136"/>
      <c r="AM81" s="136"/>
      <c r="AN81" s="136"/>
      <c r="AO81" s="136"/>
      <c r="AP81" s="75"/>
      <c r="AQ81" s="136"/>
      <c r="AR81" s="75"/>
      <c r="AS81" s="136"/>
      <c r="AT81" s="136"/>
      <c r="AU81" s="136"/>
      <c r="AV81" s="136"/>
      <c r="AW81" s="136"/>
      <c r="AX81" s="136"/>
      <c r="AY81" s="136"/>
      <c r="AZ81" s="136"/>
      <c r="BA81" s="136"/>
      <c r="BB81" s="136"/>
      <c r="BC81" s="136"/>
      <c r="BD81" s="75"/>
      <c r="BE81" s="136"/>
      <c r="BF81" s="75"/>
      <c r="BG81" s="136"/>
      <c r="BH81" s="136"/>
      <c r="BI81" s="136"/>
      <c r="BJ81" s="136"/>
      <c r="BK81" s="136"/>
      <c r="BL81" s="136"/>
      <c r="BM81" s="136"/>
      <c r="BN81" s="136"/>
      <c r="BO81" s="136"/>
      <c r="BP81" s="136"/>
      <c r="BQ81" s="136"/>
      <c r="BR81" s="134"/>
      <c r="BS81" s="65"/>
      <c r="BT81" s="134"/>
      <c r="BU81" s="137"/>
      <c r="BV81" s="137"/>
      <c r="BW81" s="137"/>
      <c r="BX81" s="137"/>
      <c r="BY81" s="137"/>
      <c r="BZ81" s="137"/>
      <c r="CA81" s="137"/>
      <c r="CB81" s="137"/>
      <c r="CC81" s="137"/>
      <c r="CD81" s="137"/>
      <c r="CE81" s="5"/>
      <c r="CF81" s="134"/>
      <c r="CG81" s="65"/>
      <c r="CH81" s="134"/>
    </row>
    <row r="82" spans="1:86" s="64" customFormat="1" ht="16.2" customHeight="1" x14ac:dyDescent="0.25">
      <c r="A82" s="137" t="s">
        <v>13</v>
      </c>
      <c r="B82" s="34"/>
      <c r="C82" s="136"/>
      <c r="D82" s="136">
        <f>'C1调整成本'!D82+'C2调整成本 '!D82+'C3调整成本 '!D82+'C4调整成本'!D82</f>
        <v>0</v>
      </c>
      <c r="E82" s="136">
        <f>'C1调整成本'!E82+'C2调整成本 '!E82+'C3调整成本 '!E82+'C4调整成本'!E82</f>
        <v>0</v>
      </c>
      <c r="F82" s="136">
        <f>'C1调整成本'!F82+'C2调整成本 '!F82+'C3调整成本 '!F82+'C4调整成本'!F82</f>
        <v>0</v>
      </c>
      <c r="G82" s="136">
        <f>'C1调整成本'!G82+'C2调整成本 '!G82+'C3调整成本 '!G82+'C4调整成本'!G82</f>
        <v>0.23511621919643222</v>
      </c>
      <c r="H82" s="136">
        <f>'C1调整成本'!H82+'C2调整成本 '!H82+'C3调整成本 '!H82+'C4调整成本'!H82</f>
        <v>0.30914966439732416</v>
      </c>
      <c r="I82" s="136">
        <f>'C1调整成本'!I82+'C2调整成本 '!I82+'C3调整成本 '!I82+'C4调整成本'!I82</f>
        <v>0.30914966439732416</v>
      </c>
      <c r="J82" s="136"/>
      <c r="K82" s="136"/>
      <c r="L82" s="136"/>
      <c r="M82" s="136"/>
      <c r="N82" s="75"/>
      <c r="O82" s="136"/>
      <c r="P82" s="75"/>
      <c r="Q82" s="136"/>
      <c r="R82" s="136"/>
      <c r="S82" s="136"/>
      <c r="T82" s="136"/>
      <c r="U82" s="136"/>
      <c r="V82" s="136">
        <f t="shared" si="5"/>
        <v>0.85341554799108055</v>
      </c>
      <c r="W82" s="136"/>
      <c r="X82" s="136"/>
      <c r="Y82" s="136"/>
      <c r="Z82" s="136"/>
      <c r="AA82" s="136"/>
      <c r="AB82" s="75"/>
      <c r="AC82" s="136"/>
      <c r="AD82" s="75"/>
      <c r="AE82" s="136"/>
      <c r="AF82" s="136"/>
      <c r="AG82" s="136"/>
      <c r="AH82" s="136"/>
      <c r="AI82" s="136"/>
      <c r="AJ82" s="136"/>
      <c r="AK82" s="136"/>
      <c r="AL82" s="136"/>
      <c r="AM82" s="136"/>
      <c r="AN82" s="136"/>
      <c r="AO82" s="136"/>
      <c r="AP82" s="75"/>
      <c r="AQ82" s="136"/>
      <c r="AR82" s="75"/>
      <c r="AS82" s="136"/>
      <c r="AT82" s="136"/>
      <c r="AU82" s="136"/>
      <c r="AV82" s="136"/>
      <c r="AW82" s="136"/>
      <c r="AX82" s="136"/>
      <c r="AY82" s="136"/>
      <c r="AZ82" s="136"/>
      <c r="BA82" s="136"/>
      <c r="BB82" s="136"/>
      <c r="BC82" s="136"/>
      <c r="BD82" s="75"/>
      <c r="BE82" s="136"/>
      <c r="BF82" s="75"/>
      <c r="BG82" s="136"/>
      <c r="BH82" s="136"/>
      <c r="BI82" s="136"/>
      <c r="BJ82" s="136"/>
      <c r="BK82" s="136"/>
      <c r="BL82" s="136"/>
      <c r="BM82" s="136"/>
      <c r="BN82" s="136"/>
      <c r="BO82" s="136"/>
      <c r="BP82" s="136"/>
      <c r="BQ82" s="136"/>
      <c r="BR82" s="134"/>
      <c r="BS82" s="65"/>
      <c r="BT82" s="134"/>
      <c r="BU82" s="137"/>
      <c r="BV82" s="137"/>
      <c r="BW82" s="137"/>
      <c r="BX82" s="137"/>
      <c r="BY82" s="137"/>
      <c r="BZ82" s="137"/>
      <c r="CA82" s="137"/>
      <c r="CB82" s="137"/>
      <c r="CC82" s="137"/>
      <c r="CD82" s="137"/>
      <c r="CE82" s="5"/>
      <c r="CF82" s="134"/>
      <c r="CG82" s="65"/>
      <c r="CH82" s="134"/>
    </row>
    <row r="83" spans="1:86" s="64" customFormat="1" ht="16.2" customHeight="1" x14ac:dyDescent="0.25">
      <c r="A83" s="137" t="s">
        <v>14</v>
      </c>
      <c r="B83" s="34"/>
      <c r="C83" s="136"/>
      <c r="D83" s="136">
        <f>'C1调整成本'!D83+'C2调整成本 '!D83+'C3调整成本 '!D83+'C4调整成本'!D83</f>
        <v>0</v>
      </c>
      <c r="E83" s="136">
        <f>'C1调整成本'!E83+'C2调整成本 '!E83+'C3调整成本 '!E83+'C4调整成本'!E83</f>
        <v>0</v>
      </c>
      <c r="F83" s="136">
        <f>'C1调整成本'!F83+'C2调整成本 '!F83+'C3调整成本 '!F83+'C4调整成本'!F83</f>
        <v>0.36560364038887949</v>
      </c>
      <c r="G83" s="136">
        <f>'C1调整成本'!G83+'C2调整成本 '!G83+'C3调整成本 '!G83+'C4调整成本'!G83</f>
        <v>0.36560364038887949</v>
      </c>
      <c r="H83" s="136">
        <f>'C1调整成本'!H83+'C2调整成本 '!H83+'C3调整成本 '!H83+'C4调整成本'!H83</f>
        <v>0.36560364038887949</v>
      </c>
      <c r="I83" s="136">
        <f>'C1调整成本'!I83+'C2调整成本 '!I83+'C3调整成本 '!I83+'C4调整成本'!I83</f>
        <v>0.36560364038887949</v>
      </c>
      <c r="J83" s="136"/>
      <c r="K83" s="136"/>
      <c r="L83" s="136"/>
      <c r="M83" s="136"/>
      <c r="N83" s="75"/>
      <c r="O83" s="136"/>
      <c r="P83" s="75"/>
      <c r="Q83" s="136"/>
      <c r="R83" s="136"/>
      <c r="S83" s="136"/>
      <c r="T83" s="136"/>
      <c r="U83" s="136"/>
      <c r="V83" s="136">
        <f t="shared" si="5"/>
        <v>1.462414561555518</v>
      </c>
      <c r="W83" s="136"/>
      <c r="X83" s="136"/>
      <c r="Y83" s="136"/>
      <c r="Z83" s="136"/>
      <c r="AA83" s="136"/>
      <c r="AB83" s="75"/>
      <c r="AC83" s="136"/>
      <c r="AD83" s="75"/>
      <c r="AE83" s="136"/>
      <c r="AF83" s="136"/>
      <c r="AG83" s="136"/>
      <c r="AH83" s="136"/>
      <c r="AI83" s="136"/>
      <c r="AJ83" s="136"/>
      <c r="AK83" s="136"/>
      <c r="AL83" s="136"/>
      <c r="AM83" s="136"/>
      <c r="AN83" s="136"/>
      <c r="AO83" s="136"/>
      <c r="AP83" s="75"/>
      <c r="AQ83" s="136"/>
      <c r="AR83" s="75"/>
      <c r="AS83" s="136"/>
      <c r="AT83" s="136"/>
      <c r="AU83" s="136"/>
      <c r="AV83" s="136"/>
      <c r="AW83" s="136"/>
      <c r="AX83" s="136"/>
      <c r="AY83" s="136"/>
      <c r="AZ83" s="136"/>
      <c r="BA83" s="136"/>
      <c r="BB83" s="136"/>
      <c r="BC83" s="136"/>
      <c r="BD83" s="75"/>
      <c r="BE83" s="136"/>
      <c r="BF83" s="75"/>
      <c r="BG83" s="136"/>
      <c r="BH83" s="136"/>
      <c r="BI83" s="136"/>
      <c r="BJ83" s="136"/>
      <c r="BK83" s="136"/>
      <c r="BL83" s="136"/>
      <c r="BM83" s="136"/>
      <c r="BN83" s="136"/>
      <c r="BO83" s="136"/>
      <c r="BP83" s="136"/>
      <c r="BQ83" s="136"/>
      <c r="BR83" s="134"/>
      <c r="BS83" s="65"/>
      <c r="BT83" s="134"/>
      <c r="BU83" s="137"/>
      <c r="BV83" s="137"/>
      <c r="BW83" s="137"/>
      <c r="BX83" s="137"/>
      <c r="BY83" s="137"/>
      <c r="BZ83" s="137"/>
      <c r="CA83" s="137"/>
      <c r="CB83" s="137"/>
      <c r="CC83" s="137"/>
      <c r="CD83" s="137"/>
      <c r="CE83" s="5"/>
      <c r="CF83" s="134"/>
      <c r="CG83" s="65"/>
      <c r="CH83" s="134"/>
    </row>
    <row r="84" spans="1:86" s="64" customFormat="1" ht="16.2" customHeight="1" x14ac:dyDescent="0.25">
      <c r="A84" s="137" t="s">
        <v>15</v>
      </c>
      <c r="B84" s="34"/>
      <c r="C84" s="136"/>
      <c r="D84" s="136">
        <f>'C1调整成本'!D84+'C2调整成本 '!D84+'C3调整成本 '!D84+'C4调整成本'!D84</f>
        <v>0</v>
      </c>
      <c r="E84" s="136">
        <f>'C1调整成本'!E84+'C2调整成本 '!E84+'C3调整成本 '!E84+'C4调整成本'!E84</f>
        <v>0</v>
      </c>
      <c r="F84" s="136">
        <f>'C1调整成本'!F84+'C2调整成本 '!F84+'C3调整成本 '!F84+'C4调整成本'!F84</f>
        <v>0</v>
      </c>
      <c r="G84" s="136">
        <f>'C1调整成本'!G84+'C2调整成本 '!G84+'C3调整成本 '!G84+'C4调整成本'!G84</f>
        <v>0</v>
      </c>
      <c r="H84" s="136">
        <f>'C1调整成本'!H84+'C2调整成本 '!H84+'C3调整成本 '!H84+'C4调整成本'!H84</f>
        <v>0.33172240866815328</v>
      </c>
      <c r="I84" s="136">
        <f>'C1调整成本'!I84+'C2调整成本 '!I84+'C3调整成本 '!I84+'C4调整成本'!I84</f>
        <v>0.33172240866815328</v>
      </c>
      <c r="J84" s="136"/>
      <c r="K84" s="136"/>
      <c r="L84" s="136"/>
      <c r="M84" s="136"/>
      <c r="N84" s="75"/>
      <c r="O84" s="136"/>
      <c r="P84" s="75"/>
      <c r="Q84" s="136"/>
      <c r="R84" s="136"/>
      <c r="S84" s="136"/>
      <c r="T84" s="136"/>
      <c r="U84" s="136"/>
      <c r="V84" s="136">
        <f t="shared" si="5"/>
        <v>0.66344481733630656</v>
      </c>
      <c r="W84" s="136"/>
      <c r="X84" s="136"/>
      <c r="Y84" s="136"/>
      <c r="Z84" s="136"/>
      <c r="AA84" s="136"/>
      <c r="AB84" s="75"/>
      <c r="AC84" s="136"/>
      <c r="AD84" s="75"/>
      <c r="AE84" s="136"/>
      <c r="AF84" s="136"/>
      <c r="AG84" s="136"/>
      <c r="AH84" s="136"/>
      <c r="AI84" s="136"/>
      <c r="AJ84" s="136"/>
      <c r="AK84" s="136"/>
      <c r="AL84" s="136"/>
      <c r="AM84" s="136"/>
      <c r="AN84" s="136"/>
      <c r="AO84" s="136"/>
      <c r="AP84" s="75"/>
      <c r="AQ84" s="136"/>
      <c r="AR84" s="75"/>
      <c r="AS84" s="136"/>
      <c r="AT84" s="136"/>
      <c r="AU84" s="136"/>
      <c r="AV84" s="136"/>
      <c r="AW84" s="136"/>
      <c r="AX84" s="136"/>
      <c r="AY84" s="136"/>
      <c r="AZ84" s="136"/>
      <c r="BA84" s="136"/>
      <c r="BB84" s="136"/>
      <c r="BC84" s="136"/>
      <c r="BD84" s="75"/>
      <c r="BE84" s="136"/>
      <c r="BF84" s="75"/>
      <c r="BG84" s="136"/>
      <c r="BH84" s="136"/>
      <c r="BI84" s="136"/>
      <c r="BJ84" s="136"/>
      <c r="BK84" s="136"/>
      <c r="BL84" s="136"/>
      <c r="BM84" s="136"/>
      <c r="BN84" s="136"/>
      <c r="BO84" s="136"/>
      <c r="BP84" s="136"/>
      <c r="BQ84" s="136"/>
      <c r="BR84" s="134"/>
      <c r="BS84" s="65"/>
      <c r="BT84" s="134"/>
      <c r="BU84" s="137"/>
      <c r="BV84" s="137"/>
      <c r="BW84" s="137"/>
      <c r="BX84" s="137"/>
      <c r="BY84" s="137"/>
      <c r="BZ84" s="137"/>
      <c r="CA84" s="137"/>
      <c r="CB84" s="137"/>
      <c r="CC84" s="137"/>
      <c r="CD84" s="137"/>
      <c r="CE84" s="5"/>
      <c r="CF84" s="134"/>
      <c r="CG84" s="65"/>
      <c r="CH84" s="134"/>
    </row>
    <row r="85" spans="1:86" s="64" customFormat="1" ht="16.2" customHeight="1" x14ac:dyDescent="0.25">
      <c r="A85" s="137" t="s">
        <v>16</v>
      </c>
      <c r="B85" s="34"/>
      <c r="C85" s="136"/>
      <c r="D85" s="136">
        <f>'C1调整成本'!D85+'C2调整成本 '!D85+'C3调整成本 '!D85+'C4调整成本'!D85</f>
        <v>0</v>
      </c>
      <c r="E85" s="136">
        <f>'C1调整成本'!E85+'C2调整成本 '!E85+'C3调整成本 '!E85+'C4调整成本'!E85</f>
        <v>0</v>
      </c>
      <c r="F85" s="136">
        <f>'C1调整成本'!F85+'C2调整成本 '!F85+'C3调整成本 '!F85+'C4调整成本'!F85</f>
        <v>0</v>
      </c>
      <c r="G85" s="136">
        <f>'C1调整成本'!G85+'C2调整成本 '!G85+'C3调整成本 '!G85+'C4调整成本'!G85</f>
        <v>0</v>
      </c>
      <c r="H85" s="136">
        <f>'C1调整成本'!H85+'C2调整成本 '!H85+'C3调整成本 '!H85+'C4调整成本'!H85</f>
        <v>0</v>
      </c>
      <c r="I85" s="136">
        <f>'C1调整成本'!I85+'C2调整成本 '!I85+'C3调整成本 '!I85+'C4调整成本'!I85</f>
        <v>0.33790979962395279</v>
      </c>
      <c r="J85" s="136"/>
      <c r="K85" s="136"/>
      <c r="L85" s="136"/>
      <c r="M85" s="136"/>
      <c r="N85" s="75"/>
      <c r="O85" s="136"/>
      <c r="P85" s="75"/>
      <c r="Q85" s="136"/>
      <c r="R85" s="136"/>
      <c r="S85" s="136"/>
      <c r="T85" s="136"/>
      <c r="U85" s="136"/>
      <c r="V85" s="136">
        <f t="shared" si="5"/>
        <v>0.33790979962395279</v>
      </c>
      <c r="W85" s="136"/>
      <c r="X85" s="136"/>
      <c r="Y85" s="136"/>
      <c r="Z85" s="136"/>
      <c r="AA85" s="136"/>
      <c r="AB85" s="75"/>
      <c r="AC85" s="136"/>
      <c r="AD85" s="75"/>
      <c r="AE85" s="136"/>
      <c r="AF85" s="136"/>
      <c r="AG85" s="136"/>
      <c r="AH85" s="136"/>
      <c r="AI85" s="136"/>
      <c r="AJ85" s="136"/>
      <c r="AK85" s="136"/>
      <c r="AL85" s="136"/>
      <c r="AM85" s="136"/>
      <c r="AN85" s="136"/>
      <c r="AO85" s="136"/>
      <c r="AP85" s="75"/>
      <c r="AQ85" s="136"/>
      <c r="AR85" s="75"/>
      <c r="AS85" s="136"/>
      <c r="AT85" s="136"/>
      <c r="AU85" s="136"/>
      <c r="AV85" s="136"/>
      <c r="AW85" s="136"/>
      <c r="AX85" s="136"/>
      <c r="AY85" s="136"/>
      <c r="AZ85" s="136"/>
      <c r="BA85" s="136"/>
      <c r="BB85" s="136"/>
      <c r="BC85" s="136"/>
      <c r="BD85" s="75"/>
      <c r="BE85" s="136"/>
      <c r="BF85" s="75"/>
      <c r="BG85" s="136"/>
      <c r="BH85" s="136"/>
      <c r="BI85" s="136"/>
      <c r="BJ85" s="136"/>
      <c r="BK85" s="136"/>
      <c r="BL85" s="136"/>
      <c r="BM85" s="136"/>
      <c r="BN85" s="136"/>
      <c r="BO85" s="136"/>
      <c r="BP85" s="136"/>
      <c r="BQ85" s="136"/>
      <c r="BR85" s="134"/>
      <c r="BS85" s="65"/>
      <c r="BT85" s="134"/>
      <c r="BU85" s="137"/>
      <c r="BV85" s="137"/>
      <c r="BW85" s="137"/>
      <c r="BX85" s="137"/>
      <c r="BY85" s="137"/>
      <c r="BZ85" s="137"/>
      <c r="CA85" s="137"/>
      <c r="CB85" s="137"/>
      <c r="CC85" s="137"/>
      <c r="CD85" s="137"/>
      <c r="CE85" s="5"/>
      <c r="CF85" s="134"/>
      <c r="CG85" s="65"/>
      <c r="CH85" s="134"/>
    </row>
    <row r="86" spans="1:86" s="64" customFormat="1" ht="16.2" customHeight="1" x14ac:dyDescent="0.25">
      <c r="A86" s="137" t="s">
        <v>17</v>
      </c>
      <c r="B86" s="34"/>
      <c r="C86" s="136"/>
      <c r="D86" s="136">
        <f>'C1调整成本'!D86+'C2调整成本 '!D86+'C3调整成本 '!D86+'C4调整成本'!D86</f>
        <v>0</v>
      </c>
      <c r="E86" s="136">
        <f>'C1调整成本'!E86+'C2调整成本 '!E86+'C3调整成本 '!E86+'C4调整成本'!E86</f>
        <v>0</v>
      </c>
      <c r="F86" s="136">
        <f>'C1调整成本'!F86+'C2调整成本 '!F86+'C3调整成本 '!F86+'C4调整成本'!F86</f>
        <v>0.30369425799851346</v>
      </c>
      <c r="G86" s="136">
        <f>'C1调整成本'!G86+'C2调整成本 '!G86+'C3调整成本 '!G86+'C4调整成本'!G86</f>
        <v>0.30369425799851346</v>
      </c>
      <c r="H86" s="136">
        <f>'C1调整成本'!H86+'C2调整成本 '!H86+'C3调整成本 '!H86+'C4调整成本'!H86</f>
        <v>0.30369425799851346</v>
      </c>
      <c r="I86" s="136">
        <f>'C1调整成本'!I86+'C2调整成本 '!I86+'C3调整成本 '!I86+'C4调整成本'!I86</f>
        <v>0.30369425799851346</v>
      </c>
      <c r="J86" s="136"/>
      <c r="K86" s="136"/>
      <c r="L86" s="136"/>
      <c r="M86" s="136"/>
      <c r="N86" s="75"/>
      <c r="O86" s="136"/>
      <c r="P86" s="75"/>
      <c r="Q86" s="136"/>
      <c r="R86" s="136"/>
      <c r="S86" s="136"/>
      <c r="T86" s="136"/>
      <c r="U86" s="136"/>
      <c r="V86" s="136">
        <f t="shared" si="5"/>
        <v>1.2147770319940538</v>
      </c>
      <c r="W86" s="136"/>
      <c r="X86" s="136"/>
      <c r="Y86" s="136"/>
      <c r="Z86" s="136"/>
      <c r="AA86" s="136"/>
      <c r="AB86" s="75"/>
      <c r="AC86" s="136"/>
      <c r="AD86" s="75"/>
      <c r="AE86" s="136"/>
      <c r="AF86" s="136"/>
      <c r="AG86" s="136"/>
      <c r="AH86" s="136"/>
      <c r="AI86" s="136"/>
      <c r="AJ86" s="136"/>
      <c r="AK86" s="136"/>
      <c r="AL86" s="136"/>
      <c r="AM86" s="136"/>
      <c r="AN86" s="136"/>
      <c r="AO86" s="136"/>
      <c r="AP86" s="75"/>
      <c r="AQ86" s="136"/>
      <c r="AR86" s="75"/>
      <c r="AS86" s="136"/>
      <c r="AT86" s="136"/>
      <c r="AU86" s="136"/>
      <c r="AV86" s="136"/>
      <c r="AW86" s="136"/>
      <c r="AX86" s="136"/>
      <c r="AY86" s="136"/>
      <c r="AZ86" s="136"/>
      <c r="BA86" s="136"/>
      <c r="BB86" s="136"/>
      <c r="BC86" s="136"/>
      <c r="BD86" s="75"/>
      <c r="BE86" s="136"/>
      <c r="BF86" s="75"/>
      <c r="BG86" s="136"/>
      <c r="BH86" s="136"/>
      <c r="BI86" s="136"/>
      <c r="BJ86" s="136"/>
      <c r="BK86" s="136"/>
      <c r="BL86" s="136"/>
      <c r="BM86" s="136"/>
      <c r="BN86" s="136"/>
      <c r="BO86" s="136"/>
      <c r="BP86" s="136"/>
      <c r="BQ86" s="136"/>
      <c r="BR86" s="134"/>
      <c r="BS86" s="65"/>
      <c r="BT86" s="134"/>
      <c r="BU86" s="137"/>
      <c r="BV86" s="137"/>
      <c r="BW86" s="137"/>
      <c r="BX86" s="137"/>
      <c r="BY86" s="137"/>
      <c r="BZ86" s="137"/>
      <c r="CA86" s="137"/>
      <c r="CB86" s="137"/>
      <c r="CC86" s="137"/>
      <c r="CD86" s="137"/>
      <c r="CE86" s="5"/>
      <c r="CF86" s="134"/>
      <c r="CG86" s="65"/>
      <c r="CH86" s="134"/>
    </row>
    <row r="87" spans="1:86" s="64" customFormat="1" ht="16.2" customHeight="1" x14ac:dyDescent="0.25">
      <c r="A87" s="137" t="s">
        <v>18</v>
      </c>
      <c r="B87" s="34"/>
      <c r="C87" s="136"/>
      <c r="D87" s="136">
        <f>'C1调整成本'!D87+'C2调整成本 '!D87+'C3调整成本 '!D87+'C4调整成本'!D87</f>
        <v>0</v>
      </c>
      <c r="E87" s="136">
        <f>'C1调整成本'!E87+'C2调整成本 '!E87+'C3调整成本 '!E87+'C4调整成本'!E87</f>
        <v>0</v>
      </c>
      <c r="F87" s="136">
        <f>'C1调整成本'!F87+'C2调整成本 '!F87+'C3调整成本 '!F87+'C4调整成本'!F87</f>
        <v>0</v>
      </c>
      <c r="G87" s="136">
        <f>'C1调整成本'!G87+'C2调整成本 '!G87+'C3调整成本 '!G87+'C4调整成本'!G87</f>
        <v>0.38653344520089195</v>
      </c>
      <c r="H87" s="136">
        <f>'C1调整成本'!H87+'C2调整成本 '!H87+'C3调整成本 '!H87+'C4调整成本'!H87</f>
        <v>0.38653344520089195</v>
      </c>
      <c r="I87" s="136">
        <f>'C1调整成本'!I87+'C2调整成本 '!I87+'C3调整成本 '!I87+'C4调整成本'!I87</f>
        <v>0.38653344520089195</v>
      </c>
      <c r="J87" s="136"/>
      <c r="K87" s="136"/>
      <c r="L87" s="136"/>
      <c r="M87" s="136"/>
      <c r="N87" s="75"/>
      <c r="O87" s="136"/>
      <c r="P87" s="75"/>
      <c r="Q87" s="136"/>
      <c r="R87" s="136"/>
      <c r="S87" s="136"/>
      <c r="T87" s="136"/>
      <c r="U87" s="136"/>
      <c r="V87" s="136">
        <f t="shared" si="5"/>
        <v>1.1596003356026758</v>
      </c>
      <c r="W87" s="136"/>
      <c r="X87" s="136"/>
      <c r="Y87" s="136"/>
      <c r="Z87" s="136"/>
      <c r="AA87" s="136"/>
      <c r="AB87" s="75"/>
      <c r="AC87" s="136"/>
      <c r="AD87" s="75"/>
      <c r="AE87" s="136"/>
      <c r="AF87" s="136"/>
      <c r="AG87" s="136"/>
      <c r="AH87" s="136"/>
      <c r="AI87" s="136"/>
      <c r="AJ87" s="136"/>
      <c r="AK87" s="136"/>
      <c r="AL87" s="136"/>
      <c r="AM87" s="136"/>
      <c r="AN87" s="136"/>
      <c r="AO87" s="136"/>
      <c r="AP87" s="75"/>
      <c r="AQ87" s="136"/>
      <c r="AR87" s="75"/>
      <c r="AS87" s="136"/>
      <c r="AT87" s="136"/>
      <c r="AU87" s="136"/>
      <c r="AV87" s="136"/>
      <c r="AW87" s="136"/>
      <c r="AX87" s="136"/>
      <c r="AY87" s="136"/>
      <c r="AZ87" s="136"/>
      <c r="BA87" s="136"/>
      <c r="BB87" s="136"/>
      <c r="BC87" s="136"/>
      <c r="BD87" s="75"/>
      <c r="BE87" s="136"/>
      <c r="BF87" s="75"/>
      <c r="BG87" s="136"/>
      <c r="BH87" s="136"/>
      <c r="BI87" s="136"/>
      <c r="BJ87" s="136"/>
      <c r="BK87" s="136"/>
      <c r="BL87" s="136"/>
      <c r="BM87" s="136"/>
      <c r="BN87" s="136"/>
      <c r="BO87" s="136"/>
      <c r="BP87" s="136"/>
      <c r="BQ87" s="136"/>
      <c r="BR87" s="134"/>
      <c r="BS87" s="65"/>
      <c r="BT87" s="134"/>
      <c r="BU87" s="137"/>
      <c r="BV87" s="137"/>
      <c r="BW87" s="137"/>
      <c r="BX87" s="137"/>
      <c r="BY87" s="137"/>
      <c r="BZ87" s="137"/>
      <c r="CA87" s="137"/>
      <c r="CB87" s="137"/>
      <c r="CC87" s="137"/>
      <c r="CD87" s="137"/>
      <c r="CE87" s="5"/>
      <c r="CF87" s="134"/>
      <c r="CG87" s="65"/>
      <c r="CH87" s="134"/>
    </row>
    <row r="88" spans="1:86" s="64" customFormat="1" ht="16.2" customHeight="1" x14ac:dyDescent="0.25">
      <c r="A88" s="137" t="s">
        <v>19</v>
      </c>
      <c r="B88" s="34"/>
      <c r="C88" s="136"/>
      <c r="D88" s="136">
        <f>'C1调整成本'!D88+'C2调整成本 '!D88+'C3调整成本 '!D88+'C4调整成本'!D88</f>
        <v>0</v>
      </c>
      <c r="E88" s="136">
        <f>'C1调整成本'!E88+'C2调整成本 '!E88+'C3调整成本 '!E88+'C4调整成本'!E88</f>
        <v>0.65973772888231141</v>
      </c>
      <c r="F88" s="136">
        <f>'C1调整成本'!F88+'C2调整成本 '!F88+'C3调整成本 '!F88+'C4调整成本'!F88</f>
        <v>0.65973772888231141</v>
      </c>
      <c r="G88" s="136">
        <f>'C1调整成本'!G88+'C2调整成本 '!G88+'C3调整成本 '!G88+'C4调整成本'!G88</f>
        <v>0.65973772888231141</v>
      </c>
      <c r="H88" s="136">
        <f>'C1调整成本'!H88+'C2调整成本 '!H88+'C3调整成本 '!H88+'C4调整成本'!H88</f>
        <v>0.65973772888231141</v>
      </c>
      <c r="I88" s="136">
        <f>'C1调整成本'!I88+'C2调整成本 '!I88+'C3调整成本 '!I88+'C4调整成本'!I88</f>
        <v>0.8885716649686235</v>
      </c>
      <c r="J88" s="136"/>
      <c r="K88" s="136"/>
      <c r="L88" s="136"/>
      <c r="M88" s="136"/>
      <c r="N88" s="75"/>
      <c r="O88" s="136"/>
      <c r="P88" s="75"/>
      <c r="Q88" s="136"/>
      <c r="R88" s="136"/>
      <c r="S88" s="136"/>
      <c r="T88" s="136"/>
      <c r="U88" s="136"/>
      <c r="V88" s="136">
        <f t="shared" si="5"/>
        <v>3.5275225804978692</v>
      </c>
      <c r="W88" s="136"/>
      <c r="X88" s="136"/>
      <c r="Y88" s="136"/>
      <c r="Z88" s="136"/>
      <c r="AA88" s="136"/>
      <c r="AB88" s="75"/>
      <c r="AC88" s="136"/>
      <c r="AD88" s="75"/>
      <c r="AE88" s="136"/>
      <c r="AF88" s="136"/>
      <c r="AG88" s="136"/>
      <c r="AH88" s="136"/>
      <c r="AI88" s="136"/>
      <c r="AJ88" s="136"/>
      <c r="AK88" s="136"/>
      <c r="AL88" s="136"/>
      <c r="AM88" s="136"/>
      <c r="AN88" s="136"/>
      <c r="AO88" s="136"/>
      <c r="AP88" s="75"/>
      <c r="AQ88" s="136"/>
      <c r="AR88" s="75"/>
      <c r="AS88" s="136"/>
      <c r="AT88" s="136"/>
      <c r="AU88" s="136"/>
      <c r="AV88" s="136"/>
      <c r="AW88" s="136"/>
      <c r="AX88" s="136"/>
      <c r="AY88" s="136"/>
      <c r="AZ88" s="136"/>
      <c r="BA88" s="136"/>
      <c r="BB88" s="136"/>
      <c r="BC88" s="136"/>
      <c r="BD88" s="75"/>
      <c r="BE88" s="136"/>
      <c r="BF88" s="75"/>
      <c r="BG88" s="136"/>
      <c r="BH88" s="136"/>
      <c r="BI88" s="136"/>
      <c r="BJ88" s="136"/>
      <c r="BK88" s="136"/>
      <c r="BL88" s="136"/>
      <c r="BM88" s="136"/>
      <c r="BN88" s="136"/>
      <c r="BO88" s="136"/>
      <c r="BP88" s="136"/>
      <c r="BQ88" s="136"/>
      <c r="BR88" s="134"/>
      <c r="BS88" s="65"/>
      <c r="BT88" s="134"/>
      <c r="BU88" s="137"/>
      <c r="BV88" s="137"/>
      <c r="BW88" s="137"/>
      <c r="BX88" s="137"/>
      <c r="BY88" s="137"/>
      <c r="BZ88" s="137"/>
      <c r="CA88" s="137"/>
      <c r="CB88" s="137"/>
      <c r="CC88" s="137"/>
      <c r="CD88" s="137"/>
      <c r="CE88" s="5"/>
      <c r="CF88" s="134"/>
      <c r="CG88" s="65"/>
      <c r="CH88" s="134"/>
    </row>
    <row r="89" spans="1:86" s="64" customFormat="1" ht="16.2" customHeight="1" x14ac:dyDescent="0.25">
      <c r="A89" s="137" t="s">
        <v>20</v>
      </c>
      <c r="B89" s="34"/>
      <c r="C89" s="136"/>
      <c r="D89" s="136">
        <f>'C1调整成本'!D89+'C2调整成本 '!D89+'C3调整成本 '!D89+'C4调整成本'!D89</f>
        <v>0</v>
      </c>
      <c r="E89" s="136">
        <f>'C1调整成本'!E89+'C2调整成本 '!E89+'C3调整成本 '!E89+'C4调整成本'!E89</f>
        <v>0</v>
      </c>
      <c r="F89" s="136">
        <f>'C1调整成本'!F89+'C2调整成本 '!F89+'C3调整成本 '!F89+'C4调整成本'!F89</f>
        <v>0</v>
      </c>
      <c r="G89" s="136">
        <f>'C1调整成本'!G89+'C2调整成本 '!G89+'C3调整成本 '!G89+'C4调整成本'!G89</f>
        <v>0</v>
      </c>
      <c r="H89" s="136">
        <f>'C1调整成本'!H89+'C2调整成本 '!H89+'C3调整成本 '!H89+'C4调整成本'!H89</f>
        <v>0</v>
      </c>
      <c r="I89" s="136">
        <f>'C1调整成本'!I89+'C2调整成本 '!I89+'C3调整成本 '!I89+'C4调整成本'!I89</f>
        <v>0</v>
      </c>
      <c r="J89" s="136"/>
      <c r="K89" s="136"/>
      <c r="L89" s="136"/>
      <c r="M89" s="136"/>
      <c r="N89" s="75"/>
      <c r="O89" s="136"/>
      <c r="P89" s="75"/>
      <c r="Q89" s="136"/>
      <c r="R89" s="136"/>
      <c r="S89" s="136"/>
      <c r="T89" s="136"/>
      <c r="U89" s="136"/>
      <c r="V89" s="136">
        <f t="shared" si="5"/>
        <v>0</v>
      </c>
      <c r="W89" s="136"/>
      <c r="X89" s="136"/>
      <c r="Y89" s="136"/>
      <c r="Z89" s="136"/>
      <c r="AA89" s="136"/>
      <c r="AB89" s="75"/>
      <c r="AC89" s="136"/>
      <c r="AD89" s="75"/>
      <c r="AE89" s="136"/>
      <c r="AF89" s="136"/>
      <c r="AG89" s="136"/>
      <c r="AH89" s="136"/>
      <c r="AI89" s="136"/>
      <c r="AJ89" s="136"/>
      <c r="AK89" s="136"/>
      <c r="AL89" s="136"/>
      <c r="AM89" s="136"/>
      <c r="AN89" s="136"/>
      <c r="AO89" s="136"/>
      <c r="AP89" s="75"/>
      <c r="AQ89" s="136"/>
      <c r="AR89" s="75"/>
      <c r="AS89" s="136"/>
      <c r="AT89" s="136"/>
      <c r="AU89" s="136"/>
      <c r="AV89" s="136"/>
      <c r="AW89" s="136"/>
      <c r="AX89" s="136"/>
      <c r="AY89" s="136"/>
      <c r="AZ89" s="136"/>
      <c r="BA89" s="136"/>
      <c r="BB89" s="136"/>
      <c r="BC89" s="136"/>
      <c r="BD89" s="75"/>
      <c r="BE89" s="136"/>
      <c r="BF89" s="75"/>
      <c r="BG89" s="136"/>
      <c r="BH89" s="136"/>
      <c r="BI89" s="136"/>
      <c r="BJ89" s="136"/>
      <c r="BK89" s="136"/>
      <c r="BL89" s="136"/>
      <c r="BM89" s="136"/>
      <c r="BN89" s="136"/>
      <c r="BO89" s="136"/>
      <c r="BP89" s="136"/>
      <c r="BQ89" s="136"/>
      <c r="BR89" s="134"/>
      <c r="BS89" s="65"/>
      <c r="BT89" s="134"/>
      <c r="BU89" s="137"/>
      <c r="BV89" s="137"/>
      <c r="BW89" s="137"/>
      <c r="BX89" s="137"/>
      <c r="BY89" s="137"/>
      <c r="BZ89" s="137"/>
      <c r="CA89" s="137"/>
      <c r="CB89" s="137"/>
      <c r="CC89" s="137"/>
      <c r="CD89" s="137"/>
      <c r="CE89" s="5"/>
      <c r="CF89" s="134"/>
      <c r="CG89" s="65"/>
      <c r="CH89" s="134"/>
    </row>
    <row r="90" spans="1:86" s="64" customFormat="1" ht="16.2" customHeight="1" x14ac:dyDescent="0.25">
      <c r="A90" s="137" t="s">
        <v>21</v>
      </c>
      <c r="B90" s="34"/>
      <c r="C90" s="136"/>
      <c r="D90" s="136">
        <f>'C1调整成本'!D90+'C2调整成本 '!D90+'C3调整成本 '!D90+'C4调整成本'!D90</f>
        <v>0</v>
      </c>
      <c r="E90" s="136">
        <f>'C1调整成本'!E90+'C2调整成本 '!E90+'C3调整成本 '!E90+'C4调整成本'!E90</f>
        <v>0</v>
      </c>
      <c r="F90" s="136">
        <f>'C1调整成本'!F90+'C2调整成本 '!F90+'C3调整成本 '!F90+'C4调整成本'!F90</f>
        <v>0</v>
      </c>
      <c r="G90" s="136">
        <f>'C1调整成本'!G90+'C2调整成本 '!G90+'C3调整成本 '!G90+'C4调整成本'!G90</f>
        <v>0</v>
      </c>
      <c r="H90" s="136">
        <f>'C1调整成本'!H90+'C2调整成本 '!H90+'C3调整成本 '!H90+'C4调整成本'!H90</f>
        <v>0.20251690140135292</v>
      </c>
      <c r="I90" s="136">
        <f>'C1调整成本'!I90+'C2调整成本 '!I90+'C3调整成本 '!I90+'C4调整成本'!I90</f>
        <v>0.31177907205797395</v>
      </c>
      <c r="J90" s="136"/>
      <c r="K90" s="136"/>
      <c r="L90" s="136"/>
      <c r="M90" s="136"/>
      <c r="N90" s="75"/>
      <c r="O90" s="136"/>
      <c r="P90" s="75"/>
      <c r="Q90" s="136"/>
      <c r="R90" s="136"/>
      <c r="S90" s="136"/>
      <c r="T90" s="136"/>
      <c r="U90" s="136"/>
      <c r="V90" s="136">
        <f t="shared" si="5"/>
        <v>0.51429597345932687</v>
      </c>
      <c r="W90" s="136"/>
      <c r="X90" s="136"/>
      <c r="Y90" s="136"/>
      <c r="Z90" s="136"/>
      <c r="AA90" s="136"/>
      <c r="AB90" s="75"/>
      <c r="AC90" s="136"/>
      <c r="AD90" s="75"/>
      <c r="AE90" s="136"/>
      <c r="AF90" s="136"/>
      <c r="AG90" s="136"/>
      <c r="AH90" s="136"/>
      <c r="AI90" s="136"/>
      <c r="AJ90" s="136"/>
      <c r="AK90" s="136"/>
      <c r="AL90" s="136"/>
      <c r="AM90" s="136"/>
      <c r="AN90" s="136"/>
      <c r="AO90" s="136"/>
      <c r="AP90" s="75"/>
      <c r="AQ90" s="136"/>
      <c r="AR90" s="75"/>
      <c r="AS90" s="136"/>
      <c r="AT90" s="136"/>
      <c r="AU90" s="136"/>
      <c r="AV90" s="136"/>
      <c r="AW90" s="136"/>
      <c r="AX90" s="136"/>
      <c r="AY90" s="136"/>
      <c r="AZ90" s="136"/>
      <c r="BA90" s="136"/>
      <c r="BB90" s="136"/>
      <c r="BC90" s="136"/>
      <c r="BD90" s="75"/>
      <c r="BE90" s="136"/>
      <c r="BF90" s="75"/>
      <c r="BG90" s="136"/>
      <c r="BH90" s="136"/>
      <c r="BI90" s="136"/>
      <c r="BJ90" s="136"/>
      <c r="BK90" s="136"/>
      <c r="BL90" s="136"/>
      <c r="BM90" s="136"/>
      <c r="BN90" s="136"/>
      <c r="BO90" s="136"/>
      <c r="BP90" s="136"/>
      <c r="BQ90" s="136"/>
      <c r="BR90" s="134"/>
      <c r="BS90" s="65"/>
      <c r="BT90" s="134"/>
      <c r="BU90" s="137"/>
      <c r="BV90" s="137"/>
      <c r="BW90" s="137"/>
      <c r="BX90" s="137"/>
      <c r="BY90" s="137"/>
      <c r="BZ90" s="137"/>
      <c r="CA90" s="137"/>
      <c r="CB90" s="137"/>
      <c r="CC90" s="137"/>
      <c r="CD90" s="137"/>
      <c r="CE90" s="5"/>
      <c r="CF90" s="134"/>
      <c r="CG90" s="65"/>
      <c r="CH90" s="134"/>
    </row>
    <row r="91" spans="1:86" s="64" customFormat="1" ht="16.2" customHeight="1" x14ac:dyDescent="0.25">
      <c r="A91" s="137" t="s">
        <v>22</v>
      </c>
      <c r="B91" s="34"/>
      <c r="C91" s="136"/>
      <c r="D91" s="136">
        <f>'C1调整成本'!D91+'C2调整成本 '!D91+'C3调整成本 '!D91+'C4调整成本'!D91</f>
        <v>0</v>
      </c>
      <c r="E91" s="136">
        <f>'C1调整成本'!E91+'C2调整成本 '!E91+'C3调整成本 '!E91+'C4调整成本'!E91</f>
        <v>0</v>
      </c>
      <c r="F91" s="136">
        <f>'C1调整成本'!F91+'C2调整成本 '!F91+'C3调整成本 '!F91+'C4调整成本'!F91</f>
        <v>0</v>
      </c>
      <c r="G91" s="136">
        <f>'C1调整成本'!G91+'C2调整成本 '!G91+'C3调整成本 '!G91+'C4调整成本'!G91</f>
        <v>0.38979812328869068</v>
      </c>
      <c r="H91" s="136">
        <f>'C1调整成本'!H91+'C2调整成本 '!H91+'C3调整成本 '!H91+'C4调整成本'!H91</f>
        <v>0.38979812328869068</v>
      </c>
      <c r="I91" s="136">
        <f>'C1调整成本'!I91+'C2调整成本 '!I91+'C3调整成本 '!I91+'C4调整成本'!I91</f>
        <v>0.38979812328869068</v>
      </c>
      <c r="J91" s="136"/>
      <c r="K91" s="136"/>
      <c r="L91" s="136"/>
      <c r="M91" s="136"/>
      <c r="N91" s="75"/>
      <c r="O91" s="136"/>
      <c r="P91" s="75"/>
      <c r="Q91" s="136"/>
      <c r="R91" s="136"/>
      <c r="S91" s="136"/>
      <c r="T91" s="136"/>
      <c r="U91" s="136"/>
      <c r="V91" s="136">
        <f t="shared" si="5"/>
        <v>1.169394369866072</v>
      </c>
      <c r="W91" s="136"/>
      <c r="X91" s="136"/>
      <c r="Y91" s="136"/>
      <c r="Z91" s="136"/>
      <c r="AA91" s="136"/>
      <c r="AB91" s="75"/>
      <c r="AC91" s="136"/>
      <c r="AD91" s="75"/>
      <c r="AE91" s="136"/>
      <c r="AF91" s="136"/>
      <c r="AG91" s="136"/>
      <c r="AH91" s="136"/>
      <c r="AI91" s="136"/>
      <c r="AJ91" s="136"/>
      <c r="AK91" s="136"/>
      <c r="AL91" s="136"/>
      <c r="AM91" s="136"/>
      <c r="AN91" s="136"/>
      <c r="AO91" s="136"/>
      <c r="AP91" s="75"/>
      <c r="AQ91" s="136"/>
      <c r="AR91" s="75"/>
      <c r="AS91" s="136"/>
      <c r="AT91" s="136"/>
      <c r="AU91" s="136"/>
      <c r="AV91" s="136"/>
      <c r="AW91" s="136"/>
      <c r="AX91" s="136"/>
      <c r="AY91" s="136"/>
      <c r="AZ91" s="136"/>
      <c r="BA91" s="136"/>
      <c r="BB91" s="136"/>
      <c r="BC91" s="136"/>
      <c r="BD91" s="75"/>
      <c r="BE91" s="136"/>
      <c r="BF91" s="75"/>
      <c r="BG91" s="136"/>
      <c r="BH91" s="136"/>
      <c r="BI91" s="136"/>
      <c r="BJ91" s="136"/>
      <c r="BK91" s="136"/>
      <c r="BL91" s="136"/>
      <c r="BM91" s="136"/>
      <c r="BN91" s="136"/>
      <c r="BO91" s="136"/>
      <c r="BP91" s="136"/>
      <c r="BQ91" s="136"/>
      <c r="BR91" s="134"/>
      <c r="BS91" s="65"/>
      <c r="BT91" s="134"/>
      <c r="BU91" s="137"/>
      <c r="BV91" s="137"/>
      <c r="BW91" s="137"/>
      <c r="BX91" s="137"/>
      <c r="BY91" s="137"/>
      <c r="BZ91" s="137"/>
      <c r="CA91" s="137"/>
      <c r="CB91" s="137"/>
      <c r="CC91" s="137"/>
      <c r="CD91" s="137"/>
      <c r="CE91" s="5"/>
      <c r="CF91" s="134"/>
      <c r="CG91" s="65"/>
      <c r="CH91" s="134"/>
    </row>
    <row r="92" spans="1:86" s="64" customFormat="1" ht="16.2" customHeight="1" x14ac:dyDescent="0.25">
      <c r="A92" s="136"/>
      <c r="B92" s="34"/>
      <c r="C92" s="136"/>
      <c r="D92" s="59">
        <f t="shared" ref="D92:I92" si="7">SUM(D72:D91)</f>
        <v>0.68224048374293744</v>
      </c>
      <c r="E92" s="59">
        <f t="shared" si="7"/>
        <v>1.6413766715166154</v>
      </c>
      <c r="F92" s="59">
        <f t="shared" si="7"/>
        <v>2.3106745699040081</v>
      </c>
      <c r="G92" s="59">
        <f t="shared" si="7"/>
        <v>3.6611015804820144</v>
      </c>
      <c r="H92" s="59">
        <f t="shared" si="7"/>
        <v>5.0524467963125392</v>
      </c>
      <c r="I92" s="59">
        <f t="shared" si="7"/>
        <v>5.9159527026794265</v>
      </c>
      <c r="J92" s="136"/>
      <c r="K92" s="136"/>
      <c r="L92" s="136"/>
      <c r="M92" s="136"/>
      <c r="N92" s="75"/>
      <c r="O92" s="136"/>
      <c r="P92" s="75"/>
      <c r="Q92" s="136"/>
      <c r="R92" s="136"/>
      <c r="S92" s="136"/>
      <c r="T92" s="136"/>
      <c r="U92" s="136"/>
      <c r="V92" s="136">
        <f t="shared" si="5"/>
        <v>19.263792804637539</v>
      </c>
      <c r="W92" s="136"/>
      <c r="X92" s="136"/>
      <c r="Y92" s="136"/>
      <c r="Z92" s="136"/>
      <c r="AA92" s="136"/>
      <c r="AB92" s="75"/>
      <c r="AC92" s="136"/>
      <c r="AD92" s="75"/>
      <c r="AE92" s="136"/>
      <c r="AF92" s="136"/>
      <c r="AG92" s="136"/>
      <c r="AH92" s="136"/>
      <c r="AI92" s="136"/>
      <c r="AJ92" s="136"/>
      <c r="AK92" s="136"/>
      <c r="AL92" s="136"/>
      <c r="AM92" s="136"/>
      <c r="AN92" s="136"/>
      <c r="AO92" s="136"/>
      <c r="AP92" s="75"/>
      <c r="AQ92" s="136"/>
      <c r="AR92" s="75"/>
      <c r="AS92" s="136"/>
      <c r="AT92" s="136"/>
      <c r="AU92" s="136"/>
      <c r="AV92" s="136"/>
      <c r="AW92" s="136"/>
      <c r="AX92" s="136"/>
      <c r="AY92" s="136"/>
      <c r="AZ92" s="136"/>
      <c r="BA92" s="136"/>
      <c r="BB92" s="136"/>
      <c r="BC92" s="136"/>
      <c r="BD92" s="75"/>
      <c r="BE92" s="136"/>
      <c r="BF92" s="75"/>
      <c r="BG92" s="136"/>
      <c r="BH92" s="136"/>
      <c r="BI92" s="136"/>
      <c r="BJ92" s="136"/>
      <c r="BK92" s="136"/>
      <c r="BL92" s="136"/>
      <c r="BM92" s="136"/>
      <c r="BN92" s="136"/>
      <c r="BO92" s="136"/>
      <c r="BP92" s="136"/>
      <c r="BQ92" s="136"/>
      <c r="BR92" s="34"/>
      <c r="BT92" s="34"/>
      <c r="BU92" s="136"/>
      <c r="BV92" s="136"/>
      <c r="BW92" s="136"/>
      <c r="BX92" s="136"/>
      <c r="BY92" s="136"/>
      <c r="BZ92" s="136"/>
      <c r="CA92" s="136"/>
      <c r="CB92" s="136"/>
      <c r="CC92" s="136"/>
      <c r="CD92" s="136"/>
      <c r="CE92" s="136"/>
      <c r="CF92" s="34"/>
      <c r="CH92" s="34"/>
    </row>
    <row r="93" spans="1:86" s="64" customFormat="1" ht="16.2" customHeight="1" x14ac:dyDescent="0.25">
      <c r="A93" s="137" t="s">
        <v>258</v>
      </c>
      <c r="B93" s="34"/>
      <c r="C93" s="76"/>
      <c r="D93" s="136">
        <f>'C1调整成本'!D93+'C2调整成本 '!D93+'C3调整成本 '!D93+'C4调整成本'!D93</f>
        <v>0</v>
      </c>
      <c r="E93" s="136">
        <f>'C1调整成本'!E93+'C2调整成本 '!E93+'C3调整成本 '!E93+'C4调整成本'!E93</f>
        <v>0</v>
      </c>
      <c r="F93" s="136">
        <f>'C1调整成本'!F93+'C2调整成本 '!F93+'C3调整成本 '!F93+'C4调整成本'!F93</f>
        <v>0</v>
      </c>
      <c r="G93" s="136">
        <f>'C1调整成本'!G93+'C2调整成本 '!G93+'C3调整成本 '!G93+'C4调整成本'!G93</f>
        <v>0</v>
      </c>
      <c r="H93" s="136">
        <f>'C1调整成本'!H93+'C2调整成本 '!H93+'C3调整成本 '!H93+'C4调整成本'!H93</f>
        <v>0</v>
      </c>
      <c r="I93" s="136">
        <f>'C1调整成本'!I93+'C2调整成本 '!I93+'C3调整成本 '!I93+'C4调整成本'!I93</f>
        <v>0</v>
      </c>
      <c r="J93" s="76"/>
      <c r="K93" s="76"/>
      <c r="L93" s="76"/>
      <c r="M93" s="136"/>
      <c r="N93" s="136"/>
      <c r="O93" s="136"/>
      <c r="P93" s="136"/>
      <c r="Q93" s="76"/>
      <c r="R93" s="76"/>
      <c r="S93" s="76"/>
      <c r="T93" s="76"/>
      <c r="U93" s="76"/>
      <c r="V93" s="136">
        <f t="shared" si="5"/>
        <v>0</v>
      </c>
      <c r="W93" s="76"/>
      <c r="X93" s="76"/>
      <c r="Y93" s="76"/>
      <c r="Z93" s="76"/>
      <c r="AA93" s="136"/>
      <c r="AB93" s="136"/>
      <c r="AC93" s="136"/>
      <c r="AD93" s="136"/>
      <c r="AE93" s="153"/>
      <c r="AF93" s="153"/>
      <c r="AG93" s="153"/>
      <c r="AH93" s="153"/>
      <c r="AI93" s="153"/>
      <c r="AJ93" s="153"/>
      <c r="AK93" s="153"/>
      <c r="AL93" s="153"/>
      <c r="AM93" s="153"/>
      <c r="AN93" s="153"/>
      <c r="AO93" s="136"/>
      <c r="AP93" s="136"/>
      <c r="AQ93" s="136"/>
      <c r="AR93" s="136"/>
      <c r="AS93" s="153"/>
      <c r="AT93" s="153"/>
      <c r="AU93" s="153"/>
      <c r="AV93" s="153"/>
      <c r="AW93" s="153"/>
      <c r="AX93" s="153"/>
      <c r="AY93" s="153"/>
      <c r="AZ93" s="153"/>
      <c r="BA93" s="153"/>
      <c r="BB93" s="153"/>
      <c r="BC93" s="136"/>
      <c r="BD93" s="136"/>
      <c r="BE93" s="136"/>
      <c r="BF93" s="136"/>
      <c r="BG93" s="153"/>
      <c r="BH93" s="153"/>
      <c r="BI93" s="153"/>
      <c r="BJ93" s="153"/>
      <c r="BK93" s="153"/>
      <c r="BL93" s="153"/>
      <c r="BM93" s="153"/>
      <c r="BN93" s="153"/>
      <c r="BO93" s="153"/>
      <c r="BP93" s="153"/>
      <c r="BQ93" s="136"/>
      <c r="BR93" s="65"/>
      <c r="BS93" s="65"/>
      <c r="BT93" s="65"/>
      <c r="BU93" s="166"/>
      <c r="BV93" s="166"/>
      <c r="BW93" s="166"/>
      <c r="BX93" s="166"/>
      <c r="BY93" s="166"/>
      <c r="BZ93" s="166"/>
      <c r="CA93" s="166"/>
      <c r="CB93" s="166"/>
      <c r="CC93" s="166"/>
      <c r="CD93" s="166"/>
      <c r="CE93" s="5"/>
      <c r="CF93" s="65"/>
      <c r="CG93" s="65"/>
      <c r="CH93" s="65"/>
    </row>
    <row r="94" spans="1:86" s="64" customFormat="1" ht="16.2" customHeight="1" x14ac:dyDescent="0.25">
      <c r="A94" s="137" t="s">
        <v>1</v>
      </c>
      <c r="B94" s="34"/>
      <c r="C94" s="136"/>
      <c r="D94" s="136">
        <f>'C1调整成本'!D94+'C2调整成本 '!D94+'C3调整成本 '!D94+'C4调整成本'!D94</f>
        <v>0</v>
      </c>
      <c r="E94" s="136">
        <f>'C1调整成本'!E94+'C2调整成本 '!E94+'C3调整成本 '!E94+'C4调整成本'!E94</f>
        <v>0</v>
      </c>
      <c r="F94" s="136">
        <f>'C1调整成本'!F94+'C2调整成本 '!F94+'C3调整成本 '!F94+'C4调整成本'!F94</f>
        <v>0</v>
      </c>
      <c r="G94" s="136">
        <f>'C1调整成本'!G94+'C2调整成本 '!G94+'C3调整成本 '!G94+'C4调整成本'!G94</f>
        <v>0</v>
      </c>
      <c r="H94" s="136">
        <f>'C1调整成本'!H94+'C2调整成本 '!H94+'C3调整成本 '!H94+'C4调整成本'!H94</f>
        <v>0</v>
      </c>
      <c r="I94" s="136">
        <f>'C1调整成本'!I94+'C2调整成本 '!I94+'C3调整成本 '!I94+'C4调整成本'!I94</f>
        <v>0</v>
      </c>
      <c r="J94" s="136"/>
      <c r="K94" s="136"/>
      <c r="L94" s="136"/>
      <c r="M94" s="136"/>
      <c r="N94" s="75"/>
      <c r="O94" s="136"/>
      <c r="P94" s="75"/>
      <c r="Q94" s="136"/>
      <c r="R94" s="136"/>
      <c r="S94" s="136"/>
      <c r="T94" s="136"/>
      <c r="U94" s="136"/>
      <c r="V94" s="136">
        <f t="shared" si="5"/>
        <v>0</v>
      </c>
      <c r="W94" s="136"/>
      <c r="X94" s="136"/>
      <c r="Y94" s="136"/>
      <c r="Z94" s="136"/>
      <c r="AA94" s="136"/>
      <c r="AB94" s="75"/>
      <c r="AC94" s="136"/>
      <c r="AD94" s="75"/>
      <c r="AE94" s="136"/>
      <c r="AF94" s="136"/>
      <c r="AG94" s="136"/>
      <c r="AH94" s="136"/>
      <c r="AI94" s="136"/>
      <c r="AJ94" s="136"/>
      <c r="AK94" s="136"/>
      <c r="AL94" s="136"/>
      <c r="AM94" s="136"/>
      <c r="AN94" s="136"/>
      <c r="AO94" s="136"/>
      <c r="AP94" s="75"/>
      <c r="AQ94" s="136"/>
      <c r="AR94" s="75"/>
      <c r="AS94" s="136"/>
      <c r="AT94" s="136"/>
      <c r="AU94" s="136"/>
      <c r="AV94" s="136"/>
      <c r="AW94" s="136"/>
      <c r="AX94" s="136"/>
      <c r="AY94" s="136"/>
      <c r="AZ94" s="136"/>
      <c r="BA94" s="136"/>
      <c r="BB94" s="136"/>
      <c r="BC94" s="136"/>
      <c r="BD94" s="75"/>
      <c r="BE94" s="136"/>
      <c r="BF94" s="75"/>
      <c r="BG94" s="136"/>
      <c r="BH94" s="136"/>
      <c r="BI94" s="136"/>
      <c r="BJ94" s="136"/>
      <c r="BK94" s="136"/>
      <c r="BL94" s="136"/>
      <c r="BM94" s="136"/>
      <c r="BN94" s="136"/>
      <c r="BO94" s="136"/>
      <c r="BP94" s="136"/>
      <c r="BQ94" s="136"/>
      <c r="BR94" s="134"/>
      <c r="BS94" s="65"/>
      <c r="BT94" s="134"/>
      <c r="BU94" s="137"/>
      <c r="BV94" s="137"/>
      <c r="BW94" s="137"/>
      <c r="BX94" s="137"/>
      <c r="BY94" s="137"/>
      <c r="BZ94" s="137"/>
      <c r="CA94" s="137"/>
      <c r="CB94" s="137"/>
      <c r="CC94" s="137"/>
      <c r="CD94" s="137"/>
      <c r="CE94" s="5"/>
      <c r="CF94" s="134"/>
      <c r="CG94" s="65"/>
      <c r="CH94" s="134"/>
    </row>
    <row r="95" spans="1:86" s="64" customFormat="1" ht="16.2" customHeight="1" x14ac:dyDescent="0.25">
      <c r="A95" s="137" t="s">
        <v>3</v>
      </c>
      <c r="B95" s="34"/>
      <c r="C95" s="136"/>
      <c r="D95" s="136">
        <f>'C1调整成本'!D95+'C2调整成本 '!D95+'C3调整成本 '!D95+'C4调整成本'!D95</f>
        <v>0</v>
      </c>
      <c r="E95" s="136">
        <f>'C1调整成本'!E95+'C2调整成本 '!E95+'C3调整成本 '!E95+'C4调整成本'!E95</f>
        <v>0.34871126026785593</v>
      </c>
      <c r="F95" s="136">
        <f>'C1调整成本'!F95+'C2调整成本 '!F95+'C3调整成本 '!F95+'C4调整成本'!F95</f>
        <v>0.34871126026785593</v>
      </c>
      <c r="G95" s="136">
        <f>'C1调整成本'!G95+'C2调整成本 '!G95+'C3调整成本 '!G95+'C4调整成本'!G95</f>
        <v>0.34871126026785593</v>
      </c>
      <c r="H95" s="136">
        <f>'C1调整成本'!H95+'C2调整成本 '!H95+'C3调整成本 '!H95+'C4调整成本'!H95</f>
        <v>0.58279635844494004</v>
      </c>
      <c r="I95" s="136">
        <f>'C1调整成本'!I95+'C2调整成本 '!I95+'C3调整成本 '!I95+'C4调整成本'!I95</f>
        <v>0.58279635844494004</v>
      </c>
      <c r="J95" s="136"/>
      <c r="K95" s="136"/>
      <c r="L95" s="136"/>
      <c r="M95" s="136"/>
      <c r="N95" s="75"/>
      <c r="O95" s="136"/>
      <c r="P95" s="75"/>
      <c r="Q95" s="136"/>
      <c r="R95" s="136"/>
      <c r="S95" s="136"/>
      <c r="T95" s="136"/>
      <c r="U95" s="136"/>
      <c r="V95" s="136">
        <f t="shared" si="5"/>
        <v>2.2117264976934479</v>
      </c>
      <c r="W95" s="136"/>
      <c r="X95" s="136"/>
      <c r="Y95" s="136"/>
      <c r="Z95" s="136"/>
      <c r="AA95" s="136"/>
      <c r="AB95" s="75"/>
      <c r="AC95" s="136"/>
      <c r="AD95" s="75"/>
      <c r="AE95" s="136"/>
      <c r="AF95" s="136"/>
      <c r="AG95" s="136"/>
      <c r="AH95" s="136"/>
      <c r="AI95" s="136"/>
      <c r="AJ95" s="136"/>
      <c r="AK95" s="136"/>
      <c r="AL95" s="136"/>
      <c r="AM95" s="136"/>
      <c r="AN95" s="136"/>
      <c r="AO95" s="136"/>
      <c r="AP95" s="75"/>
      <c r="AQ95" s="136"/>
      <c r="AR95" s="75"/>
      <c r="AS95" s="136"/>
      <c r="AT95" s="136"/>
      <c r="AU95" s="136"/>
      <c r="AV95" s="136"/>
      <c r="AW95" s="136"/>
      <c r="AX95" s="136"/>
      <c r="AY95" s="136"/>
      <c r="AZ95" s="136"/>
      <c r="BA95" s="136"/>
      <c r="BB95" s="136"/>
      <c r="BC95" s="136"/>
      <c r="BD95" s="75"/>
      <c r="BE95" s="136"/>
      <c r="BF95" s="75"/>
      <c r="BG95" s="136"/>
      <c r="BH95" s="136"/>
      <c r="BI95" s="136"/>
      <c r="BJ95" s="136"/>
      <c r="BK95" s="136"/>
      <c r="BL95" s="136"/>
      <c r="BM95" s="136"/>
      <c r="BN95" s="136"/>
      <c r="BO95" s="136"/>
      <c r="BP95" s="136"/>
      <c r="BQ95" s="136"/>
      <c r="BR95" s="134"/>
      <c r="BS95" s="65"/>
      <c r="BT95" s="134"/>
      <c r="BU95" s="137"/>
      <c r="BV95" s="137"/>
      <c r="BW95" s="137"/>
      <c r="BX95" s="137"/>
      <c r="BY95" s="137"/>
      <c r="BZ95" s="137"/>
      <c r="CA95" s="137"/>
      <c r="CB95" s="137"/>
      <c r="CC95" s="137"/>
      <c r="CD95" s="137"/>
      <c r="CE95" s="5"/>
      <c r="CF95" s="134"/>
      <c r="CG95" s="65"/>
      <c r="CH95" s="134"/>
    </row>
    <row r="96" spans="1:86" s="64" customFormat="1" ht="16.2" customHeight="1" x14ac:dyDescent="0.25">
      <c r="A96" s="137" t="s">
        <v>4</v>
      </c>
      <c r="B96" s="34"/>
      <c r="C96" s="136"/>
      <c r="D96" s="136">
        <f>'C1调整成本'!D96+'C2调整成本 '!D96+'C3调整成本 '!D96+'C4调整成本'!D96</f>
        <v>0</v>
      </c>
      <c r="E96" s="136">
        <f>'C1调整成本'!E96+'C2调整成本 '!E96+'C3调整成本 '!E96+'C4调整成本'!E96</f>
        <v>0</v>
      </c>
      <c r="F96" s="136">
        <f>'C1调整成本'!F96+'C2调整成本 '!F96+'C3调整成本 '!F96+'C4调整成本'!F96</f>
        <v>0</v>
      </c>
      <c r="G96" s="136">
        <f>'C1调整成本'!G96+'C2调整成本 '!G96+'C3调整成本 '!G96+'C4调整成本'!G96</f>
        <v>0</v>
      </c>
      <c r="H96" s="136">
        <f>'C1调整成本'!H96+'C2调整成本 '!H96+'C3调整成本 '!H96+'C4调整成本'!H96</f>
        <v>0</v>
      </c>
      <c r="I96" s="136">
        <f>'C1调整成本'!I96+'C2调整成本 '!I96+'C3调整成本 '!I96+'C4调整成本'!I96</f>
        <v>0</v>
      </c>
      <c r="J96" s="136"/>
      <c r="K96" s="136"/>
      <c r="L96" s="136"/>
      <c r="M96" s="136"/>
      <c r="N96" s="75"/>
      <c r="O96" s="136"/>
      <c r="P96" s="75"/>
      <c r="Q96" s="136"/>
      <c r="R96" s="136"/>
      <c r="S96" s="136"/>
      <c r="T96" s="136"/>
      <c r="U96" s="136"/>
      <c r="V96" s="136">
        <f t="shared" si="5"/>
        <v>0</v>
      </c>
      <c r="W96" s="136"/>
      <c r="X96" s="136"/>
      <c r="Y96" s="136"/>
      <c r="Z96" s="136"/>
      <c r="AA96" s="136"/>
      <c r="AB96" s="75"/>
      <c r="AC96" s="136"/>
      <c r="AD96" s="75"/>
      <c r="AE96" s="136"/>
      <c r="AF96" s="136"/>
      <c r="AG96" s="136"/>
      <c r="AH96" s="136"/>
      <c r="AI96" s="136"/>
      <c r="AJ96" s="136"/>
      <c r="AK96" s="136"/>
      <c r="AL96" s="136"/>
      <c r="AM96" s="136"/>
      <c r="AN96" s="136"/>
      <c r="AO96" s="136"/>
      <c r="AP96" s="75"/>
      <c r="AQ96" s="136"/>
      <c r="AR96" s="75"/>
      <c r="AS96" s="136"/>
      <c r="AT96" s="136"/>
      <c r="AU96" s="136"/>
      <c r="AV96" s="136"/>
      <c r="AW96" s="136"/>
      <c r="AX96" s="136"/>
      <c r="AY96" s="136"/>
      <c r="AZ96" s="136"/>
      <c r="BA96" s="136"/>
      <c r="BB96" s="136"/>
      <c r="BC96" s="136"/>
      <c r="BD96" s="75"/>
      <c r="BE96" s="136"/>
      <c r="BF96" s="75"/>
      <c r="BG96" s="136"/>
      <c r="BH96" s="136"/>
      <c r="BI96" s="136"/>
      <c r="BJ96" s="136"/>
      <c r="BK96" s="136"/>
      <c r="BL96" s="136"/>
      <c r="BM96" s="136"/>
      <c r="BN96" s="136"/>
      <c r="BO96" s="136"/>
      <c r="BP96" s="136"/>
      <c r="BQ96" s="136"/>
      <c r="BR96" s="134"/>
      <c r="BS96" s="65"/>
      <c r="BT96" s="134"/>
      <c r="BU96" s="137"/>
      <c r="BV96" s="137"/>
      <c r="BW96" s="137"/>
      <c r="BX96" s="137"/>
      <c r="BY96" s="137"/>
      <c r="BZ96" s="137"/>
      <c r="CA96" s="137"/>
      <c r="CB96" s="137"/>
      <c r="CC96" s="137"/>
      <c r="CD96" s="137"/>
      <c r="CE96" s="5"/>
      <c r="CF96" s="134"/>
      <c r="CG96" s="65"/>
      <c r="CH96" s="134"/>
    </row>
    <row r="97" spans="1:86" s="64" customFormat="1" ht="16.2" customHeight="1" x14ac:dyDescent="0.25">
      <c r="A97" s="137" t="s">
        <v>5</v>
      </c>
      <c r="B97" s="34"/>
      <c r="C97" s="136"/>
      <c r="D97" s="136">
        <f>'C1调整成本'!D97+'C2调整成本 '!D97+'C3调整成本 '!D97+'C4调整成本'!D97</f>
        <v>0</v>
      </c>
      <c r="E97" s="136">
        <f>'C1调整成本'!E97+'C2调整成本 '!E97+'C3调整成本 '!E97+'C4调整成本'!E97</f>
        <v>0</v>
      </c>
      <c r="F97" s="136">
        <f>'C1调整成本'!F97+'C2调整成本 '!F97+'C3调整成本 '!F97+'C4调整成本'!F97</f>
        <v>0</v>
      </c>
      <c r="G97" s="136">
        <f>'C1调整成本'!G97+'C2调整成本 '!G97+'C3调整成本 '!G97+'C4调整成本'!G97</f>
        <v>0</v>
      </c>
      <c r="H97" s="136">
        <f>'C1调整成本'!H97+'C2调整成本 '!H97+'C3调整成本 '!H97+'C4调整成本'!H97</f>
        <v>0</v>
      </c>
      <c r="I97" s="136">
        <f>'C1调整成本'!I97+'C2调整成本 '!I97+'C3调整成本 '!I97+'C4调整成本'!I97</f>
        <v>0.61565728311012002</v>
      </c>
      <c r="J97" s="136"/>
      <c r="K97" s="136"/>
      <c r="L97" s="136"/>
      <c r="M97" s="136"/>
      <c r="N97" s="75"/>
      <c r="O97" s="136"/>
      <c r="P97" s="75"/>
      <c r="Q97" s="136"/>
      <c r="R97" s="136"/>
      <c r="S97" s="136"/>
      <c r="T97" s="136"/>
      <c r="U97" s="136"/>
      <c r="V97" s="136">
        <f t="shared" si="5"/>
        <v>0.61565728311012002</v>
      </c>
      <c r="W97" s="136"/>
      <c r="X97" s="136"/>
      <c r="Y97" s="136"/>
      <c r="Z97" s="136"/>
      <c r="AA97" s="136"/>
      <c r="AB97" s="75"/>
      <c r="AC97" s="136"/>
      <c r="AD97" s="75"/>
      <c r="AE97" s="136"/>
      <c r="AF97" s="136"/>
      <c r="AG97" s="136"/>
      <c r="AH97" s="136"/>
      <c r="AI97" s="136"/>
      <c r="AJ97" s="136"/>
      <c r="AK97" s="136"/>
      <c r="AL97" s="136"/>
      <c r="AM97" s="136"/>
      <c r="AN97" s="136"/>
      <c r="AO97" s="136"/>
      <c r="AP97" s="75"/>
      <c r="AQ97" s="136"/>
      <c r="AR97" s="75"/>
      <c r="AS97" s="136"/>
      <c r="AT97" s="136"/>
      <c r="AU97" s="136"/>
      <c r="AV97" s="136"/>
      <c r="AW97" s="136"/>
      <c r="AX97" s="136"/>
      <c r="AY97" s="136"/>
      <c r="AZ97" s="136"/>
      <c r="BA97" s="136"/>
      <c r="BB97" s="136"/>
      <c r="BC97" s="136"/>
      <c r="BD97" s="75"/>
      <c r="BE97" s="136"/>
      <c r="BF97" s="75"/>
      <c r="BG97" s="136"/>
      <c r="BH97" s="136"/>
      <c r="BI97" s="136"/>
      <c r="BJ97" s="136"/>
      <c r="BK97" s="136"/>
      <c r="BL97" s="136"/>
      <c r="BM97" s="136"/>
      <c r="BN97" s="136"/>
      <c r="BO97" s="136"/>
      <c r="BP97" s="136"/>
      <c r="BQ97" s="136"/>
      <c r="BR97" s="134"/>
      <c r="BS97" s="65"/>
      <c r="BT97" s="134"/>
      <c r="BU97" s="137"/>
      <c r="BV97" s="137"/>
      <c r="BW97" s="137"/>
      <c r="BX97" s="137"/>
      <c r="BY97" s="137"/>
      <c r="BZ97" s="137"/>
      <c r="CA97" s="137"/>
      <c r="CB97" s="137"/>
      <c r="CC97" s="137"/>
      <c r="CD97" s="137"/>
      <c r="CE97" s="5"/>
      <c r="CF97" s="134"/>
      <c r="CG97" s="65"/>
      <c r="CH97" s="134"/>
    </row>
    <row r="98" spans="1:86" s="64" customFormat="1" ht="16.2" customHeight="1" x14ac:dyDescent="0.25">
      <c r="A98" s="137" t="s">
        <v>6</v>
      </c>
      <c r="B98" s="34"/>
      <c r="C98" s="136"/>
      <c r="D98" s="136">
        <f>'C1调整成本'!D98+'C2调整成本 '!D98+'C3调整成本 '!D98+'C4调整成本'!D98</f>
        <v>0</v>
      </c>
      <c r="E98" s="136">
        <f>'C1调整成本'!E98+'C2调整成本 '!E98+'C3调整成本 '!E98+'C4调整成本'!E98</f>
        <v>0</v>
      </c>
      <c r="F98" s="136">
        <f>'C1调整成本'!F98+'C2调整成本 '!F98+'C3调整成本 '!F98+'C4调整成本'!F98</f>
        <v>0</v>
      </c>
      <c r="G98" s="136">
        <f>'C1调整成本'!G98+'C2调整成本 '!G98+'C3调整成本 '!G98+'C4调整成本'!G98</f>
        <v>0</v>
      </c>
      <c r="H98" s="136">
        <f>'C1调整成本'!H98+'C2调整成本 '!H98+'C3调整成本 '!H98+'C4调整成本'!H98</f>
        <v>0</v>
      </c>
      <c r="I98" s="136">
        <f>'C1调整成本'!I98+'C2调整成本 '!I98+'C3调整成本 '!I98+'C4调整成本'!I98</f>
        <v>0</v>
      </c>
      <c r="J98" s="136"/>
      <c r="K98" s="136"/>
      <c r="L98" s="136"/>
      <c r="M98" s="136"/>
      <c r="N98" s="75"/>
      <c r="O98" s="136"/>
      <c r="P98" s="75"/>
      <c r="Q98" s="136"/>
      <c r="R98" s="136"/>
      <c r="S98" s="136"/>
      <c r="T98" s="136"/>
      <c r="U98" s="136"/>
      <c r="V98" s="136">
        <f t="shared" si="5"/>
        <v>0</v>
      </c>
      <c r="W98" s="136"/>
      <c r="X98" s="136"/>
      <c r="Y98" s="136"/>
      <c r="Z98" s="136"/>
      <c r="AA98" s="136"/>
      <c r="AB98" s="75"/>
      <c r="AC98" s="136"/>
      <c r="AD98" s="75"/>
      <c r="AE98" s="136"/>
      <c r="AF98" s="136"/>
      <c r="AG98" s="136"/>
      <c r="AH98" s="136"/>
      <c r="AI98" s="136"/>
      <c r="AJ98" s="136"/>
      <c r="AK98" s="136"/>
      <c r="AL98" s="136"/>
      <c r="AM98" s="136"/>
      <c r="AN98" s="136"/>
      <c r="AO98" s="136"/>
      <c r="AP98" s="75"/>
      <c r="AQ98" s="136"/>
      <c r="AR98" s="75"/>
      <c r="AS98" s="136"/>
      <c r="AT98" s="136"/>
      <c r="AU98" s="136"/>
      <c r="AV98" s="136"/>
      <c r="AW98" s="136"/>
      <c r="AX98" s="136"/>
      <c r="AY98" s="136"/>
      <c r="AZ98" s="136"/>
      <c r="BA98" s="136"/>
      <c r="BB98" s="136"/>
      <c r="BC98" s="136"/>
      <c r="BD98" s="75"/>
      <c r="BE98" s="136"/>
      <c r="BF98" s="75"/>
      <c r="BG98" s="136"/>
      <c r="BH98" s="136"/>
      <c r="BI98" s="136"/>
      <c r="BJ98" s="136"/>
      <c r="BK98" s="136"/>
      <c r="BL98" s="136"/>
      <c r="BM98" s="136"/>
      <c r="BN98" s="136"/>
      <c r="BO98" s="136"/>
      <c r="BP98" s="136"/>
      <c r="BQ98" s="136"/>
      <c r="BR98" s="134"/>
      <c r="BS98" s="65"/>
      <c r="BT98" s="134"/>
      <c r="BU98" s="137"/>
      <c r="BV98" s="137"/>
      <c r="BW98" s="137"/>
      <c r="BX98" s="137"/>
      <c r="BY98" s="137"/>
      <c r="BZ98" s="137"/>
      <c r="CA98" s="137"/>
      <c r="CB98" s="137"/>
      <c r="CC98" s="137"/>
      <c r="CD98" s="137"/>
      <c r="CE98" s="5"/>
      <c r="CF98" s="134"/>
      <c r="CG98" s="65"/>
      <c r="CH98" s="134"/>
    </row>
    <row r="99" spans="1:86" s="64" customFormat="1" ht="16.2" customHeight="1" x14ac:dyDescent="0.25">
      <c r="A99" s="137" t="s">
        <v>7</v>
      </c>
      <c r="B99" s="34"/>
      <c r="C99" s="136"/>
      <c r="D99" s="136">
        <f>'C1调整成本'!D99+'C2调整成本 '!D99+'C3调整成本 '!D99+'C4调整成本'!D99</f>
        <v>0</v>
      </c>
      <c r="E99" s="136">
        <f>'C1调整成本'!E99+'C2调整成本 '!E99+'C3调整成本 '!E99+'C4调整成本'!E99</f>
        <v>0</v>
      </c>
      <c r="F99" s="136">
        <f>'C1调整成本'!F99+'C2调整成本 '!F99+'C3调整成本 '!F99+'C4调整成本'!F99</f>
        <v>0</v>
      </c>
      <c r="G99" s="136">
        <f>'C1调整成本'!G99+'C2调整成本 '!G99+'C3调整成本 '!G99+'C4调整成本'!G99</f>
        <v>0</v>
      </c>
      <c r="H99" s="136">
        <f>'C1调整成本'!H99+'C2调整成本 '!H99+'C3调整成本 '!H99+'C4调整成本'!H99</f>
        <v>0</v>
      </c>
      <c r="I99" s="136">
        <f>'C1调整成本'!I99+'C2调整成本 '!I99+'C3调整成本 '!I99+'C4调整成本'!I99</f>
        <v>0</v>
      </c>
      <c r="J99" s="136"/>
      <c r="K99" s="136"/>
      <c r="L99" s="136"/>
      <c r="M99" s="136"/>
      <c r="N99" s="75"/>
      <c r="O99" s="136"/>
      <c r="P99" s="75"/>
      <c r="Q99" s="136"/>
      <c r="R99" s="136"/>
      <c r="S99" s="136"/>
      <c r="T99" s="136"/>
      <c r="U99" s="136"/>
      <c r="V99" s="136">
        <f t="shared" si="5"/>
        <v>0</v>
      </c>
      <c r="W99" s="136"/>
      <c r="X99" s="136"/>
      <c r="Y99" s="136"/>
      <c r="Z99" s="136"/>
      <c r="AA99" s="136"/>
      <c r="AB99" s="75"/>
      <c r="AC99" s="136"/>
      <c r="AD99" s="75"/>
      <c r="AE99" s="136"/>
      <c r="AF99" s="136"/>
      <c r="AG99" s="136"/>
      <c r="AH99" s="136"/>
      <c r="AI99" s="136"/>
      <c r="AJ99" s="136"/>
      <c r="AK99" s="136"/>
      <c r="AL99" s="136"/>
      <c r="AM99" s="136"/>
      <c r="AN99" s="136"/>
      <c r="AO99" s="136"/>
      <c r="AP99" s="75"/>
      <c r="AQ99" s="136"/>
      <c r="AR99" s="75"/>
      <c r="AS99" s="136"/>
      <c r="AT99" s="136"/>
      <c r="AU99" s="136"/>
      <c r="AV99" s="136"/>
      <c r="AW99" s="136"/>
      <c r="AX99" s="136"/>
      <c r="AY99" s="136"/>
      <c r="AZ99" s="136"/>
      <c r="BA99" s="136"/>
      <c r="BB99" s="136"/>
      <c r="BC99" s="136"/>
      <c r="BD99" s="75"/>
      <c r="BE99" s="136"/>
      <c r="BF99" s="75"/>
      <c r="BG99" s="136"/>
      <c r="BH99" s="136"/>
      <c r="BI99" s="136"/>
      <c r="BJ99" s="136"/>
      <c r="BK99" s="136"/>
      <c r="BL99" s="136"/>
      <c r="BM99" s="136"/>
      <c r="BN99" s="136"/>
      <c r="BO99" s="136"/>
      <c r="BP99" s="136"/>
      <c r="BQ99" s="136"/>
      <c r="BR99" s="134"/>
      <c r="BS99" s="65"/>
      <c r="BT99" s="134"/>
      <c r="BU99" s="137"/>
      <c r="BV99" s="137"/>
      <c r="BW99" s="137"/>
      <c r="BX99" s="137"/>
      <c r="BY99" s="137"/>
      <c r="BZ99" s="137"/>
      <c r="CA99" s="137"/>
      <c r="CB99" s="137"/>
      <c r="CC99" s="137"/>
      <c r="CD99" s="137"/>
      <c r="CE99" s="5"/>
      <c r="CF99" s="134"/>
      <c r="CG99" s="65"/>
      <c r="CH99" s="134"/>
    </row>
    <row r="100" spans="1:86" s="64" customFormat="1" ht="16.2" customHeight="1" x14ac:dyDescent="0.25">
      <c r="A100" s="137" t="s">
        <v>8</v>
      </c>
      <c r="B100" s="34"/>
      <c r="C100" s="136"/>
      <c r="D100" s="136">
        <f>'C1调整成本'!D100+'C2调整成本 '!D100+'C3调整成本 '!D100+'C4调整成本'!D100</f>
        <v>0</v>
      </c>
      <c r="E100" s="136">
        <f>'C1调整成本'!E100+'C2调整成本 '!E100+'C3调整成本 '!E100+'C4调整成本'!E100</f>
        <v>0</v>
      </c>
      <c r="F100" s="136">
        <f>'C1调整成本'!F100+'C2调整成本 '!F100+'C3调整成本 '!F100+'C4调整成本'!F100</f>
        <v>0.27837447195197706</v>
      </c>
      <c r="G100" s="136">
        <f>'C1调整成本'!G100+'C2调整成本 '!G100+'C3调整成本 '!G100+'C4调整成本'!G100</f>
        <v>0.27837447195197706</v>
      </c>
      <c r="H100" s="136">
        <f>'C1调整成本'!H100+'C2调整成本 '!H100+'C3调整成本 '!H100+'C4调整成本'!H100</f>
        <v>0.55874641231693833</v>
      </c>
      <c r="I100" s="136">
        <f>'C1调整成本'!I100+'C2调整成本 '!I100+'C3调整成本 '!I100+'C4调整成本'!I100</f>
        <v>0.69762407068612209</v>
      </c>
      <c r="J100" s="136"/>
      <c r="K100" s="136"/>
      <c r="L100" s="136"/>
      <c r="M100" s="136"/>
      <c r="N100" s="75"/>
      <c r="O100" s="136"/>
      <c r="P100" s="75"/>
      <c r="Q100" s="136"/>
      <c r="R100" s="136"/>
      <c r="S100" s="136"/>
      <c r="T100" s="136"/>
      <c r="U100" s="136"/>
      <c r="V100" s="136">
        <f t="shared" si="5"/>
        <v>1.8131194269070146</v>
      </c>
      <c r="W100" s="136"/>
      <c r="X100" s="136"/>
      <c r="Y100" s="136"/>
      <c r="Z100" s="136"/>
      <c r="AA100" s="136"/>
      <c r="AB100" s="75"/>
      <c r="AC100" s="136"/>
      <c r="AD100" s="75"/>
      <c r="AE100" s="136"/>
      <c r="AF100" s="136"/>
      <c r="AG100" s="136"/>
      <c r="AH100" s="136"/>
      <c r="AI100" s="136"/>
      <c r="AJ100" s="136"/>
      <c r="AK100" s="136"/>
      <c r="AL100" s="136"/>
      <c r="AM100" s="136"/>
      <c r="AN100" s="136"/>
      <c r="AO100" s="136"/>
      <c r="AP100" s="75"/>
      <c r="AQ100" s="136"/>
      <c r="AR100" s="75"/>
      <c r="AS100" s="136"/>
      <c r="AT100" s="136"/>
      <c r="AU100" s="136"/>
      <c r="AV100" s="136"/>
      <c r="AW100" s="136"/>
      <c r="AX100" s="136"/>
      <c r="AY100" s="136"/>
      <c r="AZ100" s="136"/>
      <c r="BA100" s="136"/>
      <c r="BB100" s="136"/>
      <c r="BC100" s="136"/>
      <c r="BD100" s="75"/>
      <c r="BE100" s="136"/>
      <c r="BF100" s="75"/>
      <c r="BG100" s="136"/>
      <c r="BH100" s="136"/>
      <c r="BI100" s="136"/>
      <c r="BJ100" s="136"/>
      <c r="BK100" s="136"/>
      <c r="BL100" s="136"/>
      <c r="BM100" s="136"/>
      <c r="BN100" s="136"/>
      <c r="BO100" s="136"/>
      <c r="BP100" s="136"/>
      <c r="BQ100" s="136"/>
      <c r="BR100" s="134"/>
      <c r="BS100" s="65"/>
      <c r="BT100" s="134"/>
      <c r="BU100" s="137"/>
      <c r="BV100" s="137"/>
      <c r="BW100" s="137"/>
      <c r="BX100" s="137"/>
      <c r="BY100" s="137"/>
      <c r="BZ100" s="137"/>
      <c r="CA100" s="137"/>
      <c r="CB100" s="137"/>
      <c r="CC100" s="137"/>
      <c r="CD100" s="137"/>
      <c r="CE100" s="5"/>
      <c r="CF100" s="134"/>
      <c r="CG100" s="65"/>
      <c r="CH100" s="134"/>
    </row>
    <row r="101" spans="1:86" s="64" customFormat="1" ht="16.2" customHeight="1" x14ac:dyDescent="0.25">
      <c r="A101" s="137" t="s">
        <v>9</v>
      </c>
      <c r="B101" s="34"/>
      <c r="C101" s="136"/>
      <c r="D101" s="136">
        <f>'C1调整成本'!D101+'C2调整成本 '!D101+'C3调整成本 '!D101+'C4调整成本'!D101</f>
        <v>0</v>
      </c>
      <c r="E101" s="136">
        <f>'C1调整成本'!E101+'C2调整成本 '!E101+'C3调整成本 '!E101+'C4调整成本'!E101</f>
        <v>0</v>
      </c>
      <c r="F101" s="136">
        <f>'C1调整成本'!F101+'C2调整成本 '!F101+'C3调整成本 '!F101+'C4调整成本'!F101</f>
        <v>0</v>
      </c>
      <c r="G101" s="136">
        <f>'C1调整成本'!G101+'C2调整成本 '!G101+'C3调整成本 '!G101+'C4调整成本'!G101</f>
        <v>0</v>
      </c>
      <c r="H101" s="136">
        <f>'C1调整成本'!H101+'C2调整成本 '!H101+'C3调整成本 '!H101+'C4调整成本'!H101</f>
        <v>0</v>
      </c>
      <c r="I101" s="136">
        <f>'C1调整成本'!I101+'C2调整成本 '!I101+'C3调整成本 '!I101+'C4调整成本'!I101</f>
        <v>0</v>
      </c>
      <c r="J101" s="136"/>
      <c r="K101" s="136"/>
      <c r="L101" s="136"/>
      <c r="M101" s="136"/>
      <c r="N101" s="75"/>
      <c r="O101" s="136"/>
      <c r="P101" s="75"/>
      <c r="Q101" s="136"/>
      <c r="R101" s="136"/>
      <c r="S101" s="136"/>
      <c r="T101" s="136"/>
      <c r="U101" s="136"/>
      <c r="V101" s="136">
        <f t="shared" si="5"/>
        <v>0</v>
      </c>
      <c r="W101" s="136"/>
      <c r="X101" s="136"/>
      <c r="Y101" s="136"/>
      <c r="Z101" s="136"/>
      <c r="AA101" s="136"/>
      <c r="AB101" s="75"/>
      <c r="AC101" s="136"/>
      <c r="AD101" s="75"/>
      <c r="AE101" s="136"/>
      <c r="AF101" s="136"/>
      <c r="AG101" s="136"/>
      <c r="AH101" s="136"/>
      <c r="AI101" s="136"/>
      <c r="AJ101" s="136"/>
      <c r="AK101" s="136"/>
      <c r="AL101" s="136"/>
      <c r="AM101" s="136"/>
      <c r="AN101" s="136"/>
      <c r="AO101" s="136"/>
      <c r="AP101" s="75"/>
      <c r="AQ101" s="136"/>
      <c r="AR101" s="75"/>
      <c r="AS101" s="136"/>
      <c r="AT101" s="136"/>
      <c r="AU101" s="136"/>
      <c r="AV101" s="136"/>
      <c r="AW101" s="136"/>
      <c r="AX101" s="136"/>
      <c r="AY101" s="136"/>
      <c r="AZ101" s="136"/>
      <c r="BA101" s="136"/>
      <c r="BB101" s="136"/>
      <c r="BC101" s="136"/>
      <c r="BD101" s="75"/>
      <c r="BE101" s="136"/>
      <c r="BF101" s="75"/>
      <c r="BG101" s="136"/>
      <c r="BH101" s="136"/>
      <c r="BI101" s="136"/>
      <c r="BJ101" s="136"/>
      <c r="BK101" s="136"/>
      <c r="BL101" s="136"/>
      <c r="BM101" s="136"/>
      <c r="BN101" s="136"/>
      <c r="BO101" s="136"/>
      <c r="BP101" s="136"/>
      <c r="BQ101" s="136"/>
      <c r="BR101" s="134"/>
      <c r="BS101" s="65"/>
      <c r="BT101" s="134"/>
      <c r="BU101" s="137"/>
      <c r="BV101" s="137"/>
      <c r="BW101" s="137"/>
      <c r="BX101" s="137"/>
      <c r="BY101" s="137"/>
      <c r="BZ101" s="137"/>
      <c r="CA101" s="137"/>
      <c r="CB101" s="137"/>
      <c r="CC101" s="137"/>
      <c r="CD101" s="137"/>
      <c r="CE101" s="5"/>
      <c r="CF101" s="134"/>
      <c r="CG101" s="65"/>
      <c r="CH101" s="134"/>
    </row>
    <row r="102" spans="1:86" s="64" customFormat="1" ht="16.2" customHeight="1" x14ac:dyDescent="0.25">
      <c r="A102" s="137" t="s">
        <v>10</v>
      </c>
      <c r="B102" s="34"/>
      <c r="C102" s="136"/>
      <c r="D102" s="136">
        <f>'C1调整成本'!D102+'C2调整成本 '!D102+'C3调整成本 '!D102+'C4调整成本'!D102</f>
        <v>0</v>
      </c>
      <c r="E102" s="136">
        <f>'C1调整成本'!E102+'C2调整成本 '!E102+'C3调整成本 '!E102+'C4调整成本'!E102</f>
        <v>0</v>
      </c>
      <c r="F102" s="136">
        <f>'C1调整成本'!F102+'C2调整成本 '!F102+'C3调整成本 '!F102+'C4调整成本'!F102</f>
        <v>0</v>
      </c>
      <c r="G102" s="136">
        <f>'C1调整成本'!G102+'C2调整成本 '!G102+'C3调整成本 '!G102+'C4调整成本'!G102</f>
        <v>0</v>
      </c>
      <c r="H102" s="136">
        <f>'C1调整成本'!H102+'C2调整成本 '!H102+'C3调整成本 '!H102+'C4调整成本'!H102</f>
        <v>0</v>
      </c>
      <c r="I102" s="136">
        <f>'C1调整成本'!I102+'C2调整成本 '!I102+'C3调整成本 '!I102+'C4调整成本'!I102</f>
        <v>0</v>
      </c>
      <c r="J102" s="136"/>
      <c r="K102" s="136"/>
      <c r="L102" s="136"/>
      <c r="M102" s="136"/>
      <c r="N102" s="75"/>
      <c r="O102" s="136"/>
      <c r="P102" s="75"/>
      <c r="Q102" s="136"/>
      <c r="R102" s="136"/>
      <c r="S102" s="136"/>
      <c r="T102" s="136"/>
      <c r="U102" s="136"/>
      <c r="V102" s="136">
        <f t="shared" si="5"/>
        <v>0</v>
      </c>
      <c r="W102" s="136"/>
      <c r="X102" s="136"/>
      <c r="Y102" s="136"/>
      <c r="Z102" s="136"/>
      <c r="AA102" s="136"/>
      <c r="AB102" s="75"/>
      <c r="AC102" s="136"/>
      <c r="AD102" s="75"/>
      <c r="AE102" s="136"/>
      <c r="AF102" s="136"/>
      <c r="AG102" s="136"/>
      <c r="AH102" s="136"/>
      <c r="AI102" s="136"/>
      <c r="AJ102" s="136"/>
      <c r="AK102" s="136"/>
      <c r="AL102" s="136"/>
      <c r="AM102" s="136"/>
      <c r="AN102" s="136"/>
      <c r="AO102" s="136"/>
      <c r="AP102" s="75"/>
      <c r="AQ102" s="136"/>
      <c r="AR102" s="75"/>
      <c r="AS102" s="136"/>
      <c r="AT102" s="136"/>
      <c r="AU102" s="136"/>
      <c r="AV102" s="136"/>
      <c r="AW102" s="136"/>
      <c r="AX102" s="136"/>
      <c r="AY102" s="136"/>
      <c r="AZ102" s="136"/>
      <c r="BA102" s="136"/>
      <c r="BB102" s="136"/>
      <c r="BC102" s="136"/>
      <c r="BD102" s="75"/>
      <c r="BE102" s="136"/>
      <c r="BF102" s="75"/>
      <c r="BG102" s="136"/>
      <c r="BH102" s="136"/>
      <c r="BI102" s="136"/>
      <c r="BJ102" s="136"/>
      <c r="BK102" s="136"/>
      <c r="BL102" s="136"/>
      <c r="BM102" s="136"/>
      <c r="BN102" s="136"/>
      <c r="BO102" s="136"/>
      <c r="BP102" s="136"/>
      <c r="BQ102" s="136"/>
      <c r="BR102" s="134"/>
      <c r="BS102" s="65"/>
      <c r="BT102" s="134"/>
      <c r="BU102" s="137"/>
      <c r="BV102" s="137"/>
      <c r="BW102" s="137"/>
      <c r="BX102" s="137"/>
      <c r="BY102" s="137"/>
      <c r="BZ102" s="137"/>
      <c r="CA102" s="137"/>
      <c r="CB102" s="137"/>
      <c r="CC102" s="137"/>
      <c r="CD102" s="137"/>
      <c r="CE102" s="5"/>
      <c r="CF102" s="134"/>
      <c r="CG102" s="65"/>
      <c r="CH102" s="134"/>
    </row>
    <row r="103" spans="1:86" s="64" customFormat="1" ht="16.2" customHeight="1" x14ac:dyDescent="0.25">
      <c r="A103" s="137" t="s">
        <v>11</v>
      </c>
      <c r="B103" s="34"/>
      <c r="C103" s="136"/>
      <c r="D103" s="136">
        <f>'C1调整成本'!D103+'C2调整成本 '!D103+'C3调整成本 '!D103+'C4调整成本'!D103</f>
        <v>0</v>
      </c>
      <c r="E103" s="136">
        <f>'C1调整成本'!E103+'C2调整成本 '!E103+'C3调整成本 '!E103+'C4调整成本'!E103</f>
        <v>0</v>
      </c>
      <c r="F103" s="136">
        <f>'C1调整成本'!F103+'C2调整成本 '!F103+'C3调整成本 '!F103+'C4调整成本'!F103</f>
        <v>0</v>
      </c>
      <c r="G103" s="136">
        <f>'C1调整成本'!G103+'C2调整成本 '!G103+'C3调整成本 '!G103+'C4调整成本'!G103</f>
        <v>0.11131865524553458</v>
      </c>
      <c r="H103" s="136">
        <f>'C1调整成本'!H103+'C2调整成本 '!H103+'C3调整成本 '!H103+'C4调整成本'!H103</f>
        <v>0.17138626085094616</v>
      </c>
      <c r="I103" s="136">
        <f>'C1调整成本'!I103+'C2调整成本 '!I103+'C3调整成本 '!I103+'C4调整成本'!I103</f>
        <v>0.35204558847371342</v>
      </c>
      <c r="J103" s="136"/>
      <c r="K103" s="136"/>
      <c r="L103" s="136"/>
      <c r="M103" s="136"/>
      <c r="N103" s="75"/>
      <c r="O103" s="136"/>
      <c r="P103" s="75"/>
      <c r="Q103" s="136"/>
      <c r="R103" s="136"/>
      <c r="S103" s="136"/>
      <c r="T103" s="136"/>
      <c r="U103" s="136"/>
      <c r="V103" s="136">
        <f t="shared" si="5"/>
        <v>0.63475050457019422</v>
      </c>
      <c r="W103" s="136"/>
      <c r="X103" s="136"/>
      <c r="Y103" s="136"/>
      <c r="Z103" s="136"/>
      <c r="AA103" s="136"/>
      <c r="AB103" s="75"/>
      <c r="AC103" s="136"/>
      <c r="AD103" s="75"/>
      <c r="AE103" s="136"/>
      <c r="AF103" s="136"/>
      <c r="AG103" s="136"/>
      <c r="AH103" s="136"/>
      <c r="AI103" s="136"/>
      <c r="AJ103" s="136"/>
      <c r="AK103" s="136"/>
      <c r="AL103" s="136"/>
      <c r="AM103" s="136"/>
      <c r="AN103" s="136"/>
      <c r="AO103" s="136"/>
      <c r="AP103" s="75"/>
      <c r="AQ103" s="136"/>
      <c r="AR103" s="75"/>
      <c r="AS103" s="136"/>
      <c r="AT103" s="136"/>
      <c r="AU103" s="136"/>
      <c r="AV103" s="136"/>
      <c r="AW103" s="136"/>
      <c r="AX103" s="136"/>
      <c r="AY103" s="136"/>
      <c r="AZ103" s="136"/>
      <c r="BA103" s="136"/>
      <c r="BB103" s="136"/>
      <c r="BC103" s="136"/>
      <c r="BD103" s="75"/>
      <c r="BE103" s="136"/>
      <c r="BF103" s="75"/>
      <c r="BG103" s="136"/>
      <c r="BH103" s="136"/>
      <c r="BI103" s="136"/>
      <c r="BJ103" s="136"/>
      <c r="BK103" s="136"/>
      <c r="BL103" s="136"/>
      <c r="BM103" s="136"/>
      <c r="BN103" s="136"/>
      <c r="BO103" s="136"/>
      <c r="BP103" s="136"/>
      <c r="BQ103" s="136"/>
      <c r="BR103" s="134"/>
      <c r="BS103" s="65"/>
      <c r="BT103" s="134"/>
      <c r="BU103" s="137"/>
      <c r="BV103" s="137"/>
      <c r="BW103" s="137"/>
      <c r="BX103" s="137"/>
      <c r="BY103" s="137"/>
      <c r="BZ103" s="137"/>
      <c r="CA103" s="137"/>
      <c r="CB103" s="137"/>
      <c r="CC103" s="137"/>
      <c r="CD103" s="137"/>
      <c r="CE103" s="5"/>
      <c r="CF103" s="134"/>
      <c r="CG103" s="65"/>
      <c r="CH103" s="134"/>
    </row>
    <row r="104" spans="1:86" s="64" customFormat="1" ht="16.2" customHeight="1" x14ac:dyDescent="0.25">
      <c r="A104" s="137" t="s">
        <v>12</v>
      </c>
      <c r="B104" s="34"/>
      <c r="C104" s="136"/>
      <c r="D104" s="136">
        <f>'C1调整成本'!D104+'C2调整成本 '!D104+'C3调整成本 '!D104+'C4调整成本'!D104</f>
        <v>0</v>
      </c>
      <c r="E104" s="136">
        <f>'C1调整成本'!E104+'C2调整成本 '!E104+'C3调整成本 '!E104+'C4调整成本'!E104</f>
        <v>0</v>
      </c>
      <c r="F104" s="136">
        <f>'C1调整成本'!F104+'C2调整成本 '!F104+'C3调整成本 '!F104+'C4调整成本'!F104</f>
        <v>0</v>
      </c>
      <c r="G104" s="136">
        <f>'C1调整成本'!G104+'C2调整成本 '!G104+'C3调整成本 '!G104+'C4调整成本'!G104</f>
        <v>0</v>
      </c>
      <c r="H104" s="136">
        <f>'C1调整成本'!H104+'C2调整成本 '!H104+'C3调整成本 '!H104+'C4调整成本'!H104</f>
        <v>0</v>
      </c>
      <c r="I104" s="136">
        <f>'C1调整成本'!I104+'C2调整成本 '!I104+'C3调整成本 '!I104+'C4调整成本'!I104</f>
        <v>0</v>
      </c>
      <c r="J104" s="136"/>
      <c r="K104" s="136"/>
      <c r="L104" s="136"/>
      <c r="M104" s="136"/>
      <c r="N104" s="75"/>
      <c r="O104" s="136"/>
      <c r="P104" s="75"/>
      <c r="Q104" s="136"/>
      <c r="R104" s="136"/>
      <c r="S104" s="136"/>
      <c r="T104" s="136"/>
      <c r="U104" s="136"/>
      <c r="V104" s="136">
        <f t="shared" si="5"/>
        <v>0</v>
      </c>
      <c r="W104" s="136"/>
      <c r="X104" s="136"/>
      <c r="Y104" s="136"/>
      <c r="Z104" s="136"/>
      <c r="AA104" s="136"/>
      <c r="AB104" s="75"/>
      <c r="AC104" s="136"/>
      <c r="AD104" s="75"/>
      <c r="AE104" s="136"/>
      <c r="AF104" s="136"/>
      <c r="AG104" s="136"/>
      <c r="AH104" s="136"/>
      <c r="AI104" s="136"/>
      <c r="AJ104" s="136"/>
      <c r="AK104" s="136"/>
      <c r="AL104" s="136"/>
      <c r="AM104" s="136"/>
      <c r="AN104" s="136"/>
      <c r="AO104" s="136"/>
      <c r="AP104" s="75"/>
      <c r="AQ104" s="136"/>
      <c r="AR104" s="75"/>
      <c r="AS104" s="136"/>
      <c r="AT104" s="136"/>
      <c r="AU104" s="136"/>
      <c r="AV104" s="136"/>
      <c r="AW104" s="136"/>
      <c r="AX104" s="136"/>
      <c r="AY104" s="136"/>
      <c r="AZ104" s="136"/>
      <c r="BA104" s="136"/>
      <c r="BB104" s="136"/>
      <c r="BC104" s="136"/>
      <c r="BD104" s="75"/>
      <c r="BE104" s="136"/>
      <c r="BF104" s="75"/>
      <c r="BG104" s="136"/>
      <c r="BH104" s="136"/>
      <c r="BI104" s="136"/>
      <c r="BJ104" s="136"/>
      <c r="BK104" s="136"/>
      <c r="BL104" s="136"/>
      <c r="BM104" s="136"/>
      <c r="BN104" s="136"/>
      <c r="BO104" s="136"/>
      <c r="BP104" s="136"/>
      <c r="BQ104" s="136"/>
      <c r="BR104" s="134"/>
      <c r="BS104" s="65"/>
      <c r="BT104" s="134"/>
      <c r="BU104" s="137"/>
      <c r="BV104" s="137"/>
      <c r="BW104" s="137"/>
      <c r="BX104" s="137"/>
      <c r="BY104" s="137"/>
      <c r="BZ104" s="137"/>
      <c r="CA104" s="137"/>
      <c r="CB104" s="137"/>
      <c r="CC104" s="137"/>
      <c r="CD104" s="137"/>
      <c r="CE104" s="5"/>
      <c r="CF104" s="134"/>
      <c r="CG104" s="65"/>
      <c r="CH104" s="134"/>
    </row>
    <row r="105" spans="1:86" s="64" customFormat="1" ht="16.2" customHeight="1" x14ac:dyDescent="0.25">
      <c r="A105" s="137" t="s">
        <v>13</v>
      </c>
      <c r="B105" s="135"/>
      <c r="C105" s="136"/>
      <c r="D105" s="136">
        <f>'C1调整成本'!D105+'C2调整成本 '!D105+'C3调整成本 '!D105+'C4调整成本'!D105</f>
        <v>0.31942372199986435</v>
      </c>
      <c r="E105" s="136">
        <f>'C1调整成本'!E105+'C2调整成本 '!E105+'C3调整成本 '!E105+'C4调整成本'!E105</f>
        <v>0.47913558299979647</v>
      </c>
      <c r="F105" s="136">
        <f>'C1调整成本'!F105+'C2调整成本 '!F105+'C3调整成本 '!F105+'C4调整成本'!F105</f>
        <v>0.47913558299979647</v>
      </c>
      <c r="G105" s="136">
        <f>'C1调整成本'!G105+'C2调整成本 '!G105+'C3调整成本 '!G105+'C4调整成本'!G105</f>
        <v>0.47913558299979647</v>
      </c>
      <c r="H105" s="136">
        <f>'C1调整成本'!H105+'C2调整成本 '!H105+'C3调整成本 '!H105+'C4调整成本'!H105</f>
        <v>0.5589915134997625</v>
      </c>
      <c r="I105" s="136">
        <f>'C1调整成本'!I105+'C2调整成本 '!I105+'C3调整成本 '!I105+'C4调整成本'!I105</f>
        <v>0.5589915134997625</v>
      </c>
      <c r="J105" s="136"/>
      <c r="K105" s="136"/>
      <c r="L105" s="136"/>
      <c r="M105" s="136"/>
      <c r="N105" s="75"/>
      <c r="O105" s="136"/>
      <c r="P105" s="75"/>
      <c r="Q105" s="136"/>
      <c r="R105" s="136"/>
      <c r="S105" s="136"/>
      <c r="T105" s="136"/>
      <c r="U105" s="136"/>
      <c r="V105" s="136">
        <f t="shared" si="5"/>
        <v>2.8748134979987787</v>
      </c>
      <c r="W105" s="136"/>
      <c r="X105" s="136"/>
      <c r="Y105" s="136"/>
      <c r="Z105" s="136"/>
      <c r="AA105" s="136"/>
      <c r="AB105" s="75"/>
      <c r="AC105" s="136"/>
      <c r="AD105" s="75"/>
      <c r="AE105" s="136"/>
      <c r="AF105" s="136"/>
      <c r="AG105" s="136"/>
      <c r="AH105" s="136"/>
      <c r="AI105" s="136"/>
      <c r="AJ105" s="136"/>
      <c r="AK105" s="136"/>
      <c r="AL105" s="136"/>
      <c r="AM105" s="136"/>
      <c r="AN105" s="136"/>
      <c r="AO105" s="136"/>
      <c r="AP105" s="75"/>
      <c r="AQ105" s="136"/>
      <c r="AR105" s="75"/>
      <c r="AS105" s="136"/>
      <c r="AT105" s="136"/>
      <c r="AU105" s="136"/>
      <c r="AV105" s="136"/>
      <c r="AW105" s="136"/>
      <c r="AX105" s="136"/>
      <c r="AY105" s="136"/>
      <c r="AZ105" s="136"/>
      <c r="BA105" s="136"/>
      <c r="BB105" s="136"/>
      <c r="BC105" s="136"/>
      <c r="BD105" s="75"/>
      <c r="BE105" s="136"/>
      <c r="BF105" s="75"/>
      <c r="BG105" s="136"/>
      <c r="BH105" s="136"/>
      <c r="BI105" s="136"/>
      <c r="BJ105" s="136"/>
      <c r="BK105" s="136"/>
      <c r="BL105" s="136"/>
      <c r="BM105" s="136"/>
      <c r="BN105" s="136"/>
      <c r="BO105" s="136"/>
      <c r="BP105" s="136"/>
      <c r="BQ105" s="136"/>
      <c r="BR105" s="134"/>
      <c r="BS105" s="65"/>
      <c r="BT105" s="134"/>
      <c r="BU105" s="137"/>
      <c r="BV105" s="137"/>
      <c r="BW105" s="137"/>
      <c r="BX105" s="137"/>
      <c r="BY105" s="137"/>
      <c r="BZ105" s="137"/>
      <c r="CA105" s="137"/>
      <c r="CB105" s="137"/>
      <c r="CC105" s="137"/>
      <c r="CD105" s="137"/>
      <c r="CE105" s="5"/>
      <c r="CF105" s="134"/>
      <c r="CG105" s="65"/>
      <c r="CH105" s="134"/>
    </row>
    <row r="106" spans="1:86" s="64" customFormat="1" ht="16.2" customHeight="1" x14ac:dyDescent="0.25">
      <c r="A106" s="137" t="s">
        <v>14</v>
      </c>
      <c r="B106" s="34"/>
      <c r="C106" s="136"/>
      <c r="D106" s="136">
        <f>'C1调整成本'!D106+'C2调整成本 '!D106+'C3调整成本 '!D106+'C4调整成本'!D106</f>
        <v>0</v>
      </c>
      <c r="E106" s="136">
        <f>'C1调整成本'!E106+'C2调整成本 '!E106+'C3调整成本 '!E106+'C4调整成本'!E106</f>
        <v>0</v>
      </c>
      <c r="F106" s="136">
        <f>'C1调整成本'!F106+'C2调整成本 '!F106+'C3调整成本 '!F106+'C4调整成本'!F106</f>
        <v>0</v>
      </c>
      <c r="G106" s="136">
        <f>'C1调整成本'!G106+'C2调整成本 '!G106+'C3调整成本 '!G106+'C4调整成本'!G106</f>
        <v>0</v>
      </c>
      <c r="H106" s="136">
        <f>'C1调整成本'!H106+'C2调整成本 '!H106+'C3调整成本 '!H106+'C4调整成本'!H106</f>
        <v>0</v>
      </c>
      <c r="I106" s="136">
        <f>'C1调整成本'!I106+'C2调整成本 '!I106+'C3调整成本 '!I106+'C4调整成本'!I106</f>
        <v>0</v>
      </c>
      <c r="J106" s="136"/>
      <c r="K106" s="136"/>
      <c r="L106" s="136"/>
      <c r="M106" s="136"/>
      <c r="N106" s="75"/>
      <c r="O106" s="136"/>
      <c r="P106" s="75"/>
      <c r="Q106" s="136"/>
      <c r="R106" s="136"/>
      <c r="S106" s="136"/>
      <c r="T106" s="136"/>
      <c r="U106" s="136"/>
      <c r="V106" s="136">
        <f t="shared" si="5"/>
        <v>0</v>
      </c>
      <c r="W106" s="136"/>
      <c r="X106" s="136"/>
      <c r="Y106" s="136"/>
      <c r="Z106" s="136"/>
      <c r="AA106" s="136"/>
      <c r="AB106" s="75"/>
      <c r="AC106" s="136"/>
      <c r="AD106" s="75"/>
      <c r="AE106" s="136"/>
      <c r="AF106" s="136"/>
      <c r="AG106" s="136"/>
      <c r="AH106" s="136"/>
      <c r="AI106" s="136"/>
      <c r="AJ106" s="136"/>
      <c r="AK106" s="136"/>
      <c r="AL106" s="136"/>
      <c r="AM106" s="136"/>
      <c r="AN106" s="136"/>
      <c r="AO106" s="136"/>
      <c r="AP106" s="75"/>
      <c r="AQ106" s="136"/>
      <c r="AR106" s="75"/>
      <c r="AS106" s="136"/>
      <c r="AT106" s="136"/>
      <c r="AU106" s="136"/>
      <c r="AV106" s="136"/>
      <c r="AW106" s="136"/>
      <c r="AX106" s="136"/>
      <c r="AY106" s="136"/>
      <c r="AZ106" s="136"/>
      <c r="BA106" s="136"/>
      <c r="BB106" s="136"/>
      <c r="BC106" s="136"/>
      <c r="BD106" s="75"/>
      <c r="BE106" s="136"/>
      <c r="BF106" s="75"/>
      <c r="BG106" s="136"/>
      <c r="BH106" s="136"/>
      <c r="BI106" s="136"/>
      <c r="BJ106" s="136"/>
      <c r="BK106" s="136"/>
      <c r="BL106" s="136"/>
      <c r="BM106" s="136"/>
      <c r="BN106" s="136"/>
      <c r="BO106" s="136"/>
      <c r="BP106" s="136"/>
      <c r="BQ106" s="136"/>
      <c r="BR106" s="134"/>
      <c r="BS106" s="65"/>
      <c r="BT106" s="134"/>
      <c r="BU106" s="137"/>
      <c r="BV106" s="137"/>
      <c r="BW106" s="137"/>
      <c r="BX106" s="137"/>
      <c r="BY106" s="137"/>
      <c r="BZ106" s="137"/>
      <c r="CA106" s="137"/>
      <c r="CB106" s="137"/>
      <c r="CC106" s="137"/>
      <c r="CD106" s="137"/>
      <c r="CE106" s="5"/>
      <c r="CF106" s="134"/>
      <c r="CG106" s="65"/>
      <c r="CH106" s="134"/>
    </row>
    <row r="107" spans="1:86" s="64" customFormat="1" ht="16.2" customHeight="1" x14ac:dyDescent="0.25">
      <c r="A107" s="137" t="s">
        <v>15</v>
      </c>
      <c r="B107" s="34"/>
      <c r="C107" s="136"/>
      <c r="D107" s="136">
        <f>'C1调整成本'!D107+'C2调整成本 '!D107+'C3调整成本 '!D107+'C4调整成本'!D107</f>
        <v>0</v>
      </c>
      <c r="E107" s="136">
        <f>'C1调整成本'!E107+'C2调整成本 '!E107+'C3调整成本 '!E107+'C4调整成本'!E107</f>
        <v>0</v>
      </c>
      <c r="F107" s="136">
        <f>'C1调整成本'!F107+'C2调整成本 '!F107+'C3调整成本 '!F107+'C4调整成本'!F107</f>
        <v>0</v>
      </c>
      <c r="G107" s="136">
        <f>'C1调整成本'!G107+'C2调整成本 '!G107+'C3调整成本 '!G107+'C4调整成本'!G107</f>
        <v>0</v>
      </c>
      <c r="H107" s="136">
        <f>'C1调整成本'!H107+'C2调整成本 '!H107+'C3调整成本 '!H107+'C4调整成本'!H107</f>
        <v>0</v>
      </c>
      <c r="I107" s="136">
        <f>'C1调整成本'!I107+'C2调整成本 '!I107+'C3调整成本 '!I107+'C4调整成本'!I107</f>
        <v>0</v>
      </c>
      <c r="J107" s="136"/>
      <c r="K107" s="136"/>
      <c r="L107" s="136"/>
      <c r="M107" s="136"/>
      <c r="N107" s="75"/>
      <c r="O107" s="136"/>
      <c r="P107" s="75"/>
      <c r="Q107" s="136"/>
      <c r="R107" s="136"/>
      <c r="S107" s="136"/>
      <c r="T107" s="136"/>
      <c r="U107" s="136"/>
      <c r="V107" s="136">
        <f t="shared" si="5"/>
        <v>0</v>
      </c>
      <c r="W107" s="136"/>
      <c r="X107" s="136"/>
      <c r="Y107" s="136"/>
      <c r="Z107" s="136"/>
      <c r="AA107" s="136"/>
      <c r="AB107" s="75"/>
      <c r="AC107" s="136"/>
      <c r="AD107" s="75"/>
      <c r="AE107" s="136"/>
      <c r="AF107" s="136"/>
      <c r="AG107" s="136"/>
      <c r="AH107" s="136"/>
      <c r="AI107" s="136"/>
      <c r="AJ107" s="136"/>
      <c r="AK107" s="136"/>
      <c r="AL107" s="136"/>
      <c r="AM107" s="136"/>
      <c r="AN107" s="136"/>
      <c r="AO107" s="136"/>
      <c r="AP107" s="75"/>
      <c r="AQ107" s="136"/>
      <c r="AR107" s="75"/>
      <c r="AS107" s="136"/>
      <c r="AT107" s="136"/>
      <c r="AU107" s="136"/>
      <c r="AV107" s="136"/>
      <c r="AW107" s="136"/>
      <c r="AX107" s="136"/>
      <c r="AY107" s="136"/>
      <c r="AZ107" s="136"/>
      <c r="BA107" s="136"/>
      <c r="BB107" s="136"/>
      <c r="BC107" s="136"/>
      <c r="BD107" s="75"/>
      <c r="BE107" s="136"/>
      <c r="BF107" s="75"/>
      <c r="BG107" s="136"/>
      <c r="BH107" s="136"/>
      <c r="BI107" s="136"/>
      <c r="BJ107" s="136"/>
      <c r="BK107" s="136"/>
      <c r="BL107" s="136"/>
      <c r="BM107" s="136"/>
      <c r="BN107" s="136"/>
      <c r="BO107" s="136"/>
      <c r="BP107" s="136"/>
      <c r="BQ107" s="136"/>
      <c r="BR107" s="134"/>
      <c r="BS107" s="65"/>
      <c r="BT107" s="134"/>
      <c r="BU107" s="137"/>
      <c r="BV107" s="137"/>
      <c r="BW107" s="137"/>
      <c r="BX107" s="137"/>
      <c r="BY107" s="137"/>
      <c r="BZ107" s="137"/>
      <c r="CA107" s="137"/>
      <c r="CB107" s="137"/>
      <c r="CC107" s="137"/>
      <c r="CD107" s="137"/>
      <c r="CE107" s="5"/>
      <c r="CF107" s="134"/>
      <c r="CG107" s="65"/>
      <c r="CH107" s="134"/>
    </row>
    <row r="108" spans="1:86" s="64" customFormat="1" ht="16.2" customHeight="1" x14ac:dyDescent="0.25">
      <c r="A108" s="137" t="s">
        <v>16</v>
      </c>
      <c r="B108" s="34"/>
      <c r="C108" s="136"/>
      <c r="D108" s="136">
        <f>'C1调整成本'!D108+'C2调整成本 '!D108+'C3调整成本 '!D108+'C4调整成本'!D108</f>
        <v>0</v>
      </c>
      <c r="E108" s="136">
        <f>'C1调整成本'!E108+'C2调整成本 '!E108+'C3调整成本 '!E108+'C4调整成本'!E108</f>
        <v>0</v>
      </c>
      <c r="F108" s="136">
        <f>'C1调整成本'!F108+'C2调整成本 '!F108+'C3调整成本 '!F108+'C4调整成本'!F108</f>
        <v>0.29045046946937247</v>
      </c>
      <c r="G108" s="136">
        <f>'C1调整成本'!G108+'C2调整成本 '!G108+'C3调整成本 '!G108+'C4调整成本'!G108</f>
        <v>0.29045046946937247</v>
      </c>
      <c r="H108" s="136">
        <f>'C1调整成本'!H108+'C2调整成本 '!H108+'C3调整成本 '!H108+'C4调整成本'!H108</f>
        <v>0.35755070420405871</v>
      </c>
      <c r="I108" s="136">
        <f>'C1调整成本'!I108+'C2调整成本 '!I108+'C3调整成本 '!I108+'C4调整成本'!I108</f>
        <v>0.43567570420405871</v>
      </c>
      <c r="J108" s="136"/>
      <c r="K108" s="136"/>
      <c r="L108" s="136"/>
      <c r="M108" s="136"/>
      <c r="N108" s="75"/>
      <c r="O108" s="136"/>
      <c r="P108" s="75"/>
      <c r="Q108" s="136"/>
      <c r="R108" s="136"/>
      <c r="S108" s="136"/>
      <c r="T108" s="136"/>
      <c r="U108" s="136"/>
      <c r="V108" s="136">
        <f t="shared" si="5"/>
        <v>1.3741273473468623</v>
      </c>
      <c r="W108" s="136"/>
      <c r="X108" s="136"/>
      <c r="Y108" s="136"/>
      <c r="Z108" s="136"/>
      <c r="AA108" s="136"/>
      <c r="AB108" s="75"/>
      <c r="AC108" s="136"/>
      <c r="AD108" s="75"/>
      <c r="AE108" s="136"/>
      <c r="AF108" s="136"/>
      <c r="AG108" s="136"/>
      <c r="AH108" s="136"/>
      <c r="AI108" s="136"/>
      <c r="AJ108" s="136"/>
      <c r="AK108" s="136"/>
      <c r="AL108" s="136"/>
      <c r="AM108" s="136"/>
      <c r="AN108" s="136"/>
      <c r="AO108" s="136"/>
      <c r="AP108" s="75"/>
      <c r="AQ108" s="136"/>
      <c r="AR108" s="75"/>
      <c r="AS108" s="136"/>
      <c r="AT108" s="136"/>
      <c r="AU108" s="136"/>
      <c r="AV108" s="136"/>
      <c r="AW108" s="136"/>
      <c r="AX108" s="136"/>
      <c r="AY108" s="136"/>
      <c r="AZ108" s="136"/>
      <c r="BA108" s="136"/>
      <c r="BB108" s="136"/>
      <c r="BC108" s="136"/>
      <c r="BD108" s="75"/>
      <c r="BE108" s="136"/>
      <c r="BF108" s="75"/>
      <c r="BG108" s="136"/>
      <c r="BH108" s="136"/>
      <c r="BI108" s="136"/>
      <c r="BJ108" s="136"/>
      <c r="BK108" s="136"/>
      <c r="BL108" s="136"/>
      <c r="BM108" s="136"/>
      <c r="BN108" s="136"/>
      <c r="BO108" s="136"/>
      <c r="BP108" s="136"/>
      <c r="BQ108" s="136"/>
      <c r="BR108" s="134"/>
      <c r="BS108" s="65"/>
      <c r="BT108" s="134"/>
      <c r="BU108" s="137"/>
      <c r="BV108" s="137"/>
      <c r="BW108" s="137"/>
      <c r="BX108" s="137"/>
      <c r="BY108" s="137"/>
      <c r="BZ108" s="137"/>
      <c r="CA108" s="137"/>
      <c r="CB108" s="137"/>
      <c r="CC108" s="137"/>
      <c r="CD108" s="137"/>
      <c r="CE108" s="5"/>
      <c r="CF108" s="134"/>
      <c r="CG108" s="65"/>
      <c r="CH108" s="134"/>
    </row>
    <row r="109" spans="1:86" s="64" customFormat="1" ht="16.2" customHeight="1" x14ac:dyDescent="0.25">
      <c r="A109" s="137" t="s">
        <v>17</v>
      </c>
      <c r="B109" s="34"/>
      <c r="C109" s="136"/>
      <c r="D109" s="136">
        <f>'C1调整成本'!D109+'C2调整成本 '!D109+'C3调整成本 '!D109+'C4调整成本'!D109</f>
        <v>0</v>
      </c>
      <c r="E109" s="136">
        <f>'C1调整成本'!E109+'C2调整成本 '!E109+'C3调整成本 '!E109+'C4调整成本'!E109</f>
        <v>0</v>
      </c>
      <c r="F109" s="136">
        <f>'C1调整成本'!F109+'C2调整成本 '!F109+'C3调整成本 '!F109+'C4调整成本'!F109</f>
        <v>0</v>
      </c>
      <c r="G109" s="136">
        <f>'C1调整成本'!G109+'C2调整成本 '!G109+'C3调整成本 '!G109+'C4调整成本'!G109</f>
        <v>0</v>
      </c>
      <c r="H109" s="136">
        <f>'C1调整成本'!H109+'C2调整成本 '!H109+'C3调整成本 '!H109+'C4调整成本'!H109</f>
        <v>0</v>
      </c>
      <c r="I109" s="136">
        <f>'C1调整成本'!I109+'C2调整成本 '!I109+'C3调整成本 '!I109+'C4调整成本'!I109</f>
        <v>0</v>
      </c>
      <c r="J109" s="136"/>
      <c r="K109" s="136"/>
      <c r="L109" s="136"/>
      <c r="M109" s="136"/>
      <c r="N109" s="75"/>
      <c r="O109" s="136"/>
      <c r="P109" s="75"/>
      <c r="Q109" s="136"/>
      <c r="R109" s="136"/>
      <c r="S109" s="136"/>
      <c r="T109" s="136"/>
      <c r="U109" s="136"/>
      <c r="V109" s="136">
        <f t="shared" si="5"/>
        <v>0</v>
      </c>
      <c r="W109" s="136"/>
      <c r="X109" s="136"/>
      <c r="Y109" s="136"/>
      <c r="Z109" s="136"/>
      <c r="AA109" s="136"/>
      <c r="AB109" s="75"/>
      <c r="AC109" s="136"/>
      <c r="AD109" s="75"/>
      <c r="AE109" s="136"/>
      <c r="AF109" s="136"/>
      <c r="AG109" s="136"/>
      <c r="AH109" s="136"/>
      <c r="AI109" s="136"/>
      <c r="AJ109" s="136"/>
      <c r="AK109" s="136"/>
      <c r="AL109" s="136"/>
      <c r="AM109" s="136"/>
      <c r="AN109" s="136"/>
      <c r="AO109" s="136"/>
      <c r="AP109" s="75"/>
      <c r="AQ109" s="136"/>
      <c r="AR109" s="75"/>
      <c r="AS109" s="136"/>
      <c r="AT109" s="136"/>
      <c r="AU109" s="136"/>
      <c r="AV109" s="136"/>
      <c r="AW109" s="136"/>
      <c r="AX109" s="136"/>
      <c r="AY109" s="136"/>
      <c r="AZ109" s="136"/>
      <c r="BA109" s="136"/>
      <c r="BB109" s="136"/>
      <c r="BC109" s="136"/>
      <c r="BD109" s="75"/>
      <c r="BE109" s="136"/>
      <c r="BF109" s="75"/>
      <c r="BG109" s="136"/>
      <c r="BH109" s="136"/>
      <c r="BI109" s="136"/>
      <c r="BJ109" s="136"/>
      <c r="BK109" s="136"/>
      <c r="BL109" s="136"/>
      <c r="BM109" s="136"/>
      <c r="BN109" s="136"/>
      <c r="BO109" s="136"/>
      <c r="BP109" s="136"/>
      <c r="BQ109" s="136"/>
      <c r="BR109" s="134"/>
      <c r="BS109" s="65"/>
      <c r="BT109" s="134"/>
      <c r="BU109" s="137"/>
      <c r="BV109" s="137"/>
      <c r="BW109" s="137"/>
      <c r="BX109" s="137"/>
      <c r="BY109" s="137"/>
      <c r="BZ109" s="137"/>
      <c r="CA109" s="137"/>
      <c r="CB109" s="137"/>
      <c r="CC109" s="137"/>
      <c r="CD109" s="137"/>
      <c r="CE109" s="5"/>
      <c r="CF109" s="134"/>
      <c r="CG109" s="65"/>
      <c r="CH109" s="134"/>
    </row>
    <row r="110" spans="1:86" s="64" customFormat="1" ht="16.2" customHeight="1" x14ac:dyDescent="0.25">
      <c r="A110" s="137" t="s">
        <v>18</v>
      </c>
      <c r="B110" s="34"/>
      <c r="C110" s="136"/>
      <c r="D110" s="136">
        <f>'C1调整成本'!D110+'C2调整成本 '!D110+'C3调整成本 '!D110+'C4调整成本'!D110</f>
        <v>0</v>
      </c>
      <c r="E110" s="136">
        <f>'C1调整成本'!E110+'C2调整成本 '!E110+'C3调整成本 '!E110+'C4调整成本'!E110</f>
        <v>0</v>
      </c>
      <c r="F110" s="136">
        <f>'C1调整成本'!F110+'C2调整成本 '!F110+'C3调整成本 '!F110+'C4调整成本'!F110</f>
        <v>0</v>
      </c>
      <c r="G110" s="136">
        <f>'C1调整成本'!G110+'C2调整成本 '!G110+'C3调整成本 '!G110+'C4调整成本'!G110</f>
        <v>0.36326771747297021</v>
      </c>
      <c r="H110" s="136">
        <f>'C1调整成本'!H110+'C2调整成本 '!H110+'C3调整成本 '!H110+'C4调整成本'!H110</f>
        <v>0.36326771747297021</v>
      </c>
      <c r="I110" s="136">
        <f>'C1调整成本'!I110+'C2调整成本 '!I110+'C3调整成本 '!I110+'C4调整成本'!I110</f>
        <v>0.36326771747297021</v>
      </c>
      <c r="J110" s="136"/>
      <c r="K110" s="136"/>
      <c r="L110" s="136"/>
      <c r="M110" s="136"/>
      <c r="N110" s="75"/>
      <c r="O110" s="136"/>
      <c r="P110" s="75"/>
      <c r="Q110" s="136"/>
      <c r="R110" s="136"/>
      <c r="S110" s="136"/>
      <c r="T110" s="136"/>
      <c r="U110" s="136"/>
      <c r="V110" s="136">
        <f t="shared" si="5"/>
        <v>1.0898031524189107</v>
      </c>
      <c r="W110" s="136"/>
      <c r="X110" s="136"/>
      <c r="Y110" s="136"/>
      <c r="Z110" s="136"/>
      <c r="AA110" s="136"/>
      <c r="AB110" s="75"/>
      <c r="AC110" s="136"/>
      <c r="AD110" s="75"/>
      <c r="AE110" s="136"/>
      <c r="AF110" s="136"/>
      <c r="AG110" s="136"/>
      <c r="AH110" s="136"/>
      <c r="AI110" s="136"/>
      <c r="AJ110" s="136"/>
      <c r="AK110" s="136"/>
      <c r="AL110" s="136"/>
      <c r="AM110" s="136"/>
      <c r="AN110" s="136"/>
      <c r="AO110" s="136"/>
      <c r="AP110" s="75"/>
      <c r="AQ110" s="136"/>
      <c r="AR110" s="75"/>
      <c r="AS110" s="136"/>
      <c r="AT110" s="136"/>
      <c r="AU110" s="136"/>
      <c r="AV110" s="136"/>
      <c r="AW110" s="136"/>
      <c r="AX110" s="136"/>
      <c r="AY110" s="136"/>
      <c r="AZ110" s="136"/>
      <c r="BA110" s="136"/>
      <c r="BB110" s="136"/>
      <c r="BC110" s="136"/>
      <c r="BD110" s="75"/>
      <c r="BE110" s="136"/>
      <c r="BF110" s="75"/>
      <c r="BG110" s="136"/>
      <c r="BH110" s="136"/>
      <c r="BI110" s="136"/>
      <c r="BJ110" s="136"/>
      <c r="BK110" s="136"/>
      <c r="BL110" s="136"/>
      <c r="BM110" s="136"/>
      <c r="BN110" s="136"/>
      <c r="BO110" s="136"/>
      <c r="BP110" s="136"/>
      <c r="BQ110" s="136"/>
      <c r="BR110" s="134"/>
      <c r="BS110" s="65"/>
      <c r="BT110" s="134"/>
      <c r="BU110" s="137"/>
      <c r="BV110" s="137"/>
      <c r="BW110" s="137"/>
      <c r="BX110" s="137"/>
      <c r="BY110" s="137"/>
      <c r="BZ110" s="137"/>
      <c r="CA110" s="137"/>
      <c r="CB110" s="137"/>
      <c r="CC110" s="137"/>
      <c r="CD110" s="137"/>
      <c r="CE110" s="5"/>
      <c r="CF110" s="134"/>
      <c r="CG110" s="65"/>
      <c r="CH110" s="134"/>
    </row>
    <row r="111" spans="1:86" s="64" customFormat="1" ht="16.2" customHeight="1" x14ac:dyDescent="0.25">
      <c r="A111" s="137" t="s">
        <v>19</v>
      </c>
      <c r="B111" s="34"/>
      <c r="C111" s="136"/>
      <c r="D111" s="136">
        <f>'C1调整成本'!D111+'C2调整成本 '!D111+'C3调整成本 '!D111+'C4调整成本'!D111</f>
        <v>0</v>
      </c>
      <c r="E111" s="136">
        <f>'C1调整成本'!E111+'C2调整成本 '!E111+'C3调整成本 '!E111+'C4调整成本'!E111</f>
        <v>0.26657123616090261</v>
      </c>
      <c r="F111" s="136">
        <f>'C1调整成本'!F111+'C2调整成本 '!F111+'C3调整成本 '!F111+'C4调整成本'!F111</f>
        <v>0.26657123616090261</v>
      </c>
      <c r="G111" s="136">
        <f>'C1调整成本'!G111+'C2调整成本 '!G111+'C3调整成本 '!G111+'C4调整成本'!G111</f>
        <v>0.26657123616090261</v>
      </c>
      <c r="H111" s="136">
        <f>'C1调整成本'!H111+'C2调整成本 '!H111+'C3调整成本 '!H111+'C4调整成本'!H111</f>
        <v>0.26657123616090261</v>
      </c>
      <c r="I111" s="136">
        <f>'C1调整成本'!I111+'C2调整成本 '!I111+'C3调整成本 '!I111+'C4调整成本'!I111</f>
        <v>0.53004377319596807</v>
      </c>
      <c r="J111" s="136"/>
      <c r="K111" s="136"/>
      <c r="L111" s="136"/>
      <c r="M111" s="136"/>
      <c r="N111" s="75"/>
      <c r="O111" s="136"/>
      <c r="P111" s="75"/>
      <c r="Q111" s="136"/>
      <c r="R111" s="136"/>
      <c r="S111" s="136"/>
      <c r="T111" s="136"/>
      <c r="U111" s="136"/>
      <c r="V111" s="136">
        <f t="shared" si="5"/>
        <v>1.5963287178395786</v>
      </c>
      <c r="W111" s="136"/>
      <c r="X111" s="136"/>
      <c r="Y111" s="136"/>
      <c r="Z111" s="136"/>
      <c r="AA111" s="136"/>
      <c r="AB111" s="75"/>
      <c r="AC111" s="136"/>
      <c r="AD111" s="75"/>
      <c r="AE111" s="136"/>
      <c r="AF111" s="136"/>
      <c r="AG111" s="136"/>
      <c r="AH111" s="136"/>
      <c r="AI111" s="136"/>
      <c r="AJ111" s="136"/>
      <c r="AK111" s="136"/>
      <c r="AL111" s="136"/>
      <c r="AM111" s="136"/>
      <c r="AN111" s="136"/>
      <c r="AO111" s="136"/>
      <c r="AP111" s="75"/>
      <c r="AQ111" s="136"/>
      <c r="AR111" s="75"/>
      <c r="AS111" s="136"/>
      <c r="AT111" s="136"/>
      <c r="AU111" s="136"/>
      <c r="AV111" s="136"/>
      <c r="AW111" s="136"/>
      <c r="AX111" s="136"/>
      <c r="AY111" s="136"/>
      <c r="AZ111" s="136"/>
      <c r="BA111" s="136"/>
      <c r="BB111" s="136"/>
      <c r="BC111" s="136"/>
      <c r="BD111" s="75"/>
      <c r="BE111" s="136"/>
      <c r="BF111" s="75"/>
      <c r="BG111" s="136"/>
      <c r="BH111" s="136"/>
      <c r="BI111" s="136"/>
      <c r="BJ111" s="136"/>
      <c r="BK111" s="136"/>
      <c r="BL111" s="136"/>
      <c r="BM111" s="136"/>
      <c r="BN111" s="136"/>
      <c r="BO111" s="136"/>
      <c r="BP111" s="136"/>
      <c r="BQ111" s="136"/>
      <c r="BR111" s="134"/>
      <c r="BS111" s="65"/>
      <c r="BT111" s="134"/>
      <c r="BU111" s="137"/>
      <c r="BV111" s="137"/>
      <c r="BW111" s="137"/>
      <c r="BX111" s="137"/>
      <c r="BY111" s="137"/>
      <c r="BZ111" s="137"/>
      <c r="CA111" s="137"/>
      <c r="CB111" s="137"/>
      <c r="CC111" s="137"/>
      <c r="CD111" s="137"/>
      <c r="CE111" s="5"/>
      <c r="CF111" s="134"/>
      <c r="CG111" s="65"/>
      <c r="CH111" s="134"/>
    </row>
    <row r="112" spans="1:86" s="64" customFormat="1" ht="16.2" customHeight="1" x14ac:dyDescent="0.25">
      <c r="A112" s="137" t="s">
        <v>20</v>
      </c>
      <c r="B112" s="34"/>
      <c r="C112" s="136"/>
      <c r="D112" s="136">
        <f>'C1调整成本'!D112+'C2调整成本 '!D112+'C3调整成本 '!D112+'C4调整成本'!D112</f>
        <v>0</v>
      </c>
      <c r="E112" s="136">
        <f>'C1调整成本'!E112+'C2调整成本 '!E112+'C3调整成本 '!E112+'C4调整成本'!E112</f>
        <v>0</v>
      </c>
      <c r="F112" s="136">
        <f>'C1调整成本'!F112+'C2调整成本 '!F112+'C3调整成本 '!F112+'C4调整成本'!F112</f>
        <v>0.16720364155506001</v>
      </c>
      <c r="G112" s="136">
        <f>'C1调整成本'!G112+'C2调整成本 '!G112+'C3调整成本 '!G112+'C4调整成本'!G112</f>
        <v>0.52866229797247555</v>
      </c>
      <c r="H112" s="136">
        <f>'C1调整成本'!H112+'C2调整成本 '!H112+'C3调整成本 '!H112+'C4调整成本'!H112</f>
        <v>0.52866229797247555</v>
      </c>
      <c r="I112" s="136">
        <f>'C1调整成本'!I112+'C2调整成本 '!I112+'C3调整成本 '!I112+'C4调整成本'!I112</f>
        <v>0.52866229797247555</v>
      </c>
      <c r="J112" s="136"/>
      <c r="K112" s="136"/>
      <c r="L112" s="136"/>
      <c r="M112" s="136"/>
      <c r="N112" s="75"/>
      <c r="O112" s="136"/>
      <c r="P112" s="75"/>
      <c r="Q112" s="136"/>
      <c r="R112" s="136"/>
      <c r="S112" s="136"/>
      <c r="T112" s="136"/>
      <c r="U112" s="136"/>
      <c r="V112" s="136">
        <f t="shared" si="5"/>
        <v>1.7531905354724866</v>
      </c>
      <c r="W112" s="136"/>
      <c r="X112" s="136"/>
      <c r="Y112" s="136"/>
      <c r="Z112" s="136"/>
      <c r="AA112" s="136"/>
      <c r="AB112" s="75"/>
      <c r="AC112" s="136"/>
      <c r="AD112" s="75"/>
      <c r="AE112" s="136"/>
      <c r="AF112" s="136"/>
      <c r="AG112" s="136"/>
      <c r="AH112" s="136"/>
      <c r="AI112" s="136"/>
      <c r="AJ112" s="136"/>
      <c r="AK112" s="136"/>
      <c r="AL112" s="136"/>
      <c r="AM112" s="136"/>
      <c r="AN112" s="136"/>
      <c r="AO112" s="136"/>
      <c r="AP112" s="75"/>
      <c r="AQ112" s="136"/>
      <c r="AR112" s="75"/>
      <c r="AS112" s="136"/>
      <c r="AT112" s="136"/>
      <c r="AU112" s="136"/>
      <c r="AV112" s="136"/>
      <c r="AW112" s="136"/>
      <c r="AX112" s="136"/>
      <c r="AY112" s="136"/>
      <c r="AZ112" s="136"/>
      <c r="BA112" s="136"/>
      <c r="BB112" s="136"/>
      <c r="BC112" s="136"/>
      <c r="BD112" s="75"/>
      <c r="BE112" s="136"/>
      <c r="BF112" s="75"/>
      <c r="BG112" s="136"/>
      <c r="BH112" s="136"/>
      <c r="BI112" s="136"/>
      <c r="BJ112" s="136"/>
      <c r="BK112" s="136"/>
      <c r="BL112" s="136"/>
      <c r="BM112" s="136"/>
      <c r="BN112" s="136"/>
      <c r="BO112" s="136"/>
      <c r="BP112" s="136"/>
      <c r="BQ112" s="136"/>
      <c r="BR112" s="134"/>
      <c r="BS112" s="65"/>
      <c r="BT112" s="134"/>
      <c r="BU112" s="137"/>
      <c r="BV112" s="137"/>
      <c r="BW112" s="137"/>
      <c r="BX112" s="137"/>
      <c r="BY112" s="137"/>
      <c r="BZ112" s="137"/>
      <c r="CA112" s="137"/>
      <c r="CB112" s="137"/>
      <c r="CC112" s="137"/>
      <c r="CD112" s="137"/>
      <c r="CE112" s="5"/>
      <c r="CF112" s="134"/>
      <c r="CG112" s="65"/>
      <c r="CH112" s="134"/>
    </row>
    <row r="113" spans="1:98" s="64" customFormat="1" ht="16.2" customHeight="1" x14ac:dyDescent="0.25">
      <c r="A113" s="137" t="s">
        <v>21</v>
      </c>
      <c r="B113" s="34"/>
      <c r="C113" s="136"/>
      <c r="D113" s="136">
        <f>'C1调整成本'!D113+'C2调整成本 '!D113+'C3调整成本 '!D113+'C4调整成本'!D113</f>
        <v>0</v>
      </c>
      <c r="E113" s="136">
        <f>'C1调整成本'!E113+'C2调整成本 '!E113+'C3调整成本 '!E113+'C4调整成本'!E113</f>
        <v>0.29166666666666663</v>
      </c>
      <c r="F113" s="136">
        <f>'C1调整成本'!F113+'C2调整成本 '!F113+'C3调整成本 '!F113+'C4调整成本'!F113</f>
        <v>0.29166666666666663</v>
      </c>
      <c r="G113" s="136">
        <f>'C1调整成本'!G113+'C2调整成本 '!G113+'C3调整成本 '!G113+'C4调整成本'!G113</f>
        <v>0.29166666666666663</v>
      </c>
      <c r="H113" s="136">
        <f>'C1调整成本'!H113+'C2调整成本 '!H113+'C3调整成本 '!H113+'C4调整成本'!H113</f>
        <v>0.29166666666666663</v>
      </c>
      <c r="I113" s="136">
        <f>'C1调整成本'!I113+'C2调整成本 '!I113+'C3调整成本 '!I113+'C4调整成本'!I113</f>
        <v>0.41666666666666663</v>
      </c>
      <c r="J113" s="136"/>
      <c r="K113" s="136"/>
      <c r="L113" s="136"/>
      <c r="M113" s="136"/>
      <c r="N113" s="75"/>
      <c r="O113" s="136"/>
      <c r="P113" s="75"/>
      <c r="Q113" s="136"/>
      <c r="R113" s="136"/>
      <c r="S113" s="136"/>
      <c r="T113" s="136"/>
      <c r="U113" s="136"/>
      <c r="V113" s="136">
        <f t="shared" si="5"/>
        <v>1.583333333333333</v>
      </c>
      <c r="W113" s="136"/>
      <c r="X113" s="136"/>
      <c r="Y113" s="136"/>
      <c r="Z113" s="136"/>
      <c r="AA113" s="136"/>
      <c r="AB113" s="75"/>
      <c r="AC113" s="136"/>
      <c r="AD113" s="75"/>
      <c r="AE113" s="136"/>
      <c r="AF113" s="136"/>
      <c r="AG113" s="136"/>
      <c r="AH113" s="136"/>
      <c r="AI113" s="136"/>
      <c r="AJ113" s="136"/>
      <c r="AK113" s="136"/>
      <c r="AL113" s="136"/>
      <c r="AM113" s="136"/>
      <c r="AN113" s="136"/>
      <c r="AO113" s="136"/>
      <c r="AP113" s="75"/>
      <c r="AQ113" s="136"/>
      <c r="AR113" s="75"/>
      <c r="AS113" s="136"/>
      <c r="AT113" s="136"/>
      <c r="AU113" s="136"/>
      <c r="AV113" s="136"/>
      <c r="AW113" s="136"/>
      <c r="AX113" s="136"/>
      <c r="AY113" s="136"/>
      <c r="AZ113" s="136"/>
      <c r="BA113" s="136"/>
      <c r="BB113" s="136"/>
      <c r="BC113" s="136"/>
      <c r="BD113" s="75"/>
      <c r="BE113" s="136"/>
      <c r="BF113" s="75"/>
      <c r="BG113" s="136"/>
      <c r="BH113" s="136"/>
      <c r="BI113" s="136"/>
      <c r="BJ113" s="136"/>
      <c r="BK113" s="136"/>
      <c r="BL113" s="136"/>
      <c r="BM113" s="136"/>
      <c r="BN113" s="136"/>
      <c r="BO113" s="136"/>
      <c r="BP113" s="136"/>
      <c r="BQ113" s="136"/>
      <c r="BR113" s="134"/>
      <c r="BS113" s="65"/>
      <c r="BT113" s="134"/>
      <c r="BU113" s="137"/>
      <c r="BV113" s="137"/>
      <c r="BW113" s="137"/>
      <c r="BX113" s="137"/>
      <c r="BY113" s="137"/>
      <c r="BZ113" s="137"/>
      <c r="CA113" s="137"/>
      <c r="CB113" s="137"/>
      <c r="CC113" s="137"/>
      <c r="CD113" s="137"/>
      <c r="CE113" s="5"/>
      <c r="CF113" s="134"/>
      <c r="CG113" s="65"/>
      <c r="CH113" s="134"/>
    </row>
    <row r="114" spans="1:98" s="64" customFormat="1" ht="16.2" customHeight="1" x14ac:dyDescent="0.25">
      <c r="A114" s="137" t="s">
        <v>22</v>
      </c>
      <c r="B114" s="34"/>
      <c r="C114" s="136"/>
      <c r="D114" s="136">
        <f>'C1调整成本'!D114+'C2调整成本 '!D114+'C3调整成本 '!D114+'C4调整成本'!D114</f>
        <v>0</v>
      </c>
      <c r="E114" s="136">
        <f>'C1调整成本'!E114+'C2调整成本 '!E114+'C3调整成本 '!E114+'C4调整成本'!E114</f>
        <v>0</v>
      </c>
      <c r="F114" s="136">
        <f>'C1调整成本'!F114+'C2调整成本 '!F114+'C3调整成本 '!F114+'C4调整成本'!F114</f>
        <v>0</v>
      </c>
      <c r="G114" s="136">
        <f>'C1调整成本'!G114+'C2调整成本 '!G114+'C3调整成本 '!G114+'C4调整成本'!G114</f>
        <v>0.53339789955357353</v>
      </c>
      <c r="H114" s="136">
        <f>'C1调整成本'!H114+'C2调整成本 '!H114+'C3调整成本 '!H114+'C4调整成本'!H114</f>
        <v>0.53339789955357353</v>
      </c>
      <c r="I114" s="136">
        <f>'C1调整成本'!I114+'C2调整成本 '!I114+'C3调整成本 '!I114+'C4调整成本'!I114</f>
        <v>0.53339789955357353</v>
      </c>
      <c r="J114" s="136"/>
      <c r="K114" s="136"/>
      <c r="L114" s="136"/>
      <c r="M114" s="136"/>
      <c r="N114" s="75"/>
      <c r="O114" s="136"/>
      <c r="P114" s="75"/>
      <c r="Q114" s="136"/>
      <c r="R114" s="136"/>
      <c r="S114" s="136"/>
      <c r="T114" s="136"/>
      <c r="U114" s="136"/>
      <c r="V114" s="136">
        <f t="shared" si="5"/>
        <v>1.6001936986607206</v>
      </c>
      <c r="W114" s="136"/>
      <c r="X114" s="136"/>
      <c r="Y114" s="136"/>
      <c r="Z114" s="136"/>
      <c r="AA114" s="136"/>
      <c r="AB114" s="75"/>
      <c r="AC114" s="136"/>
      <c r="AD114" s="75"/>
      <c r="AE114" s="136"/>
      <c r="AF114" s="136"/>
      <c r="AG114" s="136"/>
      <c r="AH114" s="136"/>
      <c r="AI114" s="136"/>
      <c r="AJ114" s="136"/>
      <c r="AK114" s="136"/>
      <c r="AL114" s="136"/>
      <c r="AM114" s="136"/>
      <c r="AN114" s="136"/>
      <c r="AO114" s="136"/>
      <c r="AP114" s="75"/>
      <c r="AQ114" s="136"/>
      <c r="AR114" s="75"/>
      <c r="AS114" s="136"/>
      <c r="AT114" s="136"/>
      <c r="AU114" s="136"/>
      <c r="AV114" s="136"/>
      <c r="AW114" s="136"/>
      <c r="AX114" s="136"/>
      <c r="AY114" s="136"/>
      <c r="AZ114" s="136"/>
      <c r="BA114" s="136"/>
      <c r="BB114" s="136"/>
      <c r="BC114" s="136"/>
      <c r="BD114" s="75"/>
      <c r="BE114" s="136"/>
      <c r="BF114" s="75"/>
      <c r="BG114" s="136"/>
      <c r="BH114" s="136"/>
      <c r="BI114" s="136"/>
      <c r="BJ114" s="136"/>
      <c r="BK114" s="136"/>
      <c r="BL114" s="136"/>
      <c r="BM114" s="136"/>
      <c r="BN114" s="136"/>
      <c r="BO114" s="136"/>
      <c r="BP114" s="136"/>
      <c r="BQ114" s="136"/>
      <c r="BR114" s="134"/>
      <c r="BS114" s="65"/>
      <c r="BT114" s="134"/>
      <c r="BU114" s="137"/>
      <c r="BV114" s="137"/>
      <c r="BW114" s="137"/>
      <c r="BX114" s="137"/>
      <c r="BY114" s="137"/>
      <c r="BZ114" s="137"/>
      <c r="CA114" s="137"/>
      <c r="CB114" s="137"/>
      <c r="CC114" s="137"/>
      <c r="CD114" s="137"/>
      <c r="CE114" s="5"/>
      <c r="CF114" s="134"/>
      <c r="CG114" s="65"/>
      <c r="CH114" s="134"/>
    </row>
    <row r="115" spans="1:98" s="64" customFormat="1" ht="16.2" customHeight="1" x14ac:dyDescent="0.25">
      <c r="A115" s="136"/>
      <c r="B115" s="136"/>
      <c r="C115" s="136"/>
      <c r="D115" s="59">
        <f t="shared" ref="D115:I115" si="8">SUM(D95:D114)</f>
        <v>0.31942372199986435</v>
      </c>
      <c r="E115" s="59">
        <f t="shared" si="8"/>
        <v>1.3860847460952215</v>
      </c>
      <c r="F115" s="59">
        <f t="shared" si="8"/>
        <v>2.122113329071631</v>
      </c>
      <c r="G115" s="59">
        <f t="shared" si="8"/>
        <v>3.4915562577611245</v>
      </c>
      <c r="H115" s="59">
        <f t="shared" si="8"/>
        <v>4.213037067143234</v>
      </c>
      <c r="I115" s="59">
        <f t="shared" si="8"/>
        <v>5.6148288732803717</v>
      </c>
      <c r="J115" s="136"/>
      <c r="K115" s="136"/>
      <c r="L115" s="34"/>
      <c r="N115" s="34"/>
      <c r="O115" s="136"/>
      <c r="P115" s="136"/>
      <c r="Q115" s="136"/>
      <c r="R115" s="136"/>
      <c r="S115" s="136"/>
      <c r="T115" s="136"/>
      <c r="U115" s="136"/>
      <c r="V115" s="136"/>
      <c r="W115" s="136"/>
      <c r="X115" s="136"/>
      <c r="Y115" s="136"/>
      <c r="Z115" s="75"/>
      <c r="AA115" s="136"/>
      <c r="AB115" s="75"/>
      <c r="AC115" s="136"/>
      <c r="AD115" s="136"/>
      <c r="AE115" s="136"/>
      <c r="AF115" s="136"/>
      <c r="AG115" s="136"/>
      <c r="AH115" s="136"/>
      <c r="AI115" s="136"/>
      <c r="AJ115" s="136"/>
      <c r="AK115" s="136"/>
      <c r="AL115" s="136"/>
      <c r="AM115" s="136"/>
      <c r="AN115" s="75"/>
      <c r="AO115" s="136"/>
      <c r="AP115" s="75"/>
      <c r="AQ115" s="136"/>
      <c r="AR115" s="136"/>
      <c r="AS115" s="136"/>
      <c r="AT115" s="136"/>
      <c r="AU115" s="136"/>
      <c r="AV115" s="136"/>
      <c r="AW115" s="136"/>
      <c r="AX115" s="136"/>
      <c r="AY115" s="136"/>
      <c r="AZ115" s="136"/>
      <c r="BA115" s="136"/>
      <c r="BB115" s="75"/>
      <c r="BC115" s="136"/>
      <c r="BD115" s="75"/>
      <c r="BE115" s="136"/>
      <c r="BF115" s="136"/>
      <c r="BG115" s="136"/>
      <c r="BH115" s="136"/>
      <c r="BI115" s="136"/>
      <c r="BJ115" s="136"/>
      <c r="BK115" s="136"/>
      <c r="BL115" s="136"/>
      <c r="BM115" s="136"/>
      <c r="BN115" s="136"/>
      <c r="BO115" s="136"/>
      <c r="BP115" s="75"/>
      <c r="BQ115" s="136"/>
      <c r="BR115" s="75"/>
      <c r="BS115" s="136"/>
      <c r="BT115" s="136"/>
      <c r="BU115" s="136"/>
      <c r="BV115" s="136"/>
      <c r="BW115" s="136"/>
      <c r="BX115" s="136"/>
      <c r="BY115" s="136"/>
      <c r="BZ115" s="136"/>
      <c r="CA115" s="136"/>
      <c r="CB115" s="136"/>
      <c r="CC115" s="136"/>
      <c r="CD115" s="34"/>
      <c r="CF115" s="34"/>
      <c r="CG115" s="136"/>
      <c r="CH115" s="136"/>
      <c r="CI115" s="136"/>
      <c r="CJ115" s="136"/>
      <c r="CK115" s="136"/>
      <c r="CL115" s="136"/>
      <c r="CM115" s="136"/>
      <c r="CN115" s="136"/>
      <c r="CO115" s="136"/>
      <c r="CP115" s="136"/>
      <c r="CQ115" s="136"/>
      <c r="CR115" s="34"/>
      <c r="CT115" s="34"/>
    </row>
    <row r="116" spans="1:98" ht="13.2" customHeight="1" x14ac:dyDescent="0.25">
      <c r="A116" s="31" t="s">
        <v>56</v>
      </c>
      <c r="B116" s="32">
        <f>算例!B117</f>
        <v>4</v>
      </c>
      <c r="C116" s="32" t="s">
        <v>55</v>
      </c>
      <c r="D116" s="32">
        <f>算例!D117</f>
        <v>5</v>
      </c>
      <c r="E116" s="32"/>
      <c r="F116" s="32"/>
      <c r="G116" s="32"/>
      <c r="O116" s="136"/>
      <c r="P116" s="136"/>
      <c r="Q116" s="136"/>
      <c r="R116" s="136"/>
      <c r="S116" s="136"/>
      <c r="T116" s="136"/>
      <c r="U116" s="136"/>
      <c r="V116" s="136"/>
      <c r="W116" s="136"/>
      <c r="X116" s="136"/>
      <c r="Y116" s="136"/>
      <c r="Z116" s="136"/>
      <c r="AA116" s="136"/>
      <c r="AB116" s="136"/>
      <c r="AC116" s="136"/>
      <c r="AD116" s="136"/>
      <c r="AE116" s="136"/>
      <c r="AF116" s="136"/>
      <c r="AG116" s="136"/>
      <c r="AH116" s="136"/>
      <c r="AI116" s="136"/>
      <c r="AJ116" s="136"/>
      <c r="AK116" s="136"/>
      <c r="AL116" s="136"/>
      <c r="AM116" s="136"/>
      <c r="AN116" s="136"/>
      <c r="AO116" s="136"/>
      <c r="AP116" s="136"/>
      <c r="AQ116" s="136"/>
      <c r="AR116" s="136"/>
      <c r="AS116" s="136"/>
      <c r="AT116" s="136"/>
      <c r="AU116" s="136"/>
      <c r="AV116" s="136"/>
      <c r="AW116" s="136"/>
      <c r="AX116" s="136"/>
      <c r="AY116" s="136"/>
      <c r="AZ116" s="136"/>
      <c r="BA116" s="136"/>
      <c r="BB116" s="136"/>
      <c r="BC116" s="136"/>
      <c r="BD116" s="136"/>
      <c r="BE116" s="136"/>
      <c r="BF116" s="136"/>
      <c r="BG116" s="136"/>
      <c r="BH116" s="136"/>
      <c r="BI116" s="136"/>
      <c r="BJ116" s="136"/>
      <c r="BK116" s="136"/>
      <c r="BL116" s="136"/>
      <c r="BM116" s="136"/>
      <c r="BN116" s="136"/>
      <c r="BO116" s="136"/>
      <c r="BP116" s="136"/>
      <c r="BQ116" s="136"/>
      <c r="BR116" s="136"/>
      <c r="BS116" s="136"/>
      <c r="BT116" s="136"/>
      <c r="BU116" s="136"/>
      <c r="BV116" s="136"/>
      <c r="BW116" s="136"/>
      <c r="BX116" s="136"/>
      <c r="BY116" s="136"/>
      <c r="BZ116" s="136"/>
      <c r="CA116" s="136"/>
      <c r="CB116" s="136"/>
      <c r="CC116" s="136"/>
    </row>
    <row r="117" spans="1:98" x14ac:dyDescent="0.25">
      <c r="A117" s="31"/>
      <c r="B117" s="31"/>
      <c r="C117" s="31"/>
      <c r="D117" s="31"/>
      <c r="E117" s="31"/>
      <c r="F117" s="31"/>
      <c r="G117" s="31"/>
      <c r="O117" s="136"/>
      <c r="P117" s="136"/>
      <c r="Q117" s="136"/>
      <c r="R117" s="136"/>
      <c r="S117" s="136"/>
      <c r="T117" s="136"/>
      <c r="U117" s="136"/>
      <c r="V117" s="136"/>
      <c r="W117" s="136"/>
      <c r="X117" s="136"/>
      <c r="Y117" s="136"/>
      <c r="Z117" s="136"/>
      <c r="AA117" s="136"/>
      <c r="AB117" s="136"/>
      <c r="AC117" s="136"/>
      <c r="AD117" s="136"/>
      <c r="AE117" s="136"/>
      <c r="AF117" s="136"/>
      <c r="AG117" s="136"/>
      <c r="AH117" s="136"/>
      <c r="AI117" s="136"/>
      <c r="AJ117" s="136"/>
      <c r="AK117" s="136"/>
      <c r="AL117" s="136"/>
      <c r="AM117" s="136"/>
      <c r="AN117" s="136"/>
      <c r="AO117" s="136"/>
      <c r="AP117" s="136"/>
      <c r="AQ117" s="136"/>
      <c r="AR117" s="136"/>
      <c r="AS117" s="136"/>
      <c r="AT117" s="136"/>
      <c r="AU117" s="136"/>
      <c r="AV117" s="136"/>
      <c r="AW117" s="136"/>
      <c r="AX117" s="136"/>
      <c r="AY117" s="136"/>
      <c r="AZ117" s="136"/>
      <c r="BA117" s="136"/>
      <c r="BB117" s="136"/>
      <c r="BC117" s="136"/>
      <c r="BD117" s="136"/>
      <c r="BE117" s="136"/>
      <c r="BF117" s="136"/>
      <c r="BG117" s="136"/>
      <c r="BH117" s="136"/>
      <c r="BI117" s="136"/>
      <c r="BJ117" s="136"/>
      <c r="BK117" s="136"/>
      <c r="BL117" s="136"/>
      <c r="BM117" s="136"/>
      <c r="BN117" s="136"/>
      <c r="BO117" s="136"/>
      <c r="BP117" s="136"/>
      <c r="BQ117" s="136"/>
      <c r="BR117" s="136"/>
      <c r="BS117" s="136"/>
      <c r="BT117" s="136"/>
      <c r="BU117" s="136"/>
      <c r="BV117" s="136"/>
      <c r="BW117" s="136"/>
      <c r="BX117" s="136"/>
      <c r="BY117" s="136"/>
      <c r="BZ117" s="136"/>
      <c r="CA117" s="136"/>
      <c r="CB117" s="136"/>
      <c r="CC117" s="136"/>
    </row>
    <row r="118" spans="1:98" x14ac:dyDescent="0.25">
      <c r="A118" s="33"/>
      <c r="B118" s="33"/>
      <c r="C118" s="33"/>
      <c r="D118" s="33"/>
      <c r="E118" s="33"/>
      <c r="F118" s="33"/>
      <c r="G118" s="33"/>
      <c r="O118" s="136"/>
      <c r="P118" s="136"/>
      <c r="Q118" s="136"/>
      <c r="R118" s="136"/>
      <c r="S118" s="136"/>
      <c r="T118" s="136"/>
      <c r="U118" s="136"/>
      <c r="V118" s="136"/>
      <c r="W118" s="136"/>
      <c r="X118" s="136"/>
      <c r="Y118" s="136"/>
      <c r="Z118" s="136"/>
      <c r="AA118" s="136"/>
      <c r="AB118" s="136"/>
      <c r="AC118" s="136"/>
      <c r="AD118" s="136"/>
      <c r="AE118" s="136"/>
      <c r="AF118" s="136"/>
      <c r="AG118" s="136"/>
      <c r="AH118" s="136"/>
      <c r="AI118" s="136"/>
      <c r="AJ118" s="136"/>
      <c r="AK118" s="136"/>
      <c r="AL118" s="136"/>
      <c r="AM118" s="136"/>
      <c r="AN118" s="136"/>
      <c r="AO118" s="136"/>
      <c r="AP118" s="136"/>
      <c r="AQ118" s="136"/>
      <c r="AR118" s="136"/>
      <c r="AS118" s="136"/>
      <c r="AT118" s="136"/>
      <c r="AU118" s="136"/>
      <c r="AV118" s="136"/>
      <c r="AW118" s="136"/>
      <c r="AX118" s="136"/>
      <c r="AY118" s="136"/>
      <c r="AZ118" s="136"/>
      <c r="BA118" s="136"/>
      <c r="BB118" s="136"/>
      <c r="BC118" s="136"/>
      <c r="BD118" s="136"/>
      <c r="BE118" s="136"/>
      <c r="BF118" s="136"/>
      <c r="BG118" s="136"/>
      <c r="BH118" s="136"/>
      <c r="BI118" s="136"/>
      <c r="BJ118" s="136"/>
      <c r="BK118" s="136"/>
      <c r="BL118" s="136"/>
      <c r="BM118" s="136"/>
      <c r="BN118" s="136"/>
      <c r="BO118" s="136"/>
      <c r="BP118" s="136"/>
      <c r="BQ118" s="136"/>
      <c r="BR118" s="136"/>
      <c r="BS118" s="136"/>
      <c r="BT118" s="136"/>
      <c r="BU118" s="136"/>
      <c r="BV118" s="136"/>
      <c r="BW118" s="136"/>
      <c r="BX118" s="136"/>
      <c r="BY118" s="136"/>
      <c r="BZ118" s="136"/>
      <c r="CA118" s="136"/>
      <c r="CB118" s="136"/>
      <c r="CC118" s="136"/>
    </row>
    <row r="119" spans="1:98" x14ac:dyDescent="0.25">
      <c r="A119" s="136"/>
      <c r="B119" s="136"/>
      <c r="C119" s="136"/>
      <c r="D119" s="136"/>
      <c r="E119" s="136"/>
      <c r="F119" s="136"/>
      <c r="G119" s="136"/>
      <c r="H119" s="136"/>
      <c r="I119" s="136"/>
      <c r="J119" s="136"/>
      <c r="K119" s="136"/>
      <c r="L119" s="136"/>
      <c r="M119" s="136"/>
      <c r="N119" s="136"/>
      <c r="O119" s="136"/>
      <c r="P119" s="136"/>
      <c r="Q119" s="136"/>
      <c r="R119" s="136"/>
      <c r="S119" s="136"/>
      <c r="T119" s="136"/>
      <c r="U119" s="136"/>
      <c r="V119" s="136"/>
      <c r="W119" s="136"/>
      <c r="X119" s="136"/>
      <c r="Y119" s="136"/>
      <c r="Z119" s="136"/>
      <c r="AA119" s="136"/>
      <c r="AB119" s="136"/>
      <c r="AC119" s="136"/>
      <c r="AD119" s="136"/>
      <c r="AE119" s="136"/>
      <c r="AF119" s="136"/>
      <c r="AG119" s="136"/>
      <c r="AH119" s="136"/>
      <c r="AI119" s="136"/>
      <c r="AJ119" s="136"/>
      <c r="AK119" s="136"/>
      <c r="AL119" s="136"/>
      <c r="AM119" s="136"/>
      <c r="AN119" s="136"/>
      <c r="AO119" s="136"/>
      <c r="AP119" s="136"/>
      <c r="AQ119" s="136"/>
      <c r="AR119" s="136"/>
      <c r="AS119" s="136"/>
      <c r="AT119" s="136"/>
      <c r="AU119" s="136"/>
      <c r="AV119" s="136"/>
      <c r="AW119" s="136"/>
      <c r="AX119" s="136"/>
      <c r="AY119" s="136"/>
      <c r="AZ119" s="136"/>
      <c r="BA119" s="136"/>
      <c r="BB119" s="136"/>
      <c r="BC119" s="136"/>
      <c r="BD119" s="136"/>
      <c r="BE119" s="136"/>
      <c r="BF119" s="136"/>
      <c r="BG119" s="136"/>
      <c r="BH119" s="136"/>
      <c r="BI119" s="136"/>
      <c r="BJ119" s="136"/>
      <c r="BK119" s="136"/>
      <c r="BL119" s="136"/>
      <c r="BM119" s="136"/>
      <c r="BN119" s="136"/>
      <c r="BO119" s="136"/>
      <c r="BP119" s="136"/>
      <c r="BQ119" s="136"/>
      <c r="BR119" s="136"/>
      <c r="BS119" s="136"/>
      <c r="BT119" s="136"/>
      <c r="BU119" s="136"/>
      <c r="BV119" s="136"/>
      <c r="BW119" s="136"/>
      <c r="BX119" s="136"/>
      <c r="BY119" s="136"/>
      <c r="BZ119" s="136"/>
      <c r="CA119" s="136"/>
      <c r="CB119" s="136"/>
      <c r="CC119" s="136"/>
    </row>
    <row r="120" spans="1:98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 s="136"/>
    </row>
    <row r="121" spans="1:98" x14ac:dyDescent="0.25">
      <c r="A121" s="137"/>
      <c r="B121" s="65" t="s">
        <v>23</v>
      </c>
      <c r="C121" s="76" t="s">
        <v>188</v>
      </c>
      <c r="D121" s="76" t="s">
        <v>189</v>
      </c>
      <c r="E121" s="76" t="s">
        <v>190</v>
      </c>
      <c r="F121" s="76" t="s">
        <v>191</v>
      </c>
      <c r="G121" s="76" t="s">
        <v>192</v>
      </c>
      <c r="H121" s="76" t="s">
        <v>193</v>
      </c>
      <c r="I121" s="76" t="s">
        <v>194</v>
      </c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 s="136"/>
    </row>
    <row r="122" spans="1:98" x14ac:dyDescent="0.25">
      <c r="A122" s="137" t="s">
        <v>1</v>
      </c>
      <c r="B122" s="134"/>
      <c r="C122" s="136"/>
      <c r="D122" s="136"/>
      <c r="E122" s="136"/>
      <c r="F122" s="136"/>
      <c r="G122" s="136"/>
      <c r="H122" s="136"/>
      <c r="I122" s="136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 s="136"/>
    </row>
    <row r="123" spans="1:98" x14ac:dyDescent="0.25">
      <c r="A123" s="137" t="s">
        <v>3</v>
      </c>
      <c r="B123" s="34"/>
      <c r="C123" s="136"/>
      <c r="D123" s="136">
        <f t="shared" ref="D123:I123" si="9">D3+D26+D49+D72+D95</f>
        <v>0</v>
      </c>
      <c r="E123" s="136">
        <f t="shared" si="9"/>
        <v>0.82890904795387077</v>
      </c>
      <c r="F123" s="136">
        <f t="shared" si="9"/>
        <v>0.82890904795387077</v>
      </c>
      <c r="G123" s="136">
        <f t="shared" si="9"/>
        <v>0.94514613470982278</v>
      </c>
      <c r="H123" s="136">
        <f t="shared" si="9"/>
        <v>1.2965850981770841</v>
      </c>
      <c r="I123" s="136">
        <f t="shared" si="9"/>
        <v>1.2965850981770841</v>
      </c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 s="136"/>
    </row>
    <row r="124" spans="1:98" x14ac:dyDescent="0.25">
      <c r="A124" s="137" t="s">
        <v>4</v>
      </c>
      <c r="B124" s="34"/>
      <c r="C124" s="136"/>
      <c r="D124" s="136">
        <f t="shared" ref="D124:I142" si="10">D4+D27+D50+D73+D96</f>
        <v>0</v>
      </c>
      <c r="E124" s="136">
        <f t="shared" si="10"/>
        <v>0</v>
      </c>
      <c r="F124" s="136">
        <f t="shared" si="10"/>
        <v>0</v>
      </c>
      <c r="G124" s="136">
        <f t="shared" si="10"/>
        <v>0.4401848744419668</v>
      </c>
      <c r="H124" s="136">
        <f t="shared" si="10"/>
        <v>0.4401848744419668</v>
      </c>
      <c r="I124" s="136">
        <f t="shared" si="10"/>
        <v>0.4401848744419668</v>
      </c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 s="136"/>
    </row>
    <row r="125" spans="1:98" x14ac:dyDescent="0.25">
      <c r="A125" s="137" t="s">
        <v>5</v>
      </c>
      <c r="B125" s="34"/>
      <c r="C125" s="136"/>
      <c r="D125" s="136">
        <f t="shared" si="10"/>
        <v>0</v>
      </c>
      <c r="E125" s="136">
        <f t="shared" si="10"/>
        <v>0</v>
      </c>
      <c r="F125" s="136">
        <f t="shared" si="10"/>
        <v>0</v>
      </c>
      <c r="G125" s="136">
        <f t="shared" si="10"/>
        <v>0</v>
      </c>
      <c r="H125" s="136">
        <f t="shared" si="10"/>
        <v>0.23398531787039611</v>
      </c>
      <c r="I125" s="136">
        <f t="shared" si="10"/>
        <v>1.3145481192468855</v>
      </c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 s="136"/>
    </row>
    <row r="126" spans="1:98" x14ac:dyDescent="0.25">
      <c r="A126" s="137" t="s">
        <v>6</v>
      </c>
      <c r="B126" s="34"/>
      <c r="C126" s="136"/>
      <c r="D126" s="136">
        <f t="shared" si="10"/>
        <v>0</v>
      </c>
      <c r="E126" s="136">
        <f t="shared" si="10"/>
        <v>0</v>
      </c>
      <c r="F126" s="136">
        <f t="shared" si="10"/>
        <v>0</v>
      </c>
      <c r="G126" s="136">
        <f t="shared" si="10"/>
        <v>0.17586713613603916</v>
      </c>
      <c r="H126" s="136">
        <f t="shared" si="10"/>
        <v>1.0220335231338094</v>
      </c>
      <c r="I126" s="136">
        <f t="shared" si="10"/>
        <v>1.0220335231338094</v>
      </c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 s="136"/>
    </row>
    <row r="127" spans="1:98" x14ac:dyDescent="0.25">
      <c r="A127" s="137" t="s">
        <v>7</v>
      </c>
      <c r="B127" s="34"/>
      <c r="C127" s="136"/>
      <c r="D127" s="136">
        <f t="shared" si="10"/>
        <v>0</v>
      </c>
      <c r="E127" s="136">
        <f t="shared" si="10"/>
        <v>0</v>
      </c>
      <c r="F127" s="136">
        <f t="shared" si="10"/>
        <v>0</v>
      </c>
      <c r="G127" s="136">
        <f t="shared" si="10"/>
        <v>0</v>
      </c>
      <c r="H127" s="136">
        <f t="shared" si="10"/>
        <v>0</v>
      </c>
      <c r="I127" s="136">
        <f t="shared" si="10"/>
        <v>0</v>
      </c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 s="136"/>
    </row>
    <row r="128" spans="1:98" x14ac:dyDescent="0.25">
      <c r="A128" s="137" t="s">
        <v>8</v>
      </c>
      <c r="B128" s="34"/>
      <c r="C128" s="136"/>
      <c r="D128" s="136">
        <f t="shared" si="10"/>
        <v>1.0985827739955403</v>
      </c>
      <c r="E128" s="136">
        <f t="shared" si="10"/>
        <v>1.0985827739955403</v>
      </c>
      <c r="F128" s="136">
        <f t="shared" si="10"/>
        <v>2.007412652346328</v>
      </c>
      <c r="G128" s="136">
        <f t="shared" si="10"/>
        <v>2.007412652346328</v>
      </c>
      <c r="H128" s="136">
        <f t="shared" si="10"/>
        <v>2.5945178701108436</v>
      </c>
      <c r="I128" s="136">
        <f t="shared" si="10"/>
        <v>3.3748259908126172</v>
      </c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 s="136"/>
    </row>
    <row r="129" spans="1:24" x14ac:dyDescent="0.25">
      <c r="A129" s="137" t="s">
        <v>9</v>
      </c>
      <c r="B129" s="34"/>
      <c r="C129" s="136"/>
      <c r="D129" s="136">
        <f t="shared" si="10"/>
        <v>0</v>
      </c>
      <c r="E129" s="136">
        <f t="shared" si="10"/>
        <v>0</v>
      </c>
      <c r="F129" s="136">
        <f t="shared" si="10"/>
        <v>0</v>
      </c>
      <c r="G129" s="136">
        <f t="shared" si="10"/>
        <v>0</v>
      </c>
      <c r="H129" s="136">
        <f t="shared" si="10"/>
        <v>0</v>
      </c>
      <c r="I129" s="136">
        <f t="shared" si="10"/>
        <v>0</v>
      </c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 s="136"/>
    </row>
    <row r="130" spans="1:24" x14ac:dyDescent="0.25">
      <c r="A130" s="137" t="s">
        <v>10</v>
      </c>
      <c r="B130" s="34"/>
      <c r="C130" s="136"/>
      <c r="D130" s="136">
        <f t="shared" si="10"/>
        <v>0.54843474174145068</v>
      </c>
      <c r="E130" s="136">
        <f t="shared" si="10"/>
        <v>0.54843474174145068</v>
      </c>
      <c r="F130" s="136">
        <f t="shared" si="10"/>
        <v>0.54843474174145068</v>
      </c>
      <c r="G130" s="136">
        <f t="shared" si="10"/>
        <v>0.59530974174145068</v>
      </c>
      <c r="H130" s="136">
        <f t="shared" si="10"/>
        <v>1.3041288670394482</v>
      </c>
      <c r="I130" s="136">
        <f t="shared" si="10"/>
        <v>1.3041288670394482</v>
      </c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 s="136"/>
    </row>
    <row r="131" spans="1:24" x14ac:dyDescent="0.25">
      <c r="A131" s="137" t="s">
        <v>11</v>
      </c>
      <c r="B131" s="34"/>
      <c r="C131" s="136"/>
      <c r="D131" s="136">
        <f t="shared" si="10"/>
        <v>0.76245957012906118</v>
      </c>
      <c r="E131" s="136">
        <f t="shared" si="10"/>
        <v>1.3211869847621158</v>
      </c>
      <c r="F131" s="136">
        <f t="shared" si="10"/>
        <v>1.3211869847621158</v>
      </c>
      <c r="G131" s="136">
        <f t="shared" si="10"/>
        <v>1.6096343247675631</v>
      </c>
      <c r="H131" s="136">
        <f t="shared" si="10"/>
        <v>1.6697019303729748</v>
      </c>
      <c r="I131" s="136">
        <f t="shared" si="10"/>
        <v>2.1783008201741771</v>
      </c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 s="136"/>
    </row>
    <row r="132" spans="1:24" x14ac:dyDescent="0.25">
      <c r="A132" s="137" t="s">
        <v>12</v>
      </c>
      <c r="B132" s="34"/>
      <c r="C132" s="136"/>
      <c r="D132" s="136">
        <f t="shared" si="10"/>
        <v>0.88202350230655235</v>
      </c>
      <c r="E132" s="136">
        <f t="shared" si="10"/>
        <v>0.88202350230655235</v>
      </c>
      <c r="F132" s="136">
        <f t="shared" si="10"/>
        <v>0.88202350230655235</v>
      </c>
      <c r="G132" s="136">
        <f t="shared" si="10"/>
        <v>0.88202350230655235</v>
      </c>
      <c r="H132" s="136">
        <f t="shared" si="10"/>
        <v>1.2885419897507489</v>
      </c>
      <c r="I132" s="136">
        <f t="shared" si="10"/>
        <v>1.6022543603327795</v>
      </c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 s="136"/>
    </row>
    <row r="133" spans="1:24" x14ac:dyDescent="0.25">
      <c r="A133" s="137" t="s">
        <v>13</v>
      </c>
      <c r="B133" s="135"/>
      <c r="C133" s="136"/>
      <c r="D133" s="136">
        <f t="shared" si="10"/>
        <v>0.51738321742396964</v>
      </c>
      <c r="E133" s="136">
        <f t="shared" si="10"/>
        <v>0.77607482613595424</v>
      </c>
      <c r="F133" s="136">
        <f t="shared" si="10"/>
        <v>0.77607482613595424</v>
      </c>
      <c r="G133" s="136">
        <f t="shared" si="10"/>
        <v>1.0111910453323865</v>
      </c>
      <c r="H133" s="136">
        <f t="shared" si="10"/>
        <v>1.1650804210332444</v>
      </c>
      <c r="I133" s="136">
        <f t="shared" si="10"/>
        <v>1.1650804210332444</v>
      </c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 s="136"/>
    </row>
    <row r="134" spans="1:24" x14ac:dyDescent="0.25">
      <c r="A134" s="137" t="s">
        <v>14</v>
      </c>
      <c r="B134" s="34"/>
      <c r="C134" s="136"/>
      <c r="D134" s="136">
        <f t="shared" si="10"/>
        <v>0</v>
      </c>
      <c r="E134" s="136">
        <f t="shared" si="10"/>
        <v>0</v>
      </c>
      <c r="F134" s="136">
        <f t="shared" si="10"/>
        <v>1.0838166655004864</v>
      </c>
      <c r="G134" s="136">
        <f t="shared" si="10"/>
        <v>1.0838166655004864</v>
      </c>
      <c r="H134" s="136">
        <f t="shared" si="10"/>
        <v>1.0838166655004864</v>
      </c>
      <c r="I134" s="136">
        <f t="shared" si="10"/>
        <v>1.0838166655004864</v>
      </c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 s="136"/>
    </row>
    <row r="135" spans="1:24" x14ac:dyDescent="0.25">
      <c r="A135" s="137" t="s">
        <v>15</v>
      </c>
      <c r="B135" s="34"/>
      <c r="C135" s="136"/>
      <c r="D135" s="136">
        <f t="shared" si="10"/>
        <v>0</v>
      </c>
      <c r="E135" s="136">
        <f t="shared" si="10"/>
        <v>0</v>
      </c>
      <c r="F135" s="136">
        <f t="shared" si="10"/>
        <v>0.67026059814515926</v>
      </c>
      <c r="G135" s="136">
        <f t="shared" si="10"/>
        <v>0.67026059814515926</v>
      </c>
      <c r="H135" s="136">
        <f t="shared" si="10"/>
        <v>1.531804912077452</v>
      </c>
      <c r="I135" s="136">
        <f t="shared" si="10"/>
        <v>1.531804912077452</v>
      </c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 s="136"/>
    </row>
    <row r="136" spans="1:24" x14ac:dyDescent="0.25">
      <c r="A136" s="137" t="s">
        <v>16</v>
      </c>
      <c r="B136" s="34"/>
      <c r="C136" s="136"/>
      <c r="D136" s="136">
        <f t="shared" si="10"/>
        <v>0.5017822396949343</v>
      </c>
      <c r="E136" s="136">
        <f t="shared" si="10"/>
        <v>1.226287447395815</v>
      </c>
      <c r="F136" s="136">
        <f t="shared" si="10"/>
        <v>2.0414799750683095</v>
      </c>
      <c r="G136" s="136">
        <f t="shared" si="10"/>
        <v>2.0414799750683095</v>
      </c>
      <c r="H136" s="136">
        <f t="shared" si="10"/>
        <v>2.1085802098029958</v>
      </c>
      <c r="I136" s="136">
        <f t="shared" si="10"/>
        <v>2.6228321235638496</v>
      </c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</row>
    <row r="137" spans="1:24" x14ac:dyDescent="0.25">
      <c r="A137" s="137" t="s">
        <v>17</v>
      </c>
      <c r="B137" s="34"/>
      <c r="C137" s="136"/>
      <c r="D137" s="136">
        <f t="shared" si="10"/>
        <v>0</v>
      </c>
      <c r="E137" s="136">
        <f t="shared" si="10"/>
        <v>0</v>
      </c>
      <c r="F137" s="136">
        <f t="shared" si="10"/>
        <v>0.9702611443584922</v>
      </c>
      <c r="G137" s="136">
        <f t="shared" si="10"/>
        <v>0.9702611443584922</v>
      </c>
      <c r="H137" s="136">
        <f t="shared" si="10"/>
        <v>0.9702611443584922</v>
      </c>
      <c r="I137" s="136">
        <f t="shared" si="10"/>
        <v>0.9702611443584922</v>
      </c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 s="136"/>
    </row>
    <row r="138" spans="1:24" x14ac:dyDescent="0.25">
      <c r="A138" s="137" t="s">
        <v>18</v>
      </c>
      <c r="B138" s="34"/>
      <c r="C138" s="136"/>
      <c r="D138" s="136">
        <f t="shared" si="10"/>
        <v>0</v>
      </c>
      <c r="E138" s="136">
        <f t="shared" si="10"/>
        <v>0</v>
      </c>
      <c r="F138" s="136">
        <f t="shared" si="10"/>
        <v>0</v>
      </c>
      <c r="G138" s="136">
        <f t="shared" si="10"/>
        <v>1.0304927734067495</v>
      </c>
      <c r="H138" s="136">
        <f t="shared" si="10"/>
        <v>1.0304927734067495</v>
      </c>
      <c r="I138" s="136">
        <f t="shared" si="10"/>
        <v>1.0304927734067495</v>
      </c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 s="136"/>
    </row>
    <row r="139" spans="1:24" x14ac:dyDescent="0.25">
      <c r="A139" s="137" t="s">
        <v>19</v>
      </c>
      <c r="B139" s="34"/>
      <c r="C139" s="136"/>
      <c r="D139" s="136">
        <f t="shared" si="10"/>
        <v>0</v>
      </c>
      <c r="E139" s="136">
        <f t="shared" si="10"/>
        <v>0.92630896504321403</v>
      </c>
      <c r="F139" s="136">
        <f t="shared" si="10"/>
        <v>0.92630896504321403</v>
      </c>
      <c r="G139" s="136">
        <f t="shared" si="10"/>
        <v>0.92630896504321403</v>
      </c>
      <c r="H139" s="136">
        <f t="shared" si="10"/>
        <v>1.2258604853188899</v>
      </c>
      <c r="I139" s="136">
        <f t="shared" si="10"/>
        <v>2.4629839728753598</v>
      </c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 s="136"/>
    </row>
    <row r="140" spans="1:24" x14ac:dyDescent="0.25">
      <c r="A140" s="137" t="s">
        <v>20</v>
      </c>
      <c r="B140" s="34"/>
      <c r="C140" s="136"/>
      <c r="D140" s="136">
        <f t="shared" si="10"/>
        <v>0.59718599311755294</v>
      </c>
      <c r="E140" s="136">
        <f t="shared" si="10"/>
        <v>1.0480873355282563</v>
      </c>
      <c r="F140" s="136">
        <f t="shared" si="10"/>
        <v>1.8151190158853976</v>
      </c>
      <c r="G140" s="136">
        <f t="shared" si="10"/>
        <v>2.259317440842123</v>
      </c>
      <c r="H140" s="136">
        <f t="shared" si="10"/>
        <v>2.8381721451389899</v>
      </c>
      <c r="I140" s="136">
        <f t="shared" si="10"/>
        <v>3.0461065739212918</v>
      </c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 s="136"/>
    </row>
    <row r="141" spans="1:24" x14ac:dyDescent="0.25">
      <c r="A141" s="137" t="s">
        <v>21</v>
      </c>
      <c r="B141" s="34"/>
      <c r="C141" s="136"/>
      <c r="D141" s="136">
        <f t="shared" si="10"/>
        <v>0</v>
      </c>
      <c r="E141" s="136">
        <f t="shared" si="10"/>
        <v>1.0338492169270896</v>
      </c>
      <c r="F141" s="136">
        <f t="shared" si="10"/>
        <v>1.0338492169270896</v>
      </c>
      <c r="G141" s="136">
        <f t="shared" si="10"/>
        <v>1.0338492169270896</v>
      </c>
      <c r="H141" s="136">
        <f t="shared" si="10"/>
        <v>1.2363661183284425</v>
      </c>
      <c r="I141" s="136">
        <f t="shared" si="10"/>
        <v>1.6432445081814957</v>
      </c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 s="136"/>
    </row>
    <row r="142" spans="1:24" x14ac:dyDescent="0.25">
      <c r="A142" s="137" t="s">
        <v>22</v>
      </c>
      <c r="B142" s="34"/>
      <c r="C142" s="136"/>
      <c r="D142" s="136">
        <f t="shared" si="10"/>
        <v>0</v>
      </c>
      <c r="E142" s="136">
        <f t="shared" si="10"/>
        <v>0</v>
      </c>
      <c r="F142" s="136">
        <f t="shared" si="10"/>
        <v>0</v>
      </c>
      <c r="G142" s="136">
        <f t="shared" si="10"/>
        <v>0.92319602284226421</v>
      </c>
      <c r="H142" s="136">
        <f t="shared" si="10"/>
        <v>0.92319602284226421</v>
      </c>
      <c r="I142" s="136">
        <f t="shared" si="10"/>
        <v>0.92319602284226421</v>
      </c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 s="136"/>
    </row>
    <row r="143" spans="1:24" x14ac:dyDescent="0.25">
      <c r="A143" s="59"/>
      <c r="B143" s="135"/>
      <c r="C143" s="59"/>
      <c r="D143" s="59">
        <f t="shared" ref="D143:I143" si="11">SUM(D123:D142)</f>
        <v>4.9078520384090609</v>
      </c>
      <c r="E143" s="59">
        <f t="shared" si="11"/>
        <v>9.6897448417898584</v>
      </c>
      <c r="F143" s="59">
        <f t="shared" si="11"/>
        <v>14.90513733617442</v>
      </c>
      <c r="G143" s="59">
        <f t="shared" si="11"/>
        <v>18.605752213915995</v>
      </c>
      <c r="H143" s="59">
        <f t="shared" si="11"/>
        <v>23.963310368705283</v>
      </c>
      <c r="I143" s="59">
        <f t="shared" si="11"/>
        <v>29.012680771119456</v>
      </c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 s="136"/>
    </row>
    <row r="144" spans="1:24" x14ac:dyDescent="0.25">
      <c r="A144" s="136"/>
      <c r="B144" s="136"/>
      <c r="C144" s="136"/>
      <c r="D144" s="136"/>
      <c r="E144" s="136"/>
      <c r="F144" s="136"/>
      <c r="G144" s="136"/>
      <c r="H144" s="136"/>
      <c r="I144" s="136"/>
      <c r="J144" s="136"/>
      <c r="K144" s="136"/>
      <c r="L144" s="136"/>
      <c r="M144" s="136"/>
      <c r="N144" s="136"/>
      <c r="O144" s="136"/>
      <c r="P144" s="136"/>
      <c r="Q144" s="136"/>
      <c r="R144" s="136"/>
      <c r="S144" s="136"/>
      <c r="T144" s="136"/>
      <c r="U144" s="136"/>
      <c r="V144" s="136"/>
      <c r="W144" s="136"/>
      <c r="X144" s="136"/>
    </row>
    <row r="145" spans="1:24" x14ac:dyDescent="0.25">
      <c r="A145" s="136"/>
      <c r="B145" s="136"/>
      <c r="C145" s="136"/>
      <c r="D145" s="136"/>
      <c r="E145" s="136"/>
      <c r="F145" s="136"/>
      <c r="G145" s="136"/>
      <c r="H145" s="136"/>
      <c r="I145" s="136"/>
      <c r="J145" s="136"/>
      <c r="K145" s="136"/>
      <c r="L145" s="136"/>
      <c r="M145" s="136"/>
      <c r="N145" s="136"/>
      <c r="O145" s="136"/>
      <c r="P145" s="136"/>
      <c r="Q145" s="136"/>
      <c r="R145" s="136"/>
      <c r="S145" s="136"/>
      <c r="T145" s="136"/>
      <c r="U145" s="136"/>
      <c r="V145" s="136"/>
      <c r="W145" s="136"/>
      <c r="X145" s="136"/>
    </row>
    <row r="146" spans="1:24" x14ac:dyDescent="0.25">
      <c r="A146" s="136"/>
      <c r="B146" s="136"/>
      <c r="C146" s="136"/>
      <c r="D146" s="136"/>
      <c r="E146" s="136"/>
      <c r="F146" s="136"/>
      <c r="G146" s="136"/>
      <c r="H146" s="136"/>
      <c r="I146" s="136"/>
      <c r="J146" s="136"/>
      <c r="K146" s="136"/>
      <c r="L146" s="136"/>
      <c r="M146" s="136"/>
      <c r="N146" s="136"/>
      <c r="O146" s="136"/>
      <c r="P146" s="136"/>
      <c r="Q146" s="136"/>
      <c r="R146" s="136"/>
      <c r="S146" s="136"/>
      <c r="T146" s="136"/>
      <c r="U146" s="136"/>
      <c r="V146" s="136"/>
      <c r="W146" s="136"/>
      <c r="X146" s="136"/>
    </row>
    <row r="147" spans="1:24" x14ac:dyDescent="0.25">
      <c r="A147" s="136"/>
      <c r="B147" s="136"/>
      <c r="C147" s="136"/>
      <c r="D147" s="136"/>
      <c r="E147" s="136"/>
      <c r="F147" s="136"/>
      <c r="G147" s="136"/>
      <c r="H147" s="136"/>
      <c r="I147" s="136"/>
      <c r="J147" s="136"/>
      <c r="K147" s="136"/>
      <c r="L147" s="136"/>
      <c r="M147" s="136"/>
      <c r="N147" s="136"/>
      <c r="O147" s="136"/>
      <c r="P147" s="136"/>
      <c r="Q147" s="136"/>
      <c r="R147" s="136"/>
      <c r="S147" s="136"/>
      <c r="T147" s="136"/>
      <c r="U147" s="136"/>
      <c r="V147" s="136"/>
      <c r="W147" s="136"/>
      <c r="X147" s="136"/>
    </row>
  </sheetData>
  <mergeCells count="17">
    <mergeCell ref="BS24:CB24"/>
    <mergeCell ref="AE93:AN93"/>
    <mergeCell ref="AS93:BB93"/>
    <mergeCell ref="BG93:BP93"/>
    <mergeCell ref="BU93:CD93"/>
    <mergeCell ref="CG24:CP24"/>
    <mergeCell ref="AE70:AN70"/>
    <mergeCell ref="AS70:BB70"/>
    <mergeCell ref="BG70:BP70"/>
    <mergeCell ref="BU70:CD70"/>
    <mergeCell ref="AE47:AN47"/>
    <mergeCell ref="AS47:BB47"/>
    <mergeCell ref="BG47:BP47"/>
    <mergeCell ref="BU47:CD47"/>
    <mergeCell ref="AC24:AL24"/>
    <mergeCell ref="AQ24:AZ24"/>
    <mergeCell ref="BE24:BN2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参数</vt:lpstr>
      <vt:lpstr>T共识测度</vt:lpstr>
      <vt:lpstr>动态关联网络</vt:lpstr>
      <vt:lpstr>算例</vt:lpstr>
      <vt:lpstr>初始决策意见</vt:lpstr>
      <vt:lpstr>信任</vt:lpstr>
      <vt:lpstr>C1</vt:lpstr>
      <vt:lpstr>C2</vt:lpstr>
      <vt:lpstr>C3</vt:lpstr>
      <vt:lpstr>C4</vt:lpstr>
      <vt:lpstr>C5</vt:lpstr>
      <vt:lpstr>C6</vt:lpstr>
      <vt:lpstr>C7</vt:lpstr>
      <vt:lpstr>决策矩阵</vt:lpstr>
      <vt:lpstr>信任聚类</vt:lpstr>
      <vt:lpstr>C1调整成本</vt:lpstr>
      <vt:lpstr>C2调整成本 </vt:lpstr>
      <vt:lpstr>C3调整成本 </vt:lpstr>
      <vt:lpstr>C4调整成本</vt:lpstr>
      <vt:lpstr>总调整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花言叶</cp:lastModifiedBy>
  <dcterms:created xsi:type="dcterms:W3CDTF">2020-02-28T06:50:12Z</dcterms:created>
  <dcterms:modified xsi:type="dcterms:W3CDTF">2021-06-23T14:56:46Z</dcterms:modified>
</cp:coreProperties>
</file>